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vier\personal\"/>
    </mc:Choice>
  </mc:AlternateContent>
  <bookViews>
    <workbookView xWindow="0" yWindow="0" windowWidth="15330" windowHeight="4050"/>
  </bookViews>
  <sheets>
    <sheet name="All W-2018" sheetId="4" r:id="rId1"/>
    <sheet name="club records" sheetId="5" state="hidden" r:id="rId2"/>
  </sheets>
  <definedNames>
    <definedName name="_xlnm._FilterDatabase" localSheetId="0" hidden="1">'All W-2018'!$A$2:$AX$436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64" i="4" l="1"/>
  <c r="AW364" i="4"/>
  <c r="AV364" i="4"/>
  <c r="AU364" i="4"/>
  <c r="AT364" i="4"/>
  <c r="AS364" i="4"/>
  <c r="AR364" i="4"/>
  <c r="AQ364" i="4"/>
  <c r="AP364" i="4"/>
  <c r="AO364" i="4"/>
  <c r="AN364" i="4"/>
  <c r="AM364" i="4"/>
  <c r="AL364" i="4"/>
  <c r="AK364" i="4"/>
  <c r="AJ364" i="4"/>
  <c r="AI364" i="4"/>
  <c r="AH364" i="4"/>
  <c r="AG364" i="4"/>
  <c r="AF364" i="4"/>
  <c r="AE364" i="4"/>
  <c r="AD364" i="4"/>
  <c r="AC364" i="4"/>
  <c r="AB364" i="4"/>
  <c r="AA364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AX417" i="4"/>
  <c r="AW417" i="4"/>
  <c r="AV417" i="4"/>
  <c r="AU417" i="4"/>
  <c r="AT417" i="4"/>
  <c r="AS417" i="4"/>
  <c r="AR417" i="4"/>
  <c r="AQ417" i="4"/>
  <c r="AP417" i="4"/>
  <c r="AO417" i="4"/>
  <c r="AN417" i="4"/>
  <c r="AM417" i="4"/>
  <c r="AL417" i="4"/>
  <c r="AK417" i="4"/>
  <c r="AJ417" i="4"/>
  <c r="AI417" i="4"/>
  <c r="AH417" i="4"/>
  <c r="AG417" i="4"/>
  <c r="AF417" i="4"/>
  <c r="AE417" i="4"/>
  <c r="AD417" i="4"/>
  <c r="AC417" i="4"/>
  <c r="AB417" i="4"/>
  <c r="AA417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364" i="4" l="1"/>
  <c r="I19" i="4"/>
  <c r="I8" i="4"/>
  <c r="I417" i="4"/>
  <c r="AX321" i="4"/>
  <c r="AW321" i="4"/>
  <c r="AV321" i="4"/>
  <c r="AU321" i="4"/>
  <c r="AT321" i="4"/>
  <c r="AS321" i="4"/>
  <c r="AR321" i="4"/>
  <c r="AQ321" i="4"/>
  <c r="AP321" i="4"/>
  <c r="AO321" i="4"/>
  <c r="AN321" i="4"/>
  <c r="AM321" i="4"/>
  <c r="AL321" i="4"/>
  <c r="AK321" i="4"/>
  <c r="AJ321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 l="1"/>
  <c r="AX17" i="4" l="1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 l="1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AX368" i="4"/>
  <c r="AW368" i="4"/>
  <c r="AV368" i="4"/>
  <c r="AU368" i="4"/>
  <c r="AT368" i="4"/>
  <c r="AS368" i="4"/>
  <c r="AR368" i="4"/>
  <c r="AQ368" i="4"/>
  <c r="AP368" i="4"/>
  <c r="AO368" i="4"/>
  <c r="AN368" i="4"/>
  <c r="AM368" i="4"/>
  <c r="AL368" i="4"/>
  <c r="AK368" i="4"/>
  <c r="AJ368" i="4"/>
  <c r="AI368" i="4"/>
  <c r="AH368" i="4"/>
  <c r="AG368" i="4"/>
  <c r="AF368" i="4"/>
  <c r="AE368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220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AX353" i="4"/>
  <c r="AW353" i="4"/>
  <c r="AV353" i="4"/>
  <c r="AU353" i="4"/>
  <c r="AT353" i="4"/>
  <c r="AS353" i="4"/>
  <c r="AR353" i="4"/>
  <c r="AQ353" i="4"/>
  <c r="AP353" i="4"/>
  <c r="AO353" i="4"/>
  <c r="AN353" i="4"/>
  <c r="AM353" i="4"/>
  <c r="AL353" i="4"/>
  <c r="AK353" i="4"/>
  <c r="AJ353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AX432" i="4"/>
  <c r="AW432" i="4"/>
  <c r="AV432" i="4"/>
  <c r="AU432" i="4"/>
  <c r="AT432" i="4"/>
  <c r="AS432" i="4"/>
  <c r="AR432" i="4"/>
  <c r="AQ432" i="4"/>
  <c r="AP432" i="4"/>
  <c r="AO432" i="4"/>
  <c r="AN432" i="4"/>
  <c r="AM432" i="4"/>
  <c r="AL432" i="4"/>
  <c r="AK432" i="4"/>
  <c r="AJ432" i="4"/>
  <c r="AI432" i="4"/>
  <c r="AH432" i="4"/>
  <c r="AG432" i="4"/>
  <c r="AF432" i="4"/>
  <c r="AE432" i="4"/>
  <c r="AD432" i="4"/>
  <c r="AC432" i="4"/>
  <c r="AB432" i="4"/>
  <c r="AA432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AX431" i="4"/>
  <c r="AW431" i="4"/>
  <c r="AV431" i="4"/>
  <c r="AU431" i="4"/>
  <c r="AT431" i="4"/>
  <c r="AS431" i="4"/>
  <c r="AR431" i="4"/>
  <c r="AQ431" i="4"/>
  <c r="AP431" i="4"/>
  <c r="AO431" i="4"/>
  <c r="AN431" i="4"/>
  <c r="AM431" i="4"/>
  <c r="AL431" i="4"/>
  <c r="AK431" i="4"/>
  <c r="AJ431" i="4"/>
  <c r="AI431" i="4"/>
  <c r="AH431" i="4"/>
  <c r="AG431" i="4"/>
  <c r="AF431" i="4"/>
  <c r="AE431" i="4"/>
  <c r="AD431" i="4"/>
  <c r="AC431" i="4"/>
  <c r="AB431" i="4"/>
  <c r="AA431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AX325" i="4"/>
  <c r="AW325" i="4"/>
  <c r="AV325" i="4"/>
  <c r="AU325" i="4"/>
  <c r="AT325" i="4"/>
  <c r="AS325" i="4"/>
  <c r="AR325" i="4"/>
  <c r="AQ325" i="4"/>
  <c r="AP325" i="4"/>
  <c r="AO325" i="4"/>
  <c r="AN325" i="4"/>
  <c r="AM325" i="4"/>
  <c r="AL325" i="4"/>
  <c r="AK325" i="4"/>
  <c r="AJ325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AX319" i="4"/>
  <c r="AW319" i="4"/>
  <c r="AV319" i="4"/>
  <c r="AU319" i="4"/>
  <c r="AT319" i="4"/>
  <c r="AS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200" i="4" l="1"/>
  <c r="I368" i="4"/>
  <c r="I301" i="4"/>
  <c r="I80" i="4"/>
  <c r="I59" i="4"/>
  <c r="I353" i="4"/>
  <c r="I432" i="4"/>
  <c r="I188" i="4"/>
  <c r="I39" i="4"/>
  <c r="I431" i="4"/>
  <c r="I35" i="4"/>
  <c r="I334" i="4"/>
  <c r="I325" i="4"/>
  <c r="I319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48" i="4" l="1"/>
  <c r="I3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 l="1"/>
  <c r="AX285" i="4"/>
  <c r="AW285" i="4"/>
  <c r="AV285" i="4"/>
  <c r="AU285" i="4"/>
  <c r="AT285" i="4"/>
  <c r="AS285" i="4"/>
  <c r="AR285" i="4"/>
  <c r="AQ285" i="4"/>
  <c r="AP285" i="4"/>
  <c r="AO285" i="4"/>
  <c r="AN285" i="4"/>
  <c r="AM285" i="4"/>
  <c r="AL285" i="4"/>
  <c r="AK285" i="4"/>
  <c r="AJ285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285" i="4" l="1"/>
  <c r="I42" i="4"/>
  <c r="I60" i="4"/>
  <c r="AX6" i="4" l="1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0" i="4" l="1"/>
  <c r="I6" i="4"/>
  <c r="I22" i="4"/>
  <c r="AX360" i="4"/>
  <c r="AW360" i="4"/>
  <c r="AV360" i="4"/>
  <c r="AU360" i="4"/>
  <c r="AT360" i="4"/>
  <c r="AS360" i="4"/>
  <c r="AR360" i="4"/>
  <c r="AQ360" i="4"/>
  <c r="AP360" i="4"/>
  <c r="AO360" i="4"/>
  <c r="AN360" i="4"/>
  <c r="AM360" i="4"/>
  <c r="AL360" i="4"/>
  <c r="AK360" i="4"/>
  <c r="AJ360" i="4"/>
  <c r="AI360" i="4"/>
  <c r="AH360" i="4"/>
  <c r="AG360" i="4"/>
  <c r="AF360" i="4"/>
  <c r="AE360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360" i="4" l="1"/>
  <c r="I55" i="4"/>
  <c r="AX346" i="4"/>
  <c r="AW346" i="4"/>
  <c r="AV346" i="4"/>
  <c r="AU346" i="4"/>
  <c r="AT346" i="4"/>
  <c r="AS346" i="4"/>
  <c r="AR346" i="4"/>
  <c r="AQ346" i="4"/>
  <c r="AP346" i="4"/>
  <c r="AO346" i="4"/>
  <c r="AN346" i="4"/>
  <c r="AM346" i="4"/>
  <c r="AL346" i="4"/>
  <c r="AK346" i="4"/>
  <c r="AJ346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 l="1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 l="1"/>
  <c r="AX270" i="4"/>
  <c r="AW270" i="4"/>
  <c r="AV270" i="4"/>
  <c r="AU270" i="4"/>
  <c r="AT270" i="4"/>
  <c r="AS270" i="4"/>
  <c r="AR270" i="4"/>
  <c r="AQ270" i="4"/>
  <c r="AP270" i="4"/>
  <c r="AO270" i="4"/>
  <c r="AN270" i="4"/>
  <c r="AM270" i="4"/>
  <c r="AL270" i="4"/>
  <c r="AK270" i="4"/>
  <c r="AJ270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AX433" i="4"/>
  <c r="AW433" i="4"/>
  <c r="AV433" i="4"/>
  <c r="AU433" i="4"/>
  <c r="AT433" i="4"/>
  <c r="AS433" i="4"/>
  <c r="AR433" i="4"/>
  <c r="AQ433" i="4"/>
  <c r="AP433" i="4"/>
  <c r="AO433" i="4"/>
  <c r="AN433" i="4"/>
  <c r="AM433" i="4"/>
  <c r="AL433" i="4"/>
  <c r="AK433" i="4"/>
  <c r="AJ433" i="4"/>
  <c r="AI433" i="4"/>
  <c r="AH433" i="4"/>
  <c r="AG433" i="4"/>
  <c r="AF433" i="4"/>
  <c r="AE433" i="4"/>
  <c r="AD433" i="4"/>
  <c r="AC433" i="4"/>
  <c r="AB433" i="4"/>
  <c r="AA433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AX434" i="4"/>
  <c r="AW434" i="4"/>
  <c r="AV434" i="4"/>
  <c r="AU434" i="4"/>
  <c r="AT434" i="4"/>
  <c r="AS434" i="4"/>
  <c r="AR434" i="4"/>
  <c r="AQ434" i="4"/>
  <c r="AP434" i="4"/>
  <c r="AO434" i="4"/>
  <c r="AN434" i="4"/>
  <c r="AM434" i="4"/>
  <c r="AL434" i="4"/>
  <c r="AK434" i="4"/>
  <c r="AJ434" i="4"/>
  <c r="AI434" i="4"/>
  <c r="AH434" i="4"/>
  <c r="AG434" i="4"/>
  <c r="AF434" i="4"/>
  <c r="AE434" i="4"/>
  <c r="AD434" i="4"/>
  <c r="AC434" i="4"/>
  <c r="AB434" i="4"/>
  <c r="AA434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AX398" i="4"/>
  <c r="AW398" i="4"/>
  <c r="AV398" i="4"/>
  <c r="AU398" i="4"/>
  <c r="AT398" i="4"/>
  <c r="AS398" i="4"/>
  <c r="AR398" i="4"/>
  <c r="AQ398" i="4"/>
  <c r="AP398" i="4"/>
  <c r="AO398" i="4"/>
  <c r="AN398" i="4"/>
  <c r="AM398" i="4"/>
  <c r="AL398" i="4"/>
  <c r="AK398" i="4"/>
  <c r="AJ398" i="4"/>
  <c r="AI398" i="4"/>
  <c r="AH398" i="4"/>
  <c r="AG398" i="4"/>
  <c r="AF398" i="4"/>
  <c r="AE398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270" i="4" l="1"/>
  <c r="I433" i="4"/>
  <c r="I434" i="4"/>
  <c r="I398" i="4"/>
  <c r="AX379" i="4"/>
  <c r="AW379" i="4"/>
  <c r="AV379" i="4"/>
  <c r="AU379" i="4"/>
  <c r="AT379" i="4"/>
  <c r="AS379" i="4"/>
  <c r="AR379" i="4"/>
  <c r="AQ379" i="4"/>
  <c r="AP379" i="4"/>
  <c r="AO379" i="4"/>
  <c r="AN379" i="4"/>
  <c r="AM379" i="4"/>
  <c r="AL379" i="4"/>
  <c r="AK379" i="4"/>
  <c r="AJ379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AX345" i="4"/>
  <c r="AW345" i="4"/>
  <c r="AV345" i="4"/>
  <c r="AU345" i="4"/>
  <c r="AT345" i="4"/>
  <c r="AS345" i="4"/>
  <c r="AR345" i="4"/>
  <c r="AQ345" i="4"/>
  <c r="AP345" i="4"/>
  <c r="AO345" i="4"/>
  <c r="AN345" i="4"/>
  <c r="AM345" i="4"/>
  <c r="AL345" i="4"/>
  <c r="AK345" i="4"/>
  <c r="AJ345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AX422" i="4"/>
  <c r="AW422" i="4"/>
  <c r="AV422" i="4"/>
  <c r="AU422" i="4"/>
  <c r="AT422" i="4"/>
  <c r="AS422" i="4"/>
  <c r="AR422" i="4"/>
  <c r="AQ422" i="4"/>
  <c r="AP422" i="4"/>
  <c r="AO422" i="4"/>
  <c r="AN422" i="4"/>
  <c r="AM422" i="4"/>
  <c r="AL422" i="4"/>
  <c r="AK422" i="4"/>
  <c r="AJ422" i="4"/>
  <c r="AI422" i="4"/>
  <c r="AH422" i="4"/>
  <c r="AG422" i="4"/>
  <c r="AF422" i="4"/>
  <c r="AE422" i="4"/>
  <c r="AD422" i="4"/>
  <c r="AC422" i="4"/>
  <c r="AB422" i="4"/>
  <c r="AA422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AX405" i="4"/>
  <c r="AW405" i="4"/>
  <c r="AV405" i="4"/>
  <c r="AU405" i="4"/>
  <c r="AT405" i="4"/>
  <c r="AS405" i="4"/>
  <c r="AR405" i="4"/>
  <c r="AQ405" i="4"/>
  <c r="AP405" i="4"/>
  <c r="AO405" i="4"/>
  <c r="AN405" i="4"/>
  <c r="AM405" i="4"/>
  <c r="AL405" i="4"/>
  <c r="AK405" i="4"/>
  <c r="AJ405" i="4"/>
  <c r="AI405" i="4"/>
  <c r="AH405" i="4"/>
  <c r="AG405" i="4"/>
  <c r="AF405" i="4"/>
  <c r="AE405" i="4"/>
  <c r="AD405" i="4"/>
  <c r="AC405" i="4"/>
  <c r="AB405" i="4"/>
  <c r="AA405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AX404" i="4"/>
  <c r="AW404" i="4"/>
  <c r="AV404" i="4"/>
  <c r="AU404" i="4"/>
  <c r="AT404" i="4"/>
  <c r="AS404" i="4"/>
  <c r="AR404" i="4"/>
  <c r="AQ404" i="4"/>
  <c r="AP404" i="4"/>
  <c r="AO404" i="4"/>
  <c r="AN404" i="4"/>
  <c r="AM404" i="4"/>
  <c r="AL404" i="4"/>
  <c r="AK404" i="4"/>
  <c r="AJ404" i="4"/>
  <c r="AI404" i="4"/>
  <c r="AH404" i="4"/>
  <c r="AG404" i="4"/>
  <c r="AF404" i="4"/>
  <c r="AE404" i="4"/>
  <c r="AD404" i="4"/>
  <c r="AC404" i="4"/>
  <c r="AB404" i="4"/>
  <c r="AA404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AX403" i="4"/>
  <c r="AW403" i="4"/>
  <c r="AV403" i="4"/>
  <c r="AU403" i="4"/>
  <c r="AT403" i="4"/>
  <c r="AS403" i="4"/>
  <c r="AR403" i="4"/>
  <c r="AQ403" i="4"/>
  <c r="AP403" i="4"/>
  <c r="AO403" i="4"/>
  <c r="AN403" i="4"/>
  <c r="AM403" i="4"/>
  <c r="AL403" i="4"/>
  <c r="AK403" i="4"/>
  <c r="AJ403" i="4"/>
  <c r="AI403" i="4"/>
  <c r="AH403" i="4"/>
  <c r="AG403" i="4"/>
  <c r="AF403" i="4"/>
  <c r="AE403" i="4"/>
  <c r="AD403" i="4"/>
  <c r="AC403" i="4"/>
  <c r="AB403" i="4"/>
  <c r="AA403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AX407" i="4"/>
  <c r="AW407" i="4"/>
  <c r="AV407" i="4"/>
  <c r="AU407" i="4"/>
  <c r="AT407" i="4"/>
  <c r="AS407" i="4"/>
  <c r="AR407" i="4"/>
  <c r="AQ407" i="4"/>
  <c r="AP407" i="4"/>
  <c r="AO407" i="4"/>
  <c r="AN407" i="4"/>
  <c r="AM407" i="4"/>
  <c r="AL407" i="4"/>
  <c r="AK407" i="4"/>
  <c r="AJ407" i="4"/>
  <c r="AI407" i="4"/>
  <c r="AH407" i="4"/>
  <c r="AG407" i="4"/>
  <c r="AF407" i="4"/>
  <c r="AE407" i="4"/>
  <c r="AD407" i="4"/>
  <c r="AC407" i="4"/>
  <c r="AB407" i="4"/>
  <c r="AA407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AX393" i="4"/>
  <c r="AW393" i="4"/>
  <c r="AV393" i="4"/>
  <c r="AU393" i="4"/>
  <c r="AT393" i="4"/>
  <c r="AS393" i="4"/>
  <c r="AR393" i="4"/>
  <c r="AQ393" i="4"/>
  <c r="AP393" i="4"/>
  <c r="AO393" i="4"/>
  <c r="AN393" i="4"/>
  <c r="AM393" i="4"/>
  <c r="AL393" i="4"/>
  <c r="AK393" i="4"/>
  <c r="AJ393" i="4"/>
  <c r="AI393" i="4"/>
  <c r="AH393" i="4"/>
  <c r="AG393" i="4"/>
  <c r="AF393" i="4"/>
  <c r="AE393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79" i="4" l="1"/>
  <c r="I422" i="4"/>
  <c r="I345" i="4"/>
  <c r="I405" i="4"/>
  <c r="I404" i="4"/>
  <c r="I393" i="4"/>
  <c r="I407" i="4"/>
  <c r="I403" i="4"/>
  <c r="AX248" i="4"/>
  <c r="AW248" i="4"/>
  <c r="AV248" i="4"/>
  <c r="AU248" i="4"/>
  <c r="AT248" i="4"/>
  <c r="AS248" i="4"/>
  <c r="AR248" i="4"/>
  <c r="AQ248" i="4"/>
  <c r="AP248" i="4"/>
  <c r="AO248" i="4"/>
  <c r="AN248" i="4"/>
  <c r="AM248" i="4"/>
  <c r="AL248" i="4"/>
  <c r="AK248" i="4"/>
  <c r="AJ248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 l="1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AX351" i="4"/>
  <c r="AW351" i="4"/>
  <c r="AV351" i="4"/>
  <c r="AU351" i="4"/>
  <c r="AT351" i="4"/>
  <c r="AS351" i="4"/>
  <c r="AR351" i="4"/>
  <c r="AQ351" i="4"/>
  <c r="AP351" i="4"/>
  <c r="AO351" i="4"/>
  <c r="AN351" i="4"/>
  <c r="AM351" i="4"/>
  <c r="AL351" i="4"/>
  <c r="AK351" i="4"/>
  <c r="AJ351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AX371" i="4"/>
  <c r="AW371" i="4"/>
  <c r="AV371" i="4"/>
  <c r="AU371" i="4"/>
  <c r="AT371" i="4"/>
  <c r="AS371" i="4"/>
  <c r="AR371" i="4"/>
  <c r="AQ371" i="4"/>
  <c r="AP371" i="4"/>
  <c r="AO371" i="4"/>
  <c r="AN371" i="4"/>
  <c r="AM371" i="4"/>
  <c r="AL371" i="4"/>
  <c r="AK371" i="4"/>
  <c r="AJ371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AX277" i="4"/>
  <c r="AW277" i="4"/>
  <c r="AV277" i="4"/>
  <c r="AU277" i="4"/>
  <c r="AT277" i="4"/>
  <c r="AS277" i="4"/>
  <c r="AR277" i="4"/>
  <c r="AQ277" i="4"/>
  <c r="AP277" i="4"/>
  <c r="AO277" i="4"/>
  <c r="AN277" i="4"/>
  <c r="AM277" i="4"/>
  <c r="AL277" i="4"/>
  <c r="AK277" i="4"/>
  <c r="AJ277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AX279" i="4"/>
  <c r="AW279" i="4"/>
  <c r="AV279" i="4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AX267" i="4"/>
  <c r="AW267" i="4"/>
  <c r="AV267" i="4"/>
  <c r="AU267" i="4"/>
  <c r="AT267" i="4"/>
  <c r="AS267" i="4"/>
  <c r="AR267" i="4"/>
  <c r="AQ267" i="4"/>
  <c r="AP267" i="4"/>
  <c r="AO267" i="4"/>
  <c r="AN267" i="4"/>
  <c r="AM267" i="4"/>
  <c r="AL267" i="4"/>
  <c r="AK267" i="4"/>
  <c r="AJ267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330" i="4" l="1"/>
  <c r="I351" i="4"/>
  <c r="I371" i="4"/>
  <c r="I198" i="4"/>
  <c r="I218" i="4"/>
  <c r="I186" i="4"/>
  <c r="I153" i="4"/>
  <c r="I134" i="4"/>
  <c r="I281" i="4"/>
  <c r="I277" i="4"/>
  <c r="I279" i="4"/>
  <c r="I267" i="4"/>
  <c r="I231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264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189" i="4" l="1"/>
  <c r="I107" i="4"/>
  <c r="I114" i="4"/>
  <c r="I191" i="4"/>
  <c r="I108" i="4"/>
  <c r="I192" i="4"/>
  <c r="I170" i="4"/>
  <c r="I112" i="4"/>
  <c r="I98" i="4"/>
  <c r="AX81" i="4" l="1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81" i="4" l="1"/>
  <c r="I74" i="4"/>
  <c r="I57" i="4"/>
  <c r="I67" i="4"/>
  <c r="I30" i="4"/>
  <c r="I18" i="4"/>
  <c r="I61" i="4"/>
  <c r="I4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AX341" i="4"/>
  <c r="AW341" i="4"/>
  <c r="AV341" i="4"/>
  <c r="AU341" i="4"/>
  <c r="AT341" i="4"/>
  <c r="AS341" i="4"/>
  <c r="AR341" i="4"/>
  <c r="AQ341" i="4"/>
  <c r="AP341" i="4"/>
  <c r="AO341" i="4"/>
  <c r="AN341" i="4"/>
  <c r="AM341" i="4"/>
  <c r="AL341" i="4"/>
  <c r="AK341" i="4"/>
  <c r="AJ341" i="4"/>
  <c r="AI341" i="4"/>
  <c r="AH341" i="4"/>
  <c r="AG341" i="4"/>
  <c r="AF341" i="4"/>
  <c r="AE341" i="4"/>
  <c r="AD341" i="4"/>
  <c r="AC341" i="4"/>
  <c r="AB341" i="4"/>
  <c r="AA341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181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AX241" i="4"/>
  <c r="AW241" i="4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193" i="4" l="1"/>
  <c r="I341" i="4"/>
  <c r="I246" i="4"/>
  <c r="I13" i="4"/>
  <c r="I241" i="4"/>
  <c r="AX375" i="4" l="1"/>
  <c r="AW375" i="4"/>
  <c r="AV375" i="4"/>
  <c r="AU375" i="4"/>
  <c r="AT375" i="4"/>
  <c r="AS375" i="4"/>
  <c r="AR375" i="4"/>
  <c r="AQ375" i="4"/>
  <c r="AP375" i="4"/>
  <c r="AO375" i="4"/>
  <c r="AN375" i="4"/>
  <c r="AM375" i="4"/>
  <c r="AL375" i="4"/>
  <c r="AK375" i="4"/>
  <c r="AJ375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AX310" i="4"/>
  <c r="AW310" i="4"/>
  <c r="AV310" i="4"/>
  <c r="AU310" i="4"/>
  <c r="AT310" i="4"/>
  <c r="AS310" i="4"/>
  <c r="AR310" i="4"/>
  <c r="AQ310" i="4"/>
  <c r="AP310" i="4"/>
  <c r="AO310" i="4"/>
  <c r="AN310" i="4"/>
  <c r="AM310" i="4"/>
  <c r="AL310" i="4"/>
  <c r="AK310" i="4"/>
  <c r="AJ310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375" i="4" l="1"/>
  <c r="I77" i="4"/>
  <c r="I175" i="4"/>
  <c r="I44" i="4"/>
  <c r="I310" i="4"/>
  <c r="AX365" i="4"/>
  <c r="AW365" i="4"/>
  <c r="AV365" i="4"/>
  <c r="AU365" i="4"/>
  <c r="AT365" i="4"/>
  <c r="AS365" i="4"/>
  <c r="AR365" i="4"/>
  <c r="AQ365" i="4"/>
  <c r="AP365" i="4"/>
  <c r="AO365" i="4"/>
  <c r="AN365" i="4"/>
  <c r="AM365" i="4"/>
  <c r="AL365" i="4"/>
  <c r="AK365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AX358" i="4"/>
  <c r="AW358" i="4"/>
  <c r="AV358" i="4"/>
  <c r="AU358" i="4"/>
  <c r="AT358" i="4"/>
  <c r="AS358" i="4"/>
  <c r="AR358" i="4"/>
  <c r="AQ358" i="4"/>
  <c r="AP358" i="4"/>
  <c r="AO358" i="4"/>
  <c r="AN358" i="4"/>
  <c r="AM358" i="4"/>
  <c r="AL358" i="4"/>
  <c r="AK358" i="4"/>
  <c r="AJ358" i="4"/>
  <c r="AI358" i="4"/>
  <c r="AH358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AX354" i="4"/>
  <c r="AW354" i="4"/>
  <c r="AV354" i="4"/>
  <c r="AU354" i="4"/>
  <c r="AT354" i="4"/>
  <c r="AS354" i="4"/>
  <c r="AR354" i="4"/>
  <c r="AQ354" i="4"/>
  <c r="AP354" i="4"/>
  <c r="AO354" i="4"/>
  <c r="AN354" i="4"/>
  <c r="AM354" i="4"/>
  <c r="AL354" i="4"/>
  <c r="AK354" i="4"/>
  <c r="AJ354" i="4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AX382" i="4"/>
  <c r="AW382" i="4"/>
  <c r="AV382" i="4"/>
  <c r="AU382" i="4"/>
  <c r="AT382" i="4"/>
  <c r="AS382" i="4"/>
  <c r="AR382" i="4"/>
  <c r="AQ382" i="4"/>
  <c r="AP382" i="4"/>
  <c r="AO382" i="4"/>
  <c r="AN382" i="4"/>
  <c r="AM382" i="4"/>
  <c r="AL382" i="4"/>
  <c r="AK382" i="4"/>
  <c r="AJ382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AX361" i="4"/>
  <c r="AW361" i="4"/>
  <c r="AV361" i="4"/>
  <c r="AU361" i="4"/>
  <c r="AT361" i="4"/>
  <c r="AS361" i="4"/>
  <c r="AR361" i="4"/>
  <c r="AQ361" i="4"/>
  <c r="AP361" i="4"/>
  <c r="AO361" i="4"/>
  <c r="AN361" i="4"/>
  <c r="AM361" i="4"/>
  <c r="AL361" i="4"/>
  <c r="AK361" i="4"/>
  <c r="AJ361" i="4"/>
  <c r="AI361" i="4"/>
  <c r="AH361" i="4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AX373" i="4"/>
  <c r="AW373" i="4"/>
  <c r="AV373" i="4"/>
  <c r="AU373" i="4"/>
  <c r="AT373" i="4"/>
  <c r="AS373" i="4"/>
  <c r="AR373" i="4"/>
  <c r="AQ373" i="4"/>
  <c r="AP373" i="4"/>
  <c r="AO373" i="4"/>
  <c r="AN373" i="4"/>
  <c r="AM373" i="4"/>
  <c r="AL373" i="4"/>
  <c r="AK373" i="4"/>
  <c r="AJ373" i="4"/>
  <c r="AI373" i="4"/>
  <c r="AH373" i="4"/>
  <c r="AG373" i="4"/>
  <c r="AF373" i="4"/>
  <c r="AE373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AX322" i="4"/>
  <c r="AW322" i="4"/>
  <c r="AV322" i="4"/>
  <c r="AU322" i="4"/>
  <c r="AT322" i="4"/>
  <c r="AS322" i="4"/>
  <c r="AR322" i="4"/>
  <c r="AQ322" i="4"/>
  <c r="AP322" i="4"/>
  <c r="AO322" i="4"/>
  <c r="AN322" i="4"/>
  <c r="AM322" i="4"/>
  <c r="AL322" i="4"/>
  <c r="AK322" i="4"/>
  <c r="AJ322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AX359" i="4"/>
  <c r="AW359" i="4"/>
  <c r="AV359" i="4"/>
  <c r="AU359" i="4"/>
  <c r="AT359" i="4"/>
  <c r="AS359" i="4"/>
  <c r="AR359" i="4"/>
  <c r="AQ359" i="4"/>
  <c r="AP359" i="4"/>
  <c r="AO359" i="4"/>
  <c r="AN359" i="4"/>
  <c r="AM359" i="4"/>
  <c r="AL359" i="4"/>
  <c r="AK359" i="4"/>
  <c r="AJ359" i="4"/>
  <c r="AI359" i="4"/>
  <c r="AH359" i="4"/>
  <c r="AG359" i="4"/>
  <c r="AF359" i="4"/>
  <c r="AE359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AX413" i="4"/>
  <c r="AW413" i="4"/>
  <c r="AV413" i="4"/>
  <c r="AU413" i="4"/>
  <c r="AT413" i="4"/>
  <c r="AS413" i="4"/>
  <c r="AR413" i="4"/>
  <c r="AQ413" i="4"/>
  <c r="AP413" i="4"/>
  <c r="AO413" i="4"/>
  <c r="AN413" i="4"/>
  <c r="AM413" i="4"/>
  <c r="AL413" i="4"/>
  <c r="AK413" i="4"/>
  <c r="AJ413" i="4"/>
  <c r="AI413" i="4"/>
  <c r="AH413" i="4"/>
  <c r="AG413" i="4"/>
  <c r="AF413" i="4"/>
  <c r="AE413" i="4"/>
  <c r="AD413" i="4"/>
  <c r="AC413" i="4"/>
  <c r="AB413" i="4"/>
  <c r="AA413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AX424" i="4"/>
  <c r="AW424" i="4"/>
  <c r="AV424" i="4"/>
  <c r="AU424" i="4"/>
  <c r="AT424" i="4"/>
  <c r="AS424" i="4"/>
  <c r="AR424" i="4"/>
  <c r="AQ424" i="4"/>
  <c r="AP424" i="4"/>
  <c r="AO424" i="4"/>
  <c r="AN424" i="4"/>
  <c r="AM424" i="4"/>
  <c r="AL424" i="4"/>
  <c r="AK424" i="4"/>
  <c r="AJ424" i="4"/>
  <c r="AI424" i="4"/>
  <c r="AH424" i="4"/>
  <c r="AG424" i="4"/>
  <c r="AF424" i="4"/>
  <c r="AE424" i="4"/>
  <c r="AD424" i="4"/>
  <c r="AC424" i="4"/>
  <c r="AB424" i="4"/>
  <c r="AA424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AX414" i="4"/>
  <c r="AW414" i="4"/>
  <c r="AV414" i="4"/>
  <c r="AU414" i="4"/>
  <c r="AT414" i="4"/>
  <c r="AS414" i="4"/>
  <c r="AR414" i="4"/>
  <c r="AQ414" i="4"/>
  <c r="AP414" i="4"/>
  <c r="AO414" i="4"/>
  <c r="AN414" i="4"/>
  <c r="AM414" i="4"/>
  <c r="AL414" i="4"/>
  <c r="AK414" i="4"/>
  <c r="AJ414" i="4"/>
  <c r="AI414" i="4"/>
  <c r="AH414" i="4"/>
  <c r="AG414" i="4"/>
  <c r="AF414" i="4"/>
  <c r="AE414" i="4"/>
  <c r="AD414" i="4"/>
  <c r="AC414" i="4"/>
  <c r="AB414" i="4"/>
  <c r="AA414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365" i="4" l="1"/>
  <c r="I358" i="4"/>
  <c r="I354" i="4"/>
  <c r="I382" i="4"/>
  <c r="I361" i="4"/>
  <c r="I332" i="4"/>
  <c r="I373" i="4"/>
  <c r="I322" i="4"/>
  <c r="I359" i="4"/>
  <c r="I424" i="4"/>
  <c r="I413" i="4"/>
  <c r="I414" i="4"/>
  <c r="AX402" i="4"/>
  <c r="AW402" i="4"/>
  <c r="AV402" i="4"/>
  <c r="AU402" i="4"/>
  <c r="AT402" i="4"/>
  <c r="AS402" i="4"/>
  <c r="AR402" i="4"/>
  <c r="AQ402" i="4"/>
  <c r="AP402" i="4"/>
  <c r="AO402" i="4"/>
  <c r="AN402" i="4"/>
  <c r="AM402" i="4"/>
  <c r="AL402" i="4"/>
  <c r="AK402" i="4"/>
  <c r="AJ402" i="4"/>
  <c r="AI402" i="4"/>
  <c r="AH402" i="4"/>
  <c r="AG402" i="4"/>
  <c r="AF402" i="4"/>
  <c r="AE402" i="4"/>
  <c r="AD402" i="4"/>
  <c r="AC402" i="4"/>
  <c r="AB402" i="4"/>
  <c r="AA402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 l="1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68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121" i="4" l="1"/>
  <c r="I97" i="4"/>
  <c r="AX415" i="4"/>
  <c r="AW415" i="4"/>
  <c r="AV415" i="4"/>
  <c r="AU415" i="4"/>
  <c r="AT415" i="4"/>
  <c r="AS415" i="4"/>
  <c r="AR415" i="4"/>
  <c r="AQ415" i="4"/>
  <c r="AP415" i="4"/>
  <c r="AO415" i="4"/>
  <c r="AN415" i="4"/>
  <c r="AM415" i="4"/>
  <c r="AL415" i="4"/>
  <c r="AK415" i="4"/>
  <c r="AJ415" i="4"/>
  <c r="AI415" i="4"/>
  <c r="AH415" i="4"/>
  <c r="AG415" i="4"/>
  <c r="AF415" i="4"/>
  <c r="AE415" i="4"/>
  <c r="AD415" i="4"/>
  <c r="AC415" i="4"/>
  <c r="AB415" i="4"/>
  <c r="AA415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 l="1"/>
  <c r="R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Q36" i="4"/>
  <c r="P36" i="4"/>
  <c r="O36" i="4"/>
  <c r="N36" i="4"/>
  <c r="M36" i="4"/>
  <c r="L36" i="4"/>
  <c r="K36" i="4"/>
  <c r="J36" i="4"/>
  <c r="AX265" i="4"/>
  <c r="AW265" i="4"/>
  <c r="AV265" i="4"/>
  <c r="AU265" i="4"/>
  <c r="AT265" i="4"/>
  <c r="AS265" i="4"/>
  <c r="AR265" i="4"/>
  <c r="AQ265" i="4"/>
  <c r="AP265" i="4"/>
  <c r="AO265" i="4"/>
  <c r="AN265" i="4"/>
  <c r="AM265" i="4"/>
  <c r="AL265" i="4"/>
  <c r="AK265" i="4"/>
  <c r="AJ265" i="4"/>
  <c r="AI265" i="4"/>
  <c r="AH265" i="4"/>
  <c r="AG265" i="4"/>
  <c r="AF265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265" i="4" l="1"/>
  <c r="I36" i="4"/>
  <c r="I21" i="4"/>
  <c r="I5" i="4"/>
  <c r="AX197" i="4" l="1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217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79" i="4"/>
  <c r="I178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97" i="4" l="1"/>
  <c r="I184" i="4"/>
  <c r="I154" i="4"/>
  <c r="I133" i="4"/>
  <c r="I155" i="4"/>
  <c r="I131" i="4"/>
  <c r="AX272" i="4" l="1"/>
  <c r="AW272" i="4"/>
  <c r="AV272" i="4"/>
  <c r="AU272" i="4"/>
  <c r="AT272" i="4"/>
  <c r="AS272" i="4"/>
  <c r="AR272" i="4"/>
  <c r="AQ272" i="4"/>
  <c r="AP272" i="4"/>
  <c r="AO272" i="4"/>
  <c r="AN272" i="4"/>
  <c r="AM272" i="4"/>
  <c r="AL272" i="4"/>
  <c r="AK272" i="4"/>
  <c r="AJ272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AX287" i="4"/>
  <c r="AW287" i="4"/>
  <c r="AV287" i="4"/>
  <c r="AU287" i="4"/>
  <c r="AT287" i="4"/>
  <c r="AS287" i="4"/>
  <c r="AR287" i="4"/>
  <c r="AQ287" i="4"/>
  <c r="AP287" i="4"/>
  <c r="AO287" i="4"/>
  <c r="AN287" i="4"/>
  <c r="AM287" i="4"/>
  <c r="AL287" i="4"/>
  <c r="AK287" i="4"/>
  <c r="AJ287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AX276" i="4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AX278" i="4"/>
  <c r="AW278" i="4"/>
  <c r="AV278" i="4"/>
  <c r="AU278" i="4"/>
  <c r="AT278" i="4"/>
  <c r="AS278" i="4"/>
  <c r="AR278" i="4"/>
  <c r="AQ278" i="4"/>
  <c r="AP278" i="4"/>
  <c r="AO278" i="4"/>
  <c r="AN278" i="4"/>
  <c r="AM278" i="4"/>
  <c r="AL278" i="4"/>
  <c r="AK278" i="4"/>
  <c r="AJ278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AX303" i="4"/>
  <c r="AW303" i="4"/>
  <c r="AV303" i="4"/>
  <c r="AU303" i="4"/>
  <c r="AT303" i="4"/>
  <c r="AS303" i="4"/>
  <c r="AR303" i="4"/>
  <c r="AQ303" i="4"/>
  <c r="AP303" i="4"/>
  <c r="AO303" i="4"/>
  <c r="AN303" i="4"/>
  <c r="AM303" i="4"/>
  <c r="AL303" i="4"/>
  <c r="AK303" i="4"/>
  <c r="AJ303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AX286" i="4"/>
  <c r="AW286" i="4"/>
  <c r="AV286" i="4"/>
  <c r="AU286" i="4"/>
  <c r="AT286" i="4"/>
  <c r="AS286" i="4"/>
  <c r="AR286" i="4"/>
  <c r="AQ286" i="4"/>
  <c r="AP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AX298" i="4"/>
  <c r="AW298" i="4"/>
  <c r="AV298" i="4"/>
  <c r="AU298" i="4"/>
  <c r="AT298" i="4"/>
  <c r="AS298" i="4"/>
  <c r="AR298" i="4"/>
  <c r="AQ298" i="4"/>
  <c r="AP298" i="4"/>
  <c r="AO298" i="4"/>
  <c r="AN298" i="4"/>
  <c r="AM298" i="4"/>
  <c r="AL298" i="4"/>
  <c r="AK298" i="4"/>
  <c r="AJ298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AX273" i="4"/>
  <c r="AW273" i="4"/>
  <c r="AV273" i="4"/>
  <c r="AU273" i="4"/>
  <c r="AT273" i="4"/>
  <c r="AS273" i="4"/>
  <c r="AR273" i="4"/>
  <c r="AQ273" i="4"/>
  <c r="AP273" i="4"/>
  <c r="AO273" i="4"/>
  <c r="AN273" i="4"/>
  <c r="AM273" i="4"/>
  <c r="AL273" i="4"/>
  <c r="AK273" i="4"/>
  <c r="AJ273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AX269" i="4"/>
  <c r="AW269" i="4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72" i="4" l="1"/>
  <c r="I271" i="4"/>
  <c r="I276" i="4"/>
  <c r="I287" i="4"/>
  <c r="I278" i="4"/>
  <c r="I286" i="4"/>
  <c r="I303" i="4"/>
  <c r="I298" i="4"/>
  <c r="I273" i="4"/>
  <c r="I269" i="4"/>
  <c r="AX340" i="4"/>
  <c r="AW340" i="4"/>
  <c r="AV340" i="4"/>
  <c r="AU340" i="4"/>
  <c r="AT340" i="4"/>
  <c r="AS340" i="4"/>
  <c r="AR340" i="4"/>
  <c r="AQ340" i="4"/>
  <c r="AP340" i="4"/>
  <c r="AO340" i="4"/>
  <c r="AN340" i="4"/>
  <c r="AM340" i="4"/>
  <c r="AL340" i="4"/>
  <c r="AK340" i="4"/>
  <c r="AJ340" i="4"/>
  <c r="AI340" i="4"/>
  <c r="AH340" i="4"/>
  <c r="AG340" i="4"/>
  <c r="AF340" i="4"/>
  <c r="AE340" i="4"/>
  <c r="AD340" i="4"/>
  <c r="AC340" i="4"/>
  <c r="AB340" i="4"/>
  <c r="AA340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40" i="4" l="1"/>
  <c r="I329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47" i="4" l="1"/>
  <c r="I215" i="4"/>
  <c r="I156" i="4"/>
  <c r="I135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I63" i="4" l="1"/>
  <c r="I27" i="4"/>
  <c r="I54" i="4"/>
  <c r="I86" i="4"/>
  <c r="I73" i="4"/>
  <c r="I72" i="4"/>
  <c r="I40" i="4"/>
  <c r="I25" i="4"/>
  <c r="I23" i="4"/>
  <c r="I24" i="4"/>
  <c r="I15" i="4"/>
  <c r="AX31" i="4" l="1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AX370" i="4"/>
  <c r="AW370" i="4"/>
  <c r="AV370" i="4"/>
  <c r="AU370" i="4"/>
  <c r="AT370" i="4"/>
  <c r="AS370" i="4"/>
  <c r="AR370" i="4"/>
  <c r="AQ370" i="4"/>
  <c r="AP370" i="4"/>
  <c r="AO370" i="4"/>
  <c r="AN370" i="4"/>
  <c r="AM370" i="4"/>
  <c r="AL370" i="4"/>
  <c r="AK370" i="4"/>
  <c r="AJ370" i="4"/>
  <c r="AI370" i="4"/>
  <c r="AH370" i="4"/>
  <c r="AG370" i="4"/>
  <c r="AF370" i="4"/>
  <c r="AE370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AX412" i="4"/>
  <c r="AW412" i="4"/>
  <c r="AV412" i="4"/>
  <c r="AU412" i="4"/>
  <c r="AT412" i="4"/>
  <c r="AS412" i="4"/>
  <c r="AR412" i="4"/>
  <c r="AQ412" i="4"/>
  <c r="AP412" i="4"/>
  <c r="AO412" i="4"/>
  <c r="AN412" i="4"/>
  <c r="AM412" i="4"/>
  <c r="AL412" i="4"/>
  <c r="AK412" i="4"/>
  <c r="AJ412" i="4"/>
  <c r="AI412" i="4"/>
  <c r="AH412" i="4"/>
  <c r="AG412" i="4"/>
  <c r="AF412" i="4"/>
  <c r="AE412" i="4"/>
  <c r="AD412" i="4"/>
  <c r="AC412" i="4"/>
  <c r="AB412" i="4"/>
  <c r="AA412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AX420" i="4"/>
  <c r="AW420" i="4"/>
  <c r="AV420" i="4"/>
  <c r="AU420" i="4"/>
  <c r="AT420" i="4"/>
  <c r="AS420" i="4"/>
  <c r="AR420" i="4"/>
  <c r="AQ420" i="4"/>
  <c r="AP420" i="4"/>
  <c r="AO420" i="4"/>
  <c r="AN420" i="4"/>
  <c r="AM420" i="4"/>
  <c r="AL420" i="4"/>
  <c r="AK420" i="4"/>
  <c r="AJ420" i="4"/>
  <c r="AI420" i="4"/>
  <c r="AH420" i="4"/>
  <c r="AG420" i="4"/>
  <c r="AF420" i="4"/>
  <c r="AE420" i="4"/>
  <c r="AD420" i="4"/>
  <c r="AC420" i="4"/>
  <c r="AB420" i="4"/>
  <c r="AA420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AX294" i="4"/>
  <c r="AW294" i="4"/>
  <c r="AV294" i="4"/>
  <c r="AU294" i="4"/>
  <c r="AT294" i="4"/>
  <c r="AS294" i="4"/>
  <c r="AR294" i="4"/>
  <c r="AQ294" i="4"/>
  <c r="AP294" i="4"/>
  <c r="AO294" i="4"/>
  <c r="AN294" i="4"/>
  <c r="AM294" i="4"/>
  <c r="AL294" i="4"/>
  <c r="AK294" i="4"/>
  <c r="AJ294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AX295" i="4"/>
  <c r="AW295" i="4"/>
  <c r="AV295" i="4"/>
  <c r="AU295" i="4"/>
  <c r="AT295" i="4"/>
  <c r="AS295" i="4"/>
  <c r="AR295" i="4"/>
  <c r="AQ295" i="4"/>
  <c r="AP295" i="4"/>
  <c r="AO295" i="4"/>
  <c r="AN295" i="4"/>
  <c r="AM295" i="4"/>
  <c r="AL295" i="4"/>
  <c r="AK295" i="4"/>
  <c r="AJ295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AX372" i="4"/>
  <c r="AW372" i="4"/>
  <c r="AV372" i="4"/>
  <c r="AU372" i="4"/>
  <c r="AT372" i="4"/>
  <c r="AS372" i="4"/>
  <c r="AR372" i="4"/>
  <c r="AQ372" i="4"/>
  <c r="AP372" i="4"/>
  <c r="AO372" i="4"/>
  <c r="AN372" i="4"/>
  <c r="AM372" i="4"/>
  <c r="AL372" i="4"/>
  <c r="AK372" i="4"/>
  <c r="AJ372" i="4"/>
  <c r="AI372" i="4"/>
  <c r="AH372" i="4"/>
  <c r="AG372" i="4"/>
  <c r="AF372" i="4"/>
  <c r="AE372" i="4"/>
  <c r="AD372" i="4"/>
  <c r="AC372" i="4"/>
  <c r="AB372" i="4"/>
  <c r="AA372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AX299" i="4"/>
  <c r="AW299" i="4"/>
  <c r="AV299" i="4"/>
  <c r="AU299" i="4"/>
  <c r="AT299" i="4"/>
  <c r="AS299" i="4"/>
  <c r="AR299" i="4"/>
  <c r="AQ299" i="4"/>
  <c r="AP299" i="4"/>
  <c r="AO299" i="4"/>
  <c r="AN299" i="4"/>
  <c r="AM299" i="4"/>
  <c r="AL299" i="4"/>
  <c r="AK299" i="4"/>
  <c r="AJ299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AX302" i="4"/>
  <c r="AW302" i="4"/>
  <c r="AV302" i="4"/>
  <c r="AU302" i="4"/>
  <c r="AT302" i="4"/>
  <c r="AS302" i="4"/>
  <c r="AR302" i="4"/>
  <c r="AQ302" i="4"/>
  <c r="AP302" i="4"/>
  <c r="AO302" i="4"/>
  <c r="AN302" i="4"/>
  <c r="AM302" i="4"/>
  <c r="AL302" i="4"/>
  <c r="AK302" i="4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AX383" i="4"/>
  <c r="AW383" i="4"/>
  <c r="AV383" i="4"/>
  <c r="AU383" i="4"/>
  <c r="AT383" i="4"/>
  <c r="AS383" i="4"/>
  <c r="AR383" i="4"/>
  <c r="AQ383" i="4"/>
  <c r="AP383" i="4"/>
  <c r="AO383" i="4"/>
  <c r="AN383" i="4"/>
  <c r="AM383" i="4"/>
  <c r="AL383" i="4"/>
  <c r="AK383" i="4"/>
  <c r="AJ383" i="4"/>
  <c r="AI383" i="4"/>
  <c r="AH383" i="4"/>
  <c r="AG383" i="4"/>
  <c r="AF383" i="4"/>
  <c r="AE383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AX249" i="4"/>
  <c r="AW249" i="4"/>
  <c r="AV249" i="4"/>
  <c r="AU249" i="4"/>
  <c r="AT249" i="4"/>
  <c r="AS249" i="4"/>
  <c r="AR249" i="4"/>
  <c r="AQ249" i="4"/>
  <c r="AP249" i="4"/>
  <c r="AO249" i="4"/>
  <c r="AN249" i="4"/>
  <c r="AM249" i="4"/>
  <c r="AL249" i="4"/>
  <c r="AK249" i="4"/>
  <c r="AJ249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AX239" i="4"/>
  <c r="AW239" i="4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AX352" i="4"/>
  <c r="AW352" i="4"/>
  <c r="AV352" i="4"/>
  <c r="AU352" i="4"/>
  <c r="AT352" i="4"/>
  <c r="AS352" i="4"/>
  <c r="AR352" i="4"/>
  <c r="AQ352" i="4"/>
  <c r="AP352" i="4"/>
  <c r="AO352" i="4"/>
  <c r="AN352" i="4"/>
  <c r="AM352" i="4"/>
  <c r="AL352" i="4"/>
  <c r="AK352" i="4"/>
  <c r="AJ352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AX315" i="4"/>
  <c r="AW315" i="4"/>
  <c r="AV315" i="4"/>
  <c r="AU315" i="4"/>
  <c r="AT315" i="4"/>
  <c r="AS315" i="4"/>
  <c r="AR315" i="4"/>
  <c r="AQ315" i="4"/>
  <c r="AP315" i="4"/>
  <c r="AO315" i="4"/>
  <c r="AN315" i="4"/>
  <c r="AM315" i="4"/>
  <c r="AL315" i="4"/>
  <c r="AK315" i="4"/>
  <c r="AJ315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AX235" i="4"/>
  <c r="AW235" i="4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AX348" i="4"/>
  <c r="AW348" i="4"/>
  <c r="AV348" i="4"/>
  <c r="AU348" i="4"/>
  <c r="AT348" i="4"/>
  <c r="AS348" i="4"/>
  <c r="AR348" i="4"/>
  <c r="AQ348" i="4"/>
  <c r="AP348" i="4"/>
  <c r="AO348" i="4"/>
  <c r="AN348" i="4"/>
  <c r="AM348" i="4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1" i="4" l="1"/>
  <c r="I370" i="4"/>
  <c r="I420" i="4"/>
  <c r="I412" i="4"/>
  <c r="I83" i="4"/>
  <c r="I294" i="4"/>
  <c r="I295" i="4"/>
  <c r="I372" i="4"/>
  <c r="I53" i="4"/>
  <c r="I299" i="4"/>
  <c r="I302" i="4"/>
  <c r="I214" i="4"/>
  <c r="I383" i="4"/>
  <c r="I249" i="4"/>
  <c r="I324" i="4"/>
  <c r="I239" i="4"/>
  <c r="I352" i="4"/>
  <c r="I315" i="4"/>
  <c r="I183" i="4"/>
  <c r="I235" i="4"/>
  <c r="I348" i="4"/>
  <c r="I436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 l="1"/>
  <c r="AX304" i="4"/>
  <c r="AW304" i="4"/>
  <c r="AV304" i="4"/>
  <c r="AU304" i="4"/>
  <c r="AT304" i="4"/>
  <c r="AS304" i="4"/>
  <c r="AR304" i="4"/>
  <c r="AQ304" i="4"/>
  <c r="AP304" i="4"/>
  <c r="AO304" i="4"/>
  <c r="AN304" i="4"/>
  <c r="AM304" i="4"/>
  <c r="AL304" i="4"/>
  <c r="AK304" i="4"/>
  <c r="AJ304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AX290" i="4"/>
  <c r="AW290" i="4"/>
  <c r="AV290" i="4"/>
  <c r="AU290" i="4"/>
  <c r="AT290" i="4"/>
  <c r="AS290" i="4"/>
  <c r="AR290" i="4"/>
  <c r="AQ290" i="4"/>
  <c r="AP290" i="4"/>
  <c r="AO290" i="4"/>
  <c r="AN290" i="4"/>
  <c r="AM290" i="4"/>
  <c r="AL290" i="4"/>
  <c r="AK290" i="4"/>
  <c r="AJ290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10" i="4"/>
  <c r="I304" i="4" l="1"/>
  <c r="I2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AX240" i="4"/>
  <c r="AW240" i="4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AX245" i="4"/>
  <c r="AW245" i="4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AX250" i="4"/>
  <c r="AW250" i="4"/>
  <c r="AV250" i="4"/>
  <c r="AU250" i="4"/>
  <c r="AT250" i="4"/>
  <c r="AS250" i="4"/>
  <c r="AR250" i="4"/>
  <c r="AQ250" i="4"/>
  <c r="AP250" i="4"/>
  <c r="AO250" i="4"/>
  <c r="AN250" i="4"/>
  <c r="AM250" i="4"/>
  <c r="AL250" i="4"/>
  <c r="AK250" i="4"/>
  <c r="AJ250" i="4"/>
  <c r="AI250" i="4"/>
  <c r="AH250" i="4"/>
  <c r="AG250" i="4"/>
  <c r="AF250" i="4"/>
  <c r="AE250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AX242" i="4"/>
  <c r="AW242" i="4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H242" i="4"/>
  <c r="AG242" i="4"/>
  <c r="AF242" i="4"/>
  <c r="AE242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AX251" i="4"/>
  <c r="AW251" i="4"/>
  <c r="AV251" i="4"/>
  <c r="AU251" i="4"/>
  <c r="AT251" i="4"/>
  <c r="AS251" i="4"/>
  <c r="AR251" i="4"/>
  <c r="AQ251" i="4"/>
  <c r="AP251" i="4"/>
  <c r="AO251" i="4"/>
  <c r="AN251" i="4"/>
  <c r="AM251" i="4"/>
  <c r="AL251" i="4"/>
  <c r="AK251" i="4"/>
  <c r="AJ251" i="4"/>
  <c r="AI251" i="4"/>
  <c r="AH251" i="4"/>
  <c r="AG251" i="4"/>
  <c r="AF251" i="4"/>
  <c r="AE251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160" i="4"/>
  <c r="I158" i="4"/>
  <c r="I157" i="4"/>
  <c r="I165" i="4"/>
  <c r="I163" i="4"/>
  <c r="I167" i="4"/>
  <c r="I166" i="4"/>
  <c r="I190" i="4" l="1"/>
  <c r="I240" i="4"/>
  <c r="I194" i="4"/>
  <c r="I245" i="4"/>
  <c r="I250" i="4"/>
  <c r="I242" i="4"/>
  <c r="I251" i="4"/>
  <c r="AX14" i="4" l="1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AX323" i="4"/>
  <c r="AW323" i="4"/>
  <c r="AV323" i="4"/>
  <c r="AU323" i="4"/>
  <c r="AT323" i="4"/>
  <c r="AS323" i="4"/>
  <c r="AR323" i="4"/>
  <c r="AQ323" i="4"/>
  <c r="AP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AX326" i="4"/>
  <c r="AW326" i="4"/>
  <c r="AV326" i="4"/>
  <c r="AU326" i="4"/>
  <c r="AT326" i="4"/>
  <c r="AS326" i="4"/>
  <c r="AR326" i="4"/>
  <c r="AQ326" i="4"/>
  <c r="AP326" i="4"/>
  <c r="AO326" i="4"/>
  <c r="AN326" i="4"/>
  <c r="AM326" i="4"/>
  <c r="AL326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AX430" i="4"/>
  <c r="AW430" i="4"/>
  <c r="AV430" i="4"/>
  <c r="AU430" i="4"/>
  <c r="AT430" i="4"/>
  <c r="AS430" i="4"/>
  <c r="AR430" i="4"/>
  <c r="AQ430" i="4"/>
  <c r="AP430" i="4"/>
  <c r="AO430" i="4"/>
  <c r="AN430" i="4"/>
  <c r="AM430" i="4"/>
  <c r="AL430" i="4"/>
  <c r="AK430" i="4"/>
  <c r="AJ430" i="4"/>
  <c r="AI430" i="4"/>
  <c r="AH430" i="4"/>
  <c r="AG430" i="4"/>
  <c r="AF430" i="4"/>
  <c r="AE430" i="4"/>
  <c r="AD430" i="4"/>
  <c r="AC430" i="4"/>
  <c r="AB430" i="4"/>
  <c r="AA430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AX399" i="4"/>
  <c r="AW399" i="4"/>
  <c r="AV399" i="4"/>
  <c r="AU399" i="4"/>
  <c r="AT399" i="4"/>
  <c r="AS399" i="4"/>
  <c r="AR399" i="4"/>
  <c r="AQ399" i="4"/>
  <c r="AP399" i="4"/>
  <c r="AO399" i="4"/>
  <c r="AN399" i="4"/>
  <c r="AM399" i="4"/>
  <c r="AL399" i="4"/>
  <c r="AK399" i="4"/>
  <c r="AJ399" i="4"/>
  <c r="AI399" i="4"/>
  <c r="AH399" i="4"/>
  <c r="AG399" i="4"/>
  <c r="AF399" i="4"/>
  <c r="AE399" i="4"/>
  <c r="AD399" i="4"/>
  <c r="AC399" i="4"/>
  <c r="AB399" i="4"/>
  <c r="AA399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AX255" i="4"/>
  <c r="AW255" i="4"/>
  <c r="AV255" i="4"/>
  <c r="AU255" i="4"/>
  <c r="AT255" i="4"/>
  <c r="AS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AX253" i="4"/>
  <c r="AW253" i="4"/>
  <c r="AV253" i="4"/>
  <c r="AU253" i="4"/>
  <c r="AT253" i="4"/>
  <c r="AS253" i="4"/>
  <c r="AR253" i="4"/>
  <c r="AQ253" i="4"/>
  <c r="AP253" i="4"/>
  <c r="AO253" i="4"/>
  <c r="AN253" i="4"/>
  <c r="AM253" i="4"/>
  <c r="AL253" i="4"/>
  <c r="AK253" i="4"/>
  <c r="AJ253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AX252" i="4"/>
  <c r="AW252" i="4"/>
  <c r="AV252" i="4"/>
  <c r="AU252" i="4"/>
  <c r="AT252" i="4"/>
  <c r="AS252" i="4"/>
  <c r="AR252" i="4"/>
  <c r="AQ252" i="4"/>
  <c r="AP252" i="4"/>
  <c r="AO252" i="4"/>
  <c r="AN252" i="4"/>
  <c r="AM252" i="4"/>
  <c r="AL252" i="4"/>
  <c r="AK252" i="4"/>
  <c r="AJ252" i="4"/>
  <c r="AI252" i="4"/>
  <c r="AH252" i="4"/>
  <c r="AG252" i="4"/>
  <c r="AF252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AX257" i="4"/>
  <c r="AW257" i="4"/>
  <c r="AV257" i="4"/>
  <c r="AU257" i="4"/>
  <c r="AT257" i="4"/>
  <c r="AS257" i="4"/>
  <c r="AR257" i="4"/>
  <c r="AQ257" i="4"/>
  <c r="AP257" i="4"/>
  <c r="AO257" i="4"/>
  <c r="AN257" i="4"/>
  <c r="AM257" i="4"/>
  <c r="AL257" i="4"/>
  <c r="AK257" i="4"/>
  <c r="AJ257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AX256" i="4"/>
  <c r="AW256" i="4"/>
  <c r="AV256" i="4"/>
  <c r="AU256" i="4"/>
  <c r="AT256" i="4"/>
  <c r="AS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AX350" i="4"/>
  <c r="AW350" i="4"/>
  <c r="AV350" i="4"/>
  <c r="AU350" i="4"/>
  <c r="AT350" i="4"/>
  <c r="AS350" i="4"/>
  <c r="AR350" i="4"/>
  <c r="AQ350" i="4"/>
  <c r="AP350" i="4"/>
  <c r="AO350" i="4"/>
  <c r="AN350" i="4"/>
  <c r="AM350" i="4"/>
  <c r="AL350" i="4"/>
  <c r="AK350" i="4"/>
  <c r="AJ350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AX275" i="4"/>
  <c r="AW275" i="4"/>
  <c r="AV275" i="4"/>
  <c r="AU275" i="4"/>
  <c r="AT275" i="4"/>
  <c r="AS275" i="4"/>
  <c r="AR275" i="4"/>
  <c r="AQ275" i="4"/>
  <c r="AP275" i="4"/>
  <c r="AO275" i="4"/>
  <c r="AN275" i="4"/>
  <c r="AM275" i="4"/>
  <c r="AL275" i="4"/>
  <c r="AK275" i="4"/>
  <c r="AJ275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AX355" i="4"/>
  <c r="AW355" i="4"/>
  <c r="AV355" i="4"/>
  <c r="AU355" i="4"/>
  <c r="AT355" i="4"/>
  <c r="AS355" i="4"/>
  <c r="AR355" i="4"/>
  <c r="AQ355" i="4"/>
  <c r="AP355" i="4"/>
  <c r="AO355" i="4"/>
  <c r="AN355" i="4"/>
  <c r="AM355" i="4"/>
  <c r="AL355" i="4"/>
  <c r="AK355" i="4"/>
  <c r="AJ355" i="4"/>
  <c r="AI355" i="4"/>
  <c r="AH355" i="4"/>
  <c r="AG355" i="4"/>
  <c r="AF355" i="4"/>
  <c r="AE355" i="4"/>
  <c r="AD355" i="4"/>
  <c r="AC355" i="4"/>
  <c r="AB355" i="4"/>
  <c r="AA355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AX356" i="4"/>
  <c r="AW356" i="4"/>
  <c r="AV356" i="4"/>
  <c r="AU356" i="4"/>
  <c r="AT356" i="4"/>
  <c r="AS356" i="4"/>
  <c r="AR356" i="4"/>
  <c r="AQ356" i="4"/>
  <c r="AP356" i="4"/>
  <c r="AO356" i="4"/>
  <c r="AN356" i="4"/>
  <c r="AM356" i="4"/>
  <c r="AL356" i="4"/>
  <c r="AK356" i="4"/>
  <c r="AJ356" i="4"/>
  <c r="AI356" i="4"/>
  <c r="AH356" i="4"/>
  <c r="AG356" i="4"/>
  <c r="AF356" i="4"/>
  <c r="AE356" i="4"/>
  <c r="AD356" i="4"/>
  <c r="AC356" i="4"/>
  <c r="AB356" i="4"/>
  <c r="AA356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AX338" i="4"/>
  <c r="AW338" i="4"/>
  <c r="AV338" i="4"/>
  <c r="AU338" i="4"/>
  <c r="AT338" i="4"/>
  <c r="AS338" i="4"/>
  <c r="AR338" i="4"/>
  <c r="AQ338" i="4"/>
  <c r="AP338" i="4"/>
  <c r="AO338" i="4"/>
  <c r="AN338" i="4"/>
  <c r="AM338" i="4"/>
  <c r="AL338" i="4"/>
  <c r="AK338" i="4"/>
  <c r="AJ338" i="4"/>
  <c r="AI338" i="4"/>
  <c r="AH338" i="4"/>
  <c r="AG338" i="4"/>
  <c r="AF338" i="4"/>
  <c r="AE338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AX337" i="4"/>
  <c r="AW337" i="4"/>
  <c r="AV337" i="4"/>
  <c r="AU337" i="4"/>
  <c r="AT337" i="4"/>
  <c r="AS337" i="4"/>
  <c r="AR337" i="4"/>
  <c r="AQ337" i="4"/>
  <c r="AP337" i="4"/>
  <c r="AO337" i="4"/>
  <c r="AN337" i="4"/>
  <c r="AM337" i="4"/>
  <c r="AL337" i="4"/>
  <c r="AK337" i="4"/>
  <c r="AJ337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AX336" i="4"/>
  <c r="AW336" i="4"/>
  <c r="AV336" i="4"/>
  <c r="AU336" i="4"/>
  <c r="AT336" i="4"/>
  <c r="AS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AX261" i="4"/>
  <c r="AW261" i="4"/>
  <c r="AV261" i="4"/>
  <c r="AU261" i="4"/>
  <c r="AT261" i="4"/>
  <c r="AS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AX262" i="4"/>
  <c r="AW262" i="4"/>
  <c r="AV262" i="4"/>
  <c r="AU262" i="4"/>
  <c r="AT262" i="4"/>
  <c r="AS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AX274" i="4"/>
  <c r="AW274" i="4"/>
  <c r="AV274" i="4"/>
  <c r="AU274" i="4"/>
  <c r="AT274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AX259" i="4"/>
  <c r="AW259" i="4"/>
  <c r="AV259" i="4"/>
  <c r="AU259" i="4"/>
  <c r="AT259" i="4"/>
  <c r="AS259" i="4"/>
  <c r="AR259" i="4"/>
  <c r="AQ259" i="4"/>
  <c r="AP259" i="4"/>
  <c r="AO259" i="4"/>
  <c r="AN259" i="4"/>
  <c r="AM259" i="4"/>
  <c r="AL259" i="4"/>
  <c r="AK259" i="4"/>
  <c r="AJ259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AX258" i="4"/>
  <c r="AW258" i="4"/>
  <c r="AV258" i="4"/>
  <c r="AU258" i="4"/>
  <c r="AT258" i="4"/>
  <c r="AS258" i="4"/>
  <c r="AR258" i="4"/>
  <c r="AQ258" i="4"/>
  <c r="AP258" i="4"/>
  <c r="AO258" i="4"/>
  <c r="AN258" i="4"/>
  <c r="AM258" i="4"/>
  <c r="AL258" i="4"/>
  <c r="AK258" i="4"/>
  <c r="AJ258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AX377" i="4"/>
  <c r="AW377" i="4"/>
  <c r="AV377" i="4"/>
  <c r="AU377" i="4"/>
  <c r="AT377" i="4"/>
  <c r="AS377" i="4"/>
  <c r="AR377" i="4"/>
  <c r="AQ377" i="4"/>
  <c r="AP377" i="4"/>
  <c r="AO377" i="4"/>
  <c r="AN377" i="4"/>
  <c r="AM377" i="4"/>
  <c r="AL377" i="4"/>
  <c r="AK377" i="4"/>
  <c r="AJ377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AX380" i="4"/>
  <c r="AW380" i="4"/>
  <c r="AV380" i="4"/>
  <c r="AU380" i="4"/>
  <c r="AT380" i="4"/>
  <c r="AS380" i="4"/>
  <c r="AR380" i="4"/>
  <c r="AQ380" i="4"/>
  <c r="AP380" i="4"/>
  <c r="AO380" i="4"/>
  <c r="AN380" i="4"/>
  <c r="AM380" i="4"/>
  <c r="AL380" i="4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AX288" i="4"/>
  <c r="AW288" i="4"/>
  <c r="AV288" i="4"/>
  <c r="AU288" i="4"/>
  <c r="AT288" i="4"/>
  <c r="AS288" i="4"/>
  <c r="AR288" i="4"/>
  <c r="AQ288" i="4"/>
  <c r="AP288" i="4"/>
  <c r="AO288" i="4"/>
  <c r="AN288" i="4"/>
  <c r="AM288" i="4"/>
  <c r="AL288" i="4"/>
  <c r="AK288" i="4"/>
  <c r="AJ288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AX289" i="4"/>
  <c r="AW289" i="4"/>
  <c r="AV289" i="4"/>
  <c r="AU289" i="4"/>
  <c r="AT289" i="4"/>
  <c r="AS289" i="4"/>
  <c r="AR289" i="4"/>
  <c r="AQ289" i="4"/>
  <c r="AP289" i="4"/>
  <c r="AO289" i="4"/>
  <c r="AN289" i="4"/>
  <c r="AM289" i="4"/>
  <c r="AL289" i="4"/>
  <c r="AK289" i="4"/>
  <c r="AJ289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66" i="4" l="1"/>
  <c r="I326" i="4"/>
  <c r="I14" i="4"/>
  <c r="I187" i="4"/>
  <c r="I253" i="4"/>
  <c r="I430" i="4"/>
  <c r="I29" i="4"/>
  <c r="I323" i="4"/>
  <c r="I399" i="4"/>
  <c r="I255" i="4"/>
  <c r="I252" i="4"/>
  <c r="I257" i="4"/>
  <c r="I256" i="4"/>
  <c r="I45" i="4"/>
  <c r="I350" i="4"/>
  <c r="I275" i="4"/>
  <c r="I105" i="4"/>
  <c r="I104" i="4"/>
  <c r="I261" i="4"/>
  <c r="I118" i="4"/>
  <c r="I356" i="4"/>
  <c r="I338" i="4"/>
  <c r="I337" i="4"/>
  <c r="I336" i="4"/>
  <c r="I355" i="4"/>
  <c r="I274" i="4"/>
  <c r="I288" i="4"/>
  <c r="I333" i="4"/>
  <c r="I262" i="4"/>
  <c r="I260" i="4"/>
  <c r="I259" i="4"/>
  <c r="I258" i="4"/>
  <c r="I289" i="4"/>
  <c r="I377" i="4"/>
  <c r="I380" i="4"/>
  <c r="I164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1" i="4"/>
  <c r="AX381" i="4"/>
  <c r="AW381" i="4"/>
  <c r="AV381" i="4"/>
  <c r="AU381" i="4"/>
  <c r="AT381" i="4"/>
  <c r="AS381" i="4"/>
  <c r="AR381" i="4"/>
  <c r="AQ381" i="4"/>
  <c r="AP381" i="4"/>
  <c r="AO381" i="4"/>
  <c r="AN381" i="4"/>
  <c r="AM381" i="4"/>
  <c r="AL381" i="4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2" i="4"/>
  <c r="I173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1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AX284" i="4"/>
  <c r="AW284" i="4"/>
  <c r="AV284" i="4"/>
  <c r="AU284" i="4"/>
  <c r="AT284" i="4"/>
  <c r="AS284" i="4"/>
  <c r="AR284" i="4"/>
  <c r="AQ284" i="4"/>
  <c r="AP284" i="4"/>
  <c r="AO284" i="4"/>
  <c r="AN284" i="4"/>
  <c r="AM284" i="4"/>
  <c r="AL284" i="4"/>
  <c r="AK284" i="4"/>
  <c r="AJ284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AX293" i="4"/>
  <c r="AW293" i="4"/>
  <c r="AV293" i="4"/>
  <c r="AU293" i="4"/>
  <c r="AT293" i="4"/>
  <c r="AS293" i="4"/>
  <c r="AR293" i="4"/>
  <c r="AQ293" i="4"/>
  <c r="AP293" i="4"/>
  <c r="AO293" i="4"/>
  <c r="AN293" i="4"/>
  <c r="AM293" i="4"/>
  <c r="AL293" i="4"/>
  <c r="AK293" i="4"/>
  <c r="AJ293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AX297" i="4"/>
  <c r="AW297" i="4"/>
  <c r="AV297" i="4"/>
  <c r="AU297" i="4"/>
  <c r="AT297" i="4"/>
  <c r="AS297" i="4"/>
  <c r="AR297" i="4"/>
  <c r="AQ297" i="4"/>
  <c r="AP297" i="4"/>
  <c r="AO297" i="4"/>
  <c r="AN297" i="4"/>
  <c r="AM297" i="4"/>
  <c r="AL297" i="4"/>
  <c r="AK297" i="4"/>
  <c r="AJ297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115" i="4" l="1"/>
  <c r="I169" i="4"/>
  <c r="I162" i="4"/>
  <c r="I381" i="4"/>
  <c r="I174" i="4"/>
  <c r="I177" i="4"/>
  <c r="I119" i="4"/>
  <c r="I110" i="4"/>
  <c r="I123" i="4"/>
  <c r="I111" i="4"/>
  <c r="I120" i="4"/>
  <c r="I122" i="4"/>
  <c r="I297" i="4"/>
  <c r="I284" i="4"/>
  <c r="I4" i="4"/>
  <c r="I291" i="4"/>
  <c r="I293" i="4"/>
  <c r="I292" i="4"/>
  <c r="I296" i="4"/>
  <c r="AX367" i="4"/>
  <c r="AW367" i="4"/>
  <c r="AV367" i="4"/>
  <c r="AU367" i="4"/>
  <c r="AT367" i="4"/>
  <c r="AS367" i="4"/>
  <c r="AR367" i="4"/>
  <c r="AQ367" i="4"/>
  <c r="AP367" i="4"/>
  <c r="AO367" i="4"/>
  <c r="AN367" i="4"/>
  <c r="AM367" i="4"/>
  <c r="AL367" i="4"/>
  <c r="AK367" i="4"/>
  <c r="AJ367" i="4"/>
  <c r="AI367" i="4"/>
  <c r="AH367" i="4"/>
  <c r="AG367" i="4"/>
  <c r="AF367" i="4"/>
  <c r="AE367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AX369" i="4"/>
  <c r="AW369" i="4"/>
  <c r="AV369" i="4"/>
  <c r="AU369" i="4"/>
  <c r="AT369" i="4"/>
  <c r="AS369" i="4"/>
  <c r="AR369" i="4"/>
  <c r="AQ369" i="4"/>
  <c r="AP369" i="4"/>
  <c r="AO369" i="4"/>
  <c r="AN369" i="4"/>
  <c r="AM369" i="4"/>
  <c r="AL369" i="4"/>
  <c r="AK369" i="4"/>
  <c r="AJ369" i="4"/>
  <c r="AI369" i="4"/>
  <c r="AH369" i="4"/>
  <c r="AG369" i="4"/>
  <c r="AF369" i="4"/>
  <c r="AE369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 l="1"/>
  <c r="I367" i="4"/>
  <c r="AX195" i="4" l="1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AX317" i="4"/>
  <c r="AW317" i="4"/>
  <c r="AV317" i="4"/>
  <c r="AU317" i="4"/>
  <c r="AT317" i="4"/>
  <c r="AS317" i="4"/>
  <c r="AR317" i="4"/>
  <c r="AQ317" i="4"/>
  <c r="AP317" i="4"/>
  <c r="AO317" i="4"/>
  <c r="AN317" i="4"/>
  <c r="AM317" i="4"/>
  <c r="AL317" i="4"/>
  <c r="AK317" i="4"/>
  <c r="AJ317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AX316" i="4"/>
  <c r="AW316" i="4"/>
  <c r="AV316" i="4"/>
  <c r="AU316" i="4"/>
  <c r="AT316" i="4"/>
  <c r="AS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AX312" i="4"/>
  <c r="AW312" i="4"/>
  <c r="AV312" i="4"/>
  <c r="AU312" i="4"/>
  <c r="AT312" i="4"/>
  <c r="AS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AX320" i="4"/>
  <c r="AW320" i="4"/>
  <c r="AV320" i="4"/>
  <c r="AU320" i="4"/>
  <c r="AT320" i="4"/>
  <c r="AS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AX318" i="4"/>
  <c r="AW318" i="4"/>
  <c r="AV318" i="4"/>
  <c r="AU318" i="4"/>
  <c r="AT318" i="4"/>
  <c r="AS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AX314" i="4"/>
  <c r="AW314" i="4"/>
  <c r="AV314" i="4"/>
  <c r="AU314" i="4"/>
  <c r="AT314" i="4"/>
  <c r="AS314" i="4"/>
  <c r="AR314" i="4"/>
  <c r="AQ314" i="4"/>
  <c r="AP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AX228" i="4"/>
  <c r="AW228" i="4"/>
  <c r="AV228" i="4"/>
  <c r="AU228" i="4"/>
  <c r="AT228" i="4"/>
  <c r="AS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AX227" i="4"/>
  <c r="AW227" i="4"/>
  <c r="AV227" i="4"/>
  <c r="AU227" i="4"/>
  <c r="AT227" i="4"/>
  <c r="AS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AX232" i="4"/>
  <c r="AW232" i="4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AX234" i="4"/>
  <c r="AW234" i="4"/>
  <c r="AV234" i="4"/>
  <c r="AU234" i="4"/>
  <c r="AT234" i="4"/>
  <c r="AS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AX238" i="4"/>
  <c r="AW238" i="4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05" i="4"/>
  <c r="I208" i="4"/>
  <c r="I216" i="4"/>
  <c r="I201" i="4"/>
  <c r="I202" i="4"/>
  <c r="I203" i="4"/>
  <c r="I204" i="4"/>
  <c r="I206" i="4"/>
  <c r="I207" i="4"/>
  <c r="I209" i="4"/>
  <c r="I213" i="4"/>
  <c r="I219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95" i="4" l="1"/>
  <c r="I234" i="4"/>
  <c r="I318" i="4"/>
  <c r="I317" i="4"/>
  <c r="I145" i="4"/>
  <c r="I136" i="4"/>
  <c r="I228" i="4"/>
  <c r="I238" i="4"/>
  <c r="I232" i="4"/>
  <c r="I227" i="4"/>
  <c r="I312" i="4"/>
  <c r="I314" i="4"/>
  <c r="I316" i="4"/>
  <c r="I236" i="4"/>
  <c r="I237" i="4"/>
  <c r="I117" i="4"/>
  <c r="I320" i="4"/>
  <c r="I144" i="4"/>
  <c r="I140" i="4"/>
  <c r="I137" i="4"/>
  <c r="I143" i="4"/>
  <c r="I138" i="4"/>
  <c r="I151" i="4"/>
  <c r="I150" i="4"/>
  <c r="I147" i="4"/>
  <c r="I152" i="4"/>
  <c r="I139" i="4"/>
  <c r="I149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AX357" i="4"/>
  <c r="AW357" i="4"/>
  <c r="AV357" i="4"/>
  <c r="AU357" i="4"/>
  <c r="AT357" i="4"/>
  <c r="AS357" i="4"/>
  <c r="AR357" i="4"/>
  <c r="AQ357" i="4"/>
  <c r="AP357" i="4"/>
  <c r="AO357" i="4"/>
  <c r="AN357" i="4"/>
  <c r="AM357" i="4"/>
  <c r="AL357" i="4"/>
  <c r="AK357" i="4"/>
  <c r="AJ357" i="4"/>
  <c r="AI357" i="4"/>
  <c r="AH357" i="4"/>
  <c r="AG357" i="4"/>
  <c r="AF357" i="4"/>
  <c r="AE357" i="4"/>
  <c r="AD357" i="4"/>
  <c r="AC357" i="4"/>
  <c r="AB357" i="4"/>
  <c r="AA357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AX411" i="4"/>
  <c r="AW411" i="4"/>
  <c r="AV411" i="4"/>
  <c r="AU411" i="4"/>
  <c r="AT411" i="4"/>
  <c r="AS411" i="4"/>
  <c r="AR411" i="4"/>
  <c r="AQ411" i="4"/>
  <c r="AP411" i="4"/>
  <c r="AO411" i="4"/>
  <c r="AN411" i="4"/>
  <c r="AM411" i="4"/>
  <c r="AL411" i="4"/>
  <c r="AK411" i="4"/>
  <c r="AJ411" i="4"/>
  <c r="AI411" i="4"/>
  <c r="AH411" i="4"/>
  <c r="AG411" i="4"/>
  <c r="AF411" i="4"/>
  <c r="AE411" i="4"/>
  <c r="AD411" i="4"/>
  <c r="AC411" i="4"/>
  <c r="AB411" i="4"/>
  <c r="AA411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AX363" i="4"/>
  <c r="AW363" i="4"/>
  <c r="AV363" i="4"/>
  <c r="AU363" i="4"/>
  <c r="AT363" i="4"/>
  <c r="AS363" i="4"/>
  <c r="AR363" i="4"/>
  <c r="AQ363" i="4"/>
  <c r="AP363" i="4"/>
  <c r="AO363" i="4"/>
  <c r="AN363" i="4"/>
  <c r="AM363" i="4"/>
  <c r="AL363" i="4"/>
  <c r="AK363" i="4"/>
  <c r="AJ363" i="4"/>
  <c r="AI363" i="4"/>
  <c r="AH363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AX362" i="4"/>
  <c r="AW362" i="4"/>
  <c r="AV362" i="4"/>
  <c r="AU362" i="4"/>
  <c r="AT362" i="4"/>
  <c r="AS362" i="4"/>
  <c r="AR362" i="4"/>
  <c r="AQ362" i="4"/>
  <c r="AP362" i="4"/>
  <c r="AO362" i="4"/>
  <c r="AN362" i="4"/>
  <c r="AM362" i="4"/>
  <c r="AL362" i="4"/>
  <c r="AK362" i="4"/>
  <c r="AJ362" i="4"/>
  <c r="AI362" i="4"/>
  <c r="AH362" i="4"/>
  <c r="AG362" i="4"/>
  <c r="AF362" i="4"/>
  <c r="AE362" i="4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146" i="4" l="1"/>
  <c r="I148" i="4"/>
  <c r="I363" i="4"/>
  <c r="I357" i="4"/>
  <c r="I102" i="4"/>
  <c r="I101" i="4"/>
  <c r="I96" i="4"/>
  <c r="I411" i="4"/>
  <c r="I99" i="4"/>
  <c r="I362" i="4"/>
  <c r="I100" i="4"/>
  <c r="I95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AX388" i="4"/>
  <c r="AW388" i="4"/>
  <c r="AV388" i="4"/>
  <c r="AU388" i="4"/>
  <c r="AT388" i="4"/>
  <c r="AS388" i="4"/>
  <c r="AR388" i="4"/>
  <c r="AQ388" i="4"/>
  <c r="AP388" i="4"/>
  <c r="AO388" i="4"/>
  <c r="AN388" i="4"/>
  <c r="AM388" i="4"/>
  <c r="AL388" i="4"/>
  <c r="AK388" i="4"/>
  <c r="AJ388" i="4"/>
  <c r="AI388" i="4"/>
  <c r="AH388" i="4"/>
  <c r="AG388" i="4"/>
  <c r="AF388" i="4"/>
  <c r="AE388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AX374" i="4"/>
  <c r="AW374" i="4"/>
  <c r="AV374" i="4"/>
  <c r="AU374" i="4"/>
  <c r="AT374" i="4"/>
  <c r="AS374" i="4"/>
  <c r="AR374" i="4"/>
  <c r="AQ374" i="4"/>
  <c r="AP374" i="4"/>
  <c r="AO374" i="4"/>
  <c r="AN374" i="4"/>
  <c r="AM374" i="4"/>
  <c r="AL374" i="4"/>
  <c r="AK374" i="4"/>
  <c r="AJ374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AX400" i="4"/>
  <c r="AW400" i="4"/>
  <c r="AV400" i="4"/>
  <c r="AU400" i="4"/>
  <c r="AT400" i="4"/>
  <c r="AS400" i="4"/>
  <c r="AR400" i="4"/>
  <c r="AQ400" i="4"/>
  <c r="AP400" i="4"/>
  <c r="AO400" i="4"/>
  <c r="AN400" i="4"/>
  <c r="AM400" i="4"/>
  <c r="AL400" i="4"/>
  <c r="AK400" i="4"/>
  <c r="AJ400" i="4"/>
  <c r="AI400" i="4"/>
  <c r="AH400" i="4"/>
  <c r="AG400" i="4"/>
  <c r="AF400" i="4"/>
  <c r="AE400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AX419" i="4"/>
  <c r="AW419" i="4"/>
  <c r="AV419" i="4"/>
  <c r="AU419" i="4"/>
  <c r="AT419" i="4"/>
  <c r="AS419" i="4"/>
  <c r="AR419" i="4"/>
  <c r="AQ419" i="4"/>
  <c r="AP419" i="4"/>
  <c r="AO419" i="4"/>
  <c r="AN419" i="4"/>
  <c r="AM419" i="4"/>
  <c r="AL419" i="4"/>
  <c r="AK419" i="4"/>
  <c r="AJ419" i="4"/>
  <c r="AI419" i="4"/>
  <c r="AH419" i="4"/>
  <c r="AG419" i="4"/>
  <c r="AF419" i="4"/>
  <c r="AE419" i="4"/>
  <c r="AD419" i="4"/>
  <c r="AC419" i="4"/>
  <c r="AB419" i="4"/>
  <c r="AA419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AX426" i="4"/>
  <c r="AW426" i="4"/>
  <c r="AV426" i="4"/>
  <c r="AU426" i="4"/>
  <c r="AT426" i="4"/>
  <c r="AS426" i="4"/>
  <c r="AR426" i="4"/>
  <c r="AQ426" i="4"/>
  <c r="AP426" i="4"/>
  <c r="AO426" i="4"/>
  <c r="AN426" i="4"/>
  <c r="AM426" i="4"/>
  <c r="AL426" i="4"/>
  <c r="AK426" i="4"/>
  <c r="AJ426" i="4"/>
  <c r="AI426" i="4"/>
  <c r="AH426" i="4"/>
  <c r="AG426" i="4"/>
  <c r="AF426" i="4"/>
  <c r="AE426" i="4"/>
  <c r="AD426" i="4"/>
  <c r="AC426" i="4"/>
  <c r="AB426" i="4"/>
  <c r="AA426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AX308" i="4"/>
  <c r="AW308" i="4"/>
  <c r="AV308" i="4"/>
  <c r="AU308" i="4"/>
  <c r="AT308" i="4"/>
  <c r="AS308" i="4"/>
  <c r="AR308" i="4"/>
  <c r="AQ308" i="4"/>
  <c r="AP308" i="4"/>
  <c r="AO308" i="4"/>
  <c r="AN308" i="4"/>
  <c r="AM308" i="4"/>
  <c r="AL308" i="4"/>
  <c r="AK308" i="4"/>
  <c r="AJ308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AX401" i="4"/>
  <c r="AW401" i="4"/>
  <c r="AV401" i="4"/>
  <c r="AU401" i="4"/>
  <c r="AT401" i="4"/>
  <c r="AS401" i="4"/>
  <c r="AR401" i="4"/>
  <c r="AQ401" i="4"/>
  <c r="AP401" i="4"/>
  <c r="AO401" i="4"/>
  <c r="AN401" i="4"/>
  <c r="AM401" i="4"/>
  <c r="AL401" i="4"/>
  <c r="AK401" i="4"/>
  <c r="AJ401" i="4"/>
  <c r="AI401" i="4"/>
  <c r="AH401" i="4"/>
  <c r="AG401" i="4"/>
  <c r="AF401" i="4"/>
  <c r="AE401" i="4"/>
  <c r="AD401" i="4"/>
  <c r="AC401" i="4"/>
  <c r="AB401" i="4"/>
  <c r="AA401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AX376" i="4"/>
  <c r="AW376" i="4"/>
  <c r="AV376" i="4"/>
  <c r="AU376" i="4"/>
  <c r="AT376" i="4"/>
  <c r="AS376" i="4"/>
  <c r="AR376" i="4"/>
  <c r="AQ376" i="4"/>
  <c r="AP376" i="4"/>
  <c r="AO376" i="4"/>
  <c r="AN376" i="4"/>
  <c r="AM376" i="4"/>
  <c r="AL376" i="4"/>
  <c r="AK376" i="4"/>
  <c r="AJ376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AX384" i="4"/>
  <c r="AW384" i="4"/>
  <c r="AV384" i="4"/>
  <c r="AU384" i="4"/>
  <c r="AT384" i="4"/>
  <c r="AS384" i="4"/>
  <c r="AR384" i="4"/>
  <c r="AQ384" i="4"/>
  <c r="AP384" i="4"/>
  <c r="AO384" i="4"/>
  <c r="AN384" i="4"/>
  <c r="AM384" i="4"/>
  <c r="AL384" i="4"/>
  <c r="AK384" i="4"/>
  <c r="AJ384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AX427" i="4"/>
  <c r="AW427" i="4"/>
  <c r="AV427" i="4"/>
  <c r="AU427" i="4"/>
  <c r="AT427" i="4"/>
  <c r="AS427" i="4"/>
  <c r="AR427" i="4"/>
  <c r="AQ427" i="4"/>
  <c r="AP427" i="4"/>
  <c r="AO427" i="4"/>
  <c r="AN427" i="4"/>
  <c r="AM427" i="4"/>
  <c r="AL427" i="4"/>
  <c r="AK427" i="4"/>
  <c r="AJ427" i="4"/>
  <c r="AI427" i="4"/>
  <c r="AH427" i="4"/>
  <c r="AG427" i="4"/>
  <c r="AF427" i="4"/>
  <c r="AE427" i="4"/>
  <c r="AD427" i="4"/>
  <c r="AC427" i="4"/>
  <c r="AB427" i="4"/>
  <c r="AA427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AX389" i="4"/>
  <c r="AW389" i="4"/>
  <c r="AV389" i="4"/>
  <c r="AU389" i="4"/>
  <c r="AT389" i="4"/>
  <c r="AS389" i="4"/>
  <c r="AR389" i="4"/>
  <c r="AQ389" i="4"/>
  <c r="AP389" i="4"/>
  <c r="AO389" i="4"/>
  <c r="AN389" i="4"/>
  <c r="AM389" i="4"/>
  <c r="AL389" i="4"/>
  <c r="AK389" i="4"/>
  <c r="AJ389" i="4"/>
  <c r="AI389" i="4"/>
  <c r="AH389" i="4"/>
  <c r="AG389" i="4"/>
  <c r="AF389" i="4"/>
  <c r="AE389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AX339" i="4"/>
  <c r="AW339" i="4"/>
  <c r="AV339" i="4"/>
  <c r="AU339" i="4"/>
  <c r="AT339" i="4"/>
  <c r="AS339" i="4"/>
  <c r="AR339" i="4"/>
  <c r="AQ339" i="4"/>
  <c r="AP339" i="4"/>
  <c r="AO339" i="4"/>
  <c r="AN339" i="4"/>
  <c r="AM339" i="4"/>
  <c r="AL339" i="4"/>
  <c r="AK339" i="4"/>
  <c r="AJ339" i="4"/>
  <c r="AI339" i="4"/>
  <c r="AH339" i="4"/>
  <c r="AG339" i="4"/>
  <c r="AF339" i="4"/>
  <c r="AE339" i="4"/>
  <c r="AD339" i="4"/>
  <c r="AC339" i="4"/>
  <c r="AB339" i="4"/>
  <c r="AA339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AX378" i="4"/>
  <c r="AW378" i="4"/>
  <c r="AV378" i="4"/>
  <c r="AU378" i="4"/>
  <c r="AT378" i="4"/>
  <c r="AS378" i="4"/>
  <c r="AR378" i="4"/>
  <c r="AQ378" i="4"/>
  <c r="AP378" i="4"/>
  <c r="AO378" i="4"/>
  <c r="AN378" i="4"/>
  <c r="AM378" i="4"/>
  <c r="AL378" i="4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AX327" i="4"/>
  <c r="AW327" i="4"/>
  <c r="AV327" i="4"/>
  <c r="AU327" i="4"/>
  <c r="AT327" i="4"/>
  <c r="AS327" i="4"/>
  <c r="AR327" i="4"/>
  <c r="AQ327" i="4"/>
  <c r="AP327" i="4"/>
  <c r="AO327" i="4"/>
  <c r="AN327" i="4"/>
  <c r="AM327" i="4"/>
  <c r="AL327" i="4"/>
  <c r="AK327" i="4"/>
  <c r="AJ327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AX397" i="4"/>
  <c r="AW397" i="4"/>
  <c r="AV397" i="4"/>
  <c r="AU397" i="4"/>
  <c r="AT397" i="4"/>
  <c r="AS397" i="4"/>
  <c r="AR397" i="4"/>
  <c r="AQ397" i="4"/>
  <c r="AP397" i="4"/>
  <c r="AO397" i="4"/>
  <c r="AN397" i="4"/>
  <c r="AM397" i="4"/>
  <c r="AL397" i="4"/>
  <c r="AK397" i="4"/>
  <c r="AJ397" i="4"/>
  <c r="AI397" i="4"/>
  <c r="AH397" i="4"/>
  <c r="AG397" i="4"/>
  <c r="AF397" i="4"/>
  <c r="AE397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AX386" i="4"/>
  <c r="AW386" i="4"/>
  <c r="AV386" i="4"/>
  <c r="AU386" i="4"/>
  <c r="AT386" i="4"/>
  <c r="AS386" i="4"/>
  <c r="AR386" i="4"/>
  <c r="AQ386" i="4"/>
  <c r="AP386" i="4"/>
  <c r="AO386" i="4"/>
  <c r="AN386" i="4"/>
  <c r="AM386" i="4"/>
  <c r="AL386" i="4"/>
  <c r="AK386" i="4"/>
  <c r="AJ386" i="4"/>
  <c r="AI386" i="4"/>
  <c r="AH386" i="4"/>
  <c r="AG386" i="4"/>
  <c r="AF386" i="4"/>
  <c r="AE386" i="4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AX347" i="4"/>
  <c r="AW347" i="4"/>
  <c r="AV347" i="4"/>
  <c r="AU347" i="4"/>
  <c r="AT347" i="4"/>
  <c r="AS347" i="4"/>
  <c r="AR347" i="4"/>
  <c r="AQ347" i="4"/>
  <c r="AP347" i="4"/>
  <c r="AO347" i="4"/>
  <c r="AN347" i="4"/>
  <c r="AM347" i="4"/>
  <c r="AL347" i="4"/>
  <c r="AK347" i="4"/>
  <c r="AJ347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AX406" i="4"/>
  <c r="AW406" i="4"/>
  <c r="AV406" i="4"/>
  <c r="AU406" i="4"/>
  <c r="AT406" i="4"/>
  <c r="AS406" i="4"/>
  <c r="AR406" i="4"/>
  <c r="AQ406" i="4"/>
  <c r="AP406" i="4"/>
  <c r="AO406" i="4"/>
  <c r="AN406" i="4"/>
  <c r="AM406" i="4"/>
  <c r="AL406" i="4"/>
  <c r="AK406" i="4"/>
  <c r="AJ406" i="4"/>
  <c r="AI406" i="4"/>
  <c r="AH406" i="4"/>
  <c r="AG406" i="4"/>
  <c r="AF406" i="4"/>
  <c r="AE406" i="4"/>
  <c r="AD406" i="4"/>
  <c r="AC406" i="4"/>
  <c r="AB406" i="4"/>
  <c r="AA406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AX224" i="4"/>
  <c r="AW224" i="4"/>
  <c r="AV224" i="4"/>
  <c r="AU224" i="4"/>
  <c r="AT224" i="4"/>
  <c r="AS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AX385" i="4"/>
  <c r="AW385" i="4"/>
  <c r="AV385" i="4"/>
  <c r="AU385" i="4"/>
  <c r="AT385" i="4"/>
  <c r="AS385" i="4"/>
  <c r="AR385" i="4"/>
  <c r="AQ385" i="4"/>
  <c r="AP385" i="4"/>
  <c r="AO385" i="4"/>
  <c r="AN385" i="4"/>
  <c r="AM385" i="4"/>
  <c r="AL385" i="4"/>
  <c r="AK385" i="4"/>
  <c r="AJ385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AX309" i="4"/>
  <c r="AW309" i="4"/>
  <c r="AV309" i="4"/>
  <c r="AU309" i="4"/>
  <c r="AT309" i="4"/>
  <c r="AS309" i="4"/>
  <c r="AR309" i="4"/>
  <c r="AQ309" i="4"/>
  <c r="AP309" i="4"/>
  <c r="AO309" i="4"/>
  <c r="AN309" i="4"/>
  <c r="AM309" i="4"/>
  <c r="AL309" i="4"/>
  <c r="AK309" i="4"/>
  <c r="AJ309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AX387" i="4"/>
  <c r="AW387" i="4"/>
  <c r="AV387" i="4"/>
  <c r="AU387" i="4"/>
  <c r="AT387" i="4"/>
  <c r="AS387" i="4"/>
  <c r="AR387" i="4"/>
  <c r="AQ387" i="4"/>
  <c r="AP387" i="4"/>
  <c r="AO387" i="4"/>
  <c r="AN387" i="4"/>
  <c r="AM387" i="4"/>
  <c r="AL387" i="4"/>
  <c r="AK387" i="4"/>
  <c r="AJ387" i="4"/>
  <c r="AI387" i="4"/>
  <c r="AH387" i="4"/>
  <c r="AG387" i="4"/>
  <c r="AF387" i="4"/>
  <c r="AE387" i="4"/>
  <c r="AD387" i="4"/>
  <c r="AC387" i="4"/>
  <c r="AB387" i="4"/>
  <c r="AA387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AX425" i="4"/>
  <c r="AW425" i="4"/>
  <c r="AV425" i="4"/>
  <c r="AU425" i="4"/>
  <c r="AT425" i="4"/>
  <c r="AS425" i="4"/>
  <c r="AR425" i="4"/>
  <c r="AQ425" i="4"/>
  <c r="AP425" i="4"/>
  <c r="AO425" i="4"/>
  <c r="AN425" i="4"/>
  <c r="AM425" i="4"/>
  <c r="AL425" i="4"/>
  <c r="AK425" i="4"/>
  <c r="AJ425" i="4"/>
  <c r="AI425" i="4"/>
  <c r="AH425" i="4"/>
  <c r="AG425" i="4"/>
  <c r="AF425" i="4"/>
  <c r="AE425" i="4"/>
  <c r="AD425" i="4"/>
  <c r="AC425" i="4"/>
  <c r="AB425" i="4"/>
  <c r="AA425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AX225" i="4"/>
  <c r="AW225" i="4"/>
  <c r="AV225" i="4"/>
  <c r="AU225" i="4"/>
  <c r="AT225" i="4"/>
  <c r="AS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AX428" i="4"/>
  <c r="AW428" i="4"/>
  <c r="AV428" i="4"/>
  <c r="AU428" i="4"/>
  <c r="AT428" i="4"/>
  <c r="AS428" i="4"/>
  <c r="AR428" i="4"/>
  <c r="AQ428" i="4"/>
  <c r="AP428" i="4"/>
  <c r="AO428" i="4"/>
  <c r="AN428" i="4"/>
  <c r="AM428" i="4"/>
  <c r="AL428" i="4"/>
  <c r="AK428" i="4"/>
  <c r="AJ428" i="4"/>
  <c r="AI428" i="4"/>
  <c r="AH428" i="4"/>
  <c r="AG428" i="4"/>
  <c r="AF428" i="4"/>
  <c r="AE428" i="4"/>
  <c r="AD428" i="4"/>
  <c r="AC428" i="4"/>
  <c r="AB428" i="4"/>
  <c r="AA428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AX307" i="4"/>
  <c r="AW307" i="4"/>
  <c r="AV307" i="4"/>
  <c r="AU307" i="4"/>
  <c r="AT307" i="4"/>
  <c r="AS307" i="4"/>
  <c r="AR307" i="4"/>
  <c r="AQ307" i="4"/>
  <c r="AP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AX409" i="4"/>
  <c r="AW409" i="4"/>
  <c r="AV409" i="4"/>
  <c r="AU409" i="4"/>
  <c r="AT409" i="4"/>
  <c r="AS409" i="4"/>
  <c r="AR409" i="4"/>
  <c r="AQ409" i="4"/>
  <c r="AP409" i="4"/>
  <c r="AO409" i="4"/>
  <c r="AN409" i="4"/>
  <c r="AM409" i="4"/>
  <c r="AL409" i="4"/>
  <c r="AK409" i="4"/>
  <c r="AJ409" i="4"/>
  <c r="AI409" i="4"/>
  <c r="AH409" i="4"/>
  <c r="AG409" i="4"/>
  <c r="AF409" i="4"/>
  <c r="AE409" i="4"/>
  <c r="AD409" i="4"/>
  <c r="AC409" i="4"/>
  <c r="AB409" i="4"/>
  <c r="AA409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AX429" i="4"/>
  <c r="AW429" i="4"/>
  <c r="AV429" i="4"/>
  <c r="AU429" i="4"/>
  <c r="AT429" i="4"/>
  <c r="AS429" i="4"/>
  <c r="AR429" i="4"/>
  <c r="AQ429" i="4"/>
  <c r="AP429" i="4"/>
  <c r="AO429" i="4"/>
  <c r="AN429" i="4"/>
  <c r="AM429" i="4"/>
  <c r="AL429" i="4"/>
  <c r="AK429" i="4"/>
  <c r="AJ429" i="4"/>
  <c r="AI429" i="4"/>
  <c r="AH429" i="4"/>
  <c r="AG429" i="4"/>
  <c r="AF429" i="4"/>
  <c r="AE429" i="4"/>
  <c r="AD429" i="4"/>
  <c r="AC429" i="4"/>
  <c r="AB429" i="4"/>
  <c r="AA429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AX331" i="4"/>
  <c r="AW331" i="4"/>
  <c r="AV331" i="4"/>
  <c r="AU331" i="4"/>
  <c r="AT331" i="4"/>
  <c r="AS331" i="4"/>
  <c r="AR331" i="4"/>
  <c r="AQ331" i="4"/>
  <c r="AP331" i="4"/>
  <c r="AO331" i="4"/>
  <c r="AN331" i="4"/>
  <c r="AM331" i="4"/>
  <c r="AL331" i="4"/>
  <c r="AK331" i="4"/>
  <c r="AJ331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AX392" i="4"/>
  <c r="AW392" i="4"/>
  <c r="AV392" i="4"/>
  <c r="AU392" i="4"/>
  <c r="AT392" i="4"/>
  <c r="AS392" i="4"/>
  <c r="AR392" i="4"/>
  <c r="AQ392" i="4"/>
  <c r="AP392" i="4"/>
  <c r="AO392" i="4"/>
  <c r="AN392" i="4"/>
  <c r="AM392" i="4"/>
  <c r="AL392" i="4"/>
  <c r="AK392" i="4"/>
  <c r="AJ392" i="4"/>
  <c r="AI392" i="4"/>
  <c r="AH392" i="4"/>
  <c r="AG392" i="4"/>
  <c r="AF392" i="4"/>
  <c r="AE392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AX416" i="4"/>
  <c r="AW416" i="4"/>
  <c r="AV416" i="4"/>
  <c r="AU416" i="4"/>
  <c r="AT416" i="4"/>
  <c r="AS416" i="4"/>
  <c r="AR416" i="4"/>
  <c r="AQ416" i="4"/>
  <c r="AP416" i="4"/>
  <c r="AO416" i="4"/>
  <c r="AN416" i="4"/>
  <c r="AM416" i="4"/>
  <c r="AL416" i="4"/>
  <c r="AK416" i="4"/>
  <c r="AJ416" i="4"/>
  <c r="AI416" i="4"/>
  <c r="AH416" i="4"/>
  <c r="AG416" i="4"/>
  <c r="AF416" i="4"/>
  <c r="AE416" i="4"/>
  <c r="AD416" i="4"/>
  <c r="AC416" i="4"/>
  <c r="AB416" i="4"/>
  <c r="AA416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AX423" i="4"/>
  <c r="AW423" i="4"/>
  <c r="AV423" i="4"/>
  <c r="AU423" i="4"/>
  <c r="AT423" i="4"/>
  <c r="AS423" i="4"/>
  <c r="AR423" i="4"/>
  <c r="AQ423" i="4"/>
  <c r="AP423" i="4"/>
  <c r="AO423" i="4"/>
  <c r="AN423" i="4"/>
  <c r="AM423" i="4"/>
  <c r="AL423" i="4"/>
  <c r="AK423" i="4"/>
  <c r="AJ423" i="4"/>
  <c r="AI423" i="4"/>
  <c r="AH423" i="4"/>
  <c r="AG423" i="4"/>
  <c r="AF423" i="4"/>
  <c r="AE423" i="4"/>
  <c r="AD423" i="4"/>
  <c r="AC423" i="4"/>
  <c r="AB423" i="4"/>
  <c r="AA423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AX410" i="4"/>
  <c r="AW410" i="4"/>
  <c r="AV410" i="4"/>
  <c r="AU410" i="4"/>
  <c r="AT410" i="4"/>
  <c r="AS410" i="4"/>
  <c r="AR410" i="4"/>
  <c r="AQ410" i="4"/>
  <c r="AP410" i="4"/>
  <c r="AO410" i="4"/>
  <c r="AN410" i="4"/>
  <c r="AM410" i="4"/>
  <c r="AL410" i="4"/>
  <c r="AK410" i="4"/>
  <c r="AJ410" i="4"/>
  <c r="AI410" i="4"/>
  <c r="AH410" i="4"/>
  <c r="AG410" i="4"/>
  <c r="AF410" i="4"/>
  <c r="AE410" i="4"/>
  <c r="AD410" i="4"/>
  <c r="AC410" i="4"/>
  <c r="AB410" i="4"/>
  <c r="AA410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AX396" i="4"/>
  <c r="AW396" i="4"/>
  <c r="AV396" i="4"/>
  <c r="AU396" i="4"/>
  <c r="AT396" i="4"/>
  <c r="AS396" i="4"/>
  <c r="AR396" i="4"/>
  <c r="AQ396" i="4"/>
  <c r="AP396" i="4"/>
  <c r="AO396" i="4"/>
  <c r="AN396" i="4"/>
  <c r="AM396" i="4"/>
  <c r="AL396" i="4"/>
  <c r="AK396" i="4"/>
  <c r="AJ396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AX305" i="4"/>
  <c r="AW305" i="4"/>
  <c r="AV305" i="4"/>
  <c r="AU305" i="4"/>
  <c r="AT305" i="4"/>
  <c r="AS305" i="4"/>
  <c r="AR305" i="4"/>
  <c r="AQ305" i="4"/>
  <c r="AP305" i="4"/>
  <c r="AO305" i="4"/>
  <c r="AN305" i="4"/>
  <c r="AM305" i="4"/>
  <c r="AL305" i="4"/>
  <c r="AK305" i="4"/>
  <c r="AJ305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AX418" i="4"/>
  <c r="AW418" i="4"/>
  <c r="AV418" i="4"/>
  <c r="AU418" i="4"/>
  <c r="AT418" i="4"/>
  <c r="AS418" i="4"/>
  <c r="AR418" i="4"/>
  <c r="AQ418" i="4"/>
  <c r="AP418" i="4"/>
  <c r="AO418" i="4"/>
  <c r="AN418" i="4"/>
  <c r="AM418" i="4"/>
  <c r="AL418" i="4"/>
  <c r="AK418" i="4"/>
  <c r="AJ418" i="4"/>
  <c r="AI418" i="4"/>
  <c r="AH418" i="4"/>
  <c r="AG418" i="4"/>
  <c r="AF418" i="4"/>
  <c r="AE418" i="4"/>
  <c r="AD418" i="4"/>
  <c r="AC418" i="4"/>
  <c r="AB418" i="4"/>
  <c r="AA418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AX233" i="4"/>
  <c r="AW233" i="4"/>
  <c r="AV233" i="4"/>
  <c r="AU233" i="4"/>
  <c r="AT233" i="4"/>
  <c r="AS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AX243" i="4"/>
  <c r="AW243" i="4"/>
  <c r="AV243" i="4"/>
  <c r="AU243" i="4"/>
  <c r="AT243" i="4"/>
  <c r="AS243" i="4"/>
  <c r="AR243" i="4"/>
  <c r="AQ243" i="4"/>
  <c r="AP243" i="4"/>
  <c r="AO243" i="4"/>
  <c r="AN243" i="4"/>
  <c r="AM243" i="4"/>
  <c r="AL243" i="4"/>
  <c r="AK243" i="4"/>
  <c r="AJ243" i="4"/>
  <c r="AI243" i="4"/>
  <c r="AH243" i="4"/>
  <c r="AG243" i="4"/>
  <c r="AF243" i="4"/>
  <c r="AE243" i="4"/>
  <c r="AD243" i="4"/>
  <c r="AC243" i="4"/>
  <c r="AB243" i="4"/>
  <c r="AA243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AX226" i="4"/>
  <c r="AW226" i="4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J342" i="4"/>
  <c r="I335" i="4" l="1"/>
  <c r="I70" i="4"/>
  <c r="I10" i="4"/>
  <c r="I428" i="4"/>
  <c r="I78" i="4"/>
  <c r="I176" i="4"/>
  <c r="I12" i="4"/>
  <c r="I311" i="4"/>
  <c r="I416" i="4"/>
  <c r="I409" i="4"/>
  <c r="I307" i="4"/>
  <c r="I343" i="4"/>
  <c r="I397" i="4"/>
  <c r="I93" i="4"/>
  <c r="I306" i="4"/>
  <c r="I69" i="4"/>
  <c r="I91" i="4"/>
  <c r="I128" i="4"/>
  <c r="I79" i="4"/>
  <c r="I305" i="4"/>
  <c r="I92" i="4"/>
  <c r="I9" i="4"/>
  <c r="I386" i="4"/>
  <c r="I233" i="4"/>
  <c r="I396" i="4"/>
  <c r="I32" i="4"/>
  <c r="I429" i="4"/>
  <c r="I425" i="4"/>
  <c r="I199" i="4"/>
  <c r="I230" i="4"/>
  <c r="I389" i="4"/>
  <c r="I56" i="4"/>
  <c r="I26" i="4"/>
  <c r="I419" i="4"/>
  <c r="I374" i="4"/>
  <c r="I423" i="4"/>
  <c r="I11" i="4"/>
  <c r="I130" i="4"/>
  <c r="I129" i="4"/>
  <c r="I75" i="4"/>
  <c r="I378" i="4"/>
  <c r="I64" i="4"/>
  <c r="I427" i="4"/>
  <c r="I37" i="4"/>
  <c r="I426" i="4"/>
  <c r="I76" i="4"/>
  <c r="I90" i="4"/>
  <c r="I87" i="4"/>
  <c r="I223" i="4"/>
  <c r="I221" i="4"/>
  <c r="I309" i="4"/>
  <c r="I88" i="4"/>
  <c r="I62" i="4"/>
  <c r="I384" i="4"/>
  <c r="I376" i="4"/>
  <c r="I222" i="4"/>
  <c r="I89" i="4"/>
  <c r="I243" i="4"/>
  <c r="I418" i="4"/>
  <c r="I410" i="4"/>
  <c r="I94" i="4"/>
  <c r="I106" i="4"/>
  <c r="I327" i="4"/>
  <c r="I226" i="4"/>
  <c r="I392" i="4"/>
  <c r="I331" i="4"/>
  <c r="I225" i="4"/>
  <c r="I387" i="4"/>
  <c r="I385" i="4"/>
  <c r="I224" i="4"/>
  <c r="I339" i="4"/>
  <c r="I71" i="4"/>
  <c r="I401" i="4"/>
  <c r="I308" i="4"/>
  <c r="I400" i="4"/>
  <c r="I388" i="4"/>
  <c r="I347" i="4"/>
  <c r="I406" i="4"/>
  <c r="I49" i="4"/>
  <c r="AX342" i="4"/>
  <c r="AW342" i="4"/>
  <c r="AV342" i="4"/>
  <c r="AU342" i="4" l="1"/>
  <c r="AR342" i="4"/>
  <c r="AS342" i="4"/>
  <c r="AT342" i="4"/>
  <c r="AN342" i="4"/>
  <c r="AQ342" i="4"/>
  <c r="AP342" i="4"/>
  <c r="AO342" i="4"/>
  <c r="AM342" i="4"/>
  <c r="AL342" i="4"/>
  <c r="AK342" i="4"/>
  <c r="AJ342" i="4"/>
  <c r="AI342" i="4"/>
  <c r="AH342" i="4" l="1"/>
  <c r="AG342" i="4"/>
  <c r="AF342" i="4"/>
  <c r="AE342" i="4"/>
  <c r="AD342" i="4"/>
  <c r="AC342" i="4"/>
  <c r="AB342" i="4"/>
  <c r="AA342" i="4"/>
  <c r="Y342" i="4"/>
  <c r="Z342" i="4"/>
  <c r="X342" i="4"/>
  <c r="W342" i="4"/>
  <c r="V342" i="4"/>
  <c r="U342" i="4" l="1"/>
  <c r="T342" i="4"/>
  <c r="S342" i="4"/>
  <c r="R342" i="4"/>
  <c r="Q342" i="4"/>
  <c r="P342" i="4"/>
  <c r="O342" i="4" l="1"/>
  <c r="N342" i="4"/>
  <c r="M342" i="4"/>
  <c r="L342" i="4"/>
  <c r="K342" i="4"/>
  <c r="J156" i="5"/>
  <c r="I342" i="4" l="1"/>
</calcChain>
</file>

<file path=xl/sharedStrings.xml><?xml version="1.0" encoding="utf-8"?>
<sst xmlns="http://schemas.openxmlformats.org/spreadsheetml/2006/main" count="2619" uniqueCount="507">
  <si>
    <t>Craig</t>
  </si>
  <si>
    <t>McDonald</t>
  </si>
  <si>
    <t>Cameron</t>
  </si>
  <si>
    <t>Robertson</t>
  </si>
  <si>
    <t>Ellie</t>
  </si>
  <si>
    <t>McGinty</t>
  </si>
  <si>
    <t>Robison</t>
  </si>
  <si>
    <t>Lauren</t>
  </si>
  <si>
    <t>Lam</t>
  </si>
  <si>
    <t>Emily</t>
  </si>
  <si>
    <t>Dudgeon</t>
  </si>
  <si>
    <t>Hannah</t>
  </si>
  <si>
    <t>Alison</t>
  </si>
  <si>
    <t>Broadhurst</t>
  </si>
  <si>
    <t>Catherine</t>
  </si>
  <si>
    <t>Ferry</t>
  </si>
  <si>
    <t>Sarah</t>
  </si>
  <si>
    <t>Catriona</t>
  </si>
  <si>
    <t>Pennet</t>
  </si>
  <si>
    <t>Laura</t>
  </si>
  <si>
    <t>400H</t>
  </si>
  <si>
    <t>Isla</t>
  </si>
  <si>
    <t>Gillian</t>
  </si>
  <si>
    <t>Cooke</t>
  </si>
  <si>
    <t>Rachel</t>
  </si>
  <si>
    <t>Paula</t>
  </si>
  <si>
    <t>Gass</t>
  </si>
  <si>
    <t>Burns</t>
  </si>
  <si>
    <t>Olivia</t>
  </si>
  <si>
    <t>Emma</t>
  </si>
  <si>
    <t>100H</t>
  </si>
  <si>
    <t>Katie</t>
  </si>
  <si>
    <t>Lynsey</t>
  </si>
  <si>
    <t>Sharp</t>
  </si>
  <si>
    <t>Johnson</t>
  </si>
  <si>
    <t>Charlotte</t>
  </si>
  <si>
    <t>Scott-Pearce</t>
  </si>
  <si>
    <t>Taylor</t>
  </si>
  <si>
    <t>Kirsten</t>
  </si>
  <si>
    <t>Bevhan</t>
  </si>
  <si>
    <t>Trevis</t>
  </si>
  <si>
    <t>high jump</t>
  </si>
  <si>
    <t>long jump</t>
  </si>
  <si>
    <t>triple jump</t>
  </si>
  <si>
    <t>pole vault</t>
  </si>
  <si>
    <t>Sen</t>
  </si>
  <si>
    <t>U15</t>
  </si>
  <si>
    <t>U20</t>
  </si>
  <si>
    <t>U13</t>
  </si>
  <si>
    <t>Reville</t>
  </si>
  <si>
    <t>U17</t>
  </si>
  <si>
    <t>Malone</t>
  </si>
  <si>
    <t xml:space="preserve">Abigail </t>
  </si>
  <si>
    <t>Davison</t>
  </si>
  <si>
    <t>Susanne</t>
  </si>
  <si>
    <t>Anderson</t>
  </si>
  <si>
    <t>Anna</t>
  </si>
  <si>
    <t>Widdowson</t>
  </si>
  <si>
    <t>Alice</t>
  </si>
  <si>
    <t>Ball</t>
  </si>
  <si>
    <t>Esther</t>
  </si>
  <si>
    <t>Watson</t>
  </si>
  <si>
    <t>Josie</t>
  </si>
  <si>
    <t>Lily</t>
  </si>
  <si>
    <t>McQueenie</t>
  </si>
  <si>
    <t>Ruby</t>
  </si>
  <si>
    <t>Renton</t>
  </si>
  <si>
    <t>Swan</t>
  </si>
  <si>
    <t>Arrundale</t>
  </si>
  <si>
    <t>Sophie</t>
  </si>
  <si>
    <t>Holmes</t>
  </si>
  <si>
    <t>Mariem</t>
  </si>
  <si>
    <t>Alannah</t>
  </si>
  <si>
    <t>Macaulay Orr</t>
  </si>
  <si>
    <t>Connie</t>
  </si>
  <si>
    <t>Roxburgh</t>
  </si>
  <si>
    <t>Canning</t>
  </si>
  <si>
    <t>Holly</t>
  </si>
  <si>
    <t>McArthur</t>
  </si>
  <si>
    <t>Carolyn</t>
  </si>
  <si>
    <t>Jessica</t>
  </si>
  <si>
    <t>Little</t>
  </si>
  <si>
    <t>Maddie</t>
  </si>
  <si>
    <t>Wilson</t>
  </si>
  <si>
    <t>Tallulah</t>
  </si>
  <si>
    <t>McMorris</t>
  </si>
  <si>
    <t>Kyna</t>
  </si>
  <si>
    <t>Forbes</t>
  </si>
  <si>
    <t>Amy</t>
  </si>
  <si>
    <t>Chambers</t>
  </si>
  <si>
    <t>Skye</t>
  </si>
  <si>
    <t>Waugh</t>
  </si>
  <si>
    <t>Molly</t>
  </si>
  <si>
    <t>Christabel</t>
  </si>
  <si>
    <t>Antwi</t>
  </si>
  <si>
    <t>Niamh</t>
  </si>
  <si>
    <t>Edgar</t>
  </si>
  <si>
    <t>Annabelle</t>
  </si>
  <si>
    <t>Eilidh</t>
  </si>
  <si>
    <t xml:space="preserve">Macara </t>
  </si>
  <si>
    <t>Stewart</t>
  </si>
  <si>
    <t>Lorimer</t>
  </si>
  <si>
    <t>Chloe</t>
  </si>
  <si>
    <t>Winkler</t>
  </si>
  <si>
    <t>Anise</t>
  </si>
  <si>
    <t>Phoebe</t>
  </si>
  <si>
    <t>Friend</t>
  </si>
  <si>
    <t>Forrest</t>
  </si>
  <si>
    <t>Lucy</t>
  </si>
  <si>
    <t>Fleur</t>
  </si>
  <si>
    <t>U11</t>
  </si>
  <si>
    <t>Keira</t>
  </si>
  <si>
    <t>Waddell</t>
  </si>
  <si>
    <t>Rose</t>
  </si>
  <si>
    <t>Newman</t>
  </si>
  <si>
    <t>Hixon</t>
  </si>
  <si>
    <t>Solley</t>
  </si>
  <si>
    <t>Zazou</t>
  </si>
  <si>
    <t>Megan</t>
  </si>
  <si>
    <t>Barnes</t>
  </si>
  <si>
    <t>Eve</t>
  </si>
  <si>
    <t>Chalmers</t>
  </si>
  <si>
    <t>300H</t>
  </si>
  <si>
    <t>Lindsey</t>
  </si>
  <si>
    <t>Gilchrist</t>
  </si>
  <si>
    <t>Emmy</t>
  </si>
  <si>
    <t>Garland</t>
  </si>
  <si>
    <t>Maisie</t>
  </si>
  <si>
    <t>McEwan</t>
  </si>
  <si>
    <t>Marissa</t>
  </si>
  <si>
    <t>Maclean</t>
  </si>
  <si>
    <t xml:space="preserve">Stella </t>
  </si>
  <si>
    <t>Freya</t>
  </si>
  <si>
    <t>Pryce</t>
  </si>
  <si>
    <t>Mairi</t>
  </si>
  <si>
    <t>Cochrane</t>
  </si>
  <si>
    <t>Jeannie</t>
  </si>
  <si>
    <t>Mardon</t>
  </si>
  <si>
    <t>V45</t>
  </si>
  <si>
    <t>Jedidah</t>
  </si>
  <si>
    <t>Ajala</t>
  </si>
  <si>
    <t>Gallacher</t>
  </si>
  <si>
    <t>Beatrice</t>
  </si>
  <si>
    <t>Natalie</t>
  </si>
  <si>
    <t>Robbins</t>
  </si>
  <si>
    <t>Ella</t>
  </si>
  <si>
    <t>Murchison</t>
  </si>
  <si>
    <t>Rowan</t>
  </si>
  <si>
    <t>Gilhooley</t>
  </si>
  <si>
    <t>80H</t>
  </si>
  <si>
    <t>Stephanie</t>
  </si>
  <si>
    <t>Fowler</t>
  </si>
  <si>
    <t>NDiaye</t>
  </si>
  <si>
    <t>Smart</t>
  </si>
  <si>
    <t>McKay</t>
  </si>
  <si>
    <t>Croall</t>
  </si>
  <si>
    <t>Alex</t>
  </si>
  <si>
    <t>Rosie</t>
  </si>
  <si>
    <t>Browne</t>
  </si>
  <si>
    <t>Wycherley</t>
  </si>
  <si>
    <t>O'hara</t>
  </si>
  <si>
    <t>Nicholson</t>
  </si>
  <si>
    <t>Brown</t>
  </si>
  <si>
    <t>Cerys</t>
  </si>
  <si>
    <t>Scott Hobbs</t>
  </si>
  <si>
    <t>Innes</t>
  </si>
  <si>
    <t>Nakita</t>
  </si>
  <si>
    <t>Gray</t>
  </si>
  <si>
    <t>shot 3</t>
  </si>
  <si>
    <t>shot 4</t>
  </si>
  <si>
    <t>discus 1</t>
  </si>
  <si>
    <t>hammer 3</t>
  </si>
  <si>
    <t>javelin 500</t>
  </si>
  <si>
    <t>shot 2.72</t>
  </si>
  <si>
    <t>javelin 400</t>
  </si>
  <si>
    <t>javelin 600</t>
  </si>
  <si>
    <t>hammer 4</t>
  </si>
  <si>
    <t>Stacey</t>
  </si>
  <si>
    <t>Downie</t>
  </si>
  <si>
    <t>Pippa</t>
  </si>
  <si>
    <t>Carcas</t>
  </si>
  <si>
    <t>Eloise</t>
  </si>
  <si>
    <t>Walker</t>
  </si>
  <si>
    <t>Strathdee</t>
  </si>
  <si>
    <t>Beth</t>
  </si>
  <si>
    <t>Dobbin</t>
  </si>
  <si>
    <t>Courtney</t>
  </si>
  <si>
    <t>MacGuire</t>
  </si>
  <si>
    <t>Lowry</t>
  </si>
  <si>
    <t>Abby</t>
  </si>
  <si>
    <t>Divers</t>
  </si>
  <si>
    <t>Lucia</t>
  </si>
  <si>
    <t>Montgomery</t>
  </si>
  <si>
    <t>Kidd</t>
  </si>
  <si>
    <t>Gracie</t>
  </si>
  <si>
    <t>Sutton</t>
  </si>
  <si>
    <t>Orlaith</t>
  </si>
  <si>
    <t>Shepherd</t>
  </si>
  <si>
    <t>Nimi</t>
  </si>
  <si>
    <t>Fakunle</t>
  </si>
  <si>
    <t>Alisha</t>
  </si>
  <si>
    <t>Rees</t>
  </si>
  <si>
    <t>Martha</t>
  </si>
  <si>
    <t>Wightman</t>
  </si>
  <si>
    <t>1500SC</t>
  </si>
  <si>
    <t>Sorcha</t>
  </si>
  <si>
    <t>Amanda</t>
  </si>
  <si>
    <t>Woodrow</t>
  </si>
  <si>
    <t>Kirsty</t>
  </si>
  <si>
    <t>Yates</t>
  </si>
  <si>
    <t>Poppy</t>
  </si>
  <si>
    <t>Flockhart</t>
  </si>
  <si>
    <t>Ishbel</t>
  </si>
  <si>
    <t>Cruden</t>
  </si>
  <si>
    <t>Revitt</t>
  </si>
  <si>
    <t>Warnock</t>
  </si>
  <si>
    <t>Petrie</t>
  </si>
  <si>
    <t>Samantha</t>
  </si>
  <si>
    <t>Coleby</t>
  </si>
  <si>
    <t>Mhairi</t>
  </si>
  <si>
    <t>Rebecca</t>
  </si>
  <si>
    <t>Burnett</t>
  </si>
  <si>
    <t>discus 0.75</t>
  </si>
  <si>
    <t>Karen</t>
  </si>
  <si>
    <t>Dobbie</t>
  </si>
  <si>
    <t>V50</t>
  </si>
  <si>
    <t>Christie</t>
  </si>
  <si>
    <t>Rout</t>
  </si>
  <si>
    <t>Alexandra</t>
  </si>
  <si>
    <t>Sinead</t>
  </si>
  <si>
    <t>Gallagher</t>
  </si>
  <si>
    <t>Gordon</t>
  </si>
  <si>
    <t>Kari</t>
  </si>
  <si>
    <t>Foster</t>
  </si>
  <si>
    <t>Sanderson</t>
  </si>
  <si>
    <t>Joanna</t>
  </si>
  <si>
    <t>Hirst</t>
  </si>
  <si>
    <t>Kate</t>
  </si>
  <si>
    <t>MacPhail</t>
  </si>
  <si>
    <t>60H</t>
  </si>
  <si>
    <t>Shona</t>
  </si>
  <si>
    <t>Crossan</t>
  </si>
  <si>
    <t>Mia</t>
  </si>
  <si>
    <t>Parkin</t>
  </si>
  <si>
    <t>Fiyin</t>
  </si>
  <si>
    <t>Nuttall</t>
  </si>
  <si>
    <t>3x800</t>
  </si>
  <si>
    <t>75H</t>
  </si>
  <si>
    <t>4x100</t>
  </si>
  <si>
    <t>4x200</t>
  </si>
  <si>
    <t>2000SC</t>
  </si>
  <si>
    <t>4x300</t>
  </si>
  <si>
    <t>3000SC</t>
  </si>
  <si>
    <t>pentathlon</t>
  </si>
  <si>
    <t>hepthathlon</t>
  </si>
  <si>
    <t>1M</t>
  </si>
  <si>
    <t>1.57.69</t>
  </si>
  <si>
    <t>4.01.20</t>
  </si>
  <si>
    <t>4.22.64</t>
  </si>
  <si>
    <t>14.56.94</t>
  </si>
  <si>
    <t>31.56.97</t>
  </si>
  <si>
    <t>6.36.45</t>
  </si>
  <si>
    <t>1.40.95</t>
  </si>
  <si>
    <t>3.39.3</t>
  </si>
  <si>
    <t>2.02.32</t>
  </si>
  <si>
    <t>4.15.1</t>
  </si>
  <si>
    <t>15.52.55</t>
  </si>
  <si>
    <t>7.21.88</t>
  </si>
  <si>
    <t>5.14.24</t>
  </si>
  <si>
    <t>1.46.39</t>
  </si>
  <si>
    <t>3.52.22</t>
  </si>
  <si>
    <t>7.02.51</t>
  </si>
  <si>
    <t>2.08.8</t>
  </si>
  <si>
    <t>4.29.23</t>
  </si>
  <si>
    <t>5.25.11</t>
  </si>
  <si>
    <t>1.43.2</t>
  </si>
  <si>
    <t>2.46.95</t>
  </si>
  <si>
    <t>3.56.09</t>
  </si>
  <si>
    <t>7.00.08</t>
  </si>
  <si>
    <t>2.09.98</t>
  </si>
  <si>
    <t>4.33.44</t>
  </si>
  <si>
    <t>2.56.57</t>
  </si>
  <si>
    <t>7.06.01</t>
  </si>
  <si>
    <t>2.17.91</t>
  </si>
  <si>
    <t>4.44.32</t>
  </si>
  <si>
    <t>3.49.54</t>
  </si>
  <si>
    <t>70H</t>
  </si>
  <si>
    <t>1.55.5</t>
  </si>
  <si>
    <t>7.23.1</t>
  </si>
  <si>
    <t>4x400</t>
  </si>
  <si>
    <t>heptathlon</t>
  </si>
  <si>
    <t>1.47.6</t>
  </si>
  <si>
    <t>09.51.42</t>
  </si>
  <si>
    <t>u17</t>
  </si>
  <si>
    <t>Meadowmill</t>
  </si>
  <si>
    <t>Lothian trials</t>
  </si>
  <si>
    <t>Libby</t>
  </si>
  <si>
    <t>Harrison</t>
  </si>
  <si>
    <t>Sommerville</t>
  </si>
  <si>
    <t>Scott</t>
  </si>
  <si>
    <t>Marianna</t>
  </si>
  <si>
    <t>MacLean</t>
  </si>
  <si>
    <t>Maya</t>
  </si>
  <si>
    <t>Mahaso</t>
  </si>
  <si>
    <t>Ballantine</t>
  </si>
  <si>
    <t>Jones</t>
  </si>
  <si>
    <t>Ava</t>
  </si>
  <si>
    <t>McComb</t>
  </si>
  <si>
    <t>Athena</t>
  </si>
  <si>
    <t>Sintoris</t>
  </si>
  <si>
    <t>Young</t>
  </si>
  <si>
    <t>Zisman</t>
  </si>
  <si>
    <t>Bolton</t>
  </si>
  <si>
    <t>Elise</t>
  </si>
  <si>
    <t>Ariuna</t>
  </si>
  <si>
    <t>Lulu</t>
  </si>
  <si>
    <t>MacLeold</t>
  </si>
  <si>
    <t>3.12.99</t>
  </si>
  <si>
    <t>Dashka</t>
  </si>
  <si>
    <t>MacDonald</t>
  </si>
  <si>
    <t>3.20.54</t>
  </si>
  <si>
    <t>2.45.16</t>
  </si>
  <si>
    <t>Carly</t>
  </si>
  <si>
    <t>Smith</t>
  </si>
  <si>
    <t>2.39.95</t>
  </si>
  <si>
    <t>2.40.59</t>
  </si>
  <si>
    <t>Van der Merwe</t>
  </si>
  <si>
    <t>Audrey</t>
  </si>
  <si>
    <t>Wanless</t>
  </si>
  <si>
    <t>5.07.98</t>
  </si>
  <si>
    <t>5.31.36</t>
  </si>
  <si>
    <t>Rory</t>
  </si>
  <si>
    <t>Bell</t>
  </si>
  <si>
    <t>Livingston</t>
  </si>
  <si>
    <t>OGM</t>
  </si>
  <si>
    <t>Aberdeen</t>
  </si>
  <si>
    <t>SWAL 1</t>
  </si>
  <si>
    <t>MacIntyre</t>
  </si>
  <si>
    <t>Vallance</t>
  </si>
  <si>
    <t>Carlisle</t>
  </si>
  <si>
    <t>4.34.28</t>
  </si>
  <si>
    <t>Grangemouth</t>
  </si>
  <si>
    <t>Scottish University championships</t>
  </si>
  <si>
    <t>Purves</t>
  </si>
  <si>
    <t>Patience</t>
  </si>
  <si>
    <t>McAslan</t>
  </si>
  <si>
    <t>U17 Challenge match 1</t>
  </si>
  <si>
    <t>Calder</t>
  </si>
  <si>
    <t>2.59.92</t>
  </si>
  <si>
    <t>YDL match 1</t>
  </si>
  <si>
    <t>5.18.39</t>
  </si>
  <si>
    <t>Lilian</t>
  </si>
  <si>
    <t>2.53.81</t>
  </si>
  <si>
    <t>4.09.84</t>
  </si>
  <si>
    <t>4.37.33</t>
  </si>
  <si>
    <t>Durham (US)</t>
  </si>
  <si>
    <t>Wormwood Scrubs</t>
  </si>
  <si>
    <t>09.30.00</t>
  </si>
  <si>
    <t>09.04.14</t>
  </si>
  <si>
    <t>08.29.02</t>
  </si>
  <si>
    <t>Bedford</t>
  </si>
  <si>
    <t>British University championships</t>
  </si>
  <si>
    <t>Bethany</t>
  </si>
  <si>
    <t>McAndrew</t>
  </si>
  <si>
    <t>Mitchinson</t>
  </si>
  <si>
    <t>MacLeod</t>
  </si>
  <si>
    <t>National Open</t>
  </si>
  <si>
    <t>East District Championships</t>
  </si>
  <si>
    <t>5.39.35</t>
  </si>
  <si>
    <t>4.46.37</t>
  </si>
  <si>
    <t>4.53.63</t>
  </si>
  <si>
    <t>2.18.51</t>
  </si>
  <si>
    <t>Inverness</t>
  </si>
  <si>
    <t>North District Championships</t>
  </si>
  <si>
    <t>Montpellier</t>
  </si>
  <si>
    <t>Loughborough</t>
  </si>
  <si>
    <t>FVL match 1</t>
  </si>
  <si>
    <t>2.44.4</t>
  </si>
  <si>
    <t>2.57.5</t>
  </si>
  <si>
    <t>2.45.0</t>
  </si>
  <si>
    <t>2.35.3</t>
  </si>
  <si>
    <t>Grace</t>
  </si>
  <si>
    <t>2.39.7</t>
  </si>
  <si>
    <t>2.53.5</t>
  </si>
  <si>
    <t>Russ</t>
  </si>
  <si>
    <t>3.03.7</t>
  </si>
  <si>
    <t>YDL match 2</t>
  </si>
  <si>
    <t>4.54.50</t>
  </si>
  <si>
    <t>2.38.90</t>
  </si>
  <si>
    <t>2.35.92</t>
  </si>
  <si>
    <t>4.16.04</t>
  </si>
  <si>
    <t>Sarah Burns, Charlotte Smart, Jedidah Ajala, Rose Jones</t>
  </si>
  <si>
    <t>Aruina</t>
  </si>
  <si>
    <t>2.44.80</t>
  </si>
  <si>
    <t>Alexander</t>
  </si>
  <si>
    <t>5.31.89</t>
  </si>
  <si>
    <t>U17 Challenge match 2</t>
  </si>
  <si>
    <t>11.27.08</t>
  </si>
  <si>
    <t>6.09.55</t>
  </si>
  <si>
    <t>Antrim</t>
  </si>
  <si>
    <t>Universities match</t>
  </si>
  <si>
    <t>English combined events championships</t>
  </si>
  <si>
    <t>Big jumps festival</t>
  </si>
  <si>
    <t>4.23.92</t>
  </si>
  <si>
    <t>Manchester</t>
  </si>
  <si>
    <t>BMC</t>
  </si>
  <si>
    <t>1600 (Mile)</t>
  </si>
  <si>
    <t>6.03.5</t>
  </si>
  <si>
    <t>Stirling</t>
  </si>
  <si>
    <t>Monument Mile classic</t>
  </si>
  <si>
    <t>Jacqueline</t>
  </si>
  <si>
    <t>Rainger</t>
  </si>
  <si>
    <t>5.47.6</t>
  </si>
  <si>
    <t>5.02.3</t>
  </si>
  <si>
    <t>10.41.20</t>
  </si>
  <si>
    <t>Scotstoun</t>
  </si>
  <si>
    <t>11.15.60</t>
  </si>
  <si>
    <t>2.17.26</t>
  </si>
  <si>
    <t>Chester-le-Street</t>
  </si>
  <si>
    <t>2.25.9</t>
  </si>
  <si>
    <t>Avril</t>
  </si>
  <si>
    <t>Jackson</t>
  </si>
  <si>
    <t>Zurich (SUI)</t>
  </si>
  <si>
    <t>Crownpoint</t>
  </si>
  <si>
    <t>GAA sprint gala</t>
  </si>
  <si>
    <t>Scottish Schools championships</t>
  </si>
  <si>
    <t>Arona (ESP)</t>
  </si>
  <si>
    <t>10.18.97</t>
  </si>
  <si>
    <t>2.33.24</t>
  </si>
  <si>
    <t>5.01.08</t>
  </si>
  <si>
    <t/>
  </si>
  <si>
    <t>5.10.20</t>
  </si>
  <si>
    <t>7-8 June 2019</t>
  </si>
  <si>
    <t>Leigh</t>
  </si>
  <si>
    <t>UKWAL</t>
  </si>
  <si>
    <t>Stoddart</t>
  </si>
  <si>
    <t>7.01.23</t>
  </si>
  <si>
    <t>10.53.45</t>
  </si>
  <si>
    <t>10.24.68</t>
  </si>
  <si>
    <t>Olivia Walker, Sarah Malone, Stacey Downie, Sarah Warnock</t>
  </si>
  <si>
    <t>Emily Craig, Mhairi Patience, Sarah Malone, Stacey Downie</t>
  </si>
  <si>
    <t>3.51.52</t>
  </si>
  <si>
    <t>09/06/20+F195:H19519</t>
  </si>
  <si>
    <t>2.21.56</t>
  </si>
  <si>
    <t>8-9 June 2019</t>
  </si>
  <si>
    <t>2.16.78</t>
  </si>
  <si>
    <t>heptathon</t>
  </si>
  <si>
    <t>2.19.47</t>
  </si>
  <si>
    <t>2.06.82</t>
  </si>
  <si>
    <t>Kilmarnock</t>
  </si>
  <si>
    <t>2.11.73</t>
  </si>
  <si>
    <t>Laval (FRA)</t>
  </si>
  <si>
    <t>SWAL 2</t>
  </si>
  <si>
    <t>U23 English Championships</t>
  </si>
  <si>
    <t>2.16.41</t>
  </si>
  <si>
    <t>2.16.42</t>
  </si>
  <si>
    <t>Kuortane (FIN)</t>
  </si>
  <si>
    <t>U20 English Championships</t>
  </si>
  <si>
    <t>2.34.74</t>
  </si>
  <si>
    <t>Elaine</t>
  </si>
  <si>
    <t>Eadie</t>
  </si>
  <si>
    <t>5.16.36</t>
  </si>
  <si>
    <t>5.46.01</t>
  </si>
  <si>
    <t>10.55.10</t>
  </si>
  <si>
    <t>11.54.83</t>
  </si>
  <si>
    <t>Daisy</t>
  </si>
  <si>
    <t>Pryor</t>
  </si>
  <si>
    <t>Zuza</t>
  </si>
  <si>
    <t>Woznicka</t>
  </si>
  <si>
    <t>YDL match 3</t>
  </si>
  <si>
    <t>Molly Reville, Marissa Maclean, Anna Widdowson, Isla Stewart</t>
  </si>
  <si>
    <t>Molly Reville, Marissa Maclean, Anise Macaulay Orr, Carly Smith</t>
  </si>
  <si>
    <t>2.55.82</t>
  </si>
  <si>
    <t>Ashley</t>
  </si>
  <si>
    <t>Wicks</t>
  </si>
  <si>
    <t>4.20.65</t>
  </si>
  <si>
    <t>FVL match 2</t>
  </si>
  <si>
    <t>Reid</t>
  </si>
  <si>
    <t>Van de Merwe</t>
  </si>
  <si>
    <t>2.29.5</t>
  </si>
  <si>
    <t>2.35.2</t>
  </si>
  <si>
    <t>2.40.8</t>
  </si>
  <si>
    <t>2.49.2</t>
  </si>
  <si>
    <t>2.55.5</t>
  </si>
  <si>
    <t>shot 2</t>
  </si>
  <si>
    <t>javekin 400</t>
  </si>
  <si>
    <t>Klara</t>
  </si>
  <si>
    <t>Mason</t>
  </si>
  <si>
    <t>Lilyah</t>
  </si>
  <si>
    <t>Somalya</t>
  </si>
  <si>
    <t>3.36.5</t>
  </si>
  <si>
    <t>2.22.90</t>
  </si>
  <si>
    <t>4.36.65</t>
  </si>
  <si>
    <t>4.44.57</t>
  </si>
  <si>
    <t>5.57.70</t>
  </si>
  <si>
    <t>2.07.36</t>
  </si>
  <si>
    <t>Thores</t>
  </si>
  <si>
    <t>London</t>
  </si>
  <si>
    <t>Marseille (FRA)</t>
  </si>
  <si>
    <t>2.00.57</t>
  </si>
  <si>
    <t>Watford</t>
  </si>
  <si>
    <t>Nottwil (SUI)</t>
  </si>
  <si>
    <t>Sprint gala</t>
  </si>
  <si>
    <t>09.21.96</t>
  </si>
  <si>
    <t>4.49.68</t>
  </si>
  <si>
    <t>Sheffield</t>
  </si>
  <si>
    <t>Birmingham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</si>
</sst>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\ mmmm\ yyyy;@"/>
    <numFmt numFmtId="165" formatCode="[$-809]dd\ mmmm\ yyyy;@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0" borderId="0" xfId="0" applyNumberFormat="1" applyFill="1"/>
    <xf numFmtId="0" fontId="0" fillId="2" borderId="0" xfId="0" applyFont="1" applyFill="1"/>
    <xf numFmtId="2" fontId="0" fillId="2" borderId="0" xfId="0" applyNumberFormat="1" applyFont="1" applyFill="1"/>
    <xf numFmtId="2" fontId="0" fillId="4" borderId="0" xfId="0" applyNumberForma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436"/>
  <sheetViews>
    <sheetView tabSelected="1" topLeftCell="A70" zoomScaleNormal="100" workbookViewId="0">
      <selection activeCell="A409" sqref="A409:XFD409"/>
    </sheetView>
  </sheetViews>
  <sheetFormatPr defaultColWidth="14" defaultRowHeight="15.75" customHeight="1" x14ac:dyDescent="0.25"/>
  <cols>
    <col min="1" max="1" width="13" style="2" customWidth="1"/>
    <col min="2" max="3" width="14" style="2"/>
    <col min="4" max="4" width="6.85546875" style="13" customWidth="1"/>
    <col min="5" max="5" width="11.28515625" style="14" customWidth="1"/>
    <col min="6" max="6" width="15" style="19" customWidth="1"/>
    <col min="7" max="7" width="15.42578125" style="2" customWidth="1"/>
    <col min="8" max="8" width="30.7109375" style="2" customWidth="1"/>
    <col min="9" max="9" width="19.140625" style="26" customWidth="1"/>
    <col min="10" max="13" width="14" style="2" hidden="1" customWidth="1"/>
    <col min="14" max="19" width="14" style="12" hidden="1" customWidth="1"/>
    <col min="20" max="50" width="14" style="2" hidden="1" customWidth="1"/>
    <col min="51" max="51" width="0" style="2" hidden="1" customWidth="1"/>
    <col min="52" max="16384" width="14" style="2"/>
  </cols>
  <sheetData>
    <row r="2" spans="1:50" ht="15.75" customHeight="1" x14ac:dyDescent="0.25">
      <c r="A2" s="2">
        <v>100</v>
      </c>
      <c r="B2" s="2" t="s">
        <v>200</v>
      </c>
      <c r="C2" s="2" t="s">
        <v>201</v>
      </c>
      <c r="D2" s="13" t="s">
        <v>45</v>
      </c>
      <c r="E2" s="14">
        <v>11.61</v>
      </c>
      <c r="F2" s="19">
        <v>43625</v>
      </c>
      <c r="G2" s="23" t="s">
        <v>433</v>
      </c>
      <c r="H2" s="2" t="s">
        <v>434</v>
      </c>
      <c r="I2" s="20" t="str">
        <f>IF(OR(K2="CR", J2="CR", L2="CR", M2="CR", N2="CR", O2="CR", P2="CR", Q2="CR", R2="CR", S2="CR",T2="CR", U2="CR", V2="CR", W2="CR", X2="CR", Y2="CR", Z2="CR", AA2="CR", AB2="CR", AC2="CR", AD2="CR", AE2="CR", AF2="CR", AG2="CR", AH2="CR", AI2="CR", AJ2="CR", AK2="CR", AL2="CR", AM2="CR", AN2="CR", AO2="CR", AP2="CR", AQ2="CR", AR2="CR", AS2="CR", AT2="CR", AU2="CR", AV2="CR", AW2="CR", AX2="CR"), "***CLUB RECORD***", "")</f>
        <v/>
      </c>
      <c r="J2" s="21" t="str">
        <f>IF(AND(A2=100, OR(AND(D2='club records'!$B$6, E2&lt;='club records'!$C$6), AND(D2='club records'!$B$7, E2&lt;='club records'!$C$7), AND(D2='club records'!$B$8, E2&lt;='club records'!$C$8), AND(D2='club records'!$B$9, E2&lt;='club records'!$C$9), AND(D2='club records'!$B$10, E2&lt;='club records'!$C$10))),"CR"," ")</f>
        <v xml:space="preserve"> </v>
      </c>
      <c r="K2" s="21" t="str">
        <f>IF(AND(A2=200, OR(AND(D2='club records'!$B$11, E2&lt;='club records'!$C$11), AND(D2='club records'!$B$12, E2&lt;='club records'!$C$12), AND(D2='club records'!$B$13, E2&lt;='club records'!$C$13), AND(D2='club records'!$B$14, E2&lt;='club records'!$C$14), AND(D2='club records'!$B$15, E2&lt;='club records'!$C$15))),"CR"," ")</f>
        <v xml:space="preserve"> </v>
      </c>
      <c r="L2" s="21" t="str">
        <f>IF(AND(A2=300, OR(AND(D2='club records'!$B$16, E2&lt;='club records'!$C$16), AND(D2='club records'!$B$17, E2&lt;='club records'!$C$17))),"CR"," ")</f>
        <v xml:space="preserve"> </v>
      </c>
      <c r="M2" s="21" t="str">
        <f>IF(AND(A2=400, OR(AND(D2='club records'!$B$19, E2&lt;='club records'!$C$19), AND(D2='club records'!$B$20, E2&lt;='club records'!$C$20), AND(D2='club records'!$B$21, E2&lt;='club records'!$C$21))),"CR"," ")</f>
        <v xml:space="preserve"> </v>
      </c>
      <c r="N2" s="21" t="str">
        <f>IF(AND(A2=800, OR(AND(D2='club records'!$B$22, E2&lt;='club records'!$C$22), AND(D2='club records'!$B$23, E2&lt;='club records'!$C$23), AND(D2='club records'!$B$24, E2&lt;='club records'!$C$24), AND(D2='club records'!$B$25, E2&lt;='club records'!$C$25), AND(D2='club records'!$B$26, E2&lt;='club records'!$C$26))),"CR"," ")</f>
        <v xml:space="preserve"> </v>
      </c>
      <c r="O2" s="21" t="str">
        <f>IF(AND(A2=1200, AND(D2='club records'!$B$28, E2&lt;='club records'!$C$28)),"CR"," ")</f>
        <v xml:space="preserve"> </v>
      </c>
      <c r="P2" s="21" t="str">
        <f>IF(AND(A2=1500, OR(AND(D2='club records'!$B$29, E2&lt;='club records'!$C$29), AND(D2='club records'!$B$30, E2&lt;='club records'!$C$30), AND(D2='club records'!$B$31, E2&lt;='club records'!$C$31), AND(D2='club records'!$B$32, E2&lt;='club records'!$C$32), AND(D2='club records'!$B$33, E2&lt;='club records'!$C$33))),"CR"," ")</f>
        <v xml:space="preserve"> </v>
      </c>
      <c r="Q2" s="21" t="str">
        <f>IF(AND(A2="1M", AND(D2='club records'!$B$37,E2&lt;='club records'!$C$37)),"CR"," ")</f>
        <v xml:space="preserve"> </v>
      </c>
      <c r="R2" s="21" t="str">
        <f>IF(AND(A2=3000, OR(AND(D2='club records'!$B$39, E2&lt;='club records'!$C$39), AND(D2='club records'!$B$40, E2&lt;='club records'!$C$40), AND(D2='club records'!$B$41, E2&lt;='club records'!$C$41))),"CR"," ")</f>
        <v xml:space="preserve"> </v>
      </c>
      <c r="S2" s="21" t="str">
        <f>IF(AND(A2=5000, OR(AND(D2='club records'!$B$42, E2&lt;='club records'!$C$42), AND(D2='club records'!$B$43, E2&lt;='club records'!$C$43))),"CR"," ")</f>
        <v xml:space="preserve"> </v>
      </c>
      <c r="T2" s="21" t="str">
        <f>IF(AND(A2=10000, OR(AND(D2='club records'!$B$44, E2&lt;='club records'!$C$44), AND(D2='club records'!$B$45, E2&lt;='club records'!$C$45))),"CR"," ")</f>
        <v xml:space="preserve"> </v>
      </c>
      <c r="U2" s="22" t="str">
        <f>IF(AND(A2="high jump", OR(AND(D2='club records'!$F$1, E2&gt;='club records'!$G$1), AND(D2='club records'!$F$2, E2&gt;='club records'!$G$2), AND(D2='club records'!$F$3, E2&gt;='club records'!$G$3),AND(D2='club records'!$F$4, E2&gt;='club records'!$G$4), AND(D2='club records'!$F$5, E2&gt;='club records'!$G$5))), "CR", " ")</f>
        <v xml:space="preserve"> </v>
      </c>
      <c r="V2" s="22" t="str">
        <f>IF(AND(A2="long jump", OR(AND(D2='club records'!$F$6, E2&gt;='club records'!$G$6), AND(D2='club records'!$F$7, E2&gt;='club records'!$G$7), AND(D2='club records'!$F$8, E2&gt;='club records'!$G$8), AND(D2='club records'!$F$9, E2&gt;='club records'!$G$9), AND(D2='club records'!$F$10, E2&gt;='club records'!$G$10))), "CR", " ")</f>
        <v xml:space="preserve"> </v>
      </c>
      <c r="W2" s="22" t="str">
        <f>IF(AND(A2="triple jump", OR(AND(D2='club records'!$F$11, E2&gt;='club records'!$G$11), AND(D2='club records'!$F$12, E2&gt;='club records'!$G$12), AND(D2='club records'!$F$13, E2&gt;='club records'!$G$13), AND(D2='club records'!$F$14, E2&gt;='club records'!$G$14), AND(D2='club records'!$F$15, E2&gt;='club records'!$G$15))), "CR", " ")</f>
        <v xml:space="preserve"> </v>
      </c>
      <c r="X2" s="22" t="str">
        <f>IF(AND(A2="pole vault", OR(AND(D2='club records'!$F$16, E2&gt;='club records'!$G$16), AND(D2='club records'!$F$17, E2&gt;='club records'!$G$17), AND(D2='club records'!$F$18, E2&gt;='club records'!$G$18), AND(D2='club records'!$F$19, E2&gt;='club records'!$G$19), AND(D2='club records'!$F$20, E2&gt;='club records'!$G$20))), "CR", " ")</f>
        <v xml:space="preserve"> </v>
      </c>
      <c r="Y2" s="22" t="str">
        <f>IF(AND(A2="discus 0.75", AND(D2='club records'!$F$21, E2&gt;='club records'!$G$21)), "CR", " ")</f>
        <v xml:space="preserve"> </v>
      </c>
      <c r="Z2" s="22" t="str">
        <f>IF(AND(A2="discus 1", OR(AND(D2='club records'!$F$22, E2&gt;='club records'!$G$22), AND(D2='club records'!$F$23, E2&gt;='club records'!$G$23), AND(D2='club records'!$F$24, E2&gt;='club records'!$G$24), AND(D2='club records'!$F$25, E2&gt;='club records'!$G$25))), "CR", " ")</f>
        <v xml:space="preserve"> </v>
      </c>
      <c r="AA2" s="22" t="str">
        <f>IF(AND(A2="hammer 3", OR(AND(D2='club records'!$F$26, E2&gt;='club records'!$G$26), AND(D2='club records'!$F$27, E2&gt;='club records'!$G$27), AND(D2='club records'!$F$28, E2&gt;='club records'!$G$28))), "CR", " ")</f>
        <v xml:space="preserve"> </v>
      </c>
      <c r="AB2" s="22" t="str">
        <f>IF(AND(A2="hammer 4", OR(AND(D2='club records'!$F$29, E2&gt;='club records'!$G$29), AND(D2='club records'!$F$30, E2&gt;='club records'!$G$30))), "CR", " ")</f>
        <v xml:space="preserve"> </v>
      </c>
      <c r="AC2" s="22" t="str">
        <f>IF(AND(A2="javelin 400", AND(D2='club records'!$F$31, E2&gt;='club records'!$G$31)), "CR", " ")</f>
        <v xml:space="preserve"> </v>
      </c>
      <c r="AD2" s="22" t="str">
        <f>IF(AND(A2="javelin 500", OR(AND(D2='club records'!$F$32, E2&gt;='club records'!$G$32), AND(D2='club records'!$F$33, E2&gt;='club records'!$G$33))), "CR", " ")</f>
        <v xml:space="preserve"> </v>
      </c>
      <c r="AE2" s="22" t="str">
        <f>IF(AND(A2="javelin 600", OR(AND(D2='club records'!$F$34, E2&gt;='club records'!$G$34), AND(D2='club records'!$F$35, E2&gt;='club records'!$G$35))), "CR", " ")</f>
        <v xml:space="preserve"> </v>
      </c>
      <c r="AF2" s="22" t="str">
        <f>IF(AND(A2="shot 2.72", AND(D2='club records'!$F$36, E2&gt;='club records'!$G$36)), "CR", " ")</f>
        <v xml:space="preserve"> </v>
      </c>
      <c r="AG2" s="22" t="str">
        <f>IF(AND(A2="shot 3", OR(AND(D2='club records'!$F$37, E2&gt;='club records'!$G$37), AND(D2='club records'!$F$38, E2&gt;='club records'!$G$38))), "CR", " ")</f>
        <v xml:space="preserve"> </v>
      </c>
      <c r="AH2" s="22" t="str">
        <f>IF(AND(A2="shot 4", OR(AND(D2='club records'!$F$39, E2&gt;='club records'!$G$39), AND(D2='club records'!$F$40, E2&gt;='club records'!$G$40))), "CR", " ")</f>
        <v xml:space="preserve"> </v>
      </c>
      <c r="AI2" s="22" t="str">
        <f>IF(AND(A2="70H", AND(D2='club records'!$J$6, E2&lt;='club records'!$K$6)), "CR", " ")</f>
        <v xml:space="preserve"> </v>
      </c>
      <c r="AJ2" s="22" t="str">
        <f>IF(AND(A2="75H", AND(D2='club records'!$J$7, E2&lt;='club records'!$K$7)), "CR", " ")</f>
        <v xml:space="preserve"> </v>
      </c>
      <c r="AK2" s="22" t="str">
        <f>IF(AND(A2="80H", AND(D2='club records'!$J$8, E2&lt;='club records'!$K$8)), "CR", " ")</f>
        <v xml:space="preserve"> </v>
      </c>
      <c r="AL2" s="22" t="str">
        <f>IF(AND(A2="100H", OR(AND(D2='club records'!$J$9, E2&lt;='club records'!$K$9), AND(D2='club records'!$J$10, E2&lt;='club records'!$K$10))), "CR", " ")</f>
        <v xml:space="preserve"> </v>
      </c>
      <c r="AM2" s="22" t="str">
        <f>IF(AND(A2="300H", AND(D2='club records'!$J$11, E2&lt;='club records'!$K$11)), "CR", " ")</f>
        <v xml:space="preserve"> </v>
      </c>
      <c r="AN2" s="22" t="str">
        <f>IF(AND(A2="400H", OR(AND(D2='club records'!$J$12, E2&lt;='club records'!$K$12), AND(D2='club records'!$J$13, E2&lt;='club records'!$K$13), AND(D2='club records'!$J$14, E2&lt;='club records'!$K$14))), "CR", " ")</f>
        <v xml:space="preserve"> </v>
      </c>
      <c r="AO2" s="22" t="str">
        <f>IF(AND(A2="1500SC", OR(AND(D2='club records'!$J$15, E2&lt;='club records'!$K$15), AND(D2='club records'!$J$16, E2&lt;='club records'!$K$16))), "CR", " ")</f>
        <v xml:space="preserve"> </v>
      </c>
      <c r="AP2" s="22" t="str">
        <f>IF(AND(A2="2000SC", OR(AND(D2='club records'!$J$18, E2&lt;='club records'!$K$18), AND(D2='club records'!$J$19, E2&lt;='club records'!$K$19))), "CR", " ")</f>
        <v xml:space="preserve"> </v>
      </c>
      <c r="AQ2" s="22" t="str">
        <f>IF(AND(A2="3000SC", AND(D2='club records'!$J$21, E2&lt;='club records'!$K$21)), "CR", " ")</f>
        <v xml:space="preserve"> </v>
      </c>
      <c r="AR2" s="21" t="str">
        <f>IF(AND(A2="4x100", OR(AND(D2='club records'!$N$1, E2&lt;='club records'!$O$1), AND(D2='club records'!$N$2, E2&lt;='club records'!$O$2), AND(D2='club records'!$N$3, E2&lt;='club records'!$O$3), AND(D2='club records'!$N$4, E2&lt;='club records'!$O$4), AND(D2='club records'!$N$5, E2&lt;='club records'!$O$5))), "CR", " ")</f>
        <v xml:space="preserve"> </v>
      </c>
      <c r="AS2" s="21" t="str">
        <f>IF(AND(A2="4x200", OR(AND(D2='club records'!$N$6, E2&lt;='club records'!$O$6), AND(D2='club records'!$N$7, E2&lt;='club records'!$O$7), AND(D2='club records'!$N$8, E2&lt;='club records'!$O$8), AND(D2='club records'!$N$9, E2&lt;='club records'!$O$9), AND(D2='club records'!$N$10, E2&lt;='club records'!$O$10))), "CR", " ")</f>
        <v xml:space="preserve"> </v>
      </c>
      <c r="AT2" s="21" t="str">
        <f>IF(AND(A2="4x300", OR(AND(D2='club records'!$N$11, E2&lt;='club records'!$O$11), AND(D2='club records'!$N$12, E2&lt;='club records'!$O$12))), "CR", " ")</f>
        <v xml:space="preserve"> </v>
      </c>
      <c r="AU2" s="21" t="str">
        <f>IF(AND(A2="4x400", OR(AND(D2='club records'!$N$13, E2&lt;='club records'!$O$13), AND(D2='club records'!$N$14, E2&lt;='club records'!$O$14), AND(D2='club records'!$N$15, E2&lt;='club records'!$O$15))), "CR", " ")</f>
        <v xml:space="preserve"> </v>
      </c>
      <c r="AV2" s="21" t="str">
        <f>IF(AND(A2="3x800", OR(AND(D2='club records'!$N$16, E2&lt;='club records'!$O$16), AND(D2='club records'!$N$17, E2&lt;='club records'!$O$17), AND(D2='club records'!$N$18, E2&lt;='club records'!$O$18), AND(D2='club records'!$N$19, E2&lt;='club records'!$O$19))), "CR", " ")</f>
        <v xml:space="preserve"> </v>
      </c>
      <c r="AW2" s="21" t="str">
        <f>IF(AND(A2="pentathlon", OR(AND(D2='club records'!$N$21, E2&gt;='club records'!$O$21), AND(D2='club records'!$N$22, E2&gt;='club records'!$O$22), AND(D2='club records'!$N$23, E2&gt;='club records'!$O$23), AND(D2='club records'!$N$24, E2&gt;='club records'!$O$24), AND(D2='club records'!$N$25, E2&gt;='club records'!$O$25))), "CR", " ")</f>
        <v xml:space="preserve"> </v>
      </c>
      <c r="AX2" s="21" t="str">
        <f>IF(AND(A2="heptathlon", OR(AND(D2='club records'!$N$26, E2&gt;='club records'!$O$26), AND(D2='club records'!$N$27, E2&gt;='club records'!$O$27), AND(D2='club records'!$N$28, E2&gt;='club records'!$O$28), )), "CR", " ")</f>
        <v xml:space="preserve"> </v>
      </c>
    </row>
    <row r="3" spans="1:50" ht="15.75" customHeight="1" x14ac:dyDescent="0.25">
      <c r="A3" s="2">
        <v>100</v>
      </c>
      <c r="B3" s="2" t="s">
        <v>177</v>
      </c>
      <c r="C3" s="2" t="s">
        <v>178</v>
      </c>
      <c r="D3" s="13" t="s">
        <v>45</v>
      </c>
      <c r="E3" s="14">
        <v>11.97</v>
      </c>
      <c r="F3" s="19">
        <v>43632</v>
      </c>
      <c r="G3" s="2" t="s">
        <v>415</v>
      </c>
      <c r="H3" s="2" t="s">
        <v>452</v>
      </c>
      <c r="I3" s="20" t="str">
        <f>IF(OR(K3="CR", J3="CR", L3="CR", M3="CR", N3="CR", O3="CR", P3="CR", Q3="CR", R3="CR", S3="CR",T3="CR", U3="CR", V3="CR", W3="CR", X3="CR", Y3="CR", Z3="CR", AA3="CR", AB3="CR", AC3="CR", AD3="CR", AE3="CR", AF3="CR", AG3="CR", AH3="CR", AI3="CR", AJ3="CR", AK3="CR", AL3="CR", AM3="CR", AN3="CR", AO3="CR", AP3="CR", AQ3="CR", AR3="CR", AS3="CR", AT3="CR", AU3="CR", AV3="CR", AW3="CR", AX3="CR"), "***CLUB RECORD***", "")</f>
        <v/>
      </c>
      <c r="J3" s="21" t="str">
        <f>IF(AND(A3=100, OR(AND(D3='club records'!$B$6, E3&lt;='club records'!$C$6), AND(D3='club records'!$B$7, E3&lt;='club records'!$C$7), AND(D3='club records'!$B$8, E3&lt;='club records'!$C$8), AND(D3='club records'!$B$9, E3&lt;='club records'!$C$9), AND(D3='club records'!$B$10, E3&lt;='club records'!$C$10))),"CR"," ")</f>
        <v xml:space="preserve"> </v>
      </c>
      <c r="K3" s="21" t="str">
        <f>IF(AND(A3=200, OR(AND(D3='club records'!$B$11, E3&lt;='club records'!$C$11), AND(D3='club records'!$B$12, E3&lt;='club records'!$C$12), AND(D3='club records'!$B$13, E3&lt;='club records'!$C$13), AND(D3='club records'!$B$14, E3&lt;='club records'!$C$14), AND(D3='club records'!$B$15, E3&lt;='club records'!$C$15))),"CR"," ")</f>
        <v xml:space="preserve"> </v>
      </c>
      <c r="L3" s="21" t="str">
        <f>IF(AND(A3=300, OR(AND(D3='club records'!$B$16, E3&lt;='club records'!$C$16), AND(D3='club records'!$B$17, E3&lt;='club records'!$C$17))),"CR"," ")</f>
        <v xml:space="preserve"> </v>
      </c>
      <c r="M3" s="21" t="str">
        <f>IF(AND(A3=400, OR(AND(D3='club records'!$B$19, E3&lt;='club records'!$C$19), AND(D3='club records'!$B$20, E3&lt;='club records'!$C$20), AND(D3='club records'!$B$21, E3&lt;='club records'!$C$21))),"CR"," ")</f>
        <v xml:space="preserve"> </v>
      </c>
      <c r="N3" s="21" t="str">
        <f>IF(AND(A3=800, OR(AND(D3='club records'!$B$22, E3&lt;='club records'!$C$22), AND(D3='club records'!$B$23, E3&lt;='club records'!$C$23), AND(D3='club records'!$B$24, E3&lt;='club records'!$C$24), AND(D3='club records'!$B$25, E3&lt;='club records'!$C$25), AND(D3='club records'!$B$26, E3&lt;='club records'!$C$26))),"CR"," ")</f>
        <v xml:space="preserve"> </v>
      </c>
      <c r="O3" s="21" t="str">
        <f>IF(AND(A3=1200, AND(D3='club records'!$B$28, E3&lt;='club records'!$C$28)),"CR"," ")</f>
        <v xml:space="preserve"> </v>
      </c>
      <c r="P3" s="21" t="str">
        <f>IF(AND(A3=1500, OR(AND(D3='club records'!$B$29, E3&lt;='club records'!$C$29), AND(D3='club records'!$B$30, E3&lt;='club records'!$C$30), AND(D3='club records'!$B$31, E3&lt;='club records'!$C$31), AND(D3='club records'!$B$32, E3&lt;='club records'!$C$32), AND(D3='club records'!$B$33, E3&lt;='club records'!$C$33))),"CR"," ")</f>
        <v xml:space="preserve"> </v>
      </c>
      <c r="Q3" s="21" t="str">
        <f>IF(AND(A3="1M", AND(D3='club records'!$B$37,E3&lt;='club records'!$C$37)),"CR"," ")</f>
        <v xml:space="preserve"> </v>
      </c>
      <c r="R3" s="21" t="str">
        <f>IF(AND(A3=3000, OR(AND(D3='club records'!$B$39, E3&lt;='club records'!$C$39), AND(D3='club records'!$B$40, E3&lt;='club records'!$C$40), AND(D3='club records'!$B$41, E3&lt;='club records'!$C$41))),"CR"," ")</f>
        <v xml:space="preserve"> </v>
      </c>
      <c r="S3" s="21" t="str">
        <f>IF(AND(A3=5000, OR(AND(D3='club records'!$B$42, E3&lt;='club records'!$C$42), AND(D3='club records'!$B$43, E3&lt;='club records'!$C$43))),"CR"," ")</f>
        <v xml:space="preserve"> </v>
      </c>
      <c r="T3" s="21" t="str">
        <f>IF(AND(A3=10000, OR(AND(D3='club records'!$B$44, E3&lt;='club records'!$C$44), AND(D3='club records'!$B$45, E3&lt;='club records'!$C$45))),"CR"," ")</f>
        <v xml:space="preserve"> </v>
      </c>
      <c r="U3" s="22" t="str">
        <f>IF(AND(A3="high jump", OR(AND(D3='club records'!$F$1, E3&gt;='club records'!$G$1), AND(D3='club records'!$F$2, E3&gt;='club records'!$G$2), AND(D3='club records'!$F$3, E3&gt;='club records'!$G$3),AND(D3='club records'!$F$4, E3&gt;='club records'!$G$4), AND(D3='club records'!$F$5, E3&gt;='club records'!$G$5))), "CR", " ")</f>
        <v xml:space="preserve"> </v>
      </c>
      <c r="V3" s="22" t="str">
        <f>IF(AND(A3="long jump", OR(AND(D3='club records'!$F$6, E3&gt;='club records'!$G$6), AND(D3='club records'!$F$7, E3&gt;='club records'!$G$7), AND(D3='club records'!$F$8, E3&gt;='club records'!$G$8), AND(D3='club records'!$F$9, E3&gt;='club records'!$G$9), AND(D3='club records'!$F$10, E3&gt;='club records'!$G$10))), "CR", " ")</f>
        <v xml:space="preserve"> </v>
      </c>
      <c r="W3" s="22" t="str">
        <f>IF(AND(A3="triple jump", OR(AND(D3='club records'!$F$11, E3&gt;='club records'!$G$11), AND(D3='club records'!$F$12, E3&gt;='club records'!$G$12), AND(D3='club records'!$F$13, E3&gt;='club records'!$G$13), AND(D3='club records'!$F$14, E3&gt;='club records'!$G$14), AND(D3='club records'!$F$15, E3&gt;='club records'!$G$15))), "CR", " ")</f>
        <v xml:space="preserve"> </v>
      </c>
      <c r="X3" s="22" t="str">
        <f>IF(AND(A3="pole vault", OR(AND(D3='club records'!$F$16, E3&gt;='club records'!$G$16), AND(D3='club records'!$F$17, E3&gt;='club records'!$G$17), AND(D3='club records'!$F$18, E3&gt;='club records'!$G$18), AND(D3='club records'!$F$19, E3&gt;='club records'!$G$19), AND(D3='club records'!$F$20, E3&gt;='club records'!$G$20))), "CR", " ")</f>
        <v xml:space="preserve"> </v>
      </c>
      <c r="Y3" s="22" t="str">
        <f>IF(AND(A3="discus 0.75", AND(D3='club records'!$F$21, E3&gt;='club records'!$G$21)), "CR", " ")</f>
        <v xml:space="preserve"> </v>
      </c>
      <c r="Z3" s="22" t="str">
        <f>IF(AND(A3="discus 1", OR(AND(D3='club records'!$F$22, E3&gt;='club records'!$G$22), AND(D3='club records'!$F$23, E3&gt;='club records'!$G$23), AND(D3='club records'!$F$24, E3&gt;='club records'!$G$24), AND(D3='club records'!$F$25, E3&gt;='club records'!$G$25))), "CR", " ")</f>
        <v xml:space="preserve"> </v>
      </c>
      <c r="AA3" s="22" t="str">
        <f>IF(AND(A3="hammer 3", OR(AND(D3='club records'!$F$26, E3&gt;='club records'!$G$26), AND(D3='club records'!$F$27, E3&gt;='club records'!$G$27), AND(D3='club records'!$F$28, E3&gt;='club records'!$G$28))), "CR", " ")</f>
        <v xml:space="preserve"> </v>
      </c>
      <c r="AB3" s="22" t="str">
        <f>IF(AND(A3="hammer 4", OR(AND(D3='club records'!$F$29, E3&gt;='club records'!$G$29), AND(D3='club records'!$F$30, E3&gt;='club records'!$G$30))), "CR", " ")</f>
        <v xml:space="preserve"> </v>
      </c>
      <c r="AC3" s="22" t="str">
        <f>IF(AND(A3="javelin 400", AND(D3='club records'!$F$31, E3&gt;='club records'!$G$31)), "CR", " ")</f>
        <v xml:space="preserve"> </v>
      </c>
      <c r="AD3" s="22" t="str">
        <f>IF(AND(A3="javelin 500", OR(AND(D3='club records'!$F$32, E3&gt;='club records'!$G$32), AND(D3='club records'!$F$33, E3&gt;='club records'!$G$33))), "CR", " ")</f>
        <v xml:space="preserve"> </v>
      </c>
      <c r="AE3" s="22" t="str">
        <f>IF(AND(A3="javelin 600", OR(AND(D3='club records'!$F$34, E3&gt;='club records'!$G$34), AND(D3='club records'!$F$35, E3&gt;='club records'!$G$35))), "CR", " ")</f>
        <v xml:space="preserve"> </v>
      </c>
      <c r="AF3" s="22" t="str">
        <f>IF(AND(A3="shot 2.72", AND(D3='club records'!$F$36, E3&gt;='club records'!$G$36)), "CR", " ")</f>
        <v xml:space="preserve"> </v>
      </c>
      <c r="AG3" s="22" t="str">
        <f>IF(AND(A3="shot 3", OR(AND(D3='club records'!$F$37, E3&gt;='club records'!$G$37), AND(D3='club records'!$F$38, E3&gt;='club records'!$G$38))), "CR", " ")</f>
        <v xml:space="preserve"> </v>
      </c>
      <c r="AH3" s="22" t="str">
        <f>IF(AND(A3="shot 4", OR(AND(D3='club records'!$F$39, E3&gt;='club records'!$G$39), AND(D3='club records'!$F$40, E3&gt;='club records'!$G$40))), "CR", " ")</f>
        <v xml:space="preserve"> </v>
      </c>
      <c r="AI3" s="22" t="str">
        <f>IF(AND(A3="70H", AND(D3='club records'!$J$6, E3&lt;='club records'!$K$6)), "CR", " ")</f>
        <v xml:space="preserve"> </v>
      </c>
      <c r="AJ3" s="22" t="str">
        <f>IF(AND(A3="75H", AND(D3='club records'!$J$7, E3&lt;='club records'!$K$7)), "CR", " ")</f>
        <v xml:space="preserve"> </v>
      </c>
      <c r="AK3" s="22" t="str">
        <f>IF(AND(A3="80H", AND(D3='club records'!$J$8, E3&lt;='club records'!$K$8)), "CR", " ")</f>
        <v xml:space="preserve"> </v>
      </c>
      <c r="AL3" s="22" t="str">
        <f>IF(AND(A3="100H", OR(AND(D3='club records'!$J$9, E3&lt;='club records'!$K$9), AND(D3='club records'!$J$10, E3&lt;='club records'!$K$10))), "CR", " ")</f>
        <v xml:space="preserve"> </v>
      </c>
      <c r="AM3" s="22" t="str">
        <f>IF(AND(A3="300H", AND(D3='club records'!$J$11, E3&lt;='club records'!$K$11)), "CR", " ")</f>
        <v xml:space="preserve"> </v>
      </c>
      <c r="AN3" s="22" t="str">
        <f>IF(AND(A3="400H", OR(AND(D3='club records'!$J$12, E3&lt;='club records'!$K$12), AND(D3='club records'!$J$13, E3&lt;='club records'!$K$13), AND(D3='club records'!$J$14, E3&lt;='club records'!$K$14))), "CR", " ")</f>
        <v xml:space="preserve"> </v>
      </c>
      <c r="AO3" s="22" t="str">
        <f>IF(AND(A3="1500SC", OR(AND(D3='club records'!$J$15, E3&lt;='club records'!$K$15), AND(D3='club records'!$J$16, E3&lt;='club records'!$K$16))), "CR", " ")</f>
        <v xml:space="preserve"> </v>
      </c>
      <c r="AP3" s="22" t="str">
        <f>IF(AND(A3="2000SC", OR(AND(D3='club records'!$J$18, E3&lt;='club records'!$K$18), AND(D3='club records'!$J$19, E3&lt;='club records'!$K$19))), "CR", " ")</f>
        <v xml:space="preserve"> </v>
      </c>
      <c r="AQ3" s="22" t="str">
        <f>IF(AND(A3="3000SC", AND(D3='club records'!$J$21, E3&lt;='club records'!$K$21)), "CR", " ")</f>
        <v xml:space="preserve"> </v>
      </c>
      <c r="AR3" s="21" t="str">
        <f>IF(AND(A3="4x100", OR(AND(D3='club records'!$N$1, E3&lt;='club records'!$O$1), AND(D3='club records'!$N$2, E3&lt;='club records'!$O$2), AND(D3='club records'!$N$3, E3&lt;='club records'!$O$3), AND(D3='club records'!$N$4, E3&lt;='club records'!$O$4), AND(D3='club records'!$N$5, E3&lt;='club records'!$O$5))), "CR", " ")</f>
        <v xml:space="preserve"> </v>
      </c>
      <c r="AS3" s="21" t="str">
        <f>IF(AND(A3="4x200", OR(AND(D3='club records'!$N$6, E3&lt;='club records'!$O$6), AND(D3='club records'!$N$7, E3&lt;='club records'!$O$7), AND(D3='club records'!$N$8, E3&lt;='club records'!$O$8), AND(D3='club records'!$N$9, E3&lt;='club records'!$O$9), AND(D3='club records'!$N$10, E3&lt;='club records'!$O$10))), "CR", " ")</f>
        <v xml:space="preserve"> </v>
      </c>
      <c r="AT3" s="21" t="str">
        <f>IF(AND(A3="4x300", OR(AND(D3='club records'!$N$11, E3&lt;='club records'!$O$11), AND(D3='club records'!$N$12, E3&lt;='club records'!$O$12))), "CR", " ")</f>
        <v xml:space="preserve"> </v>
      </c>
      <c r="AU3" s="21" t="str">
        <f>IF(AND(A3="4x400", OR(AND(D3='club records'!$N$13, E3&lt;='club records'!$O$13), AND(D3='club records'!$N$14, E3&lt;='club records'!$O$14), AND(D3='club records'!$N$15, E3&lt;='club records'!$O$15))), "CR", " ")</f>
        <v xml:space="preserve"> </v>
      </c>
      <c r="AV3" s="21" t="str">
        <f>IF(AND(A3="3x800", OR(AND(D3='club records'!$N$16, E3&lt;='club records'!$O$16), AND(D3='club records'!$N$17, E3&lt;='club records'!$O$17), AND(D3='club records'!$N$18, E3&lt;='club records'!$O$18), AND(D3='club records'!$N$19, E3&lt;='club records'!$O$19))), "CR", " ")</f>
        <v xml:space="preserve"> </v>
      </c>
      <c r="AW3" s="21" t="str">
        <f>IF(AND(A3="pentathlon", OR(AND(D3='club records'!$N$21, E3&gt;='club records'!$O$21), AND(D3='club records'!$N$22, E3&gt;='club records'!$O$22), AND(D3='club records'!$N$23, E3&gt;='club records'!$O$23), AND(D3='club records'!$N$24, E3&gt;='club records'!$O$24), AND(D3='club records'!$N$25, E3&gt;='club records'!$O$25))), "CR", " ")</f>
        <v xml:space="preserve"> </v>
      </c>
      <c r="AX3" s="21" t="str">
        <f>IF(AND(A3="heptathlon", OR(AND(D3='club records'!$N$26, E3&gt;='club records'!$O$26), AND(D3='club records'!$N$27, E3&gt;='club records'!$O$27), AND(D3='club records'!$N$28, E3&gt;='club records'!$O$28), )), "CR", " ")</f>
        <v xml:space="preserve"> </v>
      </c>
    </row>
    <row r="4" spans="1:50" ht="15.75" customHeight="1" x14ac:dyDescent="0.25">
      <c r="A4" s="2">
        <v>100</v>
      </c>
      <c r="B4" s="2" t="s">
        <v>16</v>
      </c>
      <c r="C4" s="2" t="s">
        <v>51</v>
      </c>
      <c r="D4" s="13" t="s">
        <v>45</v>
      </c>
      <c r="E4" s="14">
        <v>12.05</v>
      </c>
      <c r="F4" s="19">
        <v>43575</v>
      </c>
      <c r="G4" s="2" t="s">
        <v>341</v>
      </c>
      <c r="H4" s="2" t="s">
        <v>342</v>
      </c>
      <c r="I4" s="20" t="str">
        <f>IF(OR(K4="CR", J4="CR", L4="CR", M4="CR", N4="CR", O4="CR", P4="CR", Q4="CR", R4="CR", S4="CR",T4="CR", U4="CR", V4="CR", W4="CR", X4="CR", Y4="CR", Z4="CR", AA4="CR", AB4="CR", AC4="CR", AD4="CR", AE4="CR", AF4="CR", AG4="CR", AH4="CR", AI4="CR", AJ4="CR", AK4="CR", AL4="CR", AM4="CR", AN4="CR", AO4="CR", AP4="CR", AQ4="CR", AR4="CR", AS4="CR", AT4="CR", AU4="CR", AV4="CR", AW4="CR", AX4="CR"), "***CLUB RECORD***", "")</f>
        <v/>
      </c>
      <c r="J4" s="21" t="str">
        <f>IF(AND(A4=100, OR(AND(D4='club records'!$B$6, E4&lt;='club records'!$C$6), AND(D4='club records'!$B$7, E4&lt;='club records'!$C$7), AND(D4='club records'!$B$8, E4&lt;='club records'!$C$8), AND(D4='club records'!$B$9, E4&lt;='club records'!$C$9), AND(D4='club records'!$B$10, E4&lt;='club records'!$C$10))),"CR"," ")</f>
        <v xml:space="preserve"> </v>
      </c>
      <c r="K4" s="21" t="str">
        <f>IF(AND(A4=200, OR(AND(D4='club records'!$B$11, E4&lt;='club records'!$C$11), AND(D4='club records'!$B$12, E4&lt;='club records'!$C$12), AND(D4='club records'!$B$13, E4&lt;='club records'!$C$13), AND(D4='club records'!$B$14, E4&lt;='club records'!$C$14), AND(D4='club records'!$B$15, E4&lt;='club records'!$C$15))),"CR"," ")</f>
        <v xml:space="preserve"> </v>
      </c>
      <c r="L4" s="21" t="str">
        <f>IF(AND(A4=300, OR(AND(D4='club records'!$B$16, E4&lt;='club records'!$C$16), AND(D4='club records'!$B$17, E4&lt;='club records'!$C$17))),"CR"," ")</f>
        <v xml:space="preserve"> </v>
      </c>
      <c r="M4" s="21" t="str">
        <f>IF(AND(A4=400, OR(AND(D4='club records'!$B$19, E4&lt;='club records'!$C$19), AND(D4='club records'!$B$20, E4&lt;='club records'!$C$20), AND(D4='club records'!$B$21, E4&lt;='club records'!$C$21))),"CR"," ")</f>
        <v xml:space="preserve"> </v>
      </c>
      <c r="N4" s="21" t="str">
        <f>IF(AND(A4=800, OR(AND(D4='club records'!$B$22, E4&lt;='club records'!$C$22), AND(D4='club records'!$B$23, E4&lt;='club records'!$C$23), AND(D4='club records'!$B$24, E4&lt;='club records'!$C$24), AND(D4='club records'!$B$25, E4&lt;='club records'!$C$25), AND(D4='club records'!$B$26, E4&lt;='club records'!$C$26))),"CR"," ")</f>
        <v xml:space="preserve"> </v>
      </c>
      <c r="O4" s="21" t="str">
        <f>IF(AND(A4=1200, AND(D4='club records'!$B$28, E4&lt;='club records'!$C$28)),"CR"," ")</f>
        <v xml:space="preserve"> </v>
      </c>
      <c r="P4" s="21" t="str">
        <f>IF(AND(A4=1500, OR(AND(D4='club records'!$B$29, E4&lt;='club records'!$C$29), AND(D4='club records'!$B$30, E4&lt;='club records'!$C$30), AND(D4='club records'!$B$31, E4&lt;='club records'!$C$31), AND(D4='club records'!$B$32, E4&lt;='club records'!$C$32), AND(D4='club records'!$B$33, E4&lt;='club records'!$C$33))),"CR"," ")</f>
        <v xml:space="preserve"> </v>
      </c>
      <c r="Q4" s="21" t="str">
        <f>IF(AND(A4="1M", AND(D4='club records'!$B$37,E4&lt;='club records'!$C$37)),"CR"," ")</f>
        <v xml:space="preserve"> </v>
      </c>
      <c r="R4" s="21" t="str">
        <f>IF(AND(A4=3000, OR(AND(D4='club records'!$B$39, E4&lt;='club records'!$C$39), AND(D4='club records'!$B$40, E4&lt;='club records'!$C$40), AND(D4='club records'!$B$41, E4&lt;='club records'!$C$41))),"CR"," ")</f>
        <v xml:space="preserve"> </v>
      </c>
      <c r="S4" s="21" t="str">
        <f>IF(AND(A4=5000, OR(AND(D4='club records'!$B$42, E4&lt;='club records'!$C$42), AND(D4='club records'!$B$43, E4&lt;='club records'!$C$43))),"CR"," ")</f>
        <v xml:space="preserve"> </v>
      </c>
      <c r="T4" s="21" t="str">
        <f>IF(AND(A4=10000, OR(AND(D4='club records'!$B$44, E4&lt;='club records'!$C$44), AND(D4='club records'!$B$45, E4&lt;='club records'!$C$45))),"CR"," ")</f>
        <v xml:space="preserve"> </v>
      </c>
      <c r="U4" s="22" t="str">
        <f>IF(AND(A4="high jump", OR(AND(D4='club records'!$F$1, E4&gt;='club records'!$G$1), AND(D4='club records'!$F$2, E4&gt;='club records'!$G$2), AND(D4='club records'!$F$3, E4&gt;='club records'!$G$3),AND(D4='club records'!$F$4, E4&gt;='club records'!$G$4), AND(D4='club records'!$F$5, E4&gt;='club records'!$G$5))), "CR", " ")</f>
        <v xml:space="preserve"> </v>
      </c>
      <c r="V4" s="22" t="str">
        <f>IF(AND(A4="long jump", OR(AND(D4='club records'!$F$6, E4&gt;='club records'!$G$6), AND(D4='club records'!$F$7, E4&gt;='club records'!$G$7), AND(D4='club records'!$F$8, E4&gt;='club records'!$G$8), AND(D4='club records'!$F$9, E4&gt;='club records'!$G$9), AND(D4='club records'!$F$10, E4&gt;='club records'!$G$10))), "CR", " ")</f>
        <v xml:space="preserve"> </v>
      </c>
      <c r="W4" s="22" t="str">
        <f>IF(AND(A4="triple jump", OR(AND(D4='club records'!$F$11, E4&gt;='club records'!$G$11), AND(D4='club records'!$F$12, E4&gt;='club records'!$G$12), AND(D4='club records'!$F$13, E4&gt;='club records'!$G$13), AND(D4='club records'!$F$14, E4&gt;='club records'!$G$14), AND(D4='club records'!$F$15, E4&gt;='club records'!$G$15))), "CR", " ")</f>
        <v xml:space="preserve"> </v>
      </c>
      <c r="X4" s="22" t="str">
        <f>IF(AND(A4="pole vault", OR(AND(D4='club records'!$F$16, E4&gt;='club records'!$G$16), AND(D4='club records'!$F$17, E4&gt;='club records'!$G$17), AND(D4='club records'!$F$18, E4&gt;='club records'!$G$18), AND(D4='club records'!$F$19, E4&gt;='club records'!$G$19), AND(D4='club records'!$F$20, E4&gt;='club records'!$G$20))), "CR", " ")</f>
        <v xml:space="preserve"> </v>
      </c>
      <c r="Y4" s="22" t="str">
        <f>IF(AND(A4="discus 0.75", AND(D4='club records'!$F$21, E4&gt;='club records'!$G$21)), "CR", " ")</f>
        <v xml:space="preserve"> </v>
      </c>
      <c r="Z4" s="22" t="str">
        <f>IF(AND(A4="discus 1", OR(AND(D4='club records'!$F$22, E4&gt;='club records'!$G$22), AND(D4='club records'!$F$23, E4&gt;='club records'!$G$23), AND(D4='club records'!$F$24, E4&gt;='club records'!$G$24), AND(D4='club records'!$F$25, E4&gt;='club records'!$G$25))), "CR", " ")</f>
        <v xml:space="preserve"> </v>
      </c>
      <c r="AA4" s="22" t="str">
        <f>IF(AND(A4="hammer 3", OR(AND(D4='club records'!$F$26, E4&gt;='club records'!$G$26), AND(D4='club records'!$F$27, E4&gt;='club records'!$G$27), AND(D4='club records'!$F$28, E4&gt;='club records'!$G$28))), "CR", " ")</f>
        <v xml:space="preserve"> </v>
      </c>
      <c r="AB4" s="22" t="str">
        <f>IF(AND(A4="hammer 4", OR(AND(D4='club records'!$F$29, E4&gt;='club records'!$G$29), AND(D4='club records'!$F$30, E4&gt;='club records'!$G$30))), "CR", " ")</f>
        <v xml:space="preserve"> </v>
      </c>
      <c r="AC4" s="22" t="str">
        <f>IF(AND(A4="javelin 400", AND(D4='club records'!$F$31, E4&gt;='club records'!$G$31)), "CR", " ")</f>
        <v xml:space="preserve"> </v>
      </c>
      <c r="AD4" s="22" t="str">
        <f>IF(AND(A4="javelin 500", OR(AND(D4='club records'!$F$32, E4&gt;='club records'!$G$32), AND(D4='club records'!$F$33, E4&gt;='club records'!$G$33))), "CR", " ")</f>
        <v xml:space="preserve"> </v>
      </c>
      <c r="AE4" s="22" t="str">
        <f>IF(AND(A4="javelin 600", OR(AND(D4='club records'!$F$34, E4&gt;='club records'!$G$34), AND(D4='club records'!$F$35, E4&gt;='club records'!$G$35))), "CR", " ")</f>
        <v xml:space="preserve"> </v>
      </c>
      <c r="AF4" s="22" t="str">
        <f>IF(AND(A4="shot 2.72", AND(D4='club records'!$F$36, E4&gt;='club records'!$G$36)), "CR", " ")</f>
        <v xml:space="preserve"> </v>
      </c>
      <c r="AG4" s="22" t="str">
        <f>IF(AND(A4="shot 3", OR(AND(D4='club records'!$F$37, E4&gt;='club records'!$G$37), AND(D4='club records'!$F$38, E4&gt;='club records'!$G$38))), "CR", " ")</f>
        <v xml:space="preserve"> </v>
      </c>
      <c r="AH4" s="22" t="str">
        <f>IF(AND(A4="shot 4", OR(AND(D4='club records'!$F$39, E4&gt;='club records'!$G$39), AND(D4='club records'!$F$40, E4&gt;='club records'!$G$40))), "CR", " ")</f>
        <v xml:space="preserve"> </v>
      </c>
      <c r="AI4" s="22" t="str">
        <f>IF(AND(A4="70H", AND(D4='club records'!$J$6, E4&lt;='club records'!$K$6)), "CR", " ")</f>
        <v xml:space="preserve"> </v>
      </c>
      <c r="AJ4" s="22" t="str">
        <f>IF(AND(A4="75H", AND(D4='club records'!$J$7, E4&lt;='club records'!$K$7)), "CR", " ")</f>
        <v xml:space="preserve"> </v>
      </c>
      <c r="AK4" s="22" t="str">
        <f>IF(AND(A4="80H", AND(D4='club records'!$J$8, E4&lt;='club records'!$K$8)), "CR", " ")</f>
        <v xml:space="preserve"> </v>
      </c>
      <c r="AL4" s="22" t="str">
        <f>IF(AND(A4="100H", OR(AND(D4='club records'!$J$9, E4&lt;='club records'!$K$9), AND(D4='club records'!$J$10, E4&lt;='club records'!$K$10))), "CR", " ")</f>
        <v xml:space="preserve"> </v>
      </c>
      <c r="AM4" s="22" t="str">
        <f>IF(AND(A4="300H", AND(D4='club records'!$J$11, E4&lt;='club records'!$K$11)), "CR", " ")</f>
        <v xml:space="preserve"> </v>
      </c>
      <c r="AN4" s="22" t="str">
        <f>IF(AND(A4="400H", OR(AND(D4='club records'!$J$12, E4&lt;='club records'!$K$12), AND(D4='club records'!$J$13, E4&lt;='club records'!$K$13), AND(D4='club records'!$J$14, E4&lt;='club records'!$K$14))), "CR", " ")</f>
        <v xml:space="preserve"> </v>
      </c>
      <c r="AO4" s="22" t="str">
        <f>IF(AND(A4="1500SC", OR(AND(D4='club records'!$J$15, E4&lt;='club records'!$K$15), AND(D4='club records'!$J$16, E4&lt;='club records'!$K$16))), "CR", " ")</f>
        <v xml:space="preserve"> </v>
      </c>
      <c r="AP4" s="22" t="str">
        <f>IF(AND(A4="2000SC", OR(AND(D4='club records'!$J$18, E4&lt;='club records'!$K$18), AND(D4='club records'!$J$19, E4&lt;='club records'!$K$19))), "CR", " ")</f>
        <v xml:space="preserve"> </v>
      </c>
      <c r="AQ4" s="22" t="str">
        <f>IF(AND(A4="3000SC", AND(D4='club records'!$J$21, E4&lt;='club records'!$K$21)), "CR", " ")</f>
        <v xml:space="preserve"> </v>
      </c>
      <c r="AR4" s="21" t="str">
        <f>IF(AND(A4="4x100", OR(AND(D4='club records'!$N$1, E4&lt;='club records'!$O$1), AND(D4='club records'!$N$2, E4&lt;='club records'!$O$2), AND(D4='club records'!$N$3, E4&lt;='club records'!$O$3), AND(D4='club records'!$N$4, E4&lt;='club records'!$O$4), AND(D4='club records'!$N$5, E4&lt;='club records'!$O$5))), "CR", " ")</f>
        <v xml:space="preserve"> </v>
      </c>
      <c r="AS4" s="21" t="str">
        <f>IF(AND(A4="4x200", OR(AND(D4='club records'!$N$6, E4&lt;='club records'!$O$6), AND(D4='club records'!$N$7, E4&lt;='club records'!$O$7), AND(D4='club records'!$N$8, E4&lt;='club records'!$O$8), AND(D4='club records'!$N$9, E4&lt;='club records'!$O$9), AND(D4='club records'!$N$10, E4&lt;='club records'!$O$10))), "CR", " ")</f>
        <v xml:space="preserve"> </v>
      </c>
      <c r="AT4" s="21" t="str">
        <f>IF(AND(A4="4x300", OR(AND(D4='club records'!$N$11, E4&lt;='club records'!$O$11), AND(D4='club records'!$N$12, E4&lt;='club records'!$O$12))), "CR", " ")</f>
        <v xml:space="preserve"> </v>
      </c>
      <c r="AU4" s="21" t="str">
        <f>IF(AND(A4="4x400", OR(AND(D4='club records'!$N$13, E4&lt;='club records'!$O$13), AND(D4='club records'!$N$14, E4&lt;='club records'!$O$14), AND(D4='club records'!$N$15, E4&lt;='club records'!$O$15))), "CR", " ")</f>
        <v xml:space="preserve"> </v>
      </c>
      <c r="AV4" s="21" t="str">
        <f>IF(AND(A4="3x800", OR(AND(D4='club records'!$N$16, E4&lt;='club records'!$O$16), AND(D4='club records'!$N$17, E4&lt;='club records'!$O$17), AND(D4='club records'!$N$18, E4&lt;='club records'!$O$18), AND(D4='club records'!$N$19, E4&lt;='club records'!$O$19))), "CR", " ")</f>
        <v xml:space="preserve"> </v>
      </c>
      <c r="AW4" s="21" t="str">
        <f>IF(AND(A4="pentathlon", OR(AND(D4='club records'!$N$21, E4&gt;='club records'!$O$21), AND(D4='club records'!$N$22, E4&gt;='club records'!$O$22), AND(D4='club records'!$N$23, E4&gt;='club records'!$O$23), AND(D4='club records'!$N$24, E4&gt;='club records'!$O$24), AND(D4='club records'!$N$25, E4&gt;='club records'!$O$25))), "CR", " ")</f>
        <v xml:space="preserve"> </v>
      </c>
      <c r="AX4" s="21" t="str">
        <f>IF(AND(A4="heptathlon", OR(AND(D4='club records'!$N$26, E4&gt;='club records'!$O$26), AND(D4='club records'!$N$27, E4&gt;='club records'!$O$27), AND(D4='club records'!$N$28, E4&gt;='club records'!$O$28), )), "CR", " ")</f>
        <v xml:space="preserve"> </v>
      </c>
    </row>
    <row r="5" spans="1:50" ht="15" x14ac:dyDescent="0.25">
      <c r="A5" s="2">
        <v>100</v>
      </c>
      <c r="B5" s="2" t="s">
        <v>31</v>
      </c>
      <c r="C5" s="2" t="s">
        <v>343</v>
      </c>
      <c r="D5" s="13" t="s">
        <v>45</v>
      </c>
      <c r="E5" s="14">
        <v>12.13</v>
      </c>
      <c r="F5" s="19">
        <v>43632</v>
      </c>
      <c r="G5" s="2" t="s">
        <v>415</v>
      </c>
      <c r="H5" s="2" t="s">
        <v>452</v>
      </c>
      <c r="I5" s="20" t="str">
        <f>IF(OR(K5="CR", J5="CR", L5="CR", M5="CR", N5="CR", O5="CR", P5="CR", Q5="CR", R5="CR", S5="CR",T5="CR", U5="CR", V5="CR", W5="CR", X5="CR", Y5="CR", Z5="CR", AA5="CR", AB5="CR", AC5="CR", AD5="CR", AE5="CR", AF5="CR", AG5="CR", AH5="CR", AI5="CR", AJ5="CR", AK5="CR", AL5="CR", AM5="CR", AN5="CR", AO5="CR", AP5="CR", AQ5="CR", AR5="CR", AS5="CR", AT5="CR", AU5="CR", AV5="CR", AW5="CR", AX5="CR"), "***CLUB RECORD***", "")</f>
        <v/>
      </c>
      <c r="J5" s="21" t="str">
        <f>IF(AND(A5=100, OR(AND(D5='club records'!$B$6, E5&lt;='club records'!$C$6), AND(D5='club records'!$B$7, E5&lt;='club records'!$C$7), AND(D5='club records'!$B$8, E5&lt;='club records'!$C$8), AND(D5='club records'!$B$9, E5&lt;='club records'!$C$9), AND(D5='club records'!$B$10, E5&lt;='club records'!$C$10))),"CR"," ")</f>
        <v xml:space="preserve"> </v>
      </c>
      <c r="K5" s="21" t="str">
        <f>IF(AND(A5=200, OR(AND(D5='club records'!$B$11, E5&lt;='club records'!$C$11), AND(D5='club records'!$B$12, E5&lt;='club records'!$C$12), AND(D5='club records'!$B$13, E5&lt;='club records'!$C$13), AND(D5='club records'!$B$14, E5&lt;='club records'!$C$14), AND(D5='club records'!$B$15, E5&lt;='club records'!$C$15))),"CR"," ")</f>
        <v xml:space="preserve"> </v>
      </c>
      <c r="L5" s="21" t="str">
        <f>IF(AND(A5=300, OR(AND(D5='club records'!$B$16, E5&lt;='club records'!$C$16), AND(D5='club records'!$B$17, E5&lt;='club records'!$C$17))),"CR"," ")</f>
        <v xml:space="preserve"> </v>
      </c>
      <c r="M5" s="21" t="str">
        <f>IF(AND(A5=400, OR(AND(D5='club records'!$B$19, E5&lt;='club records'!$C$19), AND(D5='club records'!$B$20, E5&lt;='club records'!$C$20), AND(D5='club records'!$B$21, E5&lt;='club records'!$C$21))),"CR"," ")</f>
        <v xml:space="preserve"> </v>
      </c>
      <c r="N5" s="21" t="str">
        <f>IF(AND(A5=800, OR(AND(D5='club records'!$B$22, E5&lt;='club records'!$C$22), AND(D5='club records'!$B$23, E5&lt;='club records'!$C$23), AND(D5='club records'!$B$24, E5&lt;='club records'!$C$24), AND(D5='club records'!$B$25, E5&lt;='club records'!$C$25), AND(D5='club records'!$B$26, E5&lt;='club records'!$C$26))),"CR"," ")</f>
        <v xml:space="preserve"> </v>
      </c>
      <c r="O5" s="21" t="str">
        <f>IF(AND(A5=1200, AND(D5='club records'!$B$28, E5&lt;='club records'!$C$28)),"CR"," ")</f>
        <v xml:space="preserve"> </v>
      </c>
      <c r="P5" s="21" t="str">
        <f>IF(AND(A5=1500, OR(AND(D5='club records'!$B$29, E5&lt;='club records'!$C$29), AND(D5='club records'!$B$30, E5&lt;='club records'!$C$30), AND(D5='club records'!$B$31, E5&lt;='club records'!$C$31), AND(D5='club records'!$B$32, E5&lt;='club records'!$C$32), AND(D5='club records'!$B$33, E5&lt;='club records'!$C$33))),"CR"," ")</f>
        <v xml:space="preserve"> </v>
      </c>
      <c r="Q5" s="21" t="str">
        <f>IF(AND(A5="1M", AND(D5='club records'!$B$37,E5&lt;='club records'!$C$37)),"CR"," ")</f>
        <v xml:space="preserve"> </v>
      </c>
      <c r="R5" s="21" t="str">
        <f>IF(AND(A5=3000, OR(AND(D5='club records'!$B$39, E5&lt;='club records'!$C$39), AND(D5='club records'!$B$40, E5&lt;='club records'!$C$40), AND(D5='club records'!$B$41, E5&lt;='club records'!$C$41))),"CR"," ")</f>
        <v xml:space="preserve"> </v>
      </c>
      <c r="S5" s="21" t="str">
        <f>IF(AND(A5=5000, OR(AND(D5='club records'!$B$42, E5&lt;='club records'!$C$42), AND(D5='club records'!$B$43, E5&lt;='club records'!$C$43))),"CR"," ")</f>
        <v xml:space="preserve"> </v>
      </c>
      <c r="T5" s="21" t="str">
        <f>IF(AND(A5=10000, OR(AND(D5='club records'!$B$44, E5&lt;='club records'!$C$44), AND(D5='club records'!$B$45, E5&lt;='club records'!$C$45))),"CR"," ")</f>
        <v xml:space="preserve"> </v>
      </c>
      <c r="U5" s="22" t="str">
        <f>IF(AND(A5="high jump", OR(AND(D5='club records'!$F$1, E5&gt;='club records'!$G$1), AND(D5='club records'!$F$2, E5&gt;='club records'!$G$2), AND(D5='club records'!$F$3, E5&gt;='club records'!$G$3),AND(D5='club records'!$F$4, E5&gt;='club records'!$G$4), AND(D5='club records'!$F$5, E5&gt;='club records'!$G$5))), "CR", " ")</f>
        <v xml:space="preserve"> </v>
      </c>
      <c r="V5" s="22" t="str">
        <f>IF(AND(A5="long jump", OR(AND(D5='club records'!$F$6, E5&gt;='club records'!$G$6), AND(D5='club records'!$F$7, E5&gt;='club records'!$G$7), AND(D5='club records'!$F$8, E5&gt;='club records'!$G$8), AND(D5='club records'!$F$9, E5&gt;='club records'!$G$9), AND(D5='club records'!$F$10, E5&gt;='club records'!$G$10))), "CR", " ")</f>
        <v xml:space="preserve"> </v>
      </c>
      <c r="W5" s="22" t="str">
        <f>IF(AND(A5="triple jump", OR(AND(D5='club records'!$F$11, E5&gt;='club records'!$G$11), AND(D5='club records'!$F$12, E5&gt;='club records'!$G$12), AND(D5='club records'!$F$13, E5&gt;='club records'!$G$13), AND(D5='club records'!$F$14, E5&gt;='club records'!$G$14), AND(D5='club records'!$F$15, E5&gt;='club records'!$G$15))), "CR", " ")</f>
        <v xml:space="preserve"> </v>
      </c>
      <c r="X5" s="22" t="str">
        <f>IF(AND(A5="pole vault", OR(AND(D5='club records'!$F$16, E5&gt;='club records'!$G$16), AND(D5='club records'!$F$17, E5&gt;='club records'!$G$17), AND(D5='club records'!$F$18, E5&gt;='club records'!$G$18), AND(D5='club records'!$F$19, E5&gt;='club records'!$G$19), AND(D5='club records'!$F$20, E5&gt;='club records'!$G$20))), "CR", " ")</f>
        <v xml:space="preserve"> </v>
      </c>
      <c r="Y5" s="22" t="str">
        <f>IF(AND(A5="discus 0.75", AND(D5='club records'!$F$21, E5&gt;='club records'!$G$21)), "CR", " ")</f>
        <v xml:space="preserve"> </v>
      </c>
      <c r="Z5" s="22" t="str">
        <f>IF(AND(A5="discus 1", OR(AND(D5='club records'!$F$22, E5&gt;='club records'!$G$22), AND(D5='club records'!$F$23, E5&gt;='club records'!$G$23), AND(D5='club records'!$F$24, E5&gt;='club records'!$G$24), AND(D5='club records'!$F$25, E5&gt;='club records'!$G$25))), "CR", " ")</f>
        <v xml:space="preserve"> </v>
      </c>
      <c r="AA5" s="22" t="str">
        <f>IF(AND(A5="hammer 3", OR(AND(D5='club records'!$F$26, E5&gt;='club records'!$G$26), AND(D5='club records'!$F$27, E5&gt;='club records'!$G$27), AND(D5='club records'!$F$28, E5&gt;='club records'!$G$28))), "CR", " ")</f>
        <v xml:space="preserve"> </v>
      </c>
      <c r="AB5" s="22" t="str">
        <f>IF(AND(A5="hammer 4", OR(AND(D5='club records'!$F$29, E5&gt;='club records'!$G$29), AND(D5='club records'!$F$30, E5&gt;='club records'!$G$30))), "CR", " ")</f>
        <v xml:space="preserve"> </v>
      </c>
      <c r="AC5" s="22" t="str">
        <f>IF(AND(A5="javelin 400", AND(D5='club records'!$F$31, E5&gt;='club records'!$G$31)), "CR", " ")</f>
        <v xml:space="preserve"> </v>
      </c>
      <c r="AD5" s="22" t="str">
        <f>IF(AND(A5="javelin 500", OR(AND(D5='club records'!$F$32, E5&gt;='club records'!$G$32), AND(D5='club records'!$F$33, E5&gt;='club records'!$G$33))), "CR", " ")</f>
        <v xml:space="preserve"> </v>
      </c>
      <c r="AE5" s="22" t="str">
        <f>IF(AND(A5="javelin 600", OR(AND(D5='club records'!$F$34, E5&gt;='club records'!$G$34), AND(D5='club records'!$F$35, E5&gt;='club records'!$G$35))), "CR", " ")</f>
        <v xml:space="preserve"> </v>
      </c>
      <c r="AF5" s="22" t="str">
        <f>IF(AND(A5="shot 2.72", AND(D5='club records'!$F$36, E5&gt;='club records'!$G$36)), "CR", " ")</f>
        <v xml:space="preserve"> </v>
      </c>
      <c r="AG5" s="22" t="str">
        <f>IF(AND(A5="shot 3", OR(AND(D5='club records'!$F$37, E5&gt;='club records'!$G$37), AND(D5='club records'!$F$38, E5&gt;='club records'!$G$38))), "CR", " ")</f>
        <v xml:space="preserve"> </v>
      </c>
      <c r="AH5" s="22" t="str">
        <f>IF(AND(A5="shot 4", OR(AND(D5='club records'!$F$39, E5&gt;='club records'!$G$39), AND(D5='club records'!$F$40, E5&gt;='club records'!$G$40))), "CR", " ")</f>
        <v xml:space="preserve"> </v>
      </c>
      <c r="AI5" s="22" t="str">
        <f>IF(AND(A5="70H", AND(D5='club records'!$J$6, E5&lt;='club records'!$K$6)), "CR", " ")</f>
        <v xml:space="preserve"> </v>
      </c>
      <c r="AJ5" s="22" t="str">
        <f>IF(AND(A5="75H", AND(D5='club records'!$J$7, E5&lt;='club records'!$K$7)), "CR", " ")</f>
        <v xml:space="preserve"> </v>
      </c>
      <c r="AK5" s="22" t="str">
        <f>IF(AND(A5="80H", AND(D5='club records'!$J$8, E5&lt;='club records'!$K$8)), "CR", " ")</f>
        <v xml:space="preserve"> </v>
      </c>
      <c r="AL5" s="22" t="str">
        <f>IF(AND(A5="100H", OR(AND(D5='club records'!$J$9, E5&lt;='club records'!$K$9), AND(D5='club records'!$J$10, E5&lt;='club records'!$K$10))), "CR", " ")</f>
        <v xml:space="preserve"> </v>
      </c>
      <c r="AM5" s="22" t="str">
        <f>IF(AND(A5="300H", AND(D5='club records'!$J$11, E5&lt;='club records'!$K$11)), "CR", " ")</f>
        <v xml:space="preserve"> </v>
      </c>
      <c r="AN5" s="22" t="str">
        <f>IF(AND(A5="400H", OR(AND(D5='club records'!$J$12, E5&lt;='club records'!$K$12), AND(D5='club records'!$J$13, E5&lt;='club records'!$K$13), AND(D5='club records'!$J$14, E5&lt;='club records'!$K$14))), "CR", " ")</f>
        <v xml:space="preserve"> </v>
      </c>
      <c r="AO5" s="22" t="str">
        <f>IF(AND(A5="1500SC", OR(AND(D5='club records'!$J$15, E5&lt;='club records'!$K$15), AND(D5='club records'!$J$16, E5&lt;='club records'!$K$16))), "CR", " ")</f>
        <v xml:space="preserve"> </v>
      </c>
      <c r="AP5" s="22" t="str">
        <f>IF(AND(A5="2000SC", OR(AND(D5='club records'!$J$18, E5&lt;='club records'!$K$18), AND(D5='club records'!$J$19, E5&lt;='club records'!$K$19))), "CR", " ")</f>
        <v xml:space="preserve"> </v>
      </c>
      <c r="AQ5" s="22" t="str">
        <f>IF(AND(A5="3000SC", AND(D5='club records'!$J$21, E5&lt;='club records'!$K$21)), "CR", " ")</f>
        <v xml:space="preserve"> </v>
      </c>
      <c r="AR5" s="21" t="str">
        <f>IF(AND(A5="4x100", OR(AND(D5='club records'!$N$1, E5&lt;='club records'!$O$1), AND(D5='club records'!$N$2, E5&lt;='club records'!$O$2), AND(D5='club records'!$N$3, E5&lt;='club records'!$O$3), AND(D5='club records'!$N$4, E5&lt;='club records'!$O$4), AND(D5='club records'!$N$5, E5&lt;='club records'!$O$5))), "CR", " ")</f>
        <v xml:space="preserve"> </v>
      </c>
      <c r="AS5" s="21" t="str">
        <f>IF(AND(A5="4x200", OR(AND(D5='club records'!$N$6, E5&lt;='club records'!$O$6), AND(D5='club records'!$N$7, E5&lt;='club records'!$O$7), AND(D5='club records'!$N$8, E5&lt;='club records'!$O$8), AND(D5='club records'!$N$9, E5&lt;='club records'!$O$9), AND(D5='club records'!$N$10, E5&lt;='club records'!$O$10))), "CR", " ")</f>
        <v xml:space="preserve"> </v>
      </c>
      <c r="AT5" s="21" t="str">
        <f>IF(AND(A5="4x300", OR(AND(D5='club records'!$N$11, E5&lt;='club records'!$O$11), AND(D5='club records'!$N$12, E5&lt;='club records'!$O$12))), "CR", " ")</f>
        <v xml:space="preserve"> </v>
      </c>
      <c r="AU5" s="21" t="str">
        <f>IF(AND(A5="4x400", OR(AND(D5='club records'!$N$13, E5&lt;='club records'!$O$13), AND(D5='club records'!$N$14, E5&lt;='club records'!$O$14), AND(D5='club records'!$N$15, E5&lt;='club records'!$O$15))), "CR", " ")</f>
        <v xml:space="preserve"> </v>
      </c>
      <c r="AV5" s="21" t="str">
        <f>IF(AND(A5="3x800", OR(AND(D5='club records'!$N$16, E5&lt;='club records'!$O$16), AND(D5='club records'!$N$17, E5&lt;='club records'!$O$17), AND(D5='club records'!$N$18, E5&lt;='club records'!$O$18), AND(D5='club records'!$N$19, E5&lt;='club records'!$O$19))), "CR", " ")</f>
        <v xml:space="preserve"> </v>
      </c>
      <c r="AW5" s="21" t="str">
        <f>IF(AND(A5="pentathlon", OR(AND(D5='club records'!$N$21, E5&gt;='club records'!$O$21), AND(D5='club records'!$N$22, E5&gt;='club records'!$O$22), AND(D5='club records'!$N$23, E5&gt;='club records'!$O$23), AND(D5='club records'!$N$24, E5&gt;='club records'!$O$24), AND(D5='club records'!$N$25, E5&gt;='club records'!$O$25))), "CR", " ")</f>
        <v xml:space="preserve"> </v>
      </c>
      <c r="AX5" s="21" t="str">
        <f>IF(AND(A5="heptathlon", OR(AND(D5='club records'!$N$26, E5&gt;='club records'!$O$26), AND(D5='club records'!$N$27, E5&gt;='club records'!$O$27), AND(D5='club records'!$N$28, E5&gt;='club records'!$O$28), )), "CR", " ")</f>
        <v xml:space="preserve"> </v>
      </c>
    </row>
    <row r="6" spans="1:50" ht="15" x14ac:dyDescent="0.25">
      <c r="A6" s="2">
        <v>100</v>
      </c>
      <c r="B6" s="2" t="s">
        <v>77</v>
      </c>
      <c r="C6" s="2" t="s">
        <v>78</v>
      </c>
      <c r="D6" s="13" t="s">
        <v>45</v>
      </c>
      <c r="E6" s="14">
        <v>12.58</v>
      </c>
      <c r="F6" s="23">
        <v>43614</v>
      </c>
      <c r="G6" s="2" t="s">
        <v>423</v>
      </c>
      <c r="H6" s="2" t="s">
        <v>424</v>
      </c>
      <c r="I6" s="20" t="str">
        <f>IF(OR(K6="CR", J6="CR", L6="CR", M6="CR", N6="CR", O6="CR", P6="CR", Q6="CR", R6="CR", S6="CR",T6="CR", U6="CR", V6="CR", W6="CR", X6="CR", Y6="CR", Z6="CR", AA6="CR", AB6="CR", AC6="CR", AD6="CR", AE6="CR", AF6="CR", AG6="CR", AH6="CR", AI6="CR", AJ6="CR", AK6="CR", AL6="CR", AM6="CR", AN6="CR", AO6="CR", AP6="CR", AQ6="CR", AR6="CR", AS6="CR", AT6="CR", AU6="CR", AV6="CR", AW6="CR", AX6="CR"), "***CLUB RECORD***", "")</f>
        <v/>
      </c>
      <c r="J6" s="21" t="str">
        <f>IF(AND(A6=100, OR(AND(D6='club records'!$B$6, E6&lt;='club records'!$C$6), AND(D6='club records'!$B$7, E6&lt;='club records'!$C$7), AND(D6='club records'!$B$8, E6&lt;='club records'!$C$8), AND(D6='club records'!$B$9, E6&lt;='club records'!$C$9), AND(D6='club records'!$B$10, E6&lt;='club records'!$C$10))),"CR"," ")</f>
        <v xml:space="preserve"> </v>
      </c>
      <c r="K6" s="21" t="str">
        <f>IF(AND(A6=200, OR(AND(D6='club records'!$B$11, E6&lt;='club records'!$C$11), AND(D6='club records'!$B$12, E6&lt;='club records'!$C$12), AND(D6='club records'!$B$13, E6&lt;='club records'!$C$13), AND(D6='club records'!$B$14, E6&lt;='club records'!$C$14), AND(D6='club records'!$B$15, E6&lt;='club records'!$C$15))),"CR"," ")</f>
        <v xml:space="preserve"> </v>
      </c>
      <c r="L6" s="21" t="str">
        <f>IF(AND(A6=300, OR(AND(D6='club records'!$B$16, E6&lt;='club records'!$C$16), AND(D6='club records'!$B$17, E6&lt;='club records'!$C$17))),"CR"," ")</f>
        <v xml:space="preserve"> </v>
      </c>
      <c r="M6" s="21" t="str">
        <f>IF(AND(A6=400, OR(AND(D6='club records'!$B$19, E6&lt;='club records'!$C$19), AND(D6='club records'!$B$20, E6&lt;='club records'!$C$20), AND(D6='club records'!$B$21, E6&lt;='club records'!$C$21))),"CR"," ")</f>
        <v xml:space="preserve"> </v>
      </c>
      <c r="N6" s="21" t="str">
        <f>IF(AND(A6=800, OR(AND(D6='club records'!$B$22, E6&lt;='club records'!$C$22), AND(D6='club records'!$B$23, E6&lt;='club records'!$C$23), AND(D6='club records'!$B$24, E6&lt;='club records'!$C$24), AND(D6='club records'!$B$25, E6&lt;='club records'!$C$25), AND(D6='club records'!$B$26, E6&lt;='club records'!$C$26))),"CR"," ")</f>
        <v xml:space="preserve"> </v>
      </c>
      <c r="O6" s="21" t="str">
        <f>IF(AND(A6=1200, AND(D6='club records'!$B$28, E6&lt;='club records'!$C$28)),"CR"," ")</f>
        <v xml:space="preserve"> </v>
      </c>
      <c r="P6" s="21" t="str">
        <f>IF(AND(A6=1500, OR(AND(D6='club records'!$B$29, E6&lt;='club records'!$C$29), AND(D6='club records'!$B$30, E6&lt;='club records'!$C$30), AND(D6='club records'!$B$31, E6&lt;='club records'!$C$31), AND(D6='club records'!$B$32, E6&lt;='club records'!$C$32), AND(D6='club records'!$B$33, E6&lt;='club records'!$C$33))),"CR"," ")</f>
        <v xml:space="preserve"> </v>
      </c>
      <c r="Q6" s="21" t="str">
        <f>IF(AND(A6="1M", AND(D6='club records'!$B$37,E6&lt;='club records'!$C$37)),"CR"," ")</f>
        <v xml:space="preserve"> </v>
      </c>
      <c r="R6" s="21" t="str">
        <f>IF(AND(A6=3000, OR(AND(D6='club records'!$B$39, E6&lt;='club records'!$C$39), AND(D6='club records'!$B$40, E6&lt;='club records'!$C$40), AND(D6='club records'!$B$41, E6&lt;='club records'!$C$41))),"CR"," ")</f>
        <v xml:space="preserve"> </v>
      </c>
      <c r="S6" s="21" t="str">
        <f>IF(AND(A6=5000, OR(AND(D6='club records'!$B$42, E6&lt;='club records'!$C$42), AND(D6='club records'!$B$43, E6&lt;='club records'!$C$43))),"CR"," ")</f>
        <v xml:space="preserve"> </v>
      </c>
      <c r="T6" s="21" t="str">
        <f>IF(AND(A6=10000, OR(AND(D6='club records'!$B$44, E6&lt;='club records'!$C$44), AND(D6='club records'!$B$45, E6&lt;='club records'!$C$45))),"CR"," ")</f>
        <v xml:space="preserve"> </v>
      </c>
      <c r="U6" s="22" t="str">
        <f>IF(AND(A6="high jump", OR(AND(D6='club records'!$F$1, E6&gt;='club records'!$G$1), AND(D6='club records'!$F$2, E6&gt;='club records'!$G$2), AND(D6='club records'!$F$3, E6&gt;='club records'!$G$3),AND(D6='club records'!$F$4, E6&gt;='club records'!$G$4), AND(D6='club records'!$F$5, E6&gt;='club records'!$G$5))), "CR", " ")</f>
        <v xml:space="preserve"> </v>
      </c>
      <c r="V6" s="22" t="str">
        <f>IF(AND(A6="long jump", OR(AND(D6='club records'!$F$6, E6&gt;='club records'!$G$6), AND(D6='club records'!$F$7, E6&gt;='club records'!$G$7), AND(D6='club records'!$F$8, E6&gt;='club records'!$G$8), AND(D6='club records'!$F$9, E6&gt;='club records'!$G$9), AND(D6='club records'!$F$10, E6&gt;='club records'!$G$10))), "CR", " ")</f>
        <v xml:space="preserve"> </v>
      </c>
      <c r="W6" s="22" t="str">
        <f>IF(AND(A6="triple jump", OR(AND(D6='club records'!$F$11, E6&gt;='club records'!$G$11), AND(D6='club records'!$F$12, E6&gt;='club records'!$G$12), AND(D6='club records'!$F$13, E6&gt;='club records'!$G$13), AND(D6='club records'!$F$14, E6&gt;='club records'!$G$14), AND(D6='club records'!$F$15, E6&gt;='club records'!$G$15))), "CR", " ")</f>
        <v xml:space="preserve"> </v>
      </c>
      <c r="X6" s="22" t="str">
        <f>IF(AND(A6="pole vault", OR(AND(D6='club records'!$F$16, E6&gt;='club records'!$G$16), AND(D6='club records'!$F$17, E6&gt;='club records'!$G$17), AND(D6='club records'!$F$18, E6&gt;='club records'!$G$18), AND(D6='club records'!$F$19, E6&gt;='club records'!$G$19), AND(D6='club records'!$F$20, E6&gt;='club records'!$G$20))), "CR", " ")</f>
        <v xml:space="preserve"> </v>
      </c>
      <c r="Y6" s="22" t="str">
        <f>IF(AND(A6="discus 0.75", AND(D6='club records'!$F$21, E6&gt;='club records'!$G$21)), "CR", " ")</f>
        <v xml:space="preserve"> </v>
      </c>
      <c r="Z6" s="22" t="str">
        <f>IF(AND(A6="discus 1", OR(AND(D6='club records'!$F$22, E6&gt;='club records'!$G$22), AND(D6='club records'!$F$23, E6&gt;='club records'!$G$23), AND(D6='club records'!$F$24, E6&gt;='club records'!$G$24), AND(D6='club records'!$F$25, E6&gt;='club records'!$G$25))), "CR", " ")</f>
        <v xml:space="preserve"> </v>
      </c>
      <c r="AA6" s="22" t="str">
        <f>IF(AND(A6="hammer 3", OR(AND(D6='club records'!$F$26, E6&gt;='club records'!$G$26), AND(D6='club records'!$F$27, E6&gt;='club records'!$G$27), AND(D6='club records'!$F$28, E6&gt;='club records'!$G$28))), "CR", " ")</f>
        <v xml:space="preserve"> </v>
      </c>
      <c r="AB6" s="22" t="str">
        <f>IF(AND(A6="hammer 4", OR(AND(D6='club records'!$F$29, E6&gt;='club records'!$G$29), AND(D6='club records'!$F$30, E6&gt;='club records'!$G$30))), "CR", " ")</f>
        <v xml:space="preserve"> </v>
      </c>
      <c r="AC6" s="22" t="str">
        <f>IF(AND(A6="javelin 400", AND(D6='club records'!$F$31, E6&gt;='club records'!$G$31)), "CR", " ")</f>
        <v xml:space="preserve"> </v>
      </c>
      <c r="AD6" s="22" t="str">
        <f>IF(AND(A6="javelin 500", OR(AND(D6='club records'!$F$32, E6&gt;='club records'!$G$32), AND(D6='club records'!$F$33, E6&gt;='club records'!$G$33))), "CR", " ")</f>
        <v xml:space="preserve"> </v>
      </c>
      <c r="AE6" s="22" t="str">
        <f>IF(AND(A6="javelin 600", OR(AND(D6='club records'!$F$34, E6&gt;='club records'!$G$34), AND(D6='club records'!$F$35, E6&gt;='club records'!$G$35))), "CR", " ")</f>
        <v xml:space="preserve"> </v>
      </c>
      <c r="AF6" s="22" t="str">
        <f>IF(AND(A6="shot 2.72", AND(D6='club records'!$F$36, E6&gt;='club records'!$G$36)), "CR", " ")</f>
        <v xml:space="preserve"> </v>
      </c>
      <c r="AG6" s="22" t="str">
        <f>IF(AND(A6="shot 3", OR(AND(D6='club records'!$F$37, E6&gt;='club records'!$G$37), AND(D6='club records'!$F$38, E6&gt;='club records'!$G$38))), "CR", " ")</f>
        <v xml:space="preserve"> </v>
      </c>
      <c r="AH6" s="22" t="str">
        <f>IF(AND(A6="shot 4", OR(AND(D6='club records'!$F$39, E6&gt;='club records'!$G$39), AND(D6='club records'!$F$40, E6&gt;='club records'!$G$40))), "CR", " ")</f>
        <v xml:space="preserve"> </v>
      </c>
      <c r="AI6" s="22" t="str">
        <f>IF(AND(A6="70H", AND(D6='club records'!$J$6, E6&lt;='club records'!$K$6)), "CR", " ")</f>
        <v xml:space="preserve"> </v>
      </c>
      <c r="AJ6" s="22" t="str">
        <f>IF(AND(A6="75H", AND(D6='club records'!$J$7, E6&lt;='club records'!$K$7)), "CR", " ")</f>
        <v xml:space="preserve"> </v>
      </c>
      <c r="AK6" s="22" t="str">
        <f>IF(AND(A6="80H", AND(D6='club records'!$J$8, E6&lt;='club records'!$K$8)), "CR", " ")</f>
        <v xml:space="preserve"> </v>
      </c>
      <c r="AL6" s="22" t="str">
        <f>IF(AND(A6="100H", OR(AND(D6='club records'!$J$9, E6&lt;='club records'!$K$9), AND(D6='club records'!$J$10, E6&lt;='club records'!$K$10))), "CR", " ")</f>
        <v xml:space="preserve"> </v>
      </c>
      <c r="AM6" s="22" t="str">
        <f>IF(AND(A6="300H", AND(D6='club records'!$J$11, E6&lt;='club records'!$K$11)), "CR", " ")</f>
        <v xml:space="preserve"> </v>
      </c>
      <c r="AN6" s="22" t="str">
        <f>IF(AND(A6="400H", OR(AND(D6='club records'!$J$12, E6&lt;='club records'!$K$12), AND(D6='club records'!$J$13, E6&lt;='club records'!$K$13), AND(D6='club records'!$J$14, E6&lt;='club records'!$K$14))), "CR", " ")</f>
        <v xml:space="preserve"> </v>
      </c>
      <c r="AO6" s="22" t="str">
        <f>IF(AND(A6="1500SC", OR(AND(D6='club records'!$J$15, E6&lt;='club records'!$K$15), AND(D6='club records'!$J$16, E6&lt;='club records'!$K$16))), "CR", " ")</f>
        <v xml:space="preserve"> </v>
      </c>
      <c r="AP6" s="22" t="str">
        <f>IF(AND(A6="2000SC", OR(AND(D6='club records'!$J$18, E6&lt;='club records'!$K$18), AND(D6='club records'!$J$19, E6&lt;='club records'!$K$19))), "CR", " ")</f>
        <v xml:space="preserve"> </v>
      </c>
      <c r="AQ6" s="22" t="str">
        <f>IF(AND(A6="3000SC", AND(D6='club records'!$J$21, E6&lt;='club records'!$K$21)), "CR", " ")</f>
        <v xml:space="preserve"> </v>
      </c>
      <c r="AR6" s="21" t="str">
        <f>IF(AND(A6="4x100", OR(AND(D6='club records'!$N$1, E6&lt;='club records'!$O$1), AND(D6='club records'!$N$2, E6&lt;='club records'!$O$2), AND(D6='club records'!$N$3, E6&lt;='club records'!$O$3), AND(D6='club records'!$N$4, E6&lt;='club records'!$O$4), AND(D6='club records'!$N$5, E6&lt;='club records'!$O$5))), "CR", " ")</f>
        <v xml:space="preserve"> </v>
      </c>
      <c r="AS6" s="21" t="str">
        <f>IF(AND(A6="4x200", OR(AND(D6='club records'!$N$6, E6&lt;='club records'!$O$6), AND(D6='club records'!$N$7, E6&lt;='club records'!$O$7), AND(D6='club records'!$N$8, E6&lt;='club records'!$O$8), AND(D6='club records'!$N$9, E6&lt;='club records'!$O$9), AND(D6='club records'!$N$10, E6&lt;='club records'!$O$10))), "CR", " ")</f>
        <v xml:space="preserve"> </v>
      </c>
      <c r="AT6" s="21" t="str">
        <f>IF(AND(A6="4x300", OR(AND(D6='club records'!$N$11, E6&lt;='club records'!$O$11), AND(D6='club records'!$N$12, E6&lt;='club records'!$O$12))), "CR", " ")</f>
        <v xml:space="preserve"> </v>
      </c>
      <c r="AU6" s="21" t="str">
        <f>IF(AND(A6="4x400", OR(AND(D6='club records'!$N$13, E6&lt;='club records'!$O$13), AND(D6='club records'!$N$14, E6&lt;='club records'!$O$14), AND(D6='club records'!$N$15, E6&lt;='club records'!$O$15))), "CR", " ")</f>
        <v xml:space="preserve"> </v>
      </c>
      <c r="AV6" s="21" t="str">
        <f>IF(AND(A6="3x800", OR(AND(D6='club records'!$N$16, E6&lt;='club records'!$O$16), AND(D6='club records'!$N$17, E6&lt;='club records'!$O$17), AND(D6='club records'!$N$18, E6&lt;='club records'!$O$18), AND(D6='club records'!$N$19, E6&lt;='club records'!$O$19))), "CR", " ")</f>
        <v xml:space="preserve"> </v>
      </c>
      <c r="AW6" s="21" t="str">
        <f>IF(AND(A6="pentathlon", OR(AND(D6='club records'!$N$21, E6&gt;='club records'!$O$21), AND(D6='club records'!$N$22, E6&gt;='club records'!$O$22), AND(D6='club records'!$N$23, E6&gt;='club records'!$O$23), AND(D6='club records'!$N$24, E6&gt;='club records'!$O$24), AND(D6='club records'!$N$25, E6&gt;='club records'!$O$25))), "CR", " ")</f>
        <v xml:space="preserve"> </v>
      </c>
      <c r="AX6" s="21" t="str">
        <f>IF(AND(A6="heptathlon", OR(AND(D6='club records'!$N$26, E6&gt;='club records'!$O$26), AND(D6='club records'!$N$27, E6&gt;='club records'!$O$27), AND(D6='club records'!$N$28, E6&gt;='club records'!$O$28), )), "CR", " ")</f>
        <v xml:space="preserve"> </v>
      </c>
    </row>
    <row r="7" spans="1:50" ht="15" x14ac:dyDescent="0.25">
      <c r="A7" s="2">
        <v>100</v>
      </c>
      <c r="B7" s="2" t="s">
        <v>28</v>
      </c>
      <c r="C7" s="2" t="s">
        <v>182</v>
      </c>
      <c r="D7" s="13" t="s">
        <v>45</v>
      </c>
      <c r="E7" s="15">
        <v>12.6</v>
      </c>
      <c r="F7" s="19">
        <v>43632</v>
      </c>
      <c r="G7" s="23" t="s">
        <v>506</v>
      </c>
      <c r="I7" s="20" t="s">
        <v>430</v>
      </c>
      <c r="N7" s="2"/>
      <c r="O7" s="2"/>
      <c r="P7" s="2"/>
      <c r="Q7" s="2"/>
      <c r="R7" s="2"/>
      <c r="S7" s="2"/>
    </row>
    <row r="8" spans="1:50" ht="15" x14ac:dyDescent="0.25">
      <c r="A8" s="2">
        <v>100</v>
      </c>
      <c r="B8" s="2" t="s">
        <v>219</v>
      </c>
      <c r="C8" s="2" t="s">
        <v>344</v>
      </c>
      <c r="D8" s="13" t="s">
        <v>45</v>
      </c>
      <c r="E8" s="14">
        <v>13.05</v>
      </c>
      <c r="F8" s="19">
        <v>43644</v>
      </c>
      <c r="G8" s="23" t="s">
        <v>415</v>
      </c>
      <c r="H8" s="2" t="s">
        <v>502</v>
      </c>
      <c r="I8" s="20" t="str">
        <f>IF(OR(K8="CR", J8="CR", L8="CR", M8="CR", N8="CR", O8="CR", P8="CR", Q8="CR", R8="CR", S8="CR",T8="CR", U8="CR", V8="CR", W8="CR", X8="CR", Y8="CR", Z8="CR", AA8="CR", AB8="CR", AC8="CR", AD8="CR", AE8="CR", AF8="CR", AG8="CR", AH8="CR", AI8="CR", AJ8="CR", AK8="CR", AL8="CR", AM8="CR", AN8="CR", AO8="CR", AP8="CR", AQ8="CR", AR8="CR", AS8="CR", AT8="CR", AU8="CR", AV8="CR", AW8="CR", AX8="CR"), "***CLUB RECORD***", "")</f>
        <v/>
      </c>
      <c r="J8" s="21" t="str">
        <f>IF(AND(A8=100, OR(AND(D8='club records'!$B$6, E8&lt;='club records'!$C$6), AND(D8='club records'!$B$7, E8&lt;='club records'!$C$7), AND(D8='club records'!$B$8, E8&lt;='club records'!$C$8), AND(D8='club records'!$B$9, E8&lt;='club records'!$C$9), AND(D8='club records'!$B$10, E8&lt;='club records'!$C$10))),"CR"," ")</f>
        <v xml:space="preserve"> </v>
      </c>
      <c r="K8" s="21" t="str">
        <f>IF(AND(A8=200, OR(AND(D8='club records'!$B$11, E8&lt;='club records'!$C$11), AND(D8='club records'!$B$12, E8&lt;='club records'!$C$12), AND(D8='club records'!$B$13, E8&lt;='club records'!$C$13), AND(D8='club records'!$B$14, E8&lt;='club records'!$C$14), AND(D8='club records'!$B$15, E8&lt;='club records'!$C$15))),"CR"," ")</f>
        <v xml:space="preserve"> </v>
      </c>
      <c r="L8" s="21" t="str">
        <f>IF(AND(A8=300, OR(AND(D8='club records'!$B$16, E8&lt;='club records'!$C$16), AND(D8='club records'!$B$17, E8&lt;='club records'!$C$17))),"CR"," ")</f>
        <v xml:space="preserve"> </v>
      </c>
      <c r="M8" s="21" t="str">
        <f>IF(AND(A8=400, OR(AND(D8='club records'!$B$19, E8&lt;='club records'!$C$19), AND(D8='club records'!$B$20, E8&lt;='club records'!$C$20), AND(D8='club records'!$B$21, E8&lt;='club records'!$C$21))),"CR"," ")</f>
        <v xml:space="preserve"> </v>
      </c>
      <c r="N8" s="21" t="str">
        <f>IF(AND(A8=800, OR(AND(D8='club records'!$B$22, E8&lt;='club records'!$C$22), AND(D8='club records'!$B$23, E8&lt;='club records'!$C$23), AND(D8='club records'!$B$24, E8&lt;='club records'!$C$24), AND(D8='club records'!$B$25, E8&lt;='club records'!$C$25), AND(D8='club records'!$B$26, E8&lt;='club records'!$C$26))),"CR"," ")</f>
        <v xml:space="preserve"> </v>
      </c>
      <c r="O8" s="21" t="str">
        <f>IF(AND(A8=1200, AND(D8='club records'!$B$28, E8&lt;='club records'!$C$28)),"CR"," ")</f>
        <v xml:space="preserve"> </v>
      </c>
      <c r="P8" s="21" t="str">
        <f>IF(AND(A8=1500, OR(AND(D8='club records'!$B$29, E8&lt;='club records'!$C$29), AND(D8='club records'!$B$30, E8&lt;='club records'!$C$30), AND(D8='club records'!$B$31, E8&lt;='club records'!$C$31), AND(D8='club records'!$B$32, E8&lt;='club records'!$C$32), AND(D8='club records'!$B$33, E8&lt;='club records'!$C$33))),"CR"," ")</f>
        <v xml:space="preserve"> </v>
      </c>
      <c r="Q8" s="21" t="str">
        <f>IF(AND(A8="1M", AND(D8='club records'!$B$37,E8&lt;='club records'!$C$37)),"CR"," ")</f>
        <v xml:space="preserve"> </v>
      </c>
      <c r="R8" s="21" t="str">
        <f>IF(AND(A8=3000, OR(AND(D8='club records'!$B$39, E8&lt;='club records'!$C$39), AND(D8='club records'!$B$40, E8&lt;='club records'!$C$40), AND(D8='club records'!$B$41, E8&lt;='club records'!$C$41))),"CR"," ")</f>
        <v xml:space="preserve"> </v>
      </c>
      <c r="S8" s="21" t="str">
        <f>IF(AND(A8=5000, OR(AND(D8='club records'!$B$42, E8&lt;='club records'!$C$42), AND(D8='club records'!$B$43, E8&lt;='club records'!$C$43))),"CR"," ")</f>
        <v xml:space="preserve"> </v>
      </c>
      <c r="T8" s="21" t="str">
        <f>IF(AND(A8=10000, OR(AND(D8='club records'!$B$44, E8&lt;='club records'!$C$44), AND(D8='club records'!$B$45, E8&lt;='club records'!$C$45))),"CR"," ")</f>
        <v xml:space="preserve"> </v>
      </c>
      <c r="U8" s="22" t="str">
        <f>IF(AND(A8="high jump", OR(AND(D8='club records'!$F$1, E8&gt;='club records'!$G$1), AND(D8='club records'!$F$2, E8&gt;='club records'!$G$2), AND(D8='club records'!$F$3, E8&gt;='club records'!$G$3),AND(D8='club records'!$F$4, E8&gt;='club records'!$G$4), AND(D8='club records'!$F$5, E8&gt;='club records'!$G$5))), "CR", " ")</f>
        <v xml:space="preserve"> </v>
      </c>
      <c r="V8" s="22" t="str">
        <f>IF(AND(A8="long jump", OR(AND(D8='club records'!$F$6, E8&gt;='club records'!$G$6), AND(D8='club records'!$F$7, E8&gt;='club records'!$G$7), AND(D8='club records'!$F$8, E8&gt;='club records'!$G$8), AND(D8='club records'!$F$9, E8&gt;='club records'!$G$9), AND(D8='club records'!$F$10, E8&gt;='club records'!$G$10))), "CR", " ")</f>
        <v xml:space="preserve"> </v>
      </c>
      <c r="W8" s="22" t="str">
        <f>IF(AND(A8="triple jump", OR(AND(D8='club records'!$F$11, E8&gt;='club records'!$G$11), AND(D8='club records'!$F$12, E8&gt;='club records'!$G$12), AND(D8='club records'!$F$13, E8&gt;='club records'!$G$13), AND(D8='club records'!$F$14, E8&gt;='club records'!$G$14), AND(D8='club records'!$F$15, E8&gt;='club records'!$G$15))), "CR", " ")</f>
        <v xml:space="preserve"> </v>
      </c>
      <c r="X8" s="22" t="str">
        <f>IF(AND(A8="pole vault", OR(AND(D8='club records'!$F$16, E8&gt;='club records'!$G$16), AND(D8='club records'!$F$17, E8&gt;='club records'!$G$17), AND(D8='club records'!$F$18, E8&gt;='club records'!$G$18), AND(D8='club records'!$F$19, E8&gt;='club records'!$G$19), AND(D8='club records'!$F$20, E8&gt;='club records'!$G$20))), "CR", " ")</f>
        <v xml:space="preserve"> </v>
      </c>
      <c r="Y8" s="22" t="str">
        <f>IF(AND(A8="discus 0.75", AND(D8='club records'!$F$21, E8&gt;='club records'!$G$21)), "CR", " ")</f>
        <v xml:space="preserve"> </v>
      </c>
      <c r="Z8" s="22" t="str">
        <f>IF(AND(A8="discus 1", OR(AND(D8='club records'!$F$22, E8&gt;='club records'!$G$22), AND(D8='club records'!$F$23, E8&gt;='club records'!$G$23), AND(D8='club records'!$F$24, E8&gt;='club records'!$G$24), AND(D8='club records'!$F$25, E8&gt;='club records'!$G$25))), "CR", " ")</f>
        <v xml:space="preserve"> </v>
      </c>
      <c r="AA8" s="22" t="str">
        <f>IF(AND(A8="hammer 3", OR(AND(D8='club records'!$F$26, E8&gt;='club records'!$G$26), AND(D8='club records'!$F$27, E8&gt;='club records'!$G$27), AND(D8='club records'!$F$28, E8&gt;='club records'!$G$28))), "CR", " ")</f>
        <v xml:space="preserve"> </v>
      </c>
      <c r="AB8" s="22" t="str">
        <f>IF(AND(A8="hammer 4", OR(AND(D8='club records'!$F$29, E8&gt;='club records'!$G$29), AND(D8='club records'!$F$30, E8&gt;='club records'!$G$30))), "CR", " ")</f>
        <v xml:space="preserve"> </v>
      </c>
      <c r="AC8" s="22" t="str">
        <f>IF(AND(A8="javelin 400", AND(D8='club records'!$F$31, E8&gt;='club records'!$G$31)), "CR", " ")</f>
        <v xml:space="preserve"> </v>
      </c>
      <c r="AD8" s="22" t="str">
        <f>IF(AND(A8="javelin 500", OR(AND(D8='club records'!$F$32, E8&gt;='club records'!$G$32), AND(D8='club records'!$F$33, E8&gt;='club records'!$G$33))), "CR", " ")</f>
        <v xml:space="preserve"> </v>
      </c>
      <c r="AE8" s="22" t="str">
        <f>IF(AND(A8="javelin 600", OR(AND(D8='club records'!$F$34, E8&gt;='club records'!$G$34), AND(D8='club records'!$F$35, E8&gt;='club records'!$G$35))), "CR", " ")</f>
        <v xml:space="preserve"> </v>
      </c>
      <c r="AF8" s="22" t="str">
        <f>IF(AND(A8="shot 2.72", AND(D8='club records'!$F$36, E8&gt;='club records'!$G$36)), "CR", " ")</f>
        <v xml:space="preserve"> </v>
      </c>
      <c r="AG8" s="22" t="str">
        <f>IF(AND(A8="shot 3", OR(AND(D8='club records'!$F$37, E8&gt;='club records'!$G$37), AND(D8='club records'!$F$38, E8&gt;='club records'!$G$38))), "CR", " ")</f>
        <v xml:space="preserve"> </v>
      </c>
      <c r="AH8" s="22" t="str">
        <f>IF(AND(A8="shot 4", OR(AND(D8='club records'!$F$39, E8&gt;='club records'!$G$39), AND(D8='club records'!$F$40, E8&gt;='club records'!$G$40))), "CR", " ")</f>
        <v xml:space="preserve"> </v>
      </c>
      <c r="AI8" s="22" t="str">
        <f>IF(AND(A8="70H", AND(D8='club records'!$J$6, E8&lt;='club records'!$K$6)), "CR", " ")</f>
        <v xml:space="preserve"> </v>
      </c>
      <c r="AJ8" s="22" t="str">
        <f>IF(AND(A8="75H", AND(D8='club records'!$J$7, E8&lt;='club records'!$K$7)), "CR", " ")</f>
        <v xml:space="preserve"> </v>
      </c>
      <c r="AK8" s="22" t="str">
        <f>IF(AND(A8="80H", AND(D8='club records'!$J$8, E8&lt;='club records'!$K$8)), "CR", " ")</f>
        <v xml:space="preserve"> </v>
      </c>
      <c r="AL8" s="22" t="str">
        <f>IF(AND(A8="100H", OR(AND(D8='club records'!$J$9, E8&lt;='club records'!$K$9), AND(D8='club records'!$J$10, E8&lt;='club records'!$K$10))), "CR", " ")</f>
        <v xml:space="preserve"> </v>
      </c>
      <c r="AM8" s="22" t="str">
        <f>IF(AND(A8="300H", AND(D8='club records'!$J$11, E8&lt;='club records'!$K$11)), "CR", " ")</f>
        <v xml:space="preserve"> </v>
      </c>
      <c r="AN8" s="22" t="str">
        <f>IF(AND(A8="400H", OR(AND(D8='club records'!$J$12, E8&lt;='club records'!$K$12), AND(D8='club records'!$J$13, E8&lt;='club records'!$K$13), AND(D8='club records'!$J$14, E8&lt;='club records'!$K$14))), "CR", " ")</f>
        <v xml:space="preserve"> </v>
      </c>
      <c r="AO8" s="22" t="str">
        <f>IF(AND(A8="1500SC", OR(AND(D8='club records'!$J$15, E8&lt;='club records'!$K$15), AND(D8='club records'!$J$16, E8&lt;='club records'!$K$16))), "CR", " ")</f>
        <v xml:space="preserve"> </v>
      </c>
      <c r="AP8" s="22" t="str">
        <f>IF(AND(A8="2000SC", OR(AND(D8='club records'!$J$18, E8&lt;='club records'!$K$18), AND(D8='club records'!$J$19, E8&lt;='club records'!$K$19))), "CR", " ")</f>
        <v xml:space="preserve"> </v>
      </c>
      <c r="AQ8" s="22" t="str">
        <f>IF(AND(A8="3000SC", AND(D8='club records'!$J$21, E8&lt;='club records'!$K$21)), "CR", " ")</f>
        <v xml:space="preserve"> </v>
      </c>
      <c r="AR8" s="21" t="str">
        <f>IF(AND(A8="4x100", OR(AND(D8='club records'!$N$1, E8&lt;='club records'!$O$1), AND(D8='club records'!$N$2, E8&lt;='club records'!$O$2), AND(D8='club records'!$N$3, E8&lt;='club records'!$O$3), AND(D8='club records'!$N$4, E8&lt;='club records'!$O$4), AND(D8='club records'!$N$5, E8&lt;='club records'!$O$5))), "CR", " ")</f>
        <v xml:space="preserve"> </v>
      </c>
      <c r="AS8" s="21" t="str">
        <f>IF(AND(A8="4x200", OR(AND(D8='club records'!$N$6, E8&lt;='club records'!$O$6), AND(D8='club records'!$N$7, E8&lt;='club records'!$O$7), AND(D8='club records'!$N$8, E8&lt;='club records'!$O$8), AND(D8='club records'!$N$9, E8&lt;='club records'!$O$9), AND(D8='club records'!$N$10, E8&lt;='club records'!$O$10))), "CR", " ")</f>
        <v xml:space="preserve"> </v>
      </c>
      <c r="AT8" s="21" t="str">
        <f>IF(AND(A8="4x300", OR(AND(D8='club records'!$N$11, E8&lt;='club records'!$O$11), AND(D8='club records'!$N$12, E8&lt;='club records'!$O$12))), "CR", " ")</f>
        <v xml:space="preserve"> </v>
      </c>
      <c r="AU8" s="21" t="str">
        <f>IF(AND(A8="4x400", OR(AND(D8='club records'!$N$13, E8&lt;='club records'!$O$13), AND(D8='club records'!$N$14, E8&lt;='club records'!$O$14), AND(D8='club records'!$N$15, E8&lt;='club records'!$O$15))), "CR", " ")</f>
        <v xml:space="preserve"> </v>
      </c>
      <c r="AV8" s="21" t="str">
        <f>IF(AND(A8="3x800", OR(AND(D8='club records'!$N$16, E8&lt;='club records'!$O$16), AND(D8='club records'!$N$17, E8&lt;='club records'!$O$17), AND(D8='club records'!$N$18, E8&lt;='club records'!$O$18), AND(D8='club records'!$N$19, E8&lt;='club records'!$O$19))), "CR", " ")</f>
        <v xml:space="preserve"> </v>
      </c>
      <c r="AW8" s="21" t="str">
        <f>IF(AND(A8="pentathlon", OR(AND(D8='club records'!$N$21, E8&gt;='club records'!$O$21), AND(D8='club records'!$N$22, E8&gt;='club records'!$O$22), AND(D8='club records'!$N$23, E8&gt;='club records'!$O$23), AND(D8='club records'!$N$24, E8&gt;='club records'!$O$24), AND(D8='club records'!$N$25, E8&gt;='club records'!$O$25))), "CR", " ")</f>
        <v xml:space="preserve"> </v>
      </c>
      <c r="AX8" s="21" t="str">
        <f>IF(AND(A8="heptathlon", OR(AND(D8='club records'!$N$26, E8&gt;='club records'!$O$26), AND(D8='club records'!$N$27, E8&gt;='club records'!$O$27), AND(D8='club records'!$N$28, E8&gt;='club records'!$O$28), )), "CR", " ")</f>
        <v xml:space="preserve"> </v>
      </c>
    </row>
    <row r="9" spans="1:50" ht="15" x14ac:dyDescent="0.25">
      <c r="A9" s="2">
        <v>100</v>
      </c>
      <c r="B9" s="2" t="s">
        <v>98</v>
      </c>
      <c r="C9" s="2" t="s">
        <v>496</v>
      </c>
      <c r="D9" s="13" t="s">
        <v>45</v>
      </c>
      <c r="E9" s="14">
        <v>14.61</v>
      </c>
      <c r="F9" s="19">
        <v>43649</v>
      </c>
      <c r="G9" s="2" t="s">
        <v>341</v>
      </c>
      <c r="H9" s="2" t="s">
        <v>334</v>
      </c>
      <c r="I9" s="20" t="str">
        <f>IF(OR(K9="CR", J9="CR", L9="CR", M9="CR", N9="CR", O9="CR", P9="CR", Q9="CR", R9="CR", S9="CR",T9="CR", U9="CR", V9="CR", W9="CR", X9="CR", Y9="CR", Z9="CR", AA9="CR", AB9="CR", AC9="CR", AD9="CR", AE9="CR", AF9="CR", AG9="CR", AH9="CR", AI9="CR", AJ9="CR", AK9="CR", AL9="CR", AM9="CR", AN9="CR", AO9="CR", AP9="CR", AQ9="CR", AR9="CR", AS9="CR", AT9="CR", AU9="CR", AV9="CR", AW9="CR", AX9="CR"), "***CLUB RECORD***", "")</f>
        <v/>
      </c>
      <c r="J9" s="21" t="str">
        <f>IF(AND(A9=100, OR(AND(D9='club records'!$B$6, E9&lt;='club records'!$C$6), AND(D9='club records'!$B$7, E9&lt;='club records'!$C$7), AND(D9='club records'!$B$8, E9&lt;='club records'!$C$8), AND(D9='club records'!$B$9, E9&lt;='club records'!$C$9), AND(D9='club records'!$B$10, E9&lt;='club records'!$C$10))),"CR"," ")</f>
        <v xml:space="preserve"> </v>
      </c>
      <c r="K9" s="21" t="str">
        <f>IF(AND(A9=200, OR(AND(D9='club records'!$B$11, E9&lt;='club records'!$C$11), AND(D9='club records'!$B$12, E9&lt;='club records'!$C$12), AND(D9='club records'!$B$13, E9&lt;='club records'!$C$13), AND(D9='club records'!$B$14, E9&lt;='club records'!$C$14), AND(D9='club records'!$B$15, E9&lt;='club records'!$C$15))),"CR"," ")</f>
        <v xml:space="preserve"> </v>
      </c>
      <c r="L9" s="21" t="str">
        <f>IF(AND(A9=300, OR(AND(D9='club records'!$B$16, E9&lt;='club records'!$C$16), AND(D9='club records'!$B$17, E9&lt;='club records'!$C$17))),"CR"," ")</f>
        <v xml:space="preserve"> </v>
      </c>
      <c r="M9" s="21" t="str">
        <f>IF(AND(A9=400, OR(AND(D9='club records'!$B$19, E9&lt;='club records'!$C$19), AND(D9='club records'!$B$20, E9&lt;='club records'!$C$20), AND(D9='club records'!$B$21, E9&lt;='club records'!$C$21))),"CR"," ")</f>
        <v xml:space="preserve"> </v>
      </c>
      <c r="N9" s="21" t="str">
        <f>IF(AND(A9=800, OR(AND(D9='club records'!$B$22, E9&lt;='club records'!$C$22), AND(D9='club records'!$B$23, E9&lt;='club records'!$C$23), AND(D9='club records'!$B$24, E9&lt;='club records'!$C$24), AND(D9='club records'!$B$25, E9&lt;='club records'!$C$25), AND(D9='club records'!$B$26, E9&lt;='club records'!$C$26))),"CR"," ")</f>
        <v xml:space="preserve"> </v>
      </c>
      <c r="O9" s="21" t="str">
        <f>IF(AND(A9=1200, AND(D9='club records'!$B$28, E9&lt;='club records'!$C$28)),"CR"," ")</f>
        <v xml:space="preserve"> </v>
      </c>
      <c r="P9" s="21" t="str">
        <f>IF(AND(A9=1500, OR(AND(D9='club records'!$B$29, E9&lt;='club records'!$C$29), AND(D9='club records'!$B$30, E9&lt;='club records'!$C$30), AND(D9='club records'!$B$31, E9&lt;='club records'!$C$31), AND(D9='club records'!$B$32, E9&lt;='club records'!$C$32), AND(D9='club records'!$B$33, E9&lt;='club records'!$C$33))),"CR"," ")</f>
        <v xml:space="preserve"> </v>
      </c>
      <c r="Q9" s="21" t="str">
        <f>IF(AND(A9="1M", AND(D9='club records'!$B$37,E9&lt;='club records'!$C$37)),"CR"," ")</f>
        <v xml:space="preserve"> </v>
      </c>
      <c r="R9" s="21" t="str">
        <f>IF(AND(A9=3000, OR(AND(D9='club records'!$B$39, E9&lt;='club records'!$C$39), AND(D9='club records'!$B$40, E9&lt;='club records'!$C$40), AND(D9='club records'!$B$41, E9&lt;='club records'!$C$41))),"CR"," ")</f>
        <v xml:space="preserve"> </v>
      </c>
      <c r="S9" s="21" t="str">
        <f>IF(AND(A9=5000, OR(AND(D9='club records'!$B$42, E9&lt;='club records'!$C$42), AND(D9='club records'!$B$43, E9&lt;='club records'!$C$43))),"CR"," ")</f>
        <v xml:space="preserve"> </v>
      </c>
      <c r="T9" s="21" t="str">
        <f>IF(AND(A9=10000, OR(AND(D9='club records'!$B$44, E9&lt;='club records'!$C$44), AND(D9='club records'!$B$45, E9&lt;='club records'!$C$45))),"CR"," ")</f>
        <v xml:space="preserve"> </v>
      </c>
      <c r="U9" s="22" t="str">
        <f>IF(AND(A9="high jump", OR(AND(D9='club records'!$F$1, E9&gt;='club records'!$G$1), AND(D9='club records'!$F$2, E9&gt;='club records'!$G$2), AND(D9='club records'!$F$3, E9&gt;='club records'!$G$3),AND(D9='club records'!$F$4, E9&gt;='club records'!$G$4), AND(D9='club records'!$F$5, E9&gt;='club records'!$G$5))), "CR", " ")</f>
        <v xml:space="preserve"> </v>
      </c>
      <c r="V9" s="22" t="str">
        <f>IF(AND(A9="long jump", OR(AND(D9='club records'!$F$6, E9&gt;='club records'!$G$6), AND(D9='club records'!$F$7, E9&gt;='club records'!$G$7), AND(D9='club records'!$F$8, E9&gt;='club records'!$G$8), AND(D9='club records'!$F$9, E9&gt;='club records'!$G$9), AND(D9='club records'!$F$10, E9&gt;='club records'!$G$10))), "CR", " ")</f>
        <v xml:space="preserve"> </v>
      </c>
      <c r="W9" s="22" t="str">
        <f>IF(AND(A9="triple jump", OR(AND(D9='club records'!$F$11, E9&gt;='club records'!$G$11), AND(D9='club records'!$F$12, E9&gt;='club records'!$G$12), AND(D9='club records'!$F$13, E9&gt;='club records'!$G$13), AND(D9='club records'!$F$14, E9&gt;='club records'!$G$14), AND(D9='club records'!$F$15, E9&gt;='club records'!$G$15))), "CR", " ")</f>
        <v xml:space="preserve"> </v>
      </c>
      <c r="X9" s="22" t="str">
        <f>IF(AND(A9="pole vault", OR(AND(D9='club records'!$F$16, E9&gt;='club records'!$G$16), AND(D9='club records'!$F$17, E9&gt;='club records'!$G$17), AND(D9='club records'!$F$18, E9&gt;='club records'!$G$18), AND(D9='club records'!$F$19, E9&gt;='club records'!$G$19), AND(D9='club records'!$F$20, E9&gt;='club records'!$G$20))), "CR", " ")</f>
        <v xml:space="preserve"> </v>
      </c>
      <c r="Y9" s="22" t="str">
        <f>IF(AND(A9="discus 0.75", AND(D9='club records'!$F$21, E9&gt;='club records'!$G$21)), "CR", " ")</f>
        <v xml:space="preserve"> </v>
      </c>
      <c r="Z9" s="22" t="str">
        <f>IF(AND(A9="discus 1", OR(AND(D9='club records'!$F$22, E9&gt;='club records'!$G$22), AND(D9='club records'!$F$23, E9&gt;='club records'!$G$23), AND(D9='club records'!$F$24, E9&gt;='club records'!$G$24), AND(D9='club records'!$F$25, E9&gt;='club records'!$G$25))), "CR", " ")</f>
        <v xml:space="preserve"> </v>
      </c>
      <c r="AA9" s="22" t="str">
        <f>IF(AND(A9="hammer 3", OR(AND(D9='club records'!$F$26, E9&gt;='club records'!$G$26), AND(D9='club records'!$F$27, E9&gt;='club records'!$G$27), AND(D9='club records'!$F$28, E9&gt;='club records'!$G$28))), "CR", " ")</f>
        <v xml:space="preserve"> </v>
      </c>
      <c r="AB9" s="22" t="str">
        <f>IF(AND(A9="hammer 4", OR(AND(D9='club records'!$F$29, E9&gt;='club records'!$G$29), AND(D9='club records'!$F$30, E9&gt;='club records'!$G$30))), "CR", " ")</f>
        <v xml:space="preserve"> </v>
      </c>
      <c r="AC9" s="22" t="str">
        <f>IF(AND(A9="javelin 400", AND(D9='club records'!$F$31, E9&gt;='club records'!$G$31)), "CR", " ")</f>
        <v xml:space="preserve"> </v>
      </c>
      <c r="AD9" s="22" t="str">
        <f>IF(AND(A9="javelin 500", OR(AND(D9='club records'!$F$32, E9&gt;='club records'!$G$32), AND(D9='club records'!$F$33, E9&gt;='club records'!$G$33))), "CR", " ")</f>
        <v xml:space="preserve"> </v>
      </c>
      <c r="AE9" s="22" t="str">
        <f>IF(AND(A9="javelin 600", OR(AND(D9='club records'!$F$34, E9&gt;='club records'!$G$34), AND(D9='club records'!$F$35, E9&gt;='club records'!$G$35))), "CR", " ")</f>
        <v xml:space="preserve"> </v>
      </c>
      <c r="AF9" s="22" t="str">
        <f>IF(AND(A9="shot 2.72", AND(D9='club records'!$F$36, E9&gt;='club records'!$G$36)), "CR", " ")</f>
        <v xml:space="preserve"> </v>
      </c>
      <c r="AG9" s="22" t="str">
        <f>IF(AND(A9="shot 3", OR(AND(D9='club records'!$F$37, E9&gt;='club records'!$G$37), AND(D9='club records'!$F$38, E9&gt;='club records'!$G$38))), "CR", " ")</f>
        <v xml:space="preserve"> </v>
      </c>
      <c r="AH9" s="22" t="str">
        <f>IF(AND(A9="shot 4", OR(AND(D9='club records'!$F$39, E9&gt;='club records'!$G$39), AND(D9='club records'!$F$40, E9&gt;='club records'!$G$40))), "CR", " ")</f>
        <v xml:space="preserve"> </v>
      </c>
      <c r="AI9" s="22" t="str">
        <f>IF(AND(A9="70H", AND(D9='club records'!$J$6, E9&lt;='club records'!$K$6)), "CR", " ")</f>
        <v xml:space="preserve"> </v>
      </c>
      <c r="AJ9" s="22" t="str">
        <f>IF(AND(A9="75H", AND(D9='club records'!$J$7, E9&lt;='club records'!$K$7)), "CR", " ")</f>
        <v xml:space="preserve"> </v>
      </c>
      <c r="AK9" s="22" t="str">
        <f>IF(AND(A9="80H", AND(D9='club records'!$J$8, E9&lt;='club records'!$K$8)), "CR", " ")</f>
        <v xml:space="preserve"> </v>
      </c>
      <c r="AL9" s="22" t="str">
        <f>IF(AND(A9="100H", OR(AND(D9='club records'!$J$9, E9&lt;='club records'!$K$9), AND(D9='club records'!$J$10, E9&lt;='club records'!$K$10))), "CR", " ")</f>
        <v xml:space="preserve"> </v>
      </c>
      <c r="AM9" s="22" t="str">
        <f>IF(AND(A9="300H", AND(D9='club records'!$J$11, E9&lt;='club records'!$K$11)), "CR", " ")</f>
        <v xml:space="preserve"> </v>
      </c>
      <c r="AN9" s="22" t="str">
        <f>IF(AND(A9="400H", OR(AND(D9='club records'!$J$12, E9&lt;='club records'!$K$12), AND(D9='club records'!$J$13, E9&lt;='club records'!$K$13), AND(D9='club records'!$J$14, E9&lt;='club records'!$K$14))), "CR", " ")</f>
        <v xml:space="preserve"> </v>
      </c>
      <c r="AO9" s="22" t="str">
        <f>IF(AND(A9="1500SC", OR(AND(D9='club records'!$J$15, E9&lt;='club records'!$K$15), AND(D9='club records'!$J$16, E9&lt;='club records'!$K$16))), "CR", " ")</f>
        <v xml:space="preserve"> </v>
      </c>
      <c r="AP9" s="22" t="str">
        <f>IF(AND(A9="2000SC", OR(AND(D9='club records'!$J$18, E9&lt;='club records'!$K$18), AND(D9='club records'!$J$19, E9&lt;='club records'!$K$19))), "CR", " ")</f>
        <v xml:space="preserve"> </v>
      </c>
      <c r="AQ9" s="22" t="str">
        <f>IF(AND(A9="3000SC", AND(D9='club records'!$J$21, E9&lt;='club records'!$K$21)), "CR", " ")</f>
        <v xml:space="preserve"> </v>
      </c>
      <c r="AR9" s="21" t="str">
        <f>IF(AND(A9="4x100", OR(AND(D9='club records'!$N$1, E9&lt;='club records'!$O$1), AND(D9='club records'!$N$2, E9&lt;='club records'!$O$2), AND(D9='club records'!$N$3, E9&lt;='club records'!$O$3), AND(D9='club records'!$N$4, E9&lt;='club records'!$O$4), AND(D9='club records'!$N$5, E9&lt;='club records'!$O$5))), "CR", " ")</f>
        <v xml:space="preserve"> </v>
      </c>
      <c r="AS9" s="21" t="str">
        <f>IF(AND(A9="4x200", OR(AND(D9='club records'!$N$6, E9&lt;='club records'!$O$6), AND(D9='club records'!$N$7, E9&lt;='club records'!$O$7), AND(D9='club records'!$N$8, E9&lt;='club records'!$O$8), AND(D9='club records'!$N$9, E9&lt;='club records'!$O$9), AND(D9='club records'!$N$10, E9&lt;='club records'!$O$10))), "CR", " ")</f>
        <v xml:space="preserve"> </v>
      </c>
      <c r="AT9" s="21" t="str">
        <f>IF(AND(A9="4x300", OR(AND(D9='club records'!$N$11, E9&lt;='club records'!$O$11), AND(D9='club records'!$N$12, E9&lt;='club records'!$O$12))), "CR", " ")</f>
        <v xml:space="preserve"> </v>
      </c>
      <c r="AU9" s="21" t="str">
        <f>IF(AND(A9="4x400", OR(AND(D9='club records'!$N$13, E9&lt;='club records'!$O$13), AND(D9='club records'!$N$14, E9&lt;='club records'!$O$14), AND(D9='club records'!$N$15, E9&lt;='club records'!$O$15))), "CR", " ")</f>
        <v xml:space="preserve"> </v>
      </c>
      <c r="AV9" s="21" t="str">
        <f>IF(AND(A9="3x800", OR(AND(D9='club records'!$N$16, E9&lt;='club records'!$O$16), AND(D9='club records'!$N$17, E9&lt;='club records'!$O$17), AND(D9='club records'!$N$18, E9&lt;='club records'!$O$18), AND(D9='club records'!$N$19, E9&lt;='club records'!$O$19))), "CR", " ")</f>
        <v xml:space="preserve"> </v>
      </c>
      <c r="AW9" s="21" t="str">
        <f>IF(AND(A9="pentathlon", OR(AND(D9='club records'!$N$21, E9&gt;='club records'!$O$21), AND(D9='club records'!$N$22, E9&gt;='club records'!$O$22), AND(D9='club records'!$N$23, E9&gt;='club records'!$O$23), AND(D9='club records'!$N$24, E9&gt;='club records'!$O$24), AND(D9='club records'!$N$25, E9&gt;='club records'!$O$25))), "CR", " ")</f>
        <v xml:space="preserve"> </v>
      </c>
      <c r="AX9" s="21" t="str">
        <f>IF(AND(A9="heptathlon", OR(AND(D9='club records'!$N$26, E9&gt;='club records'!$O$26), AND(D9='club records'!$N$27, E9&gt;='club records'!$O$27), AND(D9='club records'!$N$28, E9&gt;='club records'!$O$28), )), "CR", " ")</f>
        <v xml:space="preserve"> </v>
      </c>
    </row>
    <row r="10" spans="1:50" ht="15" x14ac:dyDescent="0.25">
      <c r="A10" s="2">
        <v>150</v>
      </c>
      <c r="B10" s="2" t="s">
        <v>177</v>
      </c>
      <c r="C10" s="2" t="s">
        <v>178</v>
      </c>
      <c r="D10" s="13" t="s">
        <v>45</v>
      </c>
      <c r="E10" s="14">
        <v>18.3</v>
      </c>
      <c r="F10" s="19">
        <v>43586</v>
      </c>
      <c r="G10" s="2" t="s">
        <v>341</v>
      </c>
      <c r="H10" s="2" t="s">
        <v>334</v>
      </c>
      <c r="I10" s="20" t="str">
        <f>IF(OR(K10="CR", J10="CR", L10="CR", M10="CR", N10="CR", O10="CR", P10="CR", Q10="CR", R10="CR", S10="CR",T10="CR", U10="CR", V10="CR", W10="CR", X10="CR", Y10="CR", Z10="CR", AA10="CR", AB10="CR", AC10="CR", AD10="CR", AE10="CR", AF10="CR", AG10="CR", AH10="CR", AI10="CR", AJ10="CR", AK10="CR", AL10="CR", AM10="CR", AN10="CR", AO10="CR", AP10="CR", AQ10="CR", AR10="CR", AS10="CR", AT10="CR", AU10="CR", AV10="CR", AW10="CR", AX10="CR"), "***CLUB RECORD***", "")</f>
        <v/>
      </c>
      <c r="J10" s="21" t="str">
        <f>IF(AND(A10=100, OR(AND(D10='club records'!$B$6, E10&lt;='club records'!$C$6), AND(D10='club records'!$B$7, E10&lt;='club records'!$C$7), AND(D10='club records'!$B$8, E10&lt;='club records'!$C$8), AND(D10='club records'!$B$9, E10&lt;='club records'!$C$9), AND(D10='club records'!$B$10, E10&lt;='club records'!$C$10))),"CR"," ")</f>
        <v xml:space="preserve"> </v>
      </c>
      <c r="K10" s="21" t="str">
        <f>IF(AND(A10=200, OR(AND(D10='club records'!$B$11, E10&lt;='club records'!$C$11), AND(D10='club records'!$B$12, E10&lt;='club records'!$C$12), AND(D10='club records'!$B$13, E10&lt;='club records'!$C$13), AND(D10='club records'!$B$14, E10&lt;='club records'!$C$14), AND(D10='club records'!$B$15, E10&lt;='club records'!$C$15))),"CR"," ")</f>
        <v xml:space="preserve"> </v>
      </c>
      <c r="L10" s="21" t="str">
        <f>IF(AND(A10=300, OR(AND(D10='club records'!$B$16, E10&lt;='club records'!$C$16), AND(D10='club records'!$B$17, E10&lt;='club records'!$C$17))),"CR"," ")</f>
        <v xml:space="preserve"> </v>
      </c>
      <c r="M10" s="21" t="str">
        <f>IF(AND(A10=400, OR(AND(D10='club records'!$B$19, E10&lt;='club records'!$C$19), AND(D10='club records'!$B$20, E10&lt;='club records'!$C$20), AND(D10='club records'!$B$21, E10&lt;='club records'!$C$21))),"CR"," ")</f>
        <v xml:space="preserve"> </v>
      </c>
      <c r="N10" s="21" t="str">
        <f>IF(AND(A10=800, OR(AND(D10='club records'!$B$22, E10&lt;='club records'!$C$22), AND(D10='club records'!$B$23, E10&lt;='club records'!$C$23), AND(D10='club records'!$B$24, E10&lt;='club records'!$C$24), AND(D10='club records'!$B$25, E10&lt;='club records'!$C$25), AND(D10='club records'!$B$26, E10&lt;='club records'!$C$26))),"CR"," ")</f>
        <v xml:space="preserve"> </v>
      </c>
      <c r="O10" s="21" t="str">
        <f>IF(AND(A10=1200, AND(D10='club records'!$B$28, E10&lt;='club records'!$C$28)),"CR"," ")</f>
        <v xml:space="preserve"> </v>
      </c>
      <c r="P10" s="21" t="str">
        <f>IF(AND(A10=1500, OR(AND(D10='club records'!$B$29, E10&lt;='club records'!$C$29), AND(D10='club records'!$B$30, E10&lt;='club records'!$C$30), AND(D10='club records'!$B$31, E10&lt;='club records'!$C$31), AND(D10='club records'!$B$32, E10&lt;='club records'!$C$32), AND(D10='club records'!$B$33, E10&lt;='club records'!$C$33))),"CR"," ")</f>
        <v xml:space="preserve"> </v>
      </c>
      <c r="Q10" s="21" t="str">
        <f>IF(AND(A10="1M", AND(D10='club records'!$B$37,E10&lt;='club records'!$C$37)),"CR"," ")</f>
        <v xml:space="preserve"> </v>
      </c>
      <c r="R10" s="21" t="str">
        <f>IF(AND(A10=3000, OR(AND(D10='club records'!$B$39, E10&lt;='club records'!$C$39), AND(D10='club records'!$B$40, E10&lt;='club records'!$C$40), AND(D10='club records'!$B$41, E10&lt;='club records'!$C$41))),"CR"," ")</f>
        <v xml:space="preserve"> </v>
      </c>
      <c r="S10" s="21" t="str">
        <f>IF(AND(A10=5000, OR(AND(D10='club records'!$B$42, E10&lt;='club records'!$C$42), AND(D10='club records'!$B$43, E10&lt;='club records'!$C$43))),"CR"," ")</f>
        <v xml:space="preserve"> </v>
      </c>
      <c r="T10" s="21" t="str">
        <f>IF(AND(A10=10000, OR(AND(D10='club records'!$B$44, E10&lt;='club records'!$C$44), AND(D10='club records'!$B$45, E10&lt;='club records'!$C$45))),"CR"," ")</f>
        <v xml:space="preserve"> </v>
      </c>
      <c r="U10" s="22" t="str">
        <f>IF(AND(A10="high jump", OR(AND(D10='club records'!$F$1, E10&gt;='club records'!$G$1), AND(D10='club records'!$F$2, E10&gt;='club records'!$G$2), AND(D10='club records'!$F$3, E10&gt;='club records'!$G$3),AND(D10='club records'!$F$4, E10&gt;='club records'!$G$4), AND(D10='club records'!$F$5, E10&gt;='club records'!$G$5))), "CR", " ")</f>
        <v xml:space="preserve"> </v>
      </c>
      <c r="V10" s="22" t="str">
        <f>IF(AND(A10="long jump", OR(AND(D10='club records'!$F$6, E10&gt;='club records'!$G$6), AND(D10='club records'!$F$7, E10&gt;='club records'!$G$7), AND(D10='club records'!$F$8, E10&gt;='club records'!$G$8), AND(D10='club records'!$F$9, E10&gt;='club records'!$G$9), AND(D10='club records'!$F$10, E10&gt;='club records'!$G$10))), "CR", " ")</f>
        <v xml:space="preserve"> </v>
      </c>
      <c r="W10" s="22" t="str">
        <f>IF(AND(A10="triple jump", OR(AND(D10='club records'!$F$11, E10&gt;='club records'!$G$11), AND(D10='club records'!$F$12, E10&gt;='club records'!$G$12), AND(D10='club records'!$F$13, E10&gt;='club records'!$G$13), AND(D10='club records'!$F$14, E10&gt;='club records'!$G$14), AND(D10='club records'!$F$15, E10&gt;='club records'!$G$15))), "CR", " ")</f>
        <v xml:space="preserve"> </v>
      </c>
      <c r="X10" s="22" t="str">
        <f>IF(AND(A10="pole vault", OR(AND(D10='club records'!$F$16, E10&gt;='club records'!$G$16), AND(D10='club records'!$F$17, E10&gt;='club records'!$G$17), AND(D10='club records'!$F$18, E10&gt;='club records'!$G$18), AND(D10='club records'!$F$19, E10&gt;='club records'!$G$19), AND(D10='club records'!$F$20, E10&gt;='club records'!$G$20))), "CR", " ")</f>
        <v xml:space="preserve"> </v>
      </c>
      <c r="Y10" s="22" t="str">
        <f>IF(AND(A10="discus 0.75", AND(D10='club records'!$F$21, E10&gt;='club records'!$G$21)), "CR", " ")</f>
        <v xml:space="preserve"> </v>
      </c>
      <c r="Z10" s="22" t="str">
        <f>IF(AND(A10="discus 1", OR(AND(D10='club records'!$F$22, E10&gt;='club records'!$G$22), AND(D10='club records'!$F$23, E10&gt;='club records'!$G$23), AND(D10='club records'!$F$24, E10&gt;='club records'!$G$24), AND(D10='club records'!$F$25, E10&gt;='club records'!$G$25))), "CR", " ")</f>
        <v xml:space="preserve"> </v>
      </c>
      <c r="AA10" s="22" t="str">
        <f>IF(AND(A10="hammer 3", OR(AND(D10='club records'!$F$26, E10&gt;='club records'!$G$26), AND(D10='club records'!$F$27, E10&gt;='club records'!$G$27), AND(D10='club records'!$F$28, E10&gt;='club records'!$G$28))), "CR", " ")</f>
        <v xml:space="preserve"> </v>
      </c>
      <c r="AB10" s="22" t="str">
        <f>IF(AND(A10="hammer 4", OR(AND(D10='club records'!$F$29, E10&gt;='club records'!$G$29), AND(D10='club records'!$F$30, E10&gt;='club records'!$G$30))), "CR", " ")</f>
        <v xml:space="preserve"> </v>
      </c>
      <c r="AC10" s="22" t="str">
        <f>IF(AND(A10="javelin 400", AND(D10='club records'!$F$31, E10&gt;='club records'!$G$31)), "CR", " ")</f>
        <v xml:space="preserve"> </v>
      </c>
      <c r="AD10" s="22" t="str">
        <f>IF(AND(A10="javelin 500", OR(AND(D10='club records'!$F$32, E10&gt;='club records'!$G$32), AND(D10='club records'!$F$33, E10&gt;='club records'!$G$33))), "CR", " ")</f>
        <v xml:space="preserve"> </v>
      </c>
      <c r="AE10" s="22" t="str">
        <f>IF(AND(A10="javelin 600", OR(AND(D10='club records'!$F$34, E10&gt;='club records'!$G$34), AND(D10='club records'!$F$35, E10&gt;='club records'!$G$35))), "CR", " ")</f>
        <v xml:space="preserve"> </v>
      </c>
      <c r="AF10" s="22" t="str">
        <f>IF(AND(A10="shot 2.72", AND(D10='club records'!$F$36, E10&gt;='club records'!$G$36)), "CR", " ")</f>
        <v xml:space="preserve"> </v>
      </c>
      <c r="AG10" s="22" t="str">
        <f>IF(AND(A10="shot 3", OR(AND(D10='club records'!$F$37, E10&gt;='club records'!$G$37), AND(D10='club records'!$F$38, E10&gt;='club records'!$G$38))), "CR", " ")</f>
        <v xml:space="preserve"> </v>
      </c>
      <c r="AH10" s="22" t="str">
        <f>IF(AND(A10="shot 4", OR(AND(D10='club records'!$F$39, E10&gt;='club records'!$G$39), AND(D10='club records'!$F$40, E10&gt;='club records'!$G$40))), "CR", " ")</f>
        <v xml:space="preserve"> </v>
      </c>
      <c r="AI10" s="22" t="str">
        <f>IF(AND(A10="70H", AND(D10='club records'!$J$6, E10&lt;='club records'!$K$6)), "CR", " ")</f>
        <v xml:space="preserve"> </v>
      </c>
      <c r="AJ10" s="22" t="str">
        <f>IF(AND(A10="75H", AND(D10='club records'!$J$7, E10&lt;='club records'!$K$7)), "CR", " ")</f>
        <v xml:space="preserve"> </v>
      </c>
      <c r="AK10" s="22" t="str">
        <f>IF(AND(A10="80H", AND(D10='club records'!$J$8, E10&lt;='club records'!$K$8)), "CR", " ")</f>
        <v xml:space="preserve"> </v>
      </c>
      <c r="AL10" s="22" t="str">
        <f>IF(AND(A10="100H", OR(AND(D10='club records'!$J$9, E10&lt;='club records'!$K$9), AND(D10='club records'!$J$10, E10&lt;='club records'!$K$10))), "CR", " ")</f>
        <v xml:space="preserve"> </v>
      </c>
      <c r="AM10" s="22" t="str">
        <f>IF(AND(A10="300H", AND(D10='club records'!$J$11, E10&lt;='club records'!$K$11)), "CR", " ")</f>
        <v xml:space="preserve"> </v>
      </c>
      <c r="AN10" s="22" t="str">
        <f>IF(AND(A10="400H", OR(AND(D10='club records'!$J$12, E10&lt;='club records'!$K$12), AND(D10='club records'!$J$13, E10&lt;='club records'!$K$13), AND(D10='club records'!$J$14, E10&lt;='club records'!$K$14))), "CR", " ")</f>
        <v xml:space="preserve"> </v>
      </c>
      <c r="AO10" s="22" t="str">
        <f>IF(AND(A10="1500SC", OR(AND(D10='club records'!$J$15, E10&lt;='club records'!$K$15), AND(D10='club records'!$J$16, E10&lt;='club records'!$K$16))), "CR", " ")</f>
        <v xml:space="preserve"> </v>
      </c>
      <c r="AP10" s="22" t="str">
        <f>IF(AND(A10="2000SC", OR(AND(D10='club records'!$J$18, E10&lt;='club records'!$K$18), AND(D10='club records'!$J$19, E10&lt;='club records'!$K$19))), "CR", " ")</f>
        <v xml:space="preserve"> </v>
      </c>
      <c r="AQ10" s="22" t="str">
        <f>IF(AND(A10="3000SC", AND(D10='club records'!$J$21, E10&lt;='club records'!$K$21)), "CR", " ")</f>
        <v xml:space="preserve"> </v>
      </c>
      <c r="AR10" s="21" t="str">
        <f>IF(AND(A10="4x100", OR(AND(D10='club records'!$N$1, E10&lt;='club records'!$O$1), AND(D10='club records'!$N$2, E10&lt;='club records'!$O$2), AND(D10='club records'!$N$3, E10&lt;='club records'!$O$3), AND(D10='club records'!$N$4, E10&lt;='club records'!$O$4), AND(D10='club records'!$N$5, E10&lt;='club records'!$O$5))), "CR", " ")</f>
        <v xml:space="preserve"> </v>
      </c>
      <c r="AS10" s="21" t="str">
        <f>IF(AND(A10="4x200", OR(AND(D10='club records'!$N$6, E10&lt;='club records'!$O$6), AND(D10='club records'!$N$7, E10&lt;='club records'!$O$7), AND(D10='club records'!$N$8, E10&lt;='club records'!$O$8), AND(D10='club records'!$N$9, E10&lt;='club records'!$O$9), AND(D10='club records'!$N$10, E10&lt;='club records'!$O$10))), "CR", " ")</f>
        <v xml:space="preserve"> </v>
      </c>
      <c r="AT10" s="21" t="str">
        <f>IF(AND(A10="4x300", OR(AND(D10='club records'!$N$11, E10&lt;='club records'!$O$11), AND(D10='club records'!$N$12, E10&lt;='club records'!$O$12))), "CR", " ")</f>
        <v xml:space="preserve"> </v>
      </c>
      <c r="AU10" s="21" t="str">
        <f>IF(AND(A10="4x400", OR(AND(D10='club records'!$N$13, E10&lt;='club records'!$O$13), AND(D10='club records'!$N$14, E10&lt;='club records'!$O$14), AND(D10='club records'!$N$15, E10&lt;='club records'!$O$15))), "CR", " ")</f>
        <v xml:space="preserve"> </v>
      </c>
      <c r="AV10" s="21" t="str">
        <f>IF(AND(A10="3x800", OR(AND(D10='club records'!$N$16, E10&lt;='club records'!$O$16), AND(D10='club records'!$N$17, E10&lt;='club records'!$O$17), AND(D10='club records'!$N$18, E10&lt;='club records'!$O$18), AND(D10='club records'!$N$19, E10&lt;='club records'!$O$19))), "CR", " ")</f>
        <v xml:space="preserve"> </v>
      </c>
      <c r="AW10" s="21" t="str">
        <f>IF(AND(A10="pentathlon", OR(AND(D10='club records'!$N$21, E10&gt;='club records'!$O$21), AND(D10='club records'!$N$22, E10&gt;='club records'!$O$22), AND(D10='club records'!$N$23, E10&gt;='club records'!$O$23), AND(D10='club records'!$N$24, E10&gt;='club records'!$O$24), AND(D10='club records'!$N$25, E10&gt;='club records'!$O$25))), "CR", " ")</f>
        <v xml:space="preserve"> </v>
      </c>
      <c r="AX10" s="21" t="str">
        <f>IF(AND(A10="heptathlon", OR(AND(D10='club records'!$N$26, E10&gt;='club records'!$O$26), AND(D10='club records'!$N$27, E10&gt;='club records'!$O$27), AND(D10='club records'!$N$28, E10&gt;='club records'!$O$28), )), "CR", " ")</f>
        <v xml:space="preserve"> </v>
      </c>
    </row>
    <row r="11" spans="1:50" ht="15" x14ac:dyDescent="0.25">
      <c r="A11" s="2">
        <v>200</v>
      </c>
      <c r="B11" s="2" t="s">
        <v>184</v>
      </c>
      <c r="C11" s="2" t="s">
        <v>185</v>
      </c>
      <c r="D11" s="13" t="s">
        <v>45</v>
      </c>
      <c r="E11" s="14">
        <v>23.06</v>
      </c>
      <c r="F11" s="23">
        <v>43648</v>
      </c>
      <c r="G11" s="2" t="s">
        <v>498</v>
      </c>
      <c r="H11" s="24"/>
      <c r="I11" s="20" t="str">
        <f>IF(OR(K11="CR", J11="CR", L11="CR", M11="CR", N11="CR", O11="CR", P11="CR", Q11="CR", R11="CR", S11="CR",T11="CR", U11="CR", V11="CR", W11="CR", X11="CR", Y11="CR", Z11="CR", AA11="CR", AB11="CR", AC11="CR", AD11="CR", AE11="CR", AF11="CR", AG11="CR", AH11="CR", AI11="CR", AJ11="CR", AK11="CR", AL11="CR", AM11="CR", AN11="CR", AO11="CR", AP11="CR", AQ11="CR", AR11="CR", AS11="CR", AT11="CR", AU11="CR", AV11="CR", AW11="CR", AX11="CR"), "***CLUB RECORD***", "")</f>
        <v/>
      </c>
      <c r="J11" s="21" t="str">
        <f>IF(AND(A11=100, OR(AND(D11='club records'!$B$6, E11&lt;='club records'!$C$6), AND(D11='club records'!$B$7, E11&lt;='club records'!$C$7), AND(D11='club records'!$B$8, E11&lt;='club records'!$C$8), AND(D11='club records'!$B$9, E11&lt;='club records'!$C$9), AND(D11='club records'!$B$10, E11&lt;='club records'!$C$10))),"CR"," ")</f>
        <v xml:space="preserve"> </v>
      </c>
      <c r="K11" s="21" t="str">
        <f>IF(AND(A11=200, OR(AND(D11='club records'!$B$11, E11&lt;='club records'!$C$11), AND(D11='club records'!$B$12, E11&lt;='club records'!$C$12), AND(D11='club records'!$B$13, E11&lt;='club records'!$C$13), AND(D11='club records'!$B$14, E11&lt;='club records'!$C$14), AND(D11='club records'!$B$15, E11&lt;='club records'!$C$15))),"CR"," ")</f>
        <v xml:space="preserve"> </v>
      </c>
      <c r="L11" s="21" t="str">
        <f>IF(AND(A11=300, OR(AND(D11='club records'!$B$16, E11&lt;='club records'!$C$16), AND(D11='club records'!$B$17, E11&lt;='club records'!$C$17))),"CR"," ")</f>
        <v xml:space="preserve"> </v>
      </c>
      <c r="M11" s="21" t="str">
        <f>IF(AND(A11=400, OR(AND(D11='club records'!$B$19, E11&lt;='club records'!$C$19), AND(D11='club records'!$B$20, E11&lt;='club records'!$C$20), AND(D11='club records'!$B$21, E11&lt;='club records'!$C$21))),"CR"," ")</f>
        <v xml:space="preserve"> </v>
      </c>
      <c r="N11" s="21" t="str">
        <f>IF(AND(A11=800, OR(AND(D11='club records'!$B$22, E11&lt;='club records'!$C$22), AND(D11='club records'!$B$23, E11&lt;='club records'!$C$23), AND(D11='club records'!$B$24, E11&lt;='club records'!$C$24), AND(D11='club records'!$B$25, E11&lt;='club records'!$C$25), AND(D11='club records'!$B$26, E11&lt;='club records'!$C$26))),"CR"," ")</f>
        <v xml:space="preserve"> </v>
      </c>
      <c r="O11" s="21" t="str">
        <f>IF(AND(A11=1200, AND(D11='club records'!$B$28, E11&lt;='club records'!$C$28)),"CR"," ")</f>
        <v xml:space="preserve"> </v>
      </c>
      <c r="P11" s="21" t="str">
        <f>IF(AND(A11=1500, OR(AND(D11='club records'!$B$29, E11&lt;='club records'!$C$29), AND(D11='club records'!$B$30, E11&lt;='club records'!$C$30), AND(D11='club records'!$B$31, E11&lt;='club records'!$C$31), AND(D11='club records'!$B$32, E11&lt;='club records'!$C$32), AND(D11='club records'!$B$33, E11&lt;='club records'!$C$33))),"CR"," ")</f>
        <v xml:space="preserve"> </v>
      </c>
      <c r="Q11" s="21" t="str">
        <f>IF(AND(A11="1M", AND(D11='club records'!$B$37,E11&lt;='club records'!$C$37)),"CR"," ")</f>
        <v xml:space="preserve"> </v>
      </c>
      <c r="R11" s="21" t="str">
        <f>IF(AND(A11=3000, OR(AND(D11='club records'!$B$39, E11&lt;='club records'!$C$39), AND(D11='club records'!$B$40, E11&lt;='club records'!$C$40), AND(D11='club records'!$B$41, E11&lt;='club records'!$C$41))),"CR"," ")</f>
        <v xml:space="preserve"> </v>
      </c>
      <c r="S11" s="21" t="str">
        <f>IF(AND(A11=5000, OR(AND(D11='club records'!$B$42, E11&lt;='club records'!$C$42), AND(D11='club records'!$B$43, E11&lt;='club records'!$C$43))),"CR"," ")</f>
        <v xml:space="preserve"> </v>
      </c>
      <c r="T11" s="21" t="str">
        <f>IF(AND(A11=10000, OR(AND(D11='club records'!$B$44, E11&lt;='club records'!$C$44), AND(D11='club records'!$B$45, E11&lt;='club records'!$C$45))),"CR"," ")</f>
        <v xml:space="preserve"> </v>
      </c>
      <c r="U11" s="22" t="str">
        <f>IF(AND(A11="high jump", OR(AND(D11='club records'!$F$1, E11&gt;='club records'!$G$1), AND(D11='club records'!$F$2, E11&gt;='club records'!$G$2), AND(D11='club records'!$F$3, E11&gt;='club records'!$G$3),AND(D11='club records'!$F$4, E11&gt;='club records'!$G$4), AND(D11='club records'!$F$5, E11&gt;='club records'!$G$5))), "CR", " ")</f>
        <v xml:space="preserve"> </v>
      </c>
      <c r="V11" s="22" t="str">
        <f>IF(AND(A11="long jump", OR(AND(D11='club records'!$F$6, E11&gt;='club records'!$G$6), AND(D11='club records'!$F$7, E11&gt;='club records'!$G$7), AND(D11='club records'!$F$8, E11&gt;='club records'!$G$8), AND(D11='club records'!$F$9, E11&gt;='club records'!$G$9), AND(D11='club records'!$F$10, E11&gt;='club records'!$G$10))), "CR", " ")</f>
        <v xml:space="preserve"> </v>
      </c>
      <c r="W11" s="22" t="str">
        <f>IF(AND(A11="triple jump", OR(AND(D11='club records'!$F$11, E11&gt;='club records'!$G$11), AND(D11='club records'!$F$12, E11&gt;='club records'!$G$12), AND(D11='club records'!$F$13, E11&gt;='club records'!$G$13), AND(D11='club records'!$F$14, E11&gt;='club records'!$G$14), AND(D11='club records'!$F$15, E11&gt;='club records'!$G$15))), "CR", " ")</f>
        <v xml:space="preserve"> </v>
      </c>
      <c r="X11" s="22" t="str">
        <f>IF(AND(A11="pole vault", OR(AND(D11='club records'!$F$16, E11&gt;='club records'!$G$16), AND(D11='club records'!$F$17, E11&gt;='club records'!$G$17), AND(D11='club records'!$F$18, E11&gt;='club records'!$G$18), AND(D11='club records'!$F$19, E11&gt;='club records'!$G$19), AND(D11='club records'!$F$20, E11&gt;='club records'!$G$20))), "CR", " ")</f>
        <v xml:space="preserve"> </v>
      </c>
      <c r="Y11" s="22" t="str">
        <f>IF(AND(A11="discus 0.75", AND(D11='club records'!$F$21, E11&gt;='club records'!$G$21)), "CR", " ")</f>
        <v xml:space="preserve"> </v>
      </c>
      <c r="Z11" s="22" t="str">
        <f>IF(AND(A11="discus 1", OR(AND(D11='club records'!$F$22, E11&gt;='club records'!$G$22), AND(D11='club records'!$F$23, E11&gt;='club records'!$G$23), AND(D11='club records'!$F$24, E11&gt;='club records'!$G$24), AND(D11='club records'!$F$25, E11&gt;='club records'!$G$25))), "CR", " ")</f>
        <v xml:space="preserve"> </v>
      </c>
      <c r="AA11" s="22" t="str">
        <f>IF(AND(A11="hammer 3", OR(AND(D11='club records'!$F$26, E11&gt;='club records'!$G$26), AND(D11='club records'!$F$27, E11&gt;='club records'!$G$27), AND(D11='club records'!$F$28, E11&gt;='club records'!$G$28))), "CR", " ")</f>
        <v xml:space="preserve"> </v>
      </c>
      <c r="AB11" s="22" t="str">
        <f>IF(AND(A11="hammer 4", OR(AND(D11='club records'!$F$29, E11&gt;='club records'!$G$29), AND(D11='club records'!$F$30, E11&gt;='club records'!$G$30))), "CR", " ")</f>
        <v xml:space="preserve"> </v>
      </c>
      <c r="AC11" s="22" t="str">
        <f>IF(AND(A11="javelin 400", AND(D11='club records'!$F$31, E11&gt;='club records'!$G$31)), "CR", " ")</f>
        <v xml:space="preserve"> </v>
      </c>
      <c r="AD11" s="22" t="str">
        <f>IF(AND(A11="javelin 500", OR(AND(D11='club records'!$F$32, E11&gt;='club records'!$G$32), AND(D11='club records'!$F$33, E11&gt;='club records'!$G$33))), "CR", " ")</f>
        <v xml:space="preserve"> </v>
      </c>
      <c r="AE11" s="22" t="str">
        <f>IF(AND(A11="javelin 600", OR(AND(D11='club records'!$F$34, E11&gt;='club records'!$G$34), AND(D11='club records'!$F$35, E11&gt;='club records'!$G$35))), "CR", " ")</f>
        <v xml:space="preserve"> </v>
      </c>
      <c r="AF11" s="22" t="str">
        <f>IF(AND(A11="shot 2.72", AND(D11='club records'!$F$36, E11&gt;='club records'!$G$36)), "CR", " ")</f>
        <v xml:space="preserve"> </v>
      </c>
      <c r="AG11" s="22" t="str">
        <f>IF(AND(A11="shot 3", OR(AND(D11='club records'!$F$37, E11&gt;='club records'!$G$37), AND(D11='club records'!$F$38, E11&gt;='club records'!$G$38))), "CR", " ")</f>
        <v xml:space="preserve"> </v>
      </c>
      <c r="AH11" s="22" t="str">
        <f>IF(AND(A11="shot 4", OR(AND(D11='club records'!$F$39, E11&gt;='club records'!$G$39), AND(D11='club records'!$F$40, E11&gt;='club records'!$G$40))), "CR", " ")</f>
        <v xml:space="preserve"> </v>
      </c>
      <c r="AI11" s="22" t="str">
        <f>IF(AND(A11="70H", AND(D11='club records'!$J$6, E11&lt;='club records'!$K$6)), "CR", " ")</f>
        <v xml:space="preserve"> </v>
      </c>
      <c r="AJ11" s="22" t="str">
        <f>IF(AND(A11="75H", AND(D11='club records'!$J$7, E11&lt;='club records'!$K$7)), "CR", " ")</f>
        <v xml:space="preserve"> </v>
      </c>
      <c r="AK11" s="22" t="str">
        <f>IF(AND(A11="80H", AND(D11='club records'!$J$8, E11&lt;='club records'!$K$8)), "CR", " ")</f>
        <v xml:space="preserve"> </v>
      </c>
      <c r="AL11" s="22" t="str">
        <f>IF(AND(A11="100H", OR(AND(D11='club records'!$J$9, E11&lt;='club records'!$K$9), AND(D11='club records'!$J$10, E11&lt;='club records'!$K$10))), "CR", " ")</f>
        <v xml:space="preserve"> </v>
      </c>
      <c r="AM11" s="22" t="str">
        <f>IF(AND(A11="300H", AND(D11='club records'!$J$11, E11&lt;='club records'!$K$11)), "CR", " ")</f>
        <v xml:space="preserve"> </v>
      </c>
      <c r="AN11" s="22" t="str">
        <f>IF(AND(A11="400H", OR(AND(D11='club records'!$J$12, E11&lt;='club records'!$K$12), AND(D11='club records'!$J$13, E11&lt;='club records'!$K$13), AND(D11='club records'!$J$14, E11&lt;='club records'!$K$14))), "CR", " ")</f>
        <v xml:space="preserve"> </v>
      </c>
      <c r="AO11" s="22" t="str">
        <f>IF(AND(A11="1500SC", OR(AND(D11='club records'!$J$15, E11&lt;='club records'!$K$15), AND(D11='club records'!$J$16, E11&lt;='club records'!$K$16))), "CR", " ")</f>
        <v xml:space="preserve"> </v>
      </c>
      <c r="AP11" s="22" t="str">
        <f>IF(AND(A11="2000SC", OR(AND(D11='club records'!$J$18, E11&lt;='club records'!$K$18), AND(D11='club records'!$J$19, E11&lt;='club records'!$K$19))), "CR", " ")</f>
        <v xml:space="preserve"> </v>
      </c>
      <c r="AQ11" s="22" t="str">
        <f>IF(AND(A11="3000SC", AND(D11='club records'!$J$21, E11&lt;='club records'!$K$21)), "CR", " ")</f>
        <v xml:space="preserve"> </v>
      </c>
      <c r="AR11" s="21" t="str">
        <f>IF(AND(A11="4x100", OR(AND(D11='club records'!$N$1, E11&lt;='club records'!$O$1), AND(D11='club records'!$N$2, E11&lt;='club records'!$O$2), AND(D11='club records'!$N$3, E11&lt;='club records'!$O$3), AND(D11='club records'!$N$4, E11&lt;='club records'!$O$4), AND(D11='club records'!$N$5, E11&lt;='club records'!$O$5))), "CR", " ")</f>
        <v xml:space="preserve"> </v>
      </c>
      <c r="AS11" s="21" t="str">
        <f>IF(AND(A11="4x200", OR(AND(D11='club records'!$N$6, E11&lt;='club records'!$O$6), AND(D11='club records'!$N$7, E11&lt;='club records'!$O$7), AND(D11='club records'!$N$8, E11&lt;='club records'!$O$8), AND(D11='club records'!$N$9, E11&lt;='club records'!$O$9), AND(D11='club records'!$N$10, E11&lt;='club records'!$O$10))), "CR", " ")</f>
        <v xml:space="preserve"> </v>
      </c>
      <c r="AT11" s="21" t="str">
        <f>IF(AND(A11="4x300", OR(AND(D11='club records'!$N$11, E11&lt;='club records'!$O$11), AND(D11='club records'!$N$12, E11&lt;='club records'!$O$12))), "CR", " ")</f>
        <v xml:space="preserve"> </v>
      </c>
      <c r="AU11" s="21" t="str">
        <f>IF(AND(A11="4x400", OR(AND(D11='club records'!$N$13, E11&lt;='club records'!$O$13), AND(D11='club records'!$N$14, E11&lt;='club records'!$O$14), AND(D11='club records'!$N$15, E11&lt;='club records'!$O$15))), "CR", " ")</f>
        <v xml:space="preserve"> </v>
      </c>
      <c r="AV11" s="21" t="str">
        <f>IF(AND(A11="3x800", OR(AND(D11='club records'!$N$16, E11&lt;='club records'!$O$16), AND(D11='club records'!$N$17, E11&lt;='club records'!$O$17), AND(D11='club records'!$N$18, E11&lt;='club records'!$O$18), AND(D11='club records'!$N$19, E11&lt;='club records'!$O$19))), "CR", " ")</f>
        <v xml:space="preserve"> </v>
      </c>
      <c r="AW11" s="21" t="str">
        <f>IF(AND(A11="pentathlon", OR(AND(D11='club records'!$N$21, E11&gt;='club records'!$O$21), AND(D11='club records'!$N$22, E11&gt;='club records'!$O$22), AND(D11='club records'!$N$23, E11&gt;='club records'!$O$23), AND(D11='club records'!$N$24, E11&gt;='club records'!$O$24), AND(D11='club records'!$N$25, E11&gt;='club records'!$O$25))), "CR", " ")</f>
        <v xml:space="preserve"> </v>
      </c>
      <c r="AX11" s="21" t="str">
        <f>IF(AND(A11="heptathlon", OR(AND(D11='club records'!$N$26, E11&gt;='club records'!$O$26), AND(D11='club records'!$N$27, E11&gt;='club records'!$O$27), AND(D11='club records'!$N$28, E11&gt;='club records'!$O$28), )), "CR", " ")</f>
        <v xml:space="preserve"> </v>
      </c>
    </row>
    <row r="12" spans="1:50" ht="15" x14ac:dyDescent="0.25">
      <c r="A12" s="2">
        <v>200</v>
      </c>
      <c r="B12" s="2" t="s">
        <v>200</v>
      </c>
      <c r="C12" s="2" t="s">
        <v>201</v>
      </c>
      <c r="D12" s="13" t="s">
        <v>45</v>
      </c>
      <c r="E12" s="14">
        <v>23.52</v>
      </c>
      <c r="F12" s="19">
        <v>43649</v>
      </c>
      <c r="G12" s="23" t="s">
        <v>497</v>
      </c>
      <c r="I12" s="20" t="str">
        <f>IF(OR(K12="CR", J12="CR", L12="CR", M12="CR", N12="CR", O12="CR", P12="CR", Q12="CR", R12="CR", S12="CR",T12="CR", U12="CR", V12="CR", W12="CR", X12="CR", Y12="CR", Z12="CR", AA12="CR", AB12="CR", AC12="CR", AD12="CR", AE12="CR", AF12="CR", AG12="CR", AH12="CR", AI12="CR", AJ12="CR", AK12="CR", AL12="CR", AM12="CR", AN12="CR", AO12="CR", AP12="CR", AQ12="CR", AR12="CR", AS12="CR", AT12="CR", AU12="CR", AV12="CR", AW12="CR", AX12="CR"), "***CLUB RECORD***", "")</f>
        <v/>
      </c>
      <c r="J12" s="21" t="str">
        <f>IF(AND(A12=100, OR(AND(D12='club records'!$B$6, E12&lt;='club records'!$C$6), AND(D12='club records'!$B$7, E12&lt;='club records'!$C$7), AND(D12='club records'!$B$8, E12&lt;='club records'!$C$8), AND(D12='club records'!$B$9, E12&lt;='club records'!$C$9), AND(D12='club records'!$B$10, E12&lt;='club records'!$C$10))),"CR"," ")</f>
        <v xml:space="preserve"> </v>
      </c>
      <c r="K12" s="21" t="str">
        <f>IF(AND(A12=200, OR(AND(D12='club records'!$B$11, E12&lt;='club records'!$C$11), AND(D12='club records'!$B$12, E12&lt;='club records'!$C$12), AND(D12='club records'!$B$13, E12&lt;='club records'!$C$13), AND(D12='club records'!$B$14, E12&lt;='club records'!$C$14), AND(D12='club records'!$B$15, E12&lt;='club records'!$C$15))),"CR"," ")</f>
        <v xml:space="preserve"> </v>
      </c>
      <c r="L12" s="21" t="str">
        <f>IF(AND(A12=300, OR(AND(D12='club records'!$B$16, E12&lt;='club records'!$C$16), AND(D12='club records'!$B$17, E12&lt;='club records'!$C$17))),"CR"," ")</f>
        <v xml:space="preserve"> </v>
      </c>
      <c r="M12" s="21" t="str">
        <f>IF(AND(A12=400, OR(AND(D12='club records'!$B$19, E12&lt;='club records'!$C$19), AND(D12='club records'!$B$20, E12&lt;='club records'!$C$20), AND(D12='club records'!$B$21, E12&lt;='club records'!$C$21))),"CR"," ")</f>
        <v xml:space="preserve"> </v>
      </c>
      <c r="N12" s="21" t="str">
        <f>IF(AND(A12=800, OR(AND(D12='club records'!$B$22, E12&lt;='club records'!$C$22), AND(D12='club records'!$B$23, E12&lt;='club records'!$C$23), AND(D12='club records'!$B$24, E12&lt;='club records'!$C$24), AND(D12='club records'!$B$25, E12&lt;='club records'!$C$25), AND(D12='club records'!$B$26, E12&lt;='club records'!$C$26))),"CR"," ")</f>
        <v xml:space="preserve"> </v>
      </c>
      <c r="O12" s="21" t="str">
        <f>IF(AND(A12=1200, AND(D12='club records'!$B$28, E12&lt;='club records'!$C$28)),"CR"," ")</f>
        <v xml:space="preserve"> </v>
      </c>
      <c r="P12" s="21" t="str">
        <f>IF(AND(A12=1500, OR(AND(D12='club records'!$B$29, E12&lt;='club records'!$C$29), AND(D12='club records'!$B$30, E12&lt;='club records'!$C$30), AND(D12='club records'!$B$31, E12&lt;='club records'!$C$31), AND(D12='club records'!$B$32, E12&lt;='club records'!$C$32), AND(D12='club records'!$B$33, E12&lt;='club records'!$C$33))),"CR"," ")</f>
        <v xml:space="preserve"> </v>
      </c>
      <c r="Q12" s="21" t="str">
        <f>IF(AND(A12="1M", AND(D12='club records'!$B$37,E12&lt;='club records'!$C$37)),"CR"," ")</f>
        <v xml:space="preserve"> </v>
      </c>
      <c r="R12" s="21" t="str">
        <f>IF(AND(A12=3000, OR(AND(D12='club records'!$B$39, E12&lt;='club records'!$C$39), AND(D12='club records'!$B$40, E12&lt;='club records'!$C$40), AND(D12='club records'!$B$41, E12&lt;='club records'!$C$41))),"CR"," ")</f>
        <v xml:space="preserve"> </v>
      </c>
      <c r="S12" s="21" t="str">
        <f>IF(AND(A12=5000, OR(AND(D12='club records'!$B$42, E12&lt;='club records'!$C$42), AND(D12='club records'!$B$43, E12&lt;='club records'!$C$43))),"CR"," ")</f>
        <v xml:space="preserve"> </v>
      </c>
      <c r="T12" s="21" t="str">
        <f>IF(AND(A12=10000, OR(AND(D12='club records'!$B$44, E12&lt;='club records'!$C$44), AND(D12='club records'!$B$45, E12&lt;='club records'!$C$45))),"CR"," ")</f>
        <v xml:space="preserve"> </v>
      </c>
      <c r="U12" s="22" t="str">
        <f>IF(AND(A12="high jump", OR(AND(D12='club records'!$F$1, E12&gt;='club records'!$G$1), AND(D12='club records'!$F$2, E12&gt;='club records'!$G$2), AND(D12='club records'!$F$3, E12&gt;='club records'!$G$3),AND(D12='club records'!$F$4, E12&gt;='club records'!$G$4), AND(D12='club records'!$F$5, E12&gt;='club records'!$G$5))), "CR", " ")</f>
        <v xml:space="preserve"> </v>
      </c>
      <c r="V12" s="22" t="str">
        <f>IF(AND(A12="long jump", OR(AND(D12='club records'!$F$6, E12&gt;='club records'!$G$6), AND(D12='club records'!$F$7, E12&gt;='club records'!$G$7), AND(D12='club records'!$F$8, E12&gt;='club records'!$G$8), AND(D12='club records'!$F$9, E12&gt;='club records'!$G$9), AND(D12='club records'!$F$10, E12&gt;='club records'!$G$10))), "CR", " ")</f>
        <v xml:space="preserve"> </v>
      </c>
      <c r="W12" s="22" t="str">
        <f>IF(AND(A12="triple jump", OR(AND(D12='club records'!$F$11, E12&gt;='club records'!$G$11), AND(D12='club records'!$F$12, E12&gt;='club records'!$G$12), AND(D12='club records'!$F$13, E12&gt;='club records'!$G$13), AND(D12='club records'!$F$14, E12&gt;='club records'!$G$14), AND(D12='club records'!$F$15, E12&gt;='club records'!$G$15))), "CR", " ")</f>
        <v xml:space="preserve"> </v>
      </c>
      <c r="X12" s="22" t="str">
        <f>IF(AND(A12="pole vault", OR(AND(D12='club records'!$F$16, E12&gt;='club records'!$G$16), AND(D12='club records'!$F$17, E12&gt;='club records'!$G$17), AND(D12='club records'!$F$18, E12&gt;='club records'!$G$18), AND(D12='club records'!$F$19, E12&gt;='club records'!$G$19), AND(D12='club records'!$F$20, E12&gt;='club records'!$G$20))), "CR", " ")</f>
        <v xml:space="preserve"> </v>
      </c>
      <c r="Y12" s="22" t="str">
        <f>IF(AND(A12="discus 0.75", AND(D12='club records'!$F$21, E12&gt;='club records'!$G$21)), "CR", " ")</f>
        <v xml:space="preserve"> </v>
      </c>
      <c r="Z12" s="22" t="str">
        <f>IF(AND(A12="discus 1", OR(AND(D12='club records'!$F$22, E12&gt;='club records'!$G$22), AND(D12='club records'!$F$23, E12&gt;='club records'!$G$23), AND(D12='club records'!$F$24, E12&gt;='club records'!$G$24), AND(D12='club records'!$F$25, E12&gt;='club records'!$G$25))), "CR", " ")</f>
        <v xml:space="preserve"> </v>
      </c>
      <c r="AA12" s="22" t="str">
        <f>IF(AND(A12="hammer 3", OR(AND(D12='club records'!$F$26, E12&gt;='club records'!$G$26), AND(D12='club records'!$F$27, E12&gt;='club records'!$G$27), AND(D12='club records'!$F$28, E12&gt;='club records'!$G$28))), "CR", " ")</f>
        <v xml:space="preserve"> </v>
      </c>
      <c r="AB12" s="22" t="str">
        <f>IF(AND(A12="hammer 4", OR(AND(D12='club records'!$F$29, E12&gt;='club records'!$G$29), AND(D12='club records'!$F$30, E12&gt;='club records'!$G$30))), "CR", " ")</f>
        <v xml:space="preserve"> </v>
      </c>
      <c r="AC12" s="22" t="str">
        <f>IF(AND(A12="javelin 400", AND(D12='club records'!$F$31, E12&gt;='club records'!$G$31)), "CR", " ")</f>
        <v xml:space="preserve"> </v>
      </c>
      <c r="AD12" s="22" t="str">
        <f>IF(AND(A12="javelin 500", OR(AND(D12='club records'!$F$32, E12&gt;='club records'!$G$32), AND(D12='club records'!$F$33, E12&gt;='club records'!$G$33))), "CR", " ")</f>
        <v xml:space="preserve"> </v>
      </c>
      <c r="AE12" s="22" t="str">
        <f>IF(AND(A12="javelin 600", OR(AND(D12='club records'!$F$34, E12&gt;='club records'!$G$34), AND(D12='club records'!$F$35, E12&gt;='club records'!$G$35))), "CR", " ")</f>
        <v xml:space="preserve"> </v>
      </c>
      <c r="AF12" s="22" t="str">
        <f>IF(AND(A12="shot 2.72", AND(D12='club records'!$F$36, E12&gt;='club records'!$G$36)), "CR", " ")</f>
        <v xml:space="preserve"> </v>
      </c>
      <c r="AG12" s="22" t="str">
        <f>IF(AND(A12="shot 3", OR(AND(D12='club records'!$F$37, E12&gt;='club records'!$G$37), AND(D12='club records'!$F$38, E12&gt;='club records'!$G$38))), "CR", " ")</f>
        <v xml:space="preserve"> </v>
      </c>
      <c r="AH12" s="22" t="str">
        <f>IF(AND(A12="shot 4", OR(AND(D12='club records'!$F$39, E12&gt;='club records'!$G$39), AND(D12='club records'!$F$40, E12&gt;='club records'!$G$40))), "CR", " ")</f>
        <v xml:space="preserve"> </v>
      </c>
      <c r="AI12" s="22" t="str">
        <f>IF(AND(A12="70H", AND(D12='club records'!$J$6, E12&lt;='club records'!$K$6)), "CR", " ")</f>
        <v xml:space="preserve"> </v>
      </c>
      <c r="AJ12" s="22" t="str">
        <f>IF(AND(A12="75H", AND(D12='club records'!$J$7, E12&lt;='club records'!$K$7)), "CR", " ")</f>
        <v xml:space="preserve"> </v>
      </c>
      <c r="AK12" s="22" t="str">
        <f>IF(AND(A12="80H", AND(D12='club records'!$J$8, E12&lt;='club records'!$K$8)), "CR", " ")</f>
        <v xml:space="preserve"> </v>
      </c>
      <c r="AL12" s="22" t="str">
        <f>IF(AND(A12="100H", OR(AND(D12='club records'!$J$9, E12&lt;='club records'!$K$9), AND(D12='club records'!$J$10, E12&lt;='club records'!$K$10))), "CR", " ")</f>
        <v xml:space="preserve"> </v>
      </c>
      <c r="AM12" s="22" t="str">
        <f>IF(AND(A12="300H", AND(D12='club records'!$J$11, E12&lt;='club records'!$K$11)), "CR", " ")</f>
        <v xml:space="preserve"> </v>
      </c>
      <c r="AN12" s="22" t="str">
        <f>IF(AND(A12="400H", OR(AND(D12='club records'!$J$12, E12&lt;='club records'!$K$12), AND(D12='club records'!$J$13, E12&lt;='club records'!$K$13), AND(D12='club records'!$J$14, E12&lt;='club records'!$K$14))), "CR", " ")</f>
        <v xml:space="preserve"> </v>
      </c>
      <c r="AO12" s="22" t="str">
        <f>IF(AND(A12="1500SC", OR(AND(D12='club records'!$J$15, E12&lt;='club records'!$K$15), AND(D12='club records'!$J$16, E12&lt;='club records'!$K$16))), "CR", " ")</f>
        <v xml:space="preserve"> </v>
      </c>
      <c r="AP12" s="22" t="str">
        <f>IF(AND(A12="2000SC", OR(AND(D12='club records'!$J$18, E12&lt;='club records'!$K$18), AND(D12='club records'!$J$19, E12&lt;='club records'!$K$19))), "CR", " ")</f>
        <v xml:space="preserve"> </v>
      </c>
      <c r="AQ12" s="22" t="str">
        <f>IF(AND(A12="3000SC", AND(D12='club records'!$J$21, E12&lt;='club records'!$K$21)), "CR", " ")</f>
        <v xml:space="preserve"> </v>
      </c>
      <c r="AR12" s="21" t="str">
        <f>IF(AND(A12="4x100", OR(AND(D12='club records'!$N$1, E12&lt;='club records'!$O$1), AND(D12='club records'!$N$2, E12&lt;='club records'!$O$2), AND(D12='club records'!$N$3, E12&lt;='club records'!$O$3), AND(D12='club records'!$N$4, E12&lt;='club records'!$O$4), AND(D12='club records'!$N$5, E12&lt;='club records'!$O$5))), "CR", " ")</f>
        <v xml:space="preserve"> </v>
      </c>
      <c r="AS12" s="21" t="str">
        <f>IF(AND(A12="4x200", OR(AND(D12='club records'!$N$6, E12&lt;='club records'!$O$6), AND(D12='club records'!$N$7, E12&lt;='club records'!$O$7), AND(D12='club records'!$N$8, E12&lt;='club records'!$O$8), AND(D12='club records'!$N$9, E12&lt;='club records'!$O$9), AND(D12='club records'!$N$10, E12&lt;='club records'!$O$10))), "CR", " ")</f>
        <v xml:space="preserve"> </v>
      </c>
      <c r="AT12" s="21" t="str">
        <f>IF(AND(A12="4x300", OR(AND(D12='club records'!$N$11, E12&lt;='club records'!$O$11), AND(D12='club records'!$N$12, E12&lt;='club records'!$O$12))), "CR", " ")</f>
        <v xml:space="preserve"> </v>
      </c>
      <c r="AU12" s="21" t="str">
        <f>IF(AND(A12="4x400", OR(AND(D12='club records'!$N$13, E12&lt;='club records'!$O$13), AND(D12='club records'!$N$14, E12&lt;='club records'!$O$14), AND(D12='club records'!$N$15, E12&lt;='club records'!$O$15))), "CR", " ")</f>
        <v xml:space="preserve"> </v>
      </c>
      <c r="AV12" s="21" t="str">
        <f>IF(AND(A12="3x800", OR(AND(D12='club records'!$N$16, E12&lt;='club records'!$O$16), AND(D12='club records'!$N$17, E12&lt;='club records'!$O$17), AND(D12='club records'!$N$18, E12&lt;='club records'!$O$18), AND(D12='club records'!$N$19, E12&lt;='club records'!$O$19))), "CR", " ")</f>
        <v xml:space="preserve"> </v>
      </c>
      <c r="AW12" s="21" t="str">
        <f>IF(AND(A12="pentathlon", OR(AND(D12='club records'!$N$21, E12&gt;='club records'!$O$21), AND(D12='club records'!$N$22, E12&gt;='club records'!$O$22), AND(D12='club records'!$N$23, E12&gt;='club records'!$O$23), AND(D12='club records'!$N$24, E12&gt;='club records'!$O$24), AND(D12='club records'!$N$25, E12&gt;='club records'!$O$25))), "CR", " ")</f>
        <v xml:space="preserve"> </v>
      </c>
      <c r="AX12" s="21" t="str">
        <f>IF(AND(A12="heptathlon", OR(AND(D12='club records'!$N$26, E12&gt;='club records'!$O$26), AND(D12='club records'!$N$27, E12&gt;='club records'!$O$27), AND(D12='club records'!$N$28, E12&gt;='club records'!$O$28), )), "CR", " ")</f>
        <v xml:space="preserve"> </v>
      </c>
    </row>
    <row r="13" spans="1:50" ht="15" x14ac:dyDescent="0.25">
      <c r="A13" s="2">
        <v>200</v>
      </c>
      <c r="B13" s="2" t="s">
        <v>177</v>
      </c>
      <c r="C13" s="2" t="s">
        <v>178</v>
      </c>
      <c r="D13" s="13" t="s">
        <v>45</v>
      </c>
      <c r="E13" s="14">
        <v>24.3</v>
      </c>
      <c r="F13" s="19">
        <v>43597</v>
      </c>
      <c r="G13" s="2" t="s">
        <v>341</v>
      </c>
      <c r="H13" s="2" t="s">
        <v>366</v>
      </c>
      <c r="I13" s="20" t="str">
        <f>IF(OR(K13="CR", J13="CR", L13="CR", M13="CR", N13="CR", O13="CR", P13="CR", Q13="CR", R13="CR", S13="CR",T13="CR", U13="CR", V13="CR", W13="CR", X13="CR", Y13="CR", Z13="CR", AA13="CR", AB13="CR", AC13="CR", AD13="CR", AE13="CR", AF13="CR", AG13="CR", AH13="CR", AI13="CR", AJ13="CR", AK13="CR", AL13="CR", AM13="CR", AN13="CR", AO13="CR", AP13="CR", AQ13="CR", AR13="CR", AS13="CR", AT13="CR", AU13="CR", AV13="CR", AW13="CR", AX13="CR"), "***CLUB RECORD***", "")</f>
        <v/>
      </c>
      <c r="J13" s="21" t="str">
        <f>IF(AND(A13=100, OR(AND(D13='club records'!$B$6, E13&lt;='club records'!$C$6), AND(D13='club records'!$B$7, E13&lt;='club records'!$C$7), AND(D13='club records'!$B$8, E13&lt;='club records'!$C$8), AND(D13='club records'!$B$9, E13&lt;='club records'!$C$9), AND(D13='club records'!$B$10, E13&lt;='club records'!$C$10))),"CR"," ")</f>
        <v xml:space="preserve"> </v>
      </c>
      <c r="K13" s="21" t="str">
        <f>IF(AND(A13=200, OR(AND(D13='club records'!$B$11, E13&lt;='club records'!$C$11), AND(D13='club records'!$B$12, E13&lt;='club records'!$C$12), AND(D13='club records'!$B$13, E13&lt;='club records'!$C$13), AND(D13='club records'!$B$14, E13&lt;='club records'!$C$14), AND(D13='club records'!$B$15, E13&lt;='club records'!$C$15))),"CR"," ")</f>
        <v xml:space="preserve"> </v>
      </c>
      <c r="L13" s="21" t="str">
        <f>IF(AND(A13=300, OR(AND(D13='club records'!$B$16, E13&lt;='club records'!$C$16), AND(D13='club records'!$B$17, E13&lt;='club records'!$C$17))),"CR"," ")</f>
        <v xml:space="preserve"> </v>
      </c>
      <c r="M13" s="21" t="str">
        <f>IF(AND(A13=400, OR(AND(D13='club records'!$B$19, E13&lt;='club records'!$C$19), AND(D13='club records'!$B$20, E13&lt;='club records'!$C$20), AND(D13='club records'!$B$21, E13&lt;='club records'!$C$21))),"CR"," ")</f>
        <v xml:space="preserve"> </v>
      </c>
      <c r="N13" s="21" t="str">
        <f>IF(AND(A13=800, OR(AND(D13='club records'!$B$22, E13&lt;='club records'!$C$22), AND(D13='club records'!$B$23, E13&lt;='club records'!$C$23), AND(D13='club records'!$B$24, E13&lt;='club records'!$C$24), AND(D13='club records'!$B$25, E13&lt;='club records'!$C$25), AND(D13='club records'!$B$26, E13&lt;='club records'!$C$26))),"CR"," ")</f>
        <v xml:space="preserve"> </v>
      </c>
      <c r="O13" s="21" t="str">
        <f>IF(AND(A13=1200, AND(D13='club records'!$B$28, E13&lt;='club records'!$C$28)),"CR"," ")</f>
        <v xml:space="preserve"> </v>
      </c>
      <c r="P13" s="21" t="str">
        <f>IF(AND(A13=1500, OR(AND(D13='club records'!$B$29, E13&lt;='club records'!$C$29), AND(D13='club records'!$B$30, E13&lt;='club records'!$C$30), AND(D13='club records'!$B$31, E13&lt;='club records'!$C$31), AND(D13='club records'!$B$32, E13&lt;='club records'!$C$32), AND(D13='club records'!$B$33, E13&lt;='club records'!$C$33))),"CR"," ")</f>
        <v xml:space="preserve"> </v>
      </c>
      <c r="Q13" s="21" t="str">
        <f>IF(AND(A13="1M", AND(D13='club records'!$B$37,E13&lt;='club records'!$C$37)),"CR"," ")</f>
        <v xml:space="preserve"> </v>
      </c>
      <c r="R13" s="21" t="str">
        <f>IF(AND(A13=3000, OR(AND(D13='club records'!$B$39, E13&lt;='club records'!$C$39), AND(D13='club records'!$B$40, E13&lt;='club records'!$C$40), AND(D13='club records'!$B$41, E13&lt;='club records'!$C$41))),"CR"," ")</f>
        <v xml:space="preserve"> </v>
      </c>
      <c r="S13" s="21" t="str">
        <f>IF(AND(A13=5000, OR(AND(D13='club records'!$B$42, E13&lt;='club records'!$C$42), AND(D13='club records'!$B$43, E13&lt;='club records'!$C$43))),"CR"," ")</f>
        <v xml:space="preserve"> </v>
      </c>
      <c r="T13" s="21" t="str">
        <f>IF(AND(A13=10000, OR(AND(D13='club records'!$B$44, E13&lt;='club records'!$C$44), AND(D13='club records'!$B$45, E13&lt;='club records'!$C$45))),"CR"," ")</f>
        <v xml:space="preserve"> </v>
      </c>
      <c r="U13" s="22" t="str">
        <f>IF(AND(A13="high jump", OR(AND(D13='club records'!$F$1, E13&gt;='club records'!$G$1), AND(D13='club records'!$F$2, E13&gt;='club records'!$G$2), AND(D13='club records'!$F$3, E13&gt;='club records'!$G$3),AND(D13='club records'!$F$4, E13&gt;='club records'!$G$4), AND(D13='club records'!$F$5, E13&gt;='club records'!$G$5))), "CR", " ")</f>
        <v xml:space="preserve"> </v>
      </c>
      <c r="V13" s="22" t="str">
        <f>IF(AND(A13="long jump", OR(AND(D13='club records'!$F$6, E13&gt;='club records'!$G$6), AND(D13='club records'!$F$7, E13&gt;='club records'!$G$7), AND(D13='club records'!$F$8, E13&gt;='club records'!$G$8), AND(D13='club records'!$F$9, E13&gt;='club records'!$G$9), AND(D13='club records'!$F$10, E13&gt;='club records'!$G$10))), "CR", " ")</f>
        <v xml:space="preserve"> </v>
      </c>
      <c r="W13" s="22" t="str">
        <f>IF(AND(A13="triple jump", OR(AND(D13='club records'!$F$11, E13&gt;='club records'!$G$11), AND(D13='club records'!$F$12, E13&gt;='club records'!$G$12), AND(D13='club records'!$F$13, E13&gt;='club records'!$G$13), AND(D13='club records'!$F$14, E13&gt;='club records'!$G$14), AND(D13='club records'!$F$15, E13&gt;='club records'!$G$15))), "CR", " ")</f>
        <v xml:space="preserve"> </v>
      </c>
      <c r="X13" s="22" t="str">
        <f>IF(AND(A13="pole vault", OR(AND(D13='club records'!$F$16, E13&gt;='club records'!$G$16), AND(D13='club records'!$F$17, E13&gt;='club records'!$G$17), AND(D13='club records'!$F$18, E13&gt;='club records'!$G$18), AND(D13='club records'!$F$19, E13&gt;='club records'!$G$19), AND(D13='club records'!$F$20, E13&gt;='club records'!$G$20))), "CR", " ")</f>
        <v xml:space="preserve"> </v>
      </c>
      <c r="Y13" s="22" t="str">
        <f>IF(AND(A13="discus 0.75", AND(D13='club records'!$F$21, E13&gt;='club records'!$G$21)), "CR", " ")</f>
        <v xml:space="preserve"> </v>
      </c>
      <c r="Z13" s="22" t="str">
        <f>IF(AND(A13="discus 1", OR(AND(D13='club records'!$F$22, E13&gt;='club records'!$G$22), AND(D13='club records'!$F$23, E13&gt;='club records'!$G$23), AND(D13='club records'!$F$24, E13&gt;='club records'!$G$24), AND(D13='club records'!$F$25, E13&gt;='club records'!$G$25))), "CR", " ")</f>
        <v xml:space="preserve"> </v>
      </c>
      <c r="AA13" s="22" t="str">
        <f>IF(AND(A13="hammer 3", OR(AND(D13='club records'!$F$26, E13&gt;='club records'!$G$26), AND(D13='club records'!$F$27, E13&gt;='club records'!$G$27), AND(D13='club records'!$F$28, E13&gt;='club records'!$G$28))), "CR", " ")</f>
        <v xml:space="preserve"> </v>
      </c>
      <c r="AB13" s="22" t="str">
        <f>IF(AND(A13="hammer 4", OR(AND(D13='club records'!$F$29, E13&gt;='club records'!$G$29), AND(D13='club records'!$F$30, E13&gt;='club records'!$G$30))), "CR", " ")</f>
        <v xml:space="preserve"> </v>
      </c>
      <c r="AC13" s="22" t="str">
        <f>IF(AND(A13="javelin 400", AND(D13='club records'!$F$31, E13&gt;='club records'!$G$31)), "CR", " ")</f>
        <v xml:space="preserve"> </v>
      </c>
      <c r="AD13" s="22" t="str">
        <f>IF(AND(A13="javelin 500", OR(AND(D13='club records'!$F$32, E13&gt;='club records'!$G$32), AND(D13='club records'!$F$33, E13&gt;='club records'!$G$33))), "CR", " ")</f>
        <v xml:space="preserve"> </v>
      </c>
      <c r="AE13" s="22" t="str">
        <f>IF(AND(A13="javelin 600", OR(AND(D13='club records'!$F$34, E13&gt;='club records'!$G$34), AND(D13='club records'!$F$35, E13&gt;='club records'!$G$35))), "CR", " ")</f>
        <v xml:space="preserve"> </v>
      </c>
      <c r="AF13" s="22" t="str">
        <f>IF(AND(A13="shot 2.72", AND(D13='club records'!$F$36, E13&gt;='club records'!$G$36)), "CR", " ")</f>
        <v xml:space="preserve"> </v>
      </c>
      <c r="AG13" s="22" t="str">
        <f>IF(AND(A13="shot 3", OR(AND(D13='club records'!$F$37, E13&gt;='club records'!$G$37), AND(D13='club records'!$F$38, E13&gt;='club records'!$G$38))), "CR", " ")</f>
        <v xml:space="preserve"> </v>
      </c>
      <c r="AH13" s="22" t="str">
        <f>IF(AND(A13="shot 4", OR(AND(D13='club records'!$F$39, E13&gt;='club records'!$G$39), AND(D13='club records'!$F$40, E13&gt;='club records'!$G$40))), "CR", " ")</f>
        <v xml:space="preserve"> </v>
      </c>
      <c r="AI13" s="22" t="str">
        <f>IF(AND(A13="70H", AND(D13='club records'!$J$6, E13&lt;='club records'!$K$6)), "CR", " ")</f>
        <v xml:space="preserve"> </v>
      </c>
      <c r="AJ13" s="22" t="str">
        <f>IF(AND(A13="75H", AND(D13='club records'!$J$7, E13&lt;='club records'!$K$7)), "CR", " ")</f>
        <v xml:space="preserve"> </v>
      </c>
      <c r="AK13" s="22" t="str">
        <f>IF(AND(A13="80H", AND(D13='club records'!$J$8, E13&lt;='club records'!$K$8)), "CR", " ")</f>
        <v xml:space="preserve"> </v>
      </c>
      <c r="AL13" s="22" t="str">
        <f>IF(AND(A13="100H", OR(AND(D13='club records'!$J$9, E13&lt;='club records'!$K$9), AND(D13='club records'!$J$10, E13&lt;='club records'!$K$10))), "CR", " ")</f>
        <v xml:space="preserve"> </v>
      </c>
      <c r="AM13" s="22" t="str">
        <f>IF(AND(A13="300H", AND(D13='club records'!$J$11, E13&lt;='club records'!$K$11)), "CR", " ")</f>
        <v xml:space="preserve"> </v>
      </c>
      <c r="AN13" s="22" t="str">
        <f>IF(AND(A13="400H", OR(AND(D13='club records'!$J$12, E13&lt;='club records'!$K$12), AND(D13='club records'!$J$13, E13&lt;='club records'!$K$13), AND(D13='club records'!$J$14, E13&lt;='club records'!$K$14))), "CR", " ")</f>
        <v xml:space="preserve"> </v>
      </c>
      <c r="AO13" s="22" t="str">
        <f>IF(AND(A13="1500SC", OR(AND(D13='club records'!$J$15, E13&lt;='club records'!$K$15), AND(D13='club records'!$J$16, E13&lt;='club records'!$K$16))), "CR", " ")</f>
        <v xml:space="preserve"> </v>
      </c>
      <c r="AP13" s="22" t="str">
        <f>IF(AND(A13="2000SC", OR(AND(D13='club records'!$J$18, E13&lt;='club records'!$K$18), AND(D13='club records'!$J$19, E13&lt;='club records'!$K$19))), "CR", " ")</f>
        <v xml:space="preserve"> </v>
      </c>
      <c r="AQ13" s="22" t="str">
        <f>IF(AND(A13="3000SC", AND(D13='club records'!$J$21, E13&lt;='club records'!$K$21)), "CR", " ")</f>
        <v xml:space="preserve"> </v>
      </c>
      <c r="AR13" s="21" t="str">
        <f>IF(AND(A13="4x100", OR(AND(D13='club records'!$N$1, E13&lt;='club records'!$O$1), AND(D13='club records'!$N$2, E13&lt;='club records'!$O$2), AND(D13='club records'!$N$3, E13&lt;='club records'!$O$3), AND(D13='club records'!$N$4, E13&lt;='club records'!$O$4), AND(D13='club records'!$N$5, E13&lt;='club records'!$O$5))), "CR", " ")</f>
        <v xml:space="preserve"> </v>
      </c>
      <c r="AS13" s="21" t="str">
        <f>IF(AND(A13="4x200", OR(AND(D13='club records'!$N$6, E13&lt;='club records'!$O$6), AND(D13='club records'!$N$7, E13&lt;='club records'!$O$7), AND(D13='club records'!$N$8, E13&lt;='club records'!$O$8), AND(D13='club records'!$N$9, E13&lt;='club records'!$O$9), AND(D13='club records'!$N$10, E13&lt;='club records'!$O$10))), "CR", " ")</f>
        <v xml:space="preserve"> </v>
      </c>
      <c r="AT13" s="21" t="str">
        <f>IF(AND(A13="4x300", OR(AND(D13='club records'!$N$11, E13&lt;='club records'!$O$11), AND(D13='club records'!$N$12, E13&lt;='club records'!$O$12))), "CR", " ")</f>
        <v xml:space="preserve"> </v>
      </c>
      <c r="AU13" s="21" t="str">
        <f>IF(AND(A13="4x400", OR(AND(D13='club records'!$N$13, E13&lt;='club records'!$O$13), AND(D13='club records'!$N$14, E13&lt;='club records'!$O$14), AND(D13='club records'!$N$15, E13&lt;='club records'!$O$15))), "CR", " ")</f>
        <v xml:space="preserve"> </v>
      </c>
      <c r="AV13" s="21" t="str">
        <f>IF(AND(A13="3x800", OR(AND(D13='club records'!$N$16, E13&lt;='club records'!$O$16), AND(D13='club records'!$N$17, E13&lt;='club records'!$O$17), AND(D13='club records'!$N$18, E13&lt;='club records'!$O$18), AND(D13='club records'!$N$19, E13&lt;='club records'!$O$19))), "CR", " ")</f>
        <v xml:space="preserve"> </v>
      </c>
      <c r="AW13" s="21" t="str">
        <f>IF(AND(A13="pentathlon", OR(AND(D13='club records'!$N$21, E13&gt;='club records'!$O$21), AND(D13='club records'!$N$22, E13&gt;='club records'!$O$22), AND(D13='club records'!$N$23, E13&gt;='club records'!$O$23), AND(D13='club records'!$N$24, E13&gt;='club records'!$O$24), AND(D13='club records'!$N$25, E13&gt;='club records'!$O$25))), "CR", " ")</f>
        <v xml:space="preserve"> </v>
      </c>
      <c r="AX13" s="21" t="str">
        <f>IF(AND(A13="heptathlon", OR(AND(D13='club records'!$N$26, E13&gt;='club records'!$O$26), AND(D13='club records'!$N$27, E13&gt;='club records'!$O$27), AND(D13='club records'!$N$28, E13&gt;='club records'!$O$28), )), "CR", " ")</f>
        <v xml:space="preserve"> </v>
      </c>
    </row>
    <row r="14" spans="1:50" ht="15" x14ac:dyDescent="0.25">
      <c r="A14" s="2">
        <v>200</v>
      </c>
      <c r="B14" s="2" t="s">
        <v>16</v>
      </c>
      <c r="C14" s="2" t="s">
        <v>51</v>
      </c>
      <c r="D14" s="13" t="s">
        <v>45</v>
      </c>
      <c r="E14" s="14">
        <v>24.81</v>
      </c>
      <c r="F14" s="19">
        <v>43575</v>
      </c>
      <c r="G14" s="2" t="s">
        <v>341</v>
      </c>
      <c r="H14" s="2" t="s">
        <v>342</v>
      </c>
      <c r="I14" s="20" t="str">
        <f>IF(OR(K14="CR", J14="CR", L14="CR", M14="CR", N14="CR", O14="CR", P14="CR", Q14="CR", R14="CR", S14="CR",T14="CR", U14="CR", V14="CR", W14="CR", X14="CR", Y14="CR", Z14="CR", AA14="CR", AB14="CR", AC14="CR", AD14="CR", AE14="CR", AF14="CR", AG14="CR", AH14="CR", AI14="CR", AJ14="CR", AK14="CR", AL14="CR", AM14="CR", AN14="CR", AO14="CR", AP14="CR", AQ14="CR", AR14="CR", AS14="CR", AT14="CR", AU14="CR", AV14="CR", AW14="CR", AX14="CR"), "***CLUB RECORD***", "")</f>
        <v/>
      </c>
      <c r="J14" s="21" t="str">
        <f>IF(AND(A14=100, OR(AND(D14='club records'!$B$6, E14&lt;='club records'!$C$6), AND(D14='club records'!$B$7, E14&lt;='club records'!$C$7), AND(D14='club records'!$B$8, E14&lt;='club records'!$C$8), AND(D14='club records'!$B$9, E14&lt;='club records'!$C$9), AND(D14='club records'!$B$10, E14&lt;='club records'!$C$10))),"CR"," ")</f>
        <v xml:space="preserve"> </v>
      </c>
      <c r="K14" s="21" t="str">
        <f>IF(AND(A14=200, OR(AND(D14='club records'!$B$11, E14&lt;='club records'!$C$11), AND(D14='club records'!$B$12, E14&lt;='club records'!$C$12), AND(D14='club records'!$B$13, E14&lt;='club records'!$C$13), AND(D14='club records'!$B$14, E14&lt;='club records'!$C$14), AND(D14='club records'!$B$15, E14&lt;='club records'!$C$15))),"CR"," ")</f>
        <v xml:space="preserve"> </v>
      </c>
      <c r="L14" s="21" t="str">
        <f>IF(AND(A14=300, OR(AND(D14='club records'!$B$16, E14&lt;='club records'!$C$16), AND(D14='club records'!$B$17, E14&lt;='club records'!$C$17))),"CR"," ")</f>
        <v xml:space="preserve"> </v>
      </c>
      <c r="M14" s="21" t="str">
        <f>IF(AND(A14=400, OR(AND(D14='club records'!$B$19, E14&lt;='club records'!$C$19), AND(D14='club records'!$B$20, E14&lt;='club records'!$C$20), AND(D14='club records'!$B$21, E14&lt;='club records'!$C$21))),"CR"," ")</f>
        <v xml:space="preserve"> </v>
      </c>
      <c r="N14" s="21" t="str">
        <f>IF(AND(A14=800, OR(AND(D14='club records'!$B$22, E14&lt;='club records'!$C$22), AND(D14='club records'!$B$23, E14&lt;='club records'!$C$23), AND(D14='club records'!$B$24, E14&lt;='club records'!$C$24), AND(D14='club records'!$B$25, E14&lt;='club records'!$C$25), AND(D14='club records'!$B$26, E14&lt;='club records'!$C$26))),"CR"," ")</f>
        <v xml:space="preserve"> </v>
      </c>
      <c r="O14" s="21" t="str">
        <f>IF(AND(A14=1200, AND(D14='club records'!$B$28, E14&lt;='club records'!$C$28)),"CR"," ")</f>
        <v xml:space="preserve"> </v>
      </c>
      <c r="P14" s="21" t="str">
        <f>IF(AND(A14=1500, OR(AND(D14='club records'!$B$29, E14&lt;='club records'!$C$29), AND(D14='club records'!$B$30, E14&lt;='club records'!$C$30), AND(D14='club records'!$B$31, E14&lt;='club records'!$C$31), AND(D14='club records'!$B$32, E14&lt;='club records'!$C$32), AND(D14='club records'!$B$33, E14&lt;='club records'!$C$33))),"CR"," ")</f>
        <v xml:space="preserve"> </v>
      </c>
      <c r="Q14" s="21" t="str">
        <f>IF(AND(A14="1M", AND(D14='club records'!$B$37,E14&lt;='club records'!$C$37)),"CR"," ")</f>
        <v xml:space="preserve"> </v>
      </c>
      <c r="R14" s="21" t="str">
        <f>IF(AND(A14=3000, OR(AND(D14='club records'!$B$39, E14&lt;='club records'!$C$39), AND(D14='club records'!$B$40, E14&lt;='club records'!$C$40), AND(D14='club records'!$B$41, E14&lt;='club records'!$C$41))),"CR"," ")</f>
        <v xml:space="preserve"> </v>
      </c>
      <c r="S14" s="21" t="str">
        <f>IF(AND(A14=5000, OR(AND(D14='club records'!$B$42, E14&lt;='club records'!$C$42), AND(D14='club records'!$B$43, E14&lt;='club records'!$C$43))),"CR"," ")</f>
        <v xml:space="preserve"> </v>
      </c>
      <c r="T14" s="21" t="str">
        <f>IF(AND(A14=10000, OR(AND(D14='club records'!$B$44, E14&lt;='club records'!$C$44), AND(D14='club records'!$B$45, E14&lt;='club records'!$C$45))),"CR"," ")</f>
        <v xml:space="preserve"> </v>
      </c>
      <c r="U14" s="22" t="str">
        <f>IF(AND(A14="high jump", OR(AND(D14='club records'!$F$1, E14&gt;='club records'!$G$1), AND(D14='club records'!$F$2, E14&gt;='club records'!$G$2), AND(D14='club records'!$F$3, E14&gt;='club records'!$G$3),AND(D14='club records'!$F$4, E14&gt;='club records'!$G$4), AND(D14='club records'!$F$5, E14&gt;='club records'!$G$5))), "CR", " ")</f>
        <v xml:space="preserve"> </v>
      </c>
      <c r="V14" s="22" t="str">
        <f>IF(AND(A14="long jump", OR(AND(D14='club records'!$F$6, E14&gt;='club records'!$G$6), AND(D14='club records'!$F$7, E14&gt;='club records'!$G$7), AND(D14='club records'!$F$8, E14&gt;='club records'!$G$8), AND(D14='club records'!$F$9, E14&gt;='club records'!$G$9), AND(D14='club records'!$F$10, E14&gt;='club records'!$G$10))), "CR", " ")</f>
        <v xml:space="preserve"> </v>
      </c>
      <c r="W14" s="22" t="str">
        <f>IF(AND(A14="triple jump", OR(AND(D14='club records'!$F$11, E14&gt;='club records'!$G$11), AND(D14='club records'!$F$12, E14&gt;='club records'!$G$12), AND(D14='club records'!$F$13, E14&gt;='club records'!$G$13), AND(D14='club records'!$F$14, E14&gt;='club records'!$G$14), AND(D14='club records'!$F$15, E14&gt;='club records'!$G$15))), "CR", " ")</f>
        <v xml:space="preserve"> </v>
      </c>
      <c r="X14" s="22" t="str">
        <f>IF(AND(A14="pole vault", OR(AND(D14='club records'!$F$16, E14&gt;='club records'!$G$16), AND(D14='club records'!$F$17, E14&gt;='club records'!$G$17), AND(D14='club records'!$F$18, E14&gt;='club records'!$G$18), AND(D14='club records'!$F$19, E14&gt;='club records'!$G$19), AND(D14='club records'!$F$20, E14&gt;='club records'!$G$20))), "CR", " ")</f>
        <v xml:space="preserve"> </v>
      </c>
      <c r="Y14" s="22" t="str">
        <f>IF(AND(A14="discus 0.75", AND(D14='club records'!$F$21, E14&gt;='club records'!$G$21)), "CR", " ")</f>
        <v xml:space="preserve"> </v>
      </c>
      <c r="Z14" s="22" t="str">
        <f>IF(AND(A14="discus 1", OR(AND(D14='club records'!$F$22, E14&gt;='club records'!$G$22), AND(D14='club records'!$F$23, E14&gt;='club records'!$G$23), AND(D14='club records'!$F$24, E14&gt;='club records'!$G$24), AND(D14='club records'!$F$25, E14&gt;='club records'!$G$25))), "CR", " ")</f>
        <v xml:space="preserve"> </v>
      </c>
      <c r="AA14" s="22" t="str">
        <f>IF(AND(A14="hammer 3", OR(AND(D14='club records'!$F$26, E14&gt;='club records'!$G$26), AND(D14='club records'!$F$27, E14&gt;='club records'!$G$27), AND(D14='club records'!$F$28, E14&gt;='club records'!$G$28))), "CR", " ")</f>
        <v xml:space="preserve"> </v>
      </c>
      <c r="AB14" s="22" t="str">
        <f>IF(AND(A14="hammer 4", OR(AND(D14='club records'!$F$29, E14&gt;='club records'!$G$29), AND(D14='club records'!$F$30, E14&gt;='club records'!$G$30))), "CR", " ")</f>
        <v xml:space="preserve"> </v>
      </c>
      <c r="AC14" s="22" t="str">
        <f>IF(AND(A14="javelin 400", AND(D14='club records'!$F$31, E14&gt;='club records'!$G$31)), "CR", " ")</f>
        <v xml:space="preserve"> </v>
      </c>
      <c r="AD14" s="22" t="str">
        <f>IF(AND(A14="javelin 500", OR(AND(D14='club records'!$F$32, E14&gt;='club records'!$G$32), AND(D14='club records'!$F$33, E14&gt;='club records'!$G$33))), "CR", " ")</f>
        <v xml:space="preserve"> </v>
      </c>
      <c r="AE14" s="22" t="str">
        <f>IF(AND(A14="javelin 600", OR(AND(D14='club records'!$F$34, E14&gt;='club records'!$G$34), AND(D14='club records'!$F$35, E14&gt;='club records'!$G$35))), "CR", " ")</f>
        <v xml:space="preserve"> </v>
      </c>
      <c r="AF14" s="22" t="str">
        <f>IF(AND(A14="shot 2.72", AND(D14='club records'!$F$36, E14&gt;='club records'!$G$36)), "CR", " ")</f>
        <v xml:space="preserve"> </v>
      </c>
      <c r="AG14" s="22" t="str">
        <f>IF(AND(A14="shot 3", OR(AND(D14='club records'!$F$37, E14&gt;='club records'!$G$37), AND(D14='club records'!$F$38, E14&gt;='club records'!$G$38))), "CR", " ")</f>
        <v xml:space="preserve"> </v>
      </c>
      <c r="AH14" s="22" t="str">
        <f>IF(AND(A14="shot 4", OR(AND(D14='club records'!$F$39, E14&gt;='club records'!$G$39), AND(D14='club records'!$F$40, E14&gt;='club records'!$G$40))), "CR", " ")</f>
        <v xml:space="preserve"> </v>
      </c>
      <c r="AI14" s="22" t="str">
        <f>IF(AND(A14="70H", AND(D14='club records'!$J$6, E14&lt;='club records'!$K$6)), "CR", " ")</f>
        <v xml:space="preserve"> </v>
      </c>
      <c r="AJ14" s="22" t="str">
        <f>IF(AND(A14="75H", AND(D14='club records'!$J$7, E14&lt;='club records'!$K$7)), "CR", " ")</f>
        <v xml:space="preserve"> </v>
      </c>
      <c r="AK14" s="22" t="str">
        <f>IF(AND(A14="80H", AND(D14='club records'!$J$8, E14&lt;='club records'!$K$8)), "CR", " ")</f>
        <v xml:space="preserve"> </v>
      </c>
      <c r="AL14" s="22" t="str">
        <f>IF(AND(A14="100H", OR(AND(D14='club records'!$J$9, E14&lt;='club records'!$K$9), AND(D14='club records'!$J$10, E14&lt;='club records'!$K$10))), "CR", " ")</f>
        <v xml:space="preserve"> </v>
      </c>
      <c r="AM14" s="22" t="str">
        <f>IF(AND(A14="300H", AND(D14='club records'!$J$11, E14&lt;='club records'!$K$11)), "CR", " ")</f>
        <v xml:space="preserve"> </v>
      </c>
      <c r="AN14" s="22" t="str">
        <f>IF(AND(A14="400H", OR(AND(D14='club records'!$J$12, E14&lt;='club records'!$K$12), AND(D14='club records'!$J$13, E14&lt;='club records'!$K$13), AND(D14='club records'!$J$14, E14&lt;='club records'!$K$14))), "CR", " ")</f>
        <v xml:space="preserve"> </v>
      </c>
      <c r="AO14" s="22" t="str">
        <f>IF(AND(A14="1500SC", OR(AND(D14='club records'!$J$15, E14&lt;='club records'!$K$15), AND(D14='club records'!$J$16, E14&lt;='club records'!$K$16))), "CR", " ")</f>
        <v xml:space="preserve"> </v>
      </c>
      <c r="AP14" s="22" t="str">
        <f>IF(AND(A14="2000SC", OR(AND(D14='club records'!$J$18, E14&lt;='club records'!$K$18), AND(D14='club records'!$J$19, E14&lt;='club records'!$K$19))), "CR", " ")</f>
        <v xml:space="preserve"> </v>
      </c>
      <c r="AQ14" s="22" t="str">
        <f>IF(AND(A14="3000SC", AND(D14='club records'!$J$21, E14&lt;='club records'!$K$21)), "CR", " ")</f>
        <v xml:space="preserve"> </v>
      </c>
      <c r="AR14" s="21" t="str">
        <f>IF(AND(A14="4x100", OR(AND(D14='club records'!$N$1, E14&lt;='club records'!$O$1), AND(D14='club records'!$N$2, E14&lt;='club records'!$O$2), AND(D14='club records'!$N$3, E14&lt;='club records'!$O$3), AND(D14='club records'!$N$4, E14&lt;='club records'!$O$4), AND(D14='club records'!$N$5, E14&lt;='club records'!$O$5))), "CR", " ")</f>
        <v xml:space="preserve"> </v>
      </c>
      <c r="AS14" s="21" t="str">
        <f>IF(AND(A14="4x200", OR(AND(D14='club records'!$N$6, E14&lt;='club records'!$O$6), AND(D14='club records'!$N$7, E14&lt;='club records'!$O$7), AND(D14='club records'!$N$8, E14&lt;='club records'!$O$8), AND(D14='club records'!$N$9, E14&lt;='club records'!$O$9), AND(D14='club records'!$N$10, E14&lt;='club records'!$O$10))), "CR", " ")</f>
        <v xml:space="preserve"> </v>
      </c>
      <c r="AT14" s="21" t="str">
        <f>IF(AND(A14="4x300", OR(AND(D14='club records'!$N$11, E14&lt;='club records'!$O$11), AND(D14='club records'!$N$12, E14&lt;='club records'!$O$12))), "CR", " ")</f>
        <v xml:space="preserve"> </v>
      </c>
      <c r="AU14" s="21" t="str">
        <f>IF(AND(A14="4x400", OR(AND(D14='club records'!$N$13, E14&lt;='club records'!$O$13), AND(D14='club records'!$N$14, E14&lt;='club records'!$O$14), AND(D14='club records'!$N$15, E14&lt;='club records'!$O$15))), "CR", " ")</f>
        <v xml:space="preserve"> </v>
      </c>
      <c r="AV14" s="21" t="str">
        <f>IF(AND(A14="3x800", OR(AND(D14='club records'!$N$16, E14&lt;='club records'!$O$16), AND(D14='club records'!$N$17, E14&lt;='club records'!$O$17), AND(D14='club records'!$N$18, E14&lt;='club records'!$O$18), AND(D14='club records'!$N$19, E14&lt;='club records'!$O$19))), "CR", " ")</f>
        <v xml:space="preserve"> </v>
      </c>
      <c r="AW14" s="21" t="str">
        <f>IF(AND(A14="pentathlon", OR(AND(D14='club records'!$N$21, E14&gt;='club records'!$O$21), AND(D14='club records'!$N$22, E14&gt;='club records'!$O$22), AND(D14='club records'!$N$23, E14&gt;='club records'!$O$23), AND(D14='club records'!$N$24, E14&gt;='club records'!$O$24), AND(D14='club records'!$N$25, E14&gt;='club records'!$O$25))), "CR", " ")</f>
        <v xml:space="preserve"> </v>
      </c>
      <c r="AX14" s="21" t="str">
        <f>IF(AND(A14="heptathlon", OR(AND(D14='club records'!$N$26, E14&gt;='club records'!$O$26), AND(D14='club records'!$N$27, E14&gt;='club records'!$O$27), AND(D14='club records'!$N$28, E14&gt;='club records'!$O$28), )), "CR", " ")</f>
        <v xml:space="preserve"> </v>
      </c>
    </row>
    <row r="15" spans="1:50" ht="15" x14ac:dyDescent="0.25">
      <c r="A15" s="2">
        <v>200</v>
      </c>
      <c r="B15" s="2" t="s">
        <v>31</v>
      </c>
      <c r="C15" s="2" t="s">
        <v>343</v>
      </c>
      <c r="D15" s="13" t="s">
        <v>45</v>
      </c>
      <c r="E15" s="14">
        <v>25.07</v>
      </c>
      <c r="F15" s="19">
        <v>43632</v>
      </c>
      <c r="G15" s="2" t="s">
        <v>415</v>
      </c>
      <c r="H15" s="2" t="s">
        <v>452</v>
      </c>
      <c r="I15" s="20" t="str">
        <f>IF(OR(K15="CR", J15="CR", L15="CR", M15="CR", N15="CR", O15="CR", P15="CR", Q15="CR", R15="CR", S15="CR",T15="CR", U15="CR", V15="CR", W15="CR", X15="CR", Y15="CR", Z15="CR", AA15="CR", AB15="CR", AC15="CR", AD15="CR", AE15="CR", AF15="CR", AG15="CR", AH15="CR", AI15="CR", AJ15="CR", AK15="CR", AL15="CR", AM15="CR", AN15="CR", AO15="CR", AP15="CR", AQ15="CR", AR15="CR", AS15="CR", AT15="CR", AU15="CR", AV15="CR", AW15="CR", AX15="CR"), "***CLUB RECORD***", "")</f>
        <v/>
      </c>
      <c r="J15" s="21" t="str">
        <f>IF(AND(A15=100, OR(AND(D15='club records'!$B$6, E15&lt;='club records'!$C$6), AND(D15='club records'!$B$7, E15&lt;='club records'!$C$7), AND(D15='club records'!$B$8, E15&lt;='club records'!$C$8), AND(D15='club records'!$B$9, E15&lt;='club records'!$C$9), AND(D15='club records'!$B$10, E15&lt;='club records'!$C$10))),"CR"," ")</f>
        <v xml:space="preserve"> </v>
      </c>
      <c r="K15" s="21" t="str">
        <f>IF(AND(A15=200, OR(AND(D15='club records'!$B$11, E15&lt;='club records'!$C$11), AND(D15='club records'!$B$12, E15&lt;='club records'!$C$12), AND(D15='club records'!$B$13, E15&lt;='club records'!$C$13), AND(D15='club records'!$B$14, E15&lt;='club records'!$C$14), AND(D15='club records'!$B$15, E15&lt;='club records'!$C$15))),"CR"," ")</f>
        <v xml:space="preserve"> </v>
      </c>
      <c r="L15" s="21" t="str">
        <f>IF(AND(A15=300, OR(AND(D15='club records'!$B$16, E15&lt;='club records'!$C$16), AND(D15='club records'!$B$17, E15&lt;='club records'!$C$17))),"CR"," ")</f>
        <v xml:space="preserve"> </v>
      </c>
      <c r="M15" s="21" t="str">
        <f>IF(AND(A15=400, OR(AND(D15='club records'!$B$19, E15&lt;='club records'!$C$19), AND(D15='club records'!$B$20, E15&lt;='club records'!$C$20), AND(D15='club records'!$B$21, E15&lt;='club records'!$C$21))),"CR"," ")</f>
        <v xml:space="preserve"> </v>
      </c>
      <c r="N15" s="21" t="str">
        <f>IF(AND(A15=800, OR(AND(D15='club records'!$B$22, E15&lt;='club records'!$C$22), AND(D15='club records'!$B$23, E15&lt;='club records'!$C$23), AND(D15='club records'!$B$24, E15&lt;='club records'!$C$24), AND(D15='club records'!$B$25, E15&lt;='club records'!$C$25), AND(D15='club records'!$B$26, E15&lt;='club records'!$C$26))),"CR"," ")</f>
        <v xml:space="preserve"> </v>
      </c>
      <c r="O15" s="21" t="str">
        <f>IF(AND(A15=1200, AND(D15='club records'!$B$28, E15&lt;='club records'!$C$28)),"CR"," ")</f>
        <v xml:space="preserve"> </v>
      </c>
      <c r="P15" s="21" t="str">
        <f>IF(AND(A15=1500, OR(AND(D15='club records'!$B$29, E15&lt;='club records'!$C$29), AND(D15='club records'!$B$30, E15&lt;='club records'!$C$30), AND(D15='club records'!$B$31, E15&lt;='club records'!$C$31), AND(D15='club records'!$B$32, E15&lt;='club records'!$C$32), AND(D15='club records'!$B$33, E15&lt;='club records'!$C$33))),"CR"," ")</f>
        <v xml:space="preserve"> </v>
      </c>
      <c r="Q15" s="21" t="str">
        <f>IF(AND(A15="1M", AND(D15='club records'!$B$37,E15&lt;='club records'!$C$37)),"CR"," ")</f>
        <v xml:space="preserve"> </v>
      </c>
      <c r="R15" s="21" t="str">
        <f>IF(AND(A15=3000, OR(AND(D15='club records'!$B$39, E15&lt;='club records'!$C$39), AND(D15='club records'!$B$40, E15&lt;='club records'!$C$40), AND(D15='club records'!$B$41, E15&lt;='club records'!$C$41))),"CR"," ")</f>
        <v xml:space="preserve"> </v>
      </c>
      <c r="S15" s="21" t="str">
        <f>IF(AND(A15=5000, OR(AND(D15='club records'!$B$42, E15&lt;='club records'!$C$42), AND(D15='club records'!$B$43, E15&lt;='club records'!$C$43))),"CR"," ")</f>
        <v xml:space="preserve"> </v>
      </c>
      <c r="T15" s="21" t="str">
        <f>IF(AND(A15=10000, OR(AND(D15='club records'!$B$44, E15&lt;='club records'!$C$44), AND(D15='club records'!$B$45, E15&lt;='club records'!$C$45))),"CR"," ")</f>
        <v xml:space="preserve"> </v>
      </c>
      <c r="U15" s="22" t="str">
        <f>IF(AND(A15="high jump", OR(AND(D15='club records'!$F$1, E15&gt;='club records'!$G$1), AND(D15='club records'!$F$2, E15&gt;='club records'!$G$2), AND(D15='club records'!$F$3, E15&gt;='club records'!$G$3),AND(D15='club records'!$F$4, E15&gt;='club records'!$G$4), AND(D15='club records'!$F$5, E15&gt;='club records'!$G$5))), "CR", " ")</f>
        <v xml:space="preserve"> </v>
      </c>
      <c r="V15" s="22" t="str">
        <f>IF(AND(A15="long jump", OR(AND(D15='club records'!$F$6, E15&gt;='club records'!$G$6), AND(D15='club records'!$F$7, E15&gt;='club records'!$G$7), AND(D15='club records'!$F$8, E15&gt;='club records'!$G$8), AND(D15='club records'!$F$9, E15&gt;='club records'!$G$9), AND(D15='club records'!$F$10, E15&gt;='club records'!$G$10))), "CR", " ")</f>
        <v xml:space="preserve"> </v>
      </c>
      <c r="W15" s="22" t="str">
        <f>IF(AND(A15="triple jump", OR(AND(D15='club records'!$F$11, E15&gt;='club records'!$G$11), AND(D15='club records'!$F$12, E15&gt;='club records'!$G$12), AND(D15='club records'!$F$13, E15&gt;='club records'!$G$13), AND(D15='club records'!$F$14, E15&gt;='club records'!$G$14), AND(D15='club records'!$F$15, E15&gt;='club records'!$G$15))), "CR", " ")</f>
        <v xml:space="preserve"> </v>
      </c>
      <c r="X15" s="22" t="str">
        <f>IF(AND(A15="pole vault", OR(AND(D15='club records'!$F$16, E15&gt;='club records'!$G$16), AND(D15='club records'!$F$17, E15&gt;='club records'!$G$17), AND(D15='club records'!$F$18, E15&gt;='club records'!$G$18), AND(D15='club records'!$F$19, E15&gt;='club records'!$G$19), AND(D15='club records'!$F$20, E15&gt;='club records'!$G$20))), "CR", " ")</f>
        <v xml:space="preserve"> </v>
      </c>
      <c r="Y15" s="22" t="str">
        <f>IF(AND(A15="discus 0.75", AND(D15='club records'!$F$21, E15&gt;='club records'!$G$21)), "CR", " ")</f>
        <v xml:space="preserve"> </v>
      </c>
      <c r="Z15" s="22" t="str">
        <f>IF(AND(A15="discus 1", OR(AND(D15='club records'!$F$22, E15&gt;='club records'!$G$22), AND(D15='club records'!$F$23, E15&gt;='club records'!$G$23), AND(D15='club records'!$F$24, E15&gt;='club records'!$G$24), AND(D15='club records'!$F$25, E15&gt;='club records'!$G$25))), "CR", " ")</f>
        <v xml:space="preserve"> </v>
      </c>
      <c r="AA15" s="22" t="str">
        <f>IF(AND(A15="hammer 3", OR(AND(D15='club records'!$F$26, E15&gt;='club records'!$G$26), AND(D15='club records'!$F$27, E15&gt;='club records'!$G$27), AND(D15='club records'!$F$28, E15&gt;='club records'!$G$28))), "CR", " ")</f>
        <v xml:space="preserve"> </v>
      </c>
      <c r="AB15" s="22" t="str">
        <f>IF(AND(A15="hammer 4", OR(AND(D15='club records'!$F$29, E15&gt;='club records'!$G$29), AND(D15='club records'!$F$30, E15&gt;='club records'!$G$30))), "CR", " ")</f>
        <v xml:space="preserve"> </v>
      </c>
      <c r="AC15" s="22" t="str">
        <f>IF(AND(A15="javelin 400", AND(D15='club records'!$F$31, E15&gt;='club records'!$G$31)), "CR", " ")</f>
        <v xml:space="preserve"> </v>
      </c>
      <c r="AD15" s="22" t="str">
        <f>IF(AND(A15="javelin 500", OR(AND(D15='club records'!$F$32, E15&gt;='club records'!$G$32), AND(D15='club records'!$F$33, E15&gt;='club records'!$G$33))), "CR", " ")</f>
        <v xml:space="preserve"> </v>
      </c>
      <c r="AE15" s="22" t="str">
        <f>IF(AND(A15="javelin 600", OR(AND(D15='club records'!$F$34, E15&gt;='club records'!$G$34), AND(D15='club records'!$F$35, E15&gt;='club records'!$G$35))), "CR", " ")</f>
        <v xml:space="preserve"> </v>
      </c>
      <c r="AF15" s="22" t="str">
        <f>IF(AND(A15="shot 2.72", AND(D15='club records'!$F$36, E15&gt;='club records'!$G$36)), "CR", " ")</f>
        <v xml:space="preserve"> </v>
      </c>
      <c r="AG15" s="22" t="str">
        <f>IF(AND(A15="shot 3", OR(AND(D15='club records'!$F$37, E15&gt;='club records'!$G$37), AND(D15='club records'!$F$38, E15&gt;='club records'!$G$38))), "CR", " ")</f>
        <v xml:space="preserve"> </v>
      </c>
      <c r="AH15" s="22" t="str">
        <f>IF(AND(A15="shot 4", OR(AND(D15='club records'!$F$39, E15&gt;='club records'!$G$39), AND(D15='club records'!$F$40, E15&gt;='club records'!$G$40))), "CR", " ")</f>
        <v xml:space="preserve"> </v>
      </c>
      <c r="AI15" s="22" t="str">
        <f>IF(AND(A15="70H", AND(D15='club records'!$J$6, E15&lt;='club records'!$K$6)), "CR", " ")</f>
        <v xml:space="preserve"> </v>
      </c>
      <c r="AJ15" s="22" t="str">
        <f>IF(AND(A15="75H", AND(D15='club records'!$J$7, E15&lt;='club records'!$K$7)), "CR", " ")</f>
        <v xml:space="preserve"> </v>
      </c>
      <c r="AK15" s="22" t="str">
        <f>IF(AND(A15="80H", AND(D15='club records'!$J$8, E15&lt;='club records'!$K$8)), "CR", " ")</f>
        <v xml:space="preserve"> </v>
      </c>
      <c r="AL15" s="22" t="str">
        <f>IF(AND(A15="100H", OR(AND(D15='club records'!$J$9, E15&lt;='club records'!$K$9), AND(D15='club records'!$J$10, E15&lt;='club records'!$K$10))), "CR", " ")</f>
        <v xml:space="preserve"> </v>
      </c>
      <c r="AM15" s="22" t="str">
        <f>IF(AND(A15="300H", AND(D15='club records'!$J$11, E15&lt;='club records'!$K$11)), "CR", " ")</f>
        <v xml:space="preserve"> </v>
      </c>
      <c r="AN15" s="22" t="str">
        <f>IF(AND(A15="400H", OR(AND(D15='club records'!$J$12, E15&lt;='club records'!$K$12), AND(D15='club records'!$J$13, E15&lt;='club records'!$K$13), AND(D15='club records'!$J$14, E15&lt;='club records'!$K$14))), "CR", " ")</f>
        <v xml:space="preserve"> </v>
      </c>
      <c r="AO15" s="22" t="str">
        <f>IF(AND(A15="1500SC", OR(AND(D15='club records'!$J$15, E15&lt;='club records'!$K$15), AND(D15='club records'!$J$16, E15&lt;='club records'!$K$16))), "CR", " ")</f>
        <v xml:space="preserve"> </v>
      </c>
      <c r="AP15" s="22" t="str">
        <f>IF(AND(A15="2000SC", OR(AND(D15='club records'!$J$18, E15&lt;='club records'!$K$18), AND(D15='club records'!$J$19, E15&lt;='club records'!$K$19))), "CR", " ")</f>
        <v xml:space="preserve"> </v>
      </c>
      <c r="AQ15" s="22" t="str">
        <f>IF(AND(A15="3000SC", AND(D15='club records'!$J$21, E15&lt;='club records'!$K$21)), "CR", " ")</f>
        <v xml:space="preserve"> </v>
      </c>
      <c r="AR15" s="21" t="str">
        <f>IF(AND(A15="4x100", OR(AND(D15='club records'!$N$1, E15&lt;='club records'!$O$1), AND(D15='club records'!$N$2, E15&lt;='club records'!$O$2), AND(D15='club records'!$N$3, E15&lt;='club records'!$O$3), AND(D15='club records'!$N$4, E15&lt;='club records'!$O$4), AND(D15='club records'!$N$5, E15&lt;='club records'!$O$5))), "CR", " ")</f>
        <v xml:space="preserve"> </v>
      </c>
      <c r="AS15" s="21" t="str">
        <f>IF(AND(A15="4x200", OR(AND(D15='club records'!$N$6, E15&lt;='club records'!$O$6), AND(D15='club records'!$N$7, E15&lt;='club records'!$O$7), AND(D15='club records'!$N$8, E15&lt;='club records'!$O$8), AND(D15='club records'!$N$9, E15&lt;='club records'!$O$9), AND(D15='club records'!$N$10, E15&lt;='club records'!$O$10))), "CR", " ")</f>
        <v xml:space="preserve"> </v>
      </c>
      <c r="AT15" s="21" t="str">
        <f>IF(AND(A15="4x300", OR(AND(D15='club records'!$N$11, E15&lt;='club records'!$O$11), AND(D15='club records'!$N$12, E15&lt;='club records'!$O$12))), "CR", " ")</f>
        <v xml:space="preserve"> </v>
      </c>
      <c r="AU15" s="21" t="str">
        <f>IF(AND(A15="4x400", OR(AND(D15='club records'!$N$13, E15&lt;='club records'!$O$13), AND(D15='club records'!$N$14, E15&lt;='club records'!$O$14), AND(D15='club records'!$N$15, E15&lt;='club records'!$O$15))), "CR", " ")</f>
        <v xml:space="preserve"> </v>
      </c>
      <c r="AV15" s="21" t="str">
        <f>IF(AND(A15="3x800", OR(AND(D15='club records'!$N$16, E15&lt;='club records'!$O$16), AND(D15='club records'!$N$17, E15&lt;='club records'!$O$17), AND(D15='club records'!$N$18, E15&lt;='club records'!$O$18), AND(D15='club records'!$N$19, E15&lt;='club records'!$O$19))), "CR", " ")</f>
        <v xml:space="preserve"> </v>
      </c>
      <c r="AW15" s="21" t="str">
        <f>IF(AND(A15="pentathlon", OR(AND(D15='club records'!$N$21, E15&gt;='club records'!$O$21), AND(D15='club records'!$N$22, E15&gt;='club records'!$O$22), AND(D15='club records'!$N$23, E15&gt;='club records'!$O$23), AND(D15='club records'!$N$24, E15&gt;='club records'!$O$24), AND(D15='club records'!$N$25, E15&gt;='club records'!$O$25))), "CR", " ")</f>
        <v xml:space="preserve"> </v>
      </c>
      <c r="AX15" s="21" t="str">
        <f>IF(AND(A15="heptathlon", OR(AND(D15='club records'!$N$26, E15&gt;='club records'!$O$26), AND(D15='club records'!$N$27, E15&gt;='club records'!$O$27), AND(D15='club records'!$N$28, E15&gt;='club records'!$O$28), )), "CR", " ")</f>
        <v xml:space="preserve"> </v>
      </c>
    </row>
    <row r="16" spans="1:50" ht="15" x14ac:dyDescent="0.25">
      <c r="A16" s="2">
        <v>200</v>
      </c>
      <c r="B16" s="2" t="s">
        <v>77</v>
      </c>
      <c r="C16" s="2" t="s">
        <v>78</v>
      </c>
      <c r="D16" s="13" t="s">
        <v>45</v>
      </c>
      <c r="E16" s="14">
        <v>25.09</v>
      </c>
      <c r="F16" s="23" t="s">
        <v>444</v>
      </c>
      <c r="G16" s="2" t="s">
        <v>426</v>
      </c>
      <c r="I16" s="20" t="s">
        <v>430</v>
      </c>
    </row>
    <row r="17" spans="1:50" ht="15" x14ac:dyDescent="0.25">
      <c r="A17" s="2">
        <v>200</v>
      </c>
      <c r="B17" s="2" t="s">
        <v>420</v>
      </c>
      <c r="C17" s="2" t="s">
        <v>421</v>
      </c>
      <c r="D17" s="13" t="s">
        <v>45</v>
      </c>
      <c r="E17" s="14">
        <v>25.85</v>
      </c>
      <c r="F17" s="19">
        <v>43618</v>
      </c>
      <c r="G17" s="23" t="s">
        <v>422</v>
      </c>
      <c r="I17" s="20" t="str">
        <f>IF(OR(K17="CR", J17="CR", L17="CR", M17="CR", N17="CR", O17="CR", P17="CR", Q17="CR", R17="CR", S17="CR",T17="CR", U17="CR", V17="CR", W17="CR", X17="CR", Y17="CR", Z17="CR", AA17="CR", AB17="CR", AC17="CR", AD17="CR", AE17="CR", AF17="CR", AG17="CR", AH17="CR", AI17="CR", AJ17="CR", AK17="CR", AL17="CR", AM17="CR", AN17="CR", AO17="CR", AP17="CR", AQ17="CR", AR17="CR", AS17="CR", AT17="CR", AU17="CR", AV17="CR", AW17="CR", AX17="CR"), "***CLUB RECORD***", "")</f>
        <v/>
      </c>
      <c r="J17" s="21" t="str">
        <f>IF(AND(A17=100, OR(AND(D17='club records'!$B$6, E17&lt;='club records'!$C$6), AND(D17='club records'!$B$7, E17&lt;='club records'!$C$7), AND(D17='club records'!$B$8, E17&lt;='club records'!$C$8), AND(D17='club records'!$B$9, E17&lt;='club records'!$C$9), AND(D17='club records'!$B$10, E17&lt;='club records'!$C$10))),"CR"," ")</f>
        <v xml:space="preserve"> </v>
      </c>
      <c r="K17" s="21" t="str">
        <f>IF(AND(A17=200, OR(AND(D17='club records'!$B$11, E17&lt;='club records'!$C$11), AND(D17='club records'!$B$12, E17&lt;='club records'!$C$12), AND(D17='club records'!$B$13, E17&lt;='club records'!$C$13), AND(D17='club records'!$B$14, E17&lt;='club records'!$C$14), AND(D17='club records'!$B$15, E17&lt;='club records'!$C$15))),"CR"," ")</f>
        <v xml:space="preserve"> </v>
      </c>
      <c r="L17" s="21" t="str">
        <f>IF(AND(A17=300, OR(AND(D17='club records'!$B$16, E17&lt;='club records'!$C$16), AND(D17='club records'!$B$17, E17&lt;='club records'!$C$17))),"CR"," ")</f>
        <v xml:space="preserve"> </v>
      </c>
      <c r="M17" s="21" t="str">
        <f>IF(AND(A17=400, OR(AND(D17='club records'!$B$19, E17&lt;='club records'!$C$19), AND(D17='club records'!$B$20, E17&lt;='club records'!$C$20), AND(D17='club records'!$B$21, E17&lt;='club records'!$C$21))),"CR"," ")</f>
        <v xml:space="preserve"> </v>
      </c>
      <c r="N17" s="21" t="str">
        <f>IF(AND(A17=800, OR(AND(D17='club records'!$B$22, E17&lt;='club records'!$C$22), AND(D17='club records'!$B$23, E17&lt;='club records'!$C$23), AND(D17='club records'!$B$24, E17&lt;='club records'!$C$24), AND(D17='club records'!$B$25, E17&lt;='club records'!$C$25), AND(D17='club records'!$B$26, E17&lt;='club records'!$C$26))),"CR"," ")</f>
        <v xml:space="preserve"> </v>
      </c>
      <c r="O17" s="21" t="str">
        <f>IF(AND(A17=1200, AND(D17='club records'!$B$28, E17&lt;='club records'!$C$28)),"CR"," ")</f>
        <v xml:space="preserve"> </v>
      </c>
      <c r="P17" s="21" t="str">
        <f>IF(AND(A17=1500, OR(AND(D17='club records'!$B$29, E17&lt;='club records'!$C$29), AND(D17='club records'!$B$30, E17&lt;='club records'!$C$30), AND(D17='club records'!$B$31, E17&lt;='club records'!$C$31), AND(D17='club records'!$B$32, E17&lt;='club records'!$C$32), AND(D17='club records'!$B$33, E17&lt;='club records'!$C$33))),"CR"," ")</f>
        <v xml:space="preserve"> </v>
      </c>
      <c r="Q17" s="21" t="str">
        <f>IF(AND(A17="1M", AND(D17='club records'!$B$37,E17&lt;='club records'!$C$37)),"CR"," ")</f>
        <v xml:space="preserve"> </v>
      </c>
      <c r="R17" s="21" t="str">
        <f>IF(AND(A17=3000, OR(AND(D17='club records'!$B$39, E17&lt;='club records'!$C$39), AND(D17='club records'!$B$40, E17&lt;='club records'!$C$40), AND(D17='club records'!$B$41, E17&lt;='club records'!$C$41))),"CR"," ")</f>
        <v xml:space="preserve"> </v>
      </c>
      <c r="S17" s="21" t="str">
        <f>IF(AND(A17=5000, OR(AND(D17='club records'!$B$42, E17&lt;='club records'!$C$42), AND(D17='club records'!$B$43, E17&lt;='club records'!$C$43))),"CR"," ")</f>
        <v xml:space="preserve"> </v>
      </c>
      <c r="T17" s="21" t="str">
        <f>IF(AND(A17=10000, OR(AND(D17='club records'!$B$44, E17&lt;='club records'!$C$44), AND(D17='club records'!$B$45, E17&lt;='club records'!$C$45))),"CR"," ")</f>
        <v xml:space="preserve"> </v>
      </c>
      <c r="U17" s="22" t="str">
        <f>IF(AND(A17="high jump", OR(AND(D17='club records'!$F$1, E17&gt;='club records'!$G$1), AND(D17='club records'!$F$2, E17&gt;='club records'!$G$2), AND(D17='club records'!$F$3, E17&gt;='club records'!$G$3),AND(D17='club records'!$F$4, E17&gt;='club records'!$G$4), AND(D17='club records'!$F$5, E17&gt;='club records'!$G$5))), "CR", " ")</f>
        <v xml:space="preserve"> </v>
      </c>
      <c r="V17" s="22" t="str">
        <f>IF(AND(A17="long jump", OR(AND(D17='club records'!$F$6, E17&gt;='club records'!$G$6), AND(D17='club records'!$F$7, E17&gt;='club records'!$G$7), AND(D17='club records'!$F$8, E17&gt;='club records'!$G$8), AND(D17='club records'!$F$9, E17&gt;='club records'!$G$9), AND(D17='club records'!$F$10, E17&gt;='club records'!$G$10))), "CR", " ")</f>
        <v xml:space="preserve"> </v>
      </c>
      <c r="W17" s="22" t="str">
        <f>IF(AND(A17="triple jump", OR(AND(D17='club records'!$F$11, E17&gt;='club records'!$G$11), AND(D17='club records'!$F$12, E17&gt;='club records'!$G$12), AND(D17='club records'!$F$13, E17&gt;='club records'!$G$13), AND(D17='club records'!$F$14, E17&gt;='club records'!$G$14), AND(D17='club records'!$F$15, E17&gt;='club records'!$G$15))), "CR", " ")</f>
        <v xml:space="preserve"> </v>
      </c>
      <c r="X17" s="22" t="str">
        <f>IF(AND(A17="pole vault", OR(AND(D17='club records'!$F$16, E17&gt;='club records'!$G$16), AND(D17='club records'!$F$17, E17&gt;='club records'!$G$17), AND(D17='club records'!$F$18, E17&gt;='club records'!$G$18), AND(D17='club records'!$F$19, E17&gt;='club records'!$G$19), AND(D17='club records'!$F$20, E17&gt;='club records'!$G$20))), "CR", " ")</f>
        <v xml:space="preserve"> </v>
      </c>
      <c r="Y17" s="22" t="str">
        <f>IF(AND(A17="discus 0.75", AND(D17='club records'!$F$21, E17&gt;='club records'!$G$21)), "CR", " ")</f>
        <v xml:space="preserve"> </v>
      </c>
      <c r="Z17" s="22" t="str">
        <f>IF(AND(A17="discus 1", OR(AND(D17='club records'!$F$22, E17&gt;='club records'!$G$22), AND(D17='club records'!$F$23, E17&gt;='club records'!$G$23), AND(D17='club records'!$F$24, E17&gt;='club records'!$G$24), AND(D17='club records'!$F$25, E17&gt;='club records'!$G$25))), "CR", " ")</f>
        <v xml:space="preserve"> </v>
      </c>
      <c r="AA17" s="22" t="str">
        <f>IF(AND(A17="hammer 3", OR(AND(D17='club records'!$F$26, E17&gt;='club records'!$G$26), AND(D17='club records'!$F$27, E17&gt;='club records'!$G$27), AND(D17='club records'!$F$28, E17&gt;='club records'!$G$28))), "CR", " ")</f>
        <v xml:space="preserve"> </v>
      </c>
      <c r="AB17" s="22" t="str">
        <f>IF(AND(A17="hammer 4", OR(AND(D17='club records'!$F$29, E17&gt;='club records'!$G$29), AND(D17='club records'!$F$30, E17&gt;='club records'!$G$30))), "CR", " ")</f>
        <v xml:space="preserve"> </v>
      </c>
      <c r="AC17" s="22" t="str">
        <f>IF(AND(A17="javelin 400", AND(D17='club records'!$F$31, E17&gt;='club records'!$G$31)), "CR", " ")</f>
        <v xml:space="preserve"> </v>
      </c>
      <c r="AD17" s="22" t="str">
        <f>IF(AND(A17="javelin 500", OR(AND(D17='club records'!$F$32, E17&gt;='club records'!$G$32), AND(D17='club records'!$F$33, E17&gt;='club records'!$G$33))), "CR", " ")</f>
        <v xml:space="preserve"> </v>
      </c>
      <c r="AE17" s="22" t="str">
        <f>IF(AND(A17="javelin 600", OR(AND(D17='club records'!$F$34, E17&gt;='club records'!$G$34), AND(D17='club records'!$F$35, E17&gt;='club records'!$G$35))), "CR", " ")</f>
        <v xml:space="preserve"> </v>
      </c>
      <c r="AF17" s="22" t="str">
        <f>IF(AND(A17="shot 2.72", AND(D17='club records'!$F$36, E17&gt;='club records'!$G$36)), "CR", " ")</f>
        <v xml:space="preserve"> </v>
      </c>
      <c r="AG17" s="22" t="str">
        <f>IF(AND(A17="shot 3", OR(AND(D17='club records'!$F$37, E17&gt;='club records'!$G$37), AND(D17='club records'!$F$38, E17&gt;='club records'!$G$38))), "CR", " ")</f>
        <v xml:space="preserve"> </v>
      </c>
      <c r="AH17" s="22" t="str">
        <f>IF(AND(A17="shot 4", OR(AND(D17='club records'!$F$39, E17&gt;='club records'!$G$39), AND(D17='club records'!$F$40, E17&gt;='club records'!$G$40))), "CR", " ")</f>
        <v xml:space="preserve"> </v>
      </c>
      <c r="AI17" s="22" t="str">
        <f>IF(AND(A17="70H", AND(D17='club records'!$J$6, E17&lt;='club records'!$K$6)), "CR", " ")</f>
        <v xml:space="preserve"> </v>
      </c>
      <c r="AJ17" s="22" t="str">
        <f>IF(AND(A17="75H", AND(D17='club records'!$J$7, E17&lt;='club records'!$K$7)), "CR", " ")</f>
        <v xml:space="preserve"> </v>
      </c>
      <c r="AK17" s="22" t="str">
        <f>IF(AND(A17="80H", AND(D17='club records'!$J$8, E17&lt;='club records'!$K$8)), "CR", " ")</f>
        <v xml:space="preserve"> </v>
      </c>
      <c r="AL17" s="22" t="str">
        <f>IF(AND(A17="100H", OR(AND(D17='club records'!$J$9, E17&lt;='club records'!$K$9), AND(D17='club records'!$J$10, E17&lt;='club records'!$K$10))), "CR", " ")</f>
        <v xml:space="preserve"> </v>
      </c>
      <c r="AM17" s="22" t="str">
        <f>IF(AND(A17="300H", AND(D17='club records'!$J$11, E17&lt;='club records'!$K$11)), "CR", " ")</f>
        <v xml:space="preserve"> </v>
      </c>
      <c r="AN17" s="22" t="str">
        <f>IF(AND(A17="400H", OR(AND(D17='club records'!$J$12, E17&lt;='club records'!$K$12), AND(D17='club records'!$J$13, E17&lt;='club records'!$K$13), AND(D17='club records'!$J$14, E17&lt;='club records'!$K$14))), "CR", " ")</f>
        <v xml:space="preserve"> </v>
      </c>
      <c r="AO17" s="22" t="str">
        <f>IF(AND(A17="1500SC", OR(AND(D17='club records'!$J$15, E17&lt;='club records'!$K$15), AND(D17='club records'!$J$16, E17&lt;='club records'!$K$16))), "CR", " ")</f>
        <v xml:space="preserve"> </v>
      </c>
      <c r="AP17" s="22" t="str">
        <f>IF(AND(A17="2000SC", OR(AND(D17='club records'!$J$18, E17&lt;='club records'!$K$18), AND(D17='club records'!$J$19, E17&lt;='club records'!$K$19))), "CR", " ")</f>
        <v xml:space="preserve"> </v>
      </c>
      <c r="AQ17" s="22" t="str">
        <f>IF(AND(A17="3000SC", AND(D17='club records'!$J$21, E17&lt;='club records'!$K$21)), "CR", " ")</f>
        <v xml:space="preserve"> </v>
      </c>
      <c r="AR17" s="21" t="str">
        <f>IF(AND(A17="4x100", OR(AND(D17='club records'!$N$1, E17&lt;='club records'!$O$1), AND(D17='club records'!$N$2, E17&lt;='club records'!$O$2), AND(D17='club records'!$N$3, E17&lt;='club records'!$O$3), AND(D17='club records'!$N$4, E17&lt;='club records'!$O$4), AND(D17='club records'!$N$5, E17&lt;='club records'!$O$5))), "CR", " ")</f>
        <v xml:space="preserve"> </v>
      </c>
      <c r="AS17" s="21" t="str">
        <f>IF(AND(A17="4x200", OR(AND(D17='club records'!$N$6, E17&lt;='club records'!$O$6), AND(D17='club records'!$N$7, E17&lt;='club records'!$O$7), AND(D17='club records'!$N$8, E17&lt;='club records'!$O$8), AND(D17='club records'!$N$9, E17&lt;='club records'!$O$9), AND(D17='club records'!$N$10, E17&lt;='club records'!$O$10))), "CR", " ")</f>
        <v xml:space="preserve"> </v>
      </c>
      <c r="AT17" s="21" t="str">
        <f>IF(AND(A17="4x300", OR(AND(D17='club records'!$N$11, E17&lt;='club records'!$O$11), AND(D17='club records'!$N$12, E17&lt;='club records'!$O$12))), "CR", " ")</f>
        <v xml:space="preserve"> </v>
      </c>
      <c r="AU17" s="21" t="str">
        <f>IF(AND(A17="4x400", OR(AND(D17='club records'!$N$13, E17&lt;='club records'!$O$13), AND(D17='club records'!$N$14, E17&lt;='club records'!$O$14), AND(D17='club records'!$N$15, E17&lt;='club records'!$O$15))), "CR", " ")</f>
        <v xml:space="preserve"> </v>
      </c>
      <c r="AV17" s="21" t="str">
        <f>IF(AND(A17="3x800", OR(AND(D17='club records'!$N$16, E17&lt;='club records'!$O$16), AND(D17='club records'!$N$17, E17&lt;='club records'!$O$17), AND(D17='club records'!$N$18, E17&lt;='club records'!$O$18), AND(D17='club records'!$N$19, E17&lt;='club records'!$O$19))), "CR", " ")</f>
        <v xml:space="preserve"> </v>
      </c>
      <c r="AW17" s="21" t="str">
        <f>IF(AND(A17="pentathlon", OR(AND(D17='club records'!$N$21, E17&gt;='club records'!$O$21), AND(D17='club records'!$N$22, E17&gt;='club records'!$O$22), AND(D17='club records'!$N$23, E17&gt;='club records'!$O$23), AND(D17='club records'!$N$24, E17&gt;='club records'!$O$24), AND(D17='club records'!$N$25, E17&gt;='club records'!$O$25))), "CR", " ")</f>
        <v xml:space="preserve"> </v>
      </c>
      <c r="AX17" s="21" t="str">
        <f>IF(AND(A17="heptathlon", OR(AND(D17='club records'!$N$26, E17&gt;='club records'!$O$26), AND(D17='club records'!$N$27, E17&gt;='club records'!$O$27), AND(D17='club records'!$N$28, E17&gt;='club records'!$O$28), )), "CR", " ")</f>
        <v xml:space="preserve"> </v>
      </c>
    </row>
    <row r="18" spans="1:50" ht="15" x14ac:dyDescent="0.25">
      <c r="A18" s="2">
        <v>200</v>
      </c>
      <c r="B18" s="2" t="s">
        <v>29</v>
      </c>
      <c r="C18" s="2" t="s">
        <v>76</v>
      </c>
      <c r="D18" s="13" t="s">
        <v>45</v>
      </c>
      <c r="E18" s="14">
        <v>26.16</v>
      </c>
      <c r="F18" s="23">
        <v>43596</v>
      </c>
      <c r="G18" s="2" t="s">
        <v>374</v>
      </c>
      <c r="I18" s="20" t="str">
        <f>IF(OR(K18="CR", J18="CR", L18="CR", M18="CR", N18="CR", O18="CR", P18="CR", Q18="CR", R18="CR", S18="CR",T18="CR", U18="CR", V18="CR", W18="CR", X18="CR", Y18="CR", Z18="CR", AA18="CR", AB18="CR", AC18="CR", AD18="CR", AE18="CR", AF18="CR", AG18="CR", AH18="CR", AI18="CR", AJ18="CR", AK18="CR", AL18="CR", AM18="CR", AN18="CR", AO18="CR", AP18="CR", AQ18="CR", AR18="CR", AS18="CR", AT18="CR", AU18="CR", AV18="CR", AW18="CR", AX18="CR"), "***CLUB RECORD***", "")</f>
        <v/>
      </c>
      <c r="J18" s="21" t="str">
        <f>IF(AND(A18=100, OR(AND(D18='club records'!$B$6, E18&lt;='club records'!$C$6), AND(D18='club records'!$B$7, E18&lt;='club records'!$C$7), AND(D18='club records'!$B$8, E18&lt;='club records'!$C$8), AND(D18='club records'!$B$9, E18&lt;='club records'!$C$9), AND(D18='club records'!$B$10, E18&lt;='club records'!$C$10))),"CR"," ")</f>
        <v xml:space="preserve"> </v>
      </c>
      <c r="K18" s="21" t="str">
        <f>IF(AND(A18=200, OR(AND(D18='club records'!$B$11, E18&lt;='club records'!$C$11), AND(D18='club records'!$B$12, E18&lt;='club records'!$C$12), AND(D18='club records'!$B$13, E18&lt;='club records'!$C$13), AND(D18='club records'!$B$14, E18&lt;='club records'!$C$14), AND(D18='club records'!$B$15, E18&lt;='club records'!$C$15))),"CR"," ")</f>
        <v xml:space="preserve"> </v>
      </c>
      <c r="L18" s="21" t="str">
        <f>IF(AND(A18=300, OR(AND(D18='club records'!$B$16, E18&lt;='club records'!$C$16), AND(D18='club records'!$B$17, E18&lt;='club records'!$C$17))),"CR"," ")</f>
        <v xml:space="preserve"> </v>
      </c>
      <c r="M18" s="21" t="str">
        <f>IF(AND(A18=400, OR(AND(D18='club records'!$B$19, E18&lt;='club records'!$C$19), AND(D18='club records'!$B$20, E18&lt;='club records'!$C$20), AND(D18='club records'!$B$21, E18&lt;='club records'!$C$21))),"CR"," ")</f>
        <v xml:space="preserve"> </v>
      </c>
      <c r="N18" s="21" t="str">
        <f>IF(AND(A18=800, OR(AND(D18='club records'!$B$22, E18&lt;='club records'!$C$22), AND(D18='club records'!$B$23, E18&lt;='club records'!$C$23), AND(D18='club records'!$B$24, E18&lt;='club records'!$C$24), AND(D18='club records'!$B$25, E18&lt;='club records'!$C$25), AND(D18='club records'!$B$26, E18&lt;='club records'!$C$26))),"CR"," ")</f>
        <v xml:space="preserve"> </v>
      </c>
      <c r="O18" s="21" t="str">
        <f>IF(AND(A18=1200, AND(D18='club records'!$B$28, E18&lt;='club records'!$C$28)),"CR"," ")</f>
        <v xml:space="preserve"> </v>
      </c>
      <c r="P18" s="21" t="str">
        <f>IF(AND(A18=1500, OR(AND(D18='club records'!$B$29, E18&lt;='club records'!$C$29), AND(D18='club records'!$B$30, E18&lt;='club records'!$C$30), AND(D18='club records'!$B$31, E18&lt;='club records'!$C$31), AND(D18='club records'!$B$32, E18&lt;='club records'!$C$32), AND(D18='club records'!$B$33, E18&lt;='club records'!$C$33))),"CR"," ")</f>
        <v xml:space="preserve"> </v>
      </c>
      <c r="Q18" s="21" t="str">
        <f>IF(AND(A18="1M", AND(D18='club records'!$B$37,E18&lt;='club records'!$C$37)),"CR"," ")</f>
        <v xml:space="preserve"> </v>
      </c>
      <c r="R18" s="21" t="str">
        <f>IF(AND(A18=3000, OR(AND(D18='club records'!$B$39, E18&lt;='club records'!$C$39), AND(D18='club records'!$B$40, E18&lt;='club records'!$C$40), AND(D18='club records'!$B$41, E18&lt;='club records'!$C$41))),"CR"," ")</f>
        <v xml:space="preserve"> </v>
      </c>
      <c r="S18" s="21" t="str">
        <f>IF(AND(A18=5000, OR(AND(D18='club records'!$B$42, E18&lt;='club records'!$C$42), AND(D18='club records'!$B$43, E18&lt;='club records'!$C$43))),"CR"," ")</f>
        <v xml:space="preserve"> </v>
      </c>
      <c r="T18" s="21" t="str">
        <f>IF(AND(A18=10000, OR(AND(D18='club records'!$B$44, E18&lt;='club records'!$C$44), AND(D18='club records'!$B$45, E18&lt;='club records'!$C$45))),"CR"," ")</f>
        <v xml:space="preserve"> </v>
      </c>
      <c r="U18" s="22" t="str">
        <f>IF(AND(A18="high jump", OR(AND(D18='club records'!$F$1, E18&gt;='club records'!$G$1), AND(D18='club records'!$F$2, E18&gt;='club records'!$G$2), AND(D18='club records'!$F$3, E18&gt;='club records'!$G$3),AND(D18='club records'!$F$4, E18&gt;='club records'!$G$4), AND(D18='club records'!$F$5, E18&gt;='club records'!$G$5))), "CR", " ")</f>
        <v xml:space="preserve"> </v>
      </c>
      <c r="V18" s="22" t="str">
        <f>IF(AND(A18="long jump", OR(AND(D18='club records'!$F$6, E18&gt;='club records'!$G$6), AND(D18='club records'!$F$7, E18&gt;='club records'!$G$7), AND(D18='club records'!$F$8, E18&gt;='club records'!$G$8), AND(D18='club records'!$F$9, E18&gt;='club records'!$G$9), AND(D18='club records'!$F$10, E18&gt;='club records'!$G$10))), "CR", " ")</f>
        <v xml:space="preserve"> </v>
      </c>
      <c r="W18" s="22" t="str">
        <f>IF(AND(A18="triple jump", OR(AND(D18='club records'!$F$11, E18&gt;='club records'!$G$11), AND(D18='club records'!$F$12, E18&gt;='club records'!$G$12), AND(D18='club records'!$F$13, E18&gt;='club records'!$G$13), AND(D18='club records'!$F$14, E18&gt;='club records'!$G$14), AND(D18='club records'!$F$15, E18&gt;='club records'!$G$15))), "CR", " ")</f>
        <v xml:space="preserve"> </v>
      </c>
      <c r="X18" s="22" t="str">
        <f>IF(AND(A18="pole vault", OR(AND(D18='club records'!$F$16, E18&gt;='club records'!$G$16), AND(D18='club records'!$F$17, E18&gt;='club records'!$G$17), AND(D18='club records'!$F$18, E18&gt;='club records'!$G$18), AND(D18='club records'!$F$19, E18&gt;='club records'!$G$19), AND(D18='club records'!$F$20, E18&gt;='club records'!$G$20))), "CR", " ")</f>
        <v xml:space="preserve"> </v>
      </c>
      <c r="Y18" s="22" t="str">
        <f>IF(AND(A18="discus 0.75", AND(D18='club records'!$F$21, E18&gt;='club records'!$G$21)), "CR", " ")</f>
        <v xml:space="preserve"> </v>
      </c>
      <c r="Z18" s="22" t="str">
        <f>IF(AND(A18="discus 1", OR(AND(D18='club records'!$F$22, E18&gt;='club records'!$G$22), AND(D18='club records'!$F$23, E18&gt;='club records'!$G$23), AND(D18='club records'!$F$24, E18&gt;='club records'!$G$24), AND(D18='club records'!$F$25, E18&gt;='club records'!$G$25))), "CR", " ")</f>
        <v xml:space="preserve"> </v>
      </c>
      <c r="AA18" s="22" t="str">
        <f>IF(AND(A18="hammer 3", OR(AND(D18='club records'!$F$26, E18&gt;='club records'!$G$26), AND(D18='club records'!$F$27, E18&gt;='club records'!$G$27), AND(D18='club records'!$F$28, E18&gt;='club records'!$G$28))), "CR", " ")</f>
        <v xml:space="preserve"> </v>
      </c>
      <c r="AB18" s="22" t="str">
        <f>IF(AND(A18="hammer 4", OR(AND(D18='club records'!$F$29, E18&gt;='club records'!$G$29), AND(D18='club records'!$F$30, E18&gt;='club records'!$G$30))), "CR", " ")</f>
        <v xml:space="preserve"> </v>
      </c>
      <c r="AC18" s="22" t="str">
        <f>IF(AND(A18="javelin 400", AND(D18='club records'!$F$31, E18&gt;='club records'!$G$31)), "CR", " ")</f>
        <v xml:space="preserve"> </v>
      </c>
      <c r="AD18" s="22" t="str">
        <f>IF(AND(A18="javelin 500", OR(AND(D18='club records'!$F$32, E18&gt;='club records'!$G$32), AND(D18='club records'!$F$33, E18&gt;='club records'!$G$33))), "CR", " ")</f>
        <v xml:space="preserve"> </v>
      </c>
      <c r="AE18" s="22" t="str">
        <f>IF(AND(A18="javelin 600", OR(AND(D18='club records'!$F$34, E18&gt;='club records'!$G$34), AND(D18='club records'!$F$35, E18&gt;='club records'!$G$35))), "CR", " ")</f>
        <v xml:space="preserve"> </v>
      </c>
      <c r="AF18" s="22" t="str">
        <f>IF(AND(A18="shot 2.72", AND(D18='club records'!$F$36, E18&gt;='club records'!$G$36)), "CR", " ")</f>
        <v xml:space="preserve"> </v>
      </c>
      <c r="AG18" s="22" t="str">
        <f>IF(AND(A18="shot 3", OR(AND(D18='club records'!$F$37, E18&gt;='club records'!$G$37), AND(D18='club records'!$F$38, E18&gt;='club records'!$G$38))), "CR", " ")</f>
        <v xml:space="preserve"> </v>
      </c>
      <c r="AH18" s="22" t="str">
        <f>IF(AND(A18="shot 4", OR(AND(D18='club records'!$F$39, E18&gt;='club records'!$G$39), AND(D18='club records'!$F$40, E18&gt;='club records'!$G$40))), "CR", " ")</f>
        <v xml:space="preserve"> </v>
      </c>
      <c r="AI18" s="22" t="str">
        <f>IF(AND(A18="70H", AND(D18='club records'!$J$6, E18&lt;='club records'!$K$6)), "CR", " ")</f>
        <v xml:space="preserve"> </v>
      </c>
      <c r="AJ18" s="22" t="str">
        <f>IF(AND(A18="75H", AND(D18='club records'!$J$7, E18&lt;='club records'!$K$7)), "CR", " ")</f>
        <v xml:space="preserve"> </v>
      </c>
      <c r="AK18" s="22" t="str">
        <f>IF(AND(A18="80H", AND(D18='club records'!$J$8, E18&lt;='club records'!$K$8)), "CR", " ")</f>
        <v xml:space="preserve"> </v>
      </c>
      <c r="AL18" s="22" t="str">
        <f>IF(AND(A18="100H", OR(AND(D18='club records'!$J$9, E18&lt;='club records'!$K$9), AND(D18='club records'!$J$10, E18&lt;='club records'!$K$10))), "CR", " ")</f>
        <v xml:space="preserve"> </v>
      </c>
      <c r="AM18" s="22" t="str">
        <f>IF(AND(A18="300H", AND(D18='club records'!$J$11, E18&lt;='club records'!$K$11)), "CR", " ")</f>
        <v xml:space="preserve"> </v>
      </c>
      <c r="AN18" s="22" t="str">
        <f>IF(AND(A18="400H", OR(AND(D18='club records'!$J$12, E18&lt;='club records'!$K$12), AND(D18='club records'!$J$13, E18&lt;='club records'!$K$13), AND(D18='club records'!$J$14, E18&lt;='club records'!$K$14))), "CR", " ")</f>
        <v xml:space="preserve"> </v>
      </c>
      <c r="AO18" s="22" t="str">
        <f>IF(AND(A18="1500SC", OR(AND(D18='club records'!$J$15, E18&lt;='club records'!$K$15), AND(D18='club records'!$J$16, E18&lt;='club records'!$K$16))), "CR", " ")</f>
        <v xml:space="preserve"> </v>
      </c>
      <c r="AP18" s="22" t="str">
        <f>IF(AND(A18="2000SC", OR(AND(D18='club records'!$J$18, E18&lt;='club records'!$K$18), AND(D18='club records'!$J$19, E18&lt;='club records'!$K$19))), "CR", " ")</f>
        <v xml:space="preserve"> </v>
      </c>
      <c r="AQ18" s="22" t="str">
        <f>IF(AND(A18="3000SC", AND(D18='club records'!$J$21, E18&lt;='club records'!$K$21)), "CR", " ")</f>
        <v xml:space="preserve"> </v>
      </c>
      <c r="AR18" s="21" t="str">
        <f>IF(AND(A18="4x100", OR(AND(D18='club records'!$N$1, E18&lt;='club records'!$O$1), AND(D18='club records'!$N$2, E18&lt;='club records'!$O$2), AND(D18='club records'!$N$3, E18&lt;='club records'!$O$3), AND(D18='club records'!$N$4, E18&lt;='club records'!$O$4), AND(D18='club records'!$N$5, E18&lt;='club records'!$O$5))), "CR", " ")</f>
        <v xml:space="preserve"> </v>
      </c>
      <c r="AS18" s="21" t="str">
        <f>IF(AND(A18="4x200", OR(AND(D18='club records'!$N$6, E18&lt;='club records'!$O$6), AND(D18='club records'!$N$7, E18&lt;='club records'!$O$7), AND(D18='club records'!$N$8, E18&lt;='club records'!$O$8), AND(D18='club records'!$N$9, E18&lt;='club records'!$O$9), AND(D18='club records'!$N$10, E18&lt;='club records'!$O$10))), "CR", " ")</f>
        <v xml:space="preserve"> </v>
      </c>
      <c r="AT18" s="21" t="str">
        <f>IF(AND(A18="4x300", OR(AND(D18='club records'!$N$11, E18&lt;='club records'!$O$11), AND(D18='club records'!$N$12, E18&lt;='club records'!$O$12))), "CR", " ")</f>
        <v xml:space="preserve"> </v>
      </c>
      <c r="AU18" s="21" t="str">
        <f>IF(AND(A18="4x400", OR(AND(D18='club records'!$N$13, E18&lt;='club records'!$O$13), AND(D18='club records'!$N$14, E18&lt;='club records'!$O$14), AND(D18='club records'!$N$15, E18&lt;='club records'!$O$15))), "CR", " ")</f>
        <v xml:space="preserve"> </v>
      </c>
      <c r="AV18" s="21" t="str">
        <f>IF(AND(A18="3x800", OR(AND(D18='club records'!$N$16, E18&lt;='club records'!$O$16), AND(D18='club records'!$N$17, E18&lt;='club records'!$O$17), AND(D18='club records'!$N$18, E18&lt;='club records'!$O$18), AND(D18='club records'!$N$19, E18&lt;='club records'!$O$19))), "CR", " ")</f>
        <v xml:space="preserve"> </v>
      </c>
      <c r="AW18" s="21" t="str">
        <f>IF(AND(A18="pentathlon", OR(AND(D18='club records'!$N$21, E18&gt;='club records'!$O$21), AND(D18='club records'!$N$22, E18&gt;='club records'!$O$22), AND(D18='club records'!$N$23, E18&gt;='club records'!$O$23), AND(D18='club records'!$N$24, E18&gt;='club records'!$O$24), AND(D18='club records'!$N$25, E18&gt;='club records'!$O$25))), "CR", " ")</f>
        <v xml:space="preserve"> </v>
      </c>
      <c r="AX18" s="21" t="str">
        <f>IF(AND(A18="heptathlon", OR(AND(D18='club records'!$N$26, E18&gt;='club records'!$O$26), AND(D18='club records'!$N$27, E18&gt;='club records'!$O$27), AND(D18='club records'!$N$28, E18&gt;='club records'!$O$28), )), "CR", " ")</f>
        <v xml:space="preserve"> </v>
      </c>
    </row>
    <row r="19" spans="1:50" ht="15" x14ac:dyDescent="0.25">
      <c r="A19" s="2">
        <v>200</v>
      </c>
      <c r="B19" s="2" t="s">
        <v>219</v>
      </c>
      <c r="C19" s="2" t="s">
        <v>344</v>
      </c>
      <c r="D19" s="13" t="s">
        <v>45</v>
      </c>
      <c r="E19" s="14">
        <v>26.37</v>
      </c>
      <c r="F19" s="19">
        <v>43644</v>
      </c>
      <c r="G19" s="23" t="s">
        <v>415</v>
      </c>
      <c r="H19" s="2" t="s">
        <v>502</v>
      </c>
      <c r="I19" s="20" t="str">
        <f>IF(OR(K19="CR", J19="CR", L19="CR", M19="CR", N19="CR", O19="CR", P19="CR", Q19="CR", R19="CR", S19="CR",T19="CR", U19="CR", V19="CR", W19="CR", X19="CR", Y19="CR", Z19="CR", AA19="CR", AB19="CR", AC19="CR", AD19="CR", AE19="CR", AF19="CR", AG19="CR", AH19="CR", AI19="CR", AJ19="CR", AK19="CR", AL19="CR", AM19="CR", AN19="CR", AO19="CR", AP19="CR", AQ19="CR", AR19="CR", AS19="CR", AT19="CR", AU19="CR", AV19="CR", AW19="CR", AX19="CR"), "***CLUB RECORD***", "")</f>
        <v/>
      </c>
      <c r="J19" s="21" t="str">
        <f>IF(AND(A19=100, OR(AND(D19='club records'!$B$6, E19&lt;='club records'!$C$6), AND(D19='club records'!$B$7, E19&lt;='club records'!$C$7), AND(D19='club records'!$B$8, E19&lt;='club records'!$C$8), AND(D19='club records'!$B$9, E19&lt;='club records'!$C$9), AND(D19='club records'!$B$10, E19&lt;='club records'!$C$10))),"CR"," ")</f>
        <v xml:space="preserve"> </v>
      </c>
      <c r="K19" s="21" t="str">
        <f>IF(AND(A19=200, OR(AND(D19='club records'!$B$11, E19&lt;='club records'!$C$11), AND(D19='club records'!$B$12, E19&lt;='club records'!$C$12), AND(D19='club records'!$B$13, E19&lt;='club records'!$C$13), AND(D19='club records'!$B$14, E19&lt;='club records'!$C$14), AND(D19='club records'!$B$15, E19&lt;='club records'!$C$15))),"CR"," ")</f>
        <v xml:space="preserve"> </v>
      </c>
      <c r="L19" s="21" t="str">
        <f>IF(AND(A19=300, OR(AND(D19='club records'!$B$16, E19&lt;='club records'!$C$16), AND(D19='club records'!$B$17, E19&lt;='club records'!$C$17))),"CR"," ")</f>
        <v xml:space="preserve"> </v>
      </c>
      <c r="M19" s="21" t="str">
        <f>IF(AND(A19=400, OR(AND(D19='club records'!$B$19, E19&lt;='club records'!$C$19), AND(D19='club records'!$B$20, E19&lt;='club records'!$C$20), AND(D19='club records'!$B$21, E19&lt;='club records'!$C$21))),"CR"," ")</f>
        <v xml:space="preserve"> </v>
      </c>
      <c r="N19" s="21" t="str">
        <f>IF(AND(A19=800, OR(AND(D19='club records'!$B$22, E19&lt;='club records'!$C$22), AND(D19='club records'!$B$23, E19&lt;='club records'!$C$23), AND(D19='club records'!$B$24, E19&lt;='club records'!$C$24), AND(D19='club records'!$B$25, E19&lt;='club records'!$C$25), AND(D19='club records'!$B$26, E19&lt;='club records'!$C$26))),"CR"," ")</f>
        <v xml:space="preserve"> </v>
      </c>
      <c r="O19" s="21" t="str">
        <f>IF(AND(A19=1200, AND(D19='club records'!$B$28, E19&lt;='club records'!$C$28)),"CR"," ")</f>
        <v xml:space="preserve"> </v>
      </c>
      <c r="P19" s="21" t="str">
        <f>IF(AND(A19=1500, OR(AND(D19='club records'!$B$29, E19&lt;='club records'!$C$29), AND(D19='club records'!$B$30, E19&lt;='club records'!$C$30), AND(D19='club records'!$B$31, E19&lt;='club records'!$C$31), AND(D19='club records'!$B$32, E19&lt;='club records'!$C$32), AND(D19='club records'!$B$33, E19&lt;='club records'!$C$33))),"CR"," ")</f>
        <v xml:space="preserve"> </v>
      </c>
      <c r="Q19" s="21" t="str">
        <f>IF(AND(A19="1M", AND(D19='club records'!$B$37,E19&lt;='club records'!$C$37)),"CR"," ")</f>
        <v xml:space="preserve"> </v>
      </c>
      <c r="R19" s="21" t="str">
        <f>IF(AND(A19=3000, OR(AND(D19='club records'!$B$39, E19&lt;='club records'!$C$39), AND(D19='club records'!$B$40, E19&lt;='club records'!$C$40), AND(D19='club records'!$B$41, E19&lt;='club records'!$C$41))),"CR"," ")</f>
        <v xml:space="preserve"> </v>
      </c>
      <c r="S19" s="21" t="str">
        <f>IF(AND(A19=5000, OR(AND(D19='club records'!$B$42, E19&lt;='club records'!$C$42), AND(D19='club records'!$B$43, E19&lt;='club records'!$C$43))),"CR"," ")</f>
        <v xml:space="preserve"> </v>
      </c>
      <c r="T19" s="21" t="str">
        <f>IF(AND(A19=10000, OR(AND(D19='club records'!$B$44, E19&lt;='club records'!$C$44), AND(D19='club records'!$B$45, E19&lt;='club records'!$C$45))),"CR"," ")</f>
        <v xml:space="preserve"> </v>
      </c>
      <c r="U19" s="22" t="str">
        <f>IF(AND(A19="high jump", OR(AND(D19='club records'!$F$1, E19&gt;='club records'!$G$1), AND(D19='club records'!$F$2, E19&gt;='club records'!$G$2), AND(D19='club records'!$F$3, E19&gt;='club records'!$G$3),AND(D19='club records'!$F$4, E19&gt;='club records'!$G$4), AND(D19='club records'!$F$5, E19&gt;='club records'!$G$5))), "CR", " ")</f>
        <v xml:space="preserve"> </v>
      </c>
      <c r="V19" s="22" t="str">
        <f>IF(AND(A19="long jump", OR(AND(D19='club records'!$F$6, E19&gt;='club records'!$G$6), AND(D19='club records'!$F$7, E19&gt;='club records'!$G$7), AND(D19='club records'!$F$8, E19&gt;='club records'!$G$8), AND(D19='club records'!$F$9, E19&gt;='club records'!$G$9), AND(D19='club records'!$F$10, E19&gt;='club records'!$G$10))), "CR", " ")</f>
        <v xml:space="preserve"> </v>
      </c>
      <c r="W19" s="22" t="str">
        <f>IF(AND(A19="triple jump", OR(AND(D19='club records'!$F$11, E19&gt;='club records'!$G$11), AND(D19='club records'!$F$12, E19&gt;='club records'!$G$12), AND(D19='club records'!$F$13, E19&gt;='club records'!$G$13), AND(D19='club records'!$F$14, E19&gt;='club records'!$G$14), AND(D19='club records'!$F$15, E19&gt;='club records'!$G$15))), "CR", " ")</f>
        <v xml:space="preserve"> </v>
      </c>
      <c r="X19" s="22" t="str">
        <f>IF(AND(A19="pole vault", OR(AND(D19='club records'!$F$16, E19&gt;='club records'!$G$16), AND(D19='club records'!$F$17, E19&gt;='club records'!$G$17), AND(D19='club records'!$F$18, E19&gt;='club records'!$G$18), AND(D19='club records'!$F$19, E19&gt;='club records'!$G$19), AND(D19='club records'!$F$20, E19&gt;='club records'!$G$20))), "CR", " ")</f>
        <v xml:space="preserve"> </v>
      </c>
      <c r="Y19" s="22" t="str">
        <f>IF(AND(A19="discus 0.75", AND(D19='club records'!$F$21, E19&gt;='club records'!$G$21)), "CR", " ")</f>
        <v xml:space="preserve"> </v>
      </c>
      <c r="Z19" s="22" t="str">
        <f>IF(AND(A19="discus 1", OR(AND(D19='club records'!$F$22, E19&gt;='club records'!$G$22), AND(D19='club records'!$F$23, E19&gt;='club records'!$G$23), AND(D19='club records'!$F$24, E19&gt;='club records'!$G$24), AND(D19='club records'!$F$25, E19&gt;='club records'!$G$25))), "CR", " ")</f>
        <v xml:space="preserve"> </v>
      </c>
      <c r="AA19" s="22" t="str">
        <f>IF(AND(A19="hammer 3", OR(AND(D19='club records'!$F$26, E19&gt;='club records'!$G$26), AND(D19='club records'!$F$27, E19&gt;='club records'!$G$27), AND(D19='club records'!$F$28, E19&gt;='club records'!$G$28))), "CR", " ")</f>
        <v xml:space="preserve"> </v>
      </c>
      <c r="AB19" s="22" t="str">
        <f>IF(AND(A19="hammer 4", OR(AND(D19='club records'!$F$29, E19&gt;='club records'!$G$29), AND(D19='club records'!$F$30, E19&gt;='club records'!$G$30))), "CR", " ")</f>
        <v xml:space="preserve"> </v>
      </c>
      <c r="AC19" s="22" t="str">
        <f>IF(AND(A19="javelin 400", AND(D19='club records'!$F$31, E19&gt;='club records'!$G$31)), "CR", " ")</f>
        <v xml:space="preserve"> </v>
      </c>
      <c r="AD19" s="22" t="str">
        <f>IF(AND(A19="javelin 500", OR(AND(D19='club records'!$F$32, E19&gt;='club records'!$G$32), AND(D19='club records'!$F$33, E19&gt;='club records'!$G$33))), "CR", " ")</f>
        <v xml:space="preserve"> </v>
      </c>
      <c r="AE19" s="22" t="str">
        <f>IF(AND(A19="javelin 600", OR(AND(D19='club records'!$F$34, E19&gt;='club records'!$G$34), AND(D19='club records'!$F$35, E19&gt;='club records'!$G$35))), "CR", " ")</f>
        <v xml:space="preserve"> </v>
      </c>
      <c r="AF19" s="22" t="str">
        <f>IF(AND(A19="shot 2.72", AND(D19='club records'!$F$36, E19&gt;='club records'!$G$36)), "CR", " ")</f>
        <v xml:space="preserve"> </v>
      </c>
      <c r="AG19" s="22" t="str">
        <f>IF(AND(A19="shot 3", OR(AND(D19='club records'!$F$37, E19&gt;='club records'!$G$37), AND(D19='club records'!$F$38, E19&gt;='club records'!$G$38))), "CR", " ")</f>
        <v xml:space="preserve"> </v>
      </c>
      <c r="AH19" s="22" t="str">
        <f>IF(AND(A19="shot 4", OR(AND(D19='club records'!$F$39, E19&gt;='club records'!$G$39), AND(D19='club records'!$F$40, E19&gt;='club records'!$G$40))), "CR", " ")</f>
        <v xml:space="preserve"> </v>
      </c>
      <c r="AI19" s="22" t="str">
        <f>IF(AND(A19="70H", AND(D19='club records'!$J$6, E19&lt;='club records'!$K$6)), "CR", " ")</f>
        <v xml:space="preserve"> </v>
      </c>
      <c r="AJ19" s="22" t="str">
        <f>IF(AND(A19="75H", AND(D19='club records'!$J$7, E19&lt;='club records'!$K$7)), "CR", " ")</f>
        <v xml:space="preserve"> </v>
      </c>
      <c r="AK19" s="22" t="str">
        <f>IF(AND(A19="80H", AND(D19='club records'!$J$8, E19&lt;='club records'!$K$8)), "CR", " ")</f>
        <v xml:space="preserve"> </v>
      </c>
      <c r="AL19" s="22" t="str">
        <f>IF(AND(A19="100H", OR(AND(D19='club records'!$J$9, E19&lt;='club records'!$K$9), AND(D19='club records'!$J$10, E19&lt;='club records'!$K$10))), "CR", " ")</f>
        <v xml:space="preserve"> </v>
      </c>
      <c r="AM19" s="22" t="str">
        <f>IF(AND(A19="300H", AND(D19='club records'!$J$11, E19&lt;='club records'!$K$11)), "CR", " ")</f>
        <v xml:space="preserve"> </v>
      </c>
      <c r="AN19" s="22" t="str">
        <f>IF(AND(A19="400H", OR(AND(D19='club records'!$J$12, E19&lt;='club records'!$K$12), AND(D19='club records'!$J$13, E19&lt;='club records'!$K$13), AND(D19='club records'!$J$14, E19&lt;='club records'!$K$14))), "CR", " ")</f>
        <v xml:space="preserve"> </v>
      </c>
      <c r="AO19" s="22" t="str">
        <f>IF(AND(A19="1500SC", OR(AND(D19='club records'!$J$15, E19&lt;='club records'!$K$15), AND(D19='club records'!$J$16, E19&lt;='club records'!$K$16))), "CR", " ")</f>
        <v xml:space="preserve"> </v>
      </c>
      <c r="AP19" s="22" t="str">
        <f>IF(AND(A19="2000SC", OR(AND(D19='club records'!$J$18, E19&lt;='club records'!$K$18), AND(D19='club records'!$J$19, E19&lt;='club records'!$K$19))), "CR", " ")</f>
        <v xml:space="preserve"> </v>
      </c>
      <c r="AQ19" s="22" t="str">
        <f>IF(AND(A19="3000SC", AND(D19='club records'!$J$21, E19&lt;='club records'!$K$21)), "CR", " ")</f>
        <v xml:space="preserve"> </v>
      </c>
      <c r="AR19" s="21" t="str">
        <f>IF(AND(A19="4x100", OR(AND(D19='club records'!$N$1, E19&lt;='club records'!$O$1), AND(D19='club records'!$N$2, E19&lt;='club records'!$O$2), AND(D19='club records'!$N$3, E19&lt;='club records'!$O$3), AND(D19='club records'!$N$4, E19&lt;='club records'!$O$4), AND(D19='club records'!$N$5, E19&lt;='club records'!$O$5))), "CR", " ")</f>
        <v xml:space="preserve"> </v>
      </c>
      <c r="AS19" s="21" t="str">
        <f>IF(AND(A19="4x200", OR(AND(D19='club records'!$N$6, E19&lt;='club records'!$O$6), AND(D19='club records'!$N$7, E19&lt;='club records'!$O$7), AND(D19='club records'!$N$8, E19&lt;='club records'!$O$8), AND(D19='club records'!$N$9, E19&lt;='club records'!$O$9), AND(D19='club records'!$N$10, E19&lt;='club records'!$O$10))), "CR", " ")</f>
        <v xml:space="preserve"> </v>
      </c>
      <c r="AT19" s="21" t="str">
        <f>IF(AND(A19="4x300", OR(AND(D19='club records'!$N$11, E19&lt;='club records'!$O$11), AND(D19='club records'!$N$12, E19&lt;='club records'!$O$12))), "CR", " ")</f>
        <v xml:space="preserve"> </v>
      </c>
      <c r="AU19" s="21" t="str">
        <f>IF(AND(A19="4x400", OR(AND(D19='club records'!$N$13, E19&lt;='club records'!$O$13), AND(D19='club records'!$N$14, E19&lt;='club records'!$O$14), AND(D19='club records'!$N$15, E19&lt;='club records'!$O$15))), "CR", " ")</f>
        <v xml:space="preserve"> </v>
      </c>
      <c r="AV19" s="21" t="str">
        <f>IF(AND(A19="3x800", OR(AND(D19='club records'!$N$16, E19&lt;='club records'!$O$16), AND(D19='club records'!$N$17, E19&lt;='club records'!$O$17), AND(D19='club records'!$N$18, E19&lt;='club records'!$O$18), AND(D19='club records'!$N$19, E19&lt;='club records'!$O$19))), "CR", " ")</f>
        <v xml:space="preserve"> </v>
      </c>
      <c r="AW19" s="21" t="str">
        <f>IF(AND(A19="pentathlon", OR(AND(D19='club records'!$N$21, E19&gt;='club records'!$O$21), AND(D19='club records'!$N$22, E19&gt;='club records'!$O$22), AND(D19='club records'!$N$23, E19&gt;='club records'!$O$23), AND(D19='club records'!$N$24, E19&gt;='club records'!$O$24), AND(D19='club records'!$N$25, E19&gt;='club records'!$O$25))), "CR", " ")</f>
        <v xml:space="preserve"> </v>
      </c>
      <c r="AX19" s="21" t="str">
        <f>IF(AND(A19="heptathlon", OR(AND(D19='club records'!$N$26, E19&gt;='club records'!$O$26), AND(D19='club records'!$N$27, E19&gt;='club records'!$O$27), AND(D19='club records'!$N$28, E19&gt;='club records'!$O$28), )), "CR", " ")</f>
        <v xml:space="preserve"> </v>
      </c>
    </row>
    <row r="20" spans="1:50" ht="15" x14ac:dyDescent="0.25">
      <c r="A20" s="2">
        <v>300</v>
      </c>
      <c r="B20" s="2" t="s">
        <v>219</v>
      </c>
      <c r="C20" s="2" t="s">
        <v>344</v>
      </c>
      <c r="D20" s="13" t="s">
        <v>45</v>
      </c>
      <c r="E20" s="14">
        <v>39.9</v>
      </c>
      <c r="F20" s="19">
        <v>43614</v>
      </c>
      <c r="G20" s="23" t="s">
        <v>423</v>
      </c>
      <c r="H20" s="2" t="s">
        <v>424</v>
      </c>
      <c r="I20" s="20" t="str">
        <f>IF(OR(K20="CR", J20="CR", L20="CR", M20="CR", N20="CR", O20="CR", P20="CR", Q20="CR", R20="CR", S20="CR",T20="CR", U20="CR", V20="CR", W20="CR", X20="CR", Y20="CR", Z20="CR", AA20="CR", AB20="CR", AC20="CR", AD20="CR", AE20="CR", AF20="CR", AG20="CR", AH20="CR", AI20="CR", AJ20="CR", AK20="CR", AL20="CR", AM20="CR", AN20="CR", AO20="CR", AP20="CR", AQ20="CR", AR20="CR", AS20="CR", AT20="CR", AU20="CR", AV20="CR", AW20="CR", AX20="CR"), "***CLUB RECORD***", "")</f>
        <v/>
      </c>
      <c r="J20" s="21" t="str">
        <f>IF(AND(A20=100, OR(AND(D20='club records'!$B$6, E20&lt;='club records'!$C$6), AND(D20='club records'!$B$7, E20&lt;='club records'!$C$7), AND(D20='club records'!$B$8, E20&lt;='club records'!$C$8), AND(D20='club records'!$B$9, E20&lt;='club records'!$C$9), AND(D20='club records'!$B$10, E20&lt;='club records'!$C$10))),"CR"," ")</f>
        <v xml:space="preserve"> </v>
      </c>
      <c r="K20" s="21" t="str">
        <f>IF(AND(A20=200, OR(AND(D20='club records'!$B$11, E20&lt;='club records'!$C$11), AND(D20='club records'!$B$12, E20&lt;='club records'!$C$12), AND(D20='club records'!$B$13, E20&lt;='club records'!$C$13), AND(D20='club records'!$B$14, E20&lt;='club records'!$C$14), AND(D20='club records'!$B$15, E20&lt;='club records'!$C$15))),"CR"," ")</f>
        <v xml:space="preserve"> </v>
      </c>
      <c r="L20" s="21" t="str">
        <f>IF(AND(A20=300, OR(AND(D20='club records'!$B$16, E20&lt;='club records'!$C$16), AND(D20='club records'!$B$17, E20&lt;='club records'!$C$17))),"CR"," ")</f>
        <v xml:space="preserve"> </v>
      </c>
      <c r="M20" s="21" t="str">
        <f>IF(AND(A20=400, OR(AND(D20='club records'!$B$19, E20&lt;='club records'!$C$19), AND(D20='club records'!$B$20, E20&lt;='club records'!$C$20), AND(D20='club records'!$B$21, E20&lt;='club records'!$C$21))),"CR"," ")</f>
        <v xml:space="preserve"> </v>
      </c>
      <c r="N20" s="21" t="str">
        <f>IF(AND(A20=800, OR(AND(D20='club records'!$B$22, E20&lt;='club records'!$C$22), AND(D20='club records'!$B$23, E20&lt;='club records'!$C$23), AND(D20='club records'!$B$24, E20&lt;='club records'!$C$24), AND(D20='club records'!$B$25, E20&lt;='club records'!$C$25), AND(D20='club records'!$B$26, E20&lt;='club records'!$C$26))),"CR"," ")</f>
        <v xml:space="preserve"> </v>
      </c>
      <c r="O20" s="21" t="str">
        <f>IF(AND(A20=1200, AND(D20='club records'!$B$28, E20&lt;='club records'!$C$28)),"CR"," ")</f>
        <v xml:space="preserve"> </v>
      </c>
      <c r="P20" s="21" t="str">
        <f>IF(AND(A20=1500, OR(AND(D20='club records'!$B$29, E20&lt;='club records'!$C$29), AND(D20='club records'!$B$30, E20&lt;='club records'!$C$30), AND(D20='club records'!$B$31, E20&lt;='club records'!$C$31), AND(D20='club records'!$B$32, E20&lt;='club records'!$C$32), AND(D20='club records'!$B$33, E20&lt;='club records'!$C$33))),"CR"," ")</f>
        <v xml:space="preserve"> </v>
      </c>
      <c r="Q20" s="21" t="str">
        <f>IF(AND(A20="1M", AND(D20='club records'!$B$37,E20&lt;='club records'!$C$37)),"CR"," ")</f>
        <v xml:space="preserve"> </v>
      </c>
      <c r="R20" s="21" t="str">
        <f>IF(AND(A20=3000, OR(AND(D20='club records'!$B$39, E20&lt;='club records'!$C$39), AND(D20='club records'!$B$40, E20&lt;='club records'!$C$40), AND(D20='club records'!$B$41, E20&lt;='club records'!$C$41))),"CR"," ")</f>
        <v xml:space="preserve"> </v>
      </c>
      <c r="S20" s="21" t="str">
        <f>IF(AND(A20=5000, OR(AND(D20='club records'!$B$42, E20&lt;='club records'!$C$42), AND(D20='club records'!$B$43, E20&lt;='club records'!$C$43))),"CR"," ")</f>
        <v xml:space="preserve"> </v>
      </c>
      <c r="T20" s="21" t="str">
        <f>IF(AND(A20=10000, OR(AND(D20='club records'!$B$44, E20&lt;='club records'!$C$44), AND(D20='club records'!$B$45, E20&lt;='club records'!$C$45))),"CR"," ")</f>
        <v xml:space="preserve"> </v>
      </c>
      <c r="U20" s="22" t="str">
        <f>IF(AND(A20="high jump", OR(AND(D20='club records'!$F$1, E20&gt;='club records'!$G$1), AND(D20='club records'!$F$2, E20&gt;='club records'!$G$2), AND(D20='club records'!$F$3, E20&gt;='club records'!$G$3),AND(D20='club records'!$F$4, E20&gt;='club records'!$G$4), AND(D20='club records'!$F$5, E20&gt;='club records'!$G$5))), "CR", " ")</f>
        <v xml:space="preserve"> </v>
      </c>
      <c r="V20" s="22" t="str">
        <f>IF(AND(A20="long jump", OR(AND(D20='club records'!$F$6, E20&gt;='club records'!$G$6), AND(D20='club records'!$F$7, E20&gt;='club records'!$G$7), AND(D20='club records'!$F$8, E20&gt;='club records'!$G$8), AND(D20='club records'!$F$9, E20&gt;='club records'!$G$9), AND(D20='club records'!$F$10, E20&gt;='club records'!$G$10))), "CR", " ")</f>
        <v xml:space="preserve"> </v>
      </c>
      <c r="W20" s="22" t="str">
        <f>IF(AND(A20="triple jump", OR(AND(D20='club records'!$F$11, E20&gt;='club records'!$G$11), AND(D20='club records'!$F$12, E20&gt;='club records'!$G$12), AND(D20='club records'!$F$13, E20&gt;='club records'!$G$13), AND(D20='club records'!$F$14, E20&gt;='club records'!$G$14), AND(D20='club records'!$F$15, E20&gt;='club records'!$G$15))), "CR", " ")</f>
        <v xml:space="preserve"> </v>
      </c>
      <c r="X20" s="22" t="str">
        <f>IF(AND(A20="pole vault", OR(AND(D20='club records'!$F$16, E20&gt;='club records'!$G$16), AND(D20='club records'!$F$17, E20&gt;='club records'!$G$17), AND(D20='club records'!$F$18, E20&gt;='club records'!$G$18), AND(D20='club records'!$F$19, E20&gt;='club records'!$G$19), AND(D20='club records'!$F$20, E20&gt;='club records'!$G$20))), "CR", " ")</f>
        <v xml:space="preserve"> </v>
      </c>
      <c r="Y20" s="22" t="str">
        <f>IF(AND(A20="discus 0.75", AND(D20='club records'!$F$21, E20&gt;='club records'!$G$21)), "CR", " ")</f>
        <v xml:space="preserve"> </v>
      </c>
      <c r="Z20" s="22" t="str">
        <f>IF(AND(A20="discus 1", OR(AND(D20='club records'!$F$22, E20&gt;='club records'!$G$22), AND(D20='club records'!$F$23, E20&gt;='club records'!$G$23), AND(D20='club records'!$F$24, E20&gt;='club records'!$G$24), AND(D20='club records'!$F$25, E20&gt;='club records'!$G$25))), "CR", " ")</f>
        <v xml:space="preserve"> </v>
      </c>
      <c r="AA20" s="22" t="str">
        <f>IF(AND(A20="hammer 3", OR(AND(D20='club records'!$F$26, E20&gt;='club records'!$G$26), AND(D20='club records'!$F$27, E20&gt;='club records'!$G$27), AND(D20='club records'!$F$28, E20&gt;='club records'!$G$28))), "CR", " ")</f>
        <v xml:space="preserve"> </v>
      </c>
      <c r="AB20" s="22" t="str">
        <f>IF(AND(A20="hammer 4", OR(AND(D20='club records'!$F$29, E20&gt;='club records'!$G$29), AND(D20='club records'!$F$30, E20&gt;='club records'!$G$30))), "CR", " ")</f>
        <v xml:space="preserve"> </v>
      </c>
      <c r="AC20" s="22" t="str">
        <f>IF(AND(A20="javelin 400", AND(D20='club records'!$F$31, E20&gt;='club records'!$G$31)), "CR", " ")</f>
        <v xml:space="preserve"> </v>
      </c>
      <c r="AD20" s="22" t="str">
        <f>IF(AND(A20="javelin 500", OR(AND(D20='club records'!$F$32, E20&gt;='club records'!$G$32), AND(D20='club records'!$F$33, E20&gt;='club records'!$G$33))), "CR", " ")</f>
        <v xml:space="preserve"> </v>
      </c>
      <c r="AE20" s="22" t="str">
        <f>IF(AND(A20="javelin 600", OR(AND(D20='club records'!$F$34, E20&gt;='club records'!$G$34), AND(D20='club records'!$F$35, E20&gt;='club records'!$G$35))), "CR", " ")</f>
        <v xml:space="preserve"> </v>
      </c>
      <c r="AF20" s="22" t="str">
        <f>IF(AND(A20="shot 2.72", AND(D20='club records'!$F$36, E20&gt;='club records'!$G$36)), "CR", " ")</f>
        <v xml:space="preserve"> </v>
      </c>
      <c r="AG20" s="22" t="str">
        <f>IF(AND(A20="shot 3", OR(AND(D20='club records'!$F$37, E20&gt;='club records'!$G$37), AND(D20='club records'!$F$38, E20&gt;='club records'!$G$38))), "CR", " ")</f>
        <v xml:space="preserve"> </v>
      </c>
      <c r="AH20" s="22" t="str">
        <f>IF(AND(A20="shot 4", OR(AND(D20='club records'!$F$39, E20&gt;='club records'!$G$39), AND(D20='club records'!$F$40, E20&gt;='club records'!$G$40))), "CR", " ")</f>
        <v xml:space="preserve"> </v>
      </c>
      <c r="AI20" s="22" t="str">
        <f>IF(AND(A20="70H", AND(D20='club records'!$J$6, E20&lt;='club records'!$K$6)), "CR", " ")</f>
        <v xml:space="preserve"> </v>
      </c>
      <c r="AJ20" s="22" t="str">
        <f>IF(AND(A20="75H", AND(D20='club records'!$J$7, E20&lt;='club records'!$K$7)), "CR", " ")</f>
        <v xml:space="preserve"> </v>
      </c>
      <c r="AK20" s="22" t="str">
        <f>IF(AND(A20="80H", AND(D20='club records'!$J$8, E20&lt;='club records'!$K$8)), "CR", " ")</f>
        <v xml:space="preserve"> </v>
      </c>
      <c r="AL20" s="22" t="str">
        <f>IF(AND(A20="100H", OR(AND(D20='club records'!$J$9, E20&lt;='club records'!$K$9), AND(D20='club records'!$J$10, E20&lt;='club records'!$K$10))), "CR", " ")</f>
        <v xml:space="preserve"> </v>
      </c>
      <c r="AM20" s="22" t="str">
        <f>IF(AND(A20="300H", AND(D20='club records'!$J$11, E20&lt;='club records'!$K$11)), "CR", " ")</f>
        <v xml:space="preserve"> </v>
      </c>
      <c r="AN20" s="22" t="str">
        <f>IF(AND(A20="400H", OR(AND(D20='club records'!$J$12, E20&lt;='club records'!$K$12), AND(D20='club records'!$J$13, E20&lt;='club records'!$K$13), AND(D20='club records'!$J$14, E20&lt;='club records'!$K$14))), "CR", " ")</f>
        <v xml:space="preserve"> </v>
      </c>
      <c r="AO20" s="22" t="str">
        <f>IF(AND(A20="1500SC", OR(AND(D20='club records'!$J$15, E20&lt;='club records'!$K$15), AND(D20='club records'!$J$16, E20&lt;='club records'!$K$16))), "CR", " ")</f>
        <v xml:space="preserve"> </v>
      </c>
      <c r="AP20" s="22" t="str">
        <f>IF(AND(A20="2000SC", OR(AND(D20='club records'!$J$18, E20&lt;='club records'!$K$18), AND(D20='club records'!$J$19, E20&lt;='club records'!$K$19))), "CR", " ")</f>
        <v xml:space="preserve"> </v>
      </c>
      <c r="AQ20" s="22" t="str">
        <f>IF(AND(A20="3000SC", AND(D20='club records'!$J$21, E20&lt;='club records'!$K$21)), "CR", " ")</f>
        <v xml:space="preserve"> </v>
      </c>
      <c r="AR20" s="21" t="str">
        <f>IF(AND(A20="4x100", OR(AND(D20='club records'!$N$1, E20&lt;='club records'!$O$1), AND(D20='club records'!$N$2, E20&lt;='club records'!$O$2), AND(D20='club records'!$N$3, E20&lt;='club records'!$O$3), AND(D20='club records'!$N$4, E20&lt;='club records'!$O$4), AND(D20='club records'!$N$5, E20&lt;='club records'!$O$5))), "CR", " ")</f>
        <v xml:space="preserve"> </v>
      </c>
      <c r="AS20" s="21" t="str">
        <f>IF(AND(A20="4x200", OR(AND(D20='club records'!$N$6, E20&lt;='club records'!$O$6), AND(D20='club records'!$N$7, E20&lt;='club records'!$O$7), AND(D20='club records'!$N$8, E20&lt;='club records'!$O$8), AND(D20='club records'!$N$9, E20&lt;='club records'!$O$9), AND(D20='club records'!$N$10, E20&lt;='club records'!$O$10))), "CR", " ")</f>
        <v xml:space="preserve"> </v>
      </c>
      <c r="AT20" s="21" t="str">
        <f>IF(AND(A20="4x300", OR(AND(D20='club records'!$N$11, E20&lt;='club records'!$O$11), AND(D20='club records'!$N$12, E20&lt;='club records'!$O$12))), "CR", " ")</f>
        <v xml:space="preserve"> </v>
      </c>
      <c r="AU20" s="21" t="str">
        <f>IF(AND(A20="4x400", OR(AND(D20='club records'!$N$13, E20&lt;='club records'!$O$13), AND(D20='club records'!$N$14, E20&lt;='club records'!$O$14), AND(D20='club records'!$N$15, E20&lt;='club records'!$O$15))), "CR", " ")</f>
        <v xml:space="preserve"> </v>
      </c>
      <c r="AV20" s="21" t="str">
        <f>IF(AND(A20="3x800", OR(AND(D20='club records'!$N$16, E20&lt;='club records'!$O$16), AND(D20='club records'!$N$17, E20&lt;='club records'!$O$17), AND(D20='club records'!$N$18, E20&lt;='club records'!$O$18), AND(D20='club records'!$N$19, E20&lt;='club records'!$O$19))), "CR", " ")</f>
        <v xml:space="preserve"> </v>
      </c>
      <c r="AW20" s="21" t="str">
        <f>IF(AND(A20="pentathlon", OR(AND(D20='club records'!$N$21, E20&gt;='club records'!$O$21), AND(D20='club records'!$N$22, E20&gt;='club records'!$O$22), AND(D20='club records'!$N$23, E20&gt;='club records'!$O$23), AND(D20='club records'!$N$24, E20&gt;='club records'!$O$24), AND(D20='club records'!$N$25, E20&gt;='club records'!$O$25))), "CR", " ")</f>
        <v xml:space="preserve"> </v>
      </c>
      <c r="AX20" s="21" t="str">
        <f>IF(AND(A20="heptathlon", OR(AND(D20='club records'!$N$26, E20&gt;='club records'!$O$26), AND(D20='club records'!$N$27, E20&gt;='club records'!$O$27), AND(D20='club records'!$N$28, E20&gt;='club records'!$O$28), )), "CR", " ")</f>
        <v xml:space="preserve"> </v>
      </c>
    </row>
    <row r="21" spans="1:50" ht="15" x14ac:dyDescent="0.25">
      <c r="A21" s="2">
        <v>400</v>
      </c>
      <c r="B21" s="2" t="s">
        <v>177</v>
      </c>
      <c r="C21" s="2" t="s">
        <v>178</v>
      </c>
      <c r="D21" s="13" t="s">
        <v>45</v>
      </c>
      <c r="E21" s="14">
        <v>54.37</v>
      </c>
      <c r="F21" s="19">
        <v>43625</v>
      </c>
      <c r="G21" s="23" t="s">
        <v>433</v>
      </c>
      <c r="H21" s="2" t="s">
        <v>434</v>
      </c>
      <c r="I21" s="20" t="str">
        <f>IF(OR(K21="CR", J21="CR", L21="CR", M21="CR", N21="CR", O21="CR", P21="CR", Q21="CR", R21="CR", S21="CR",T21="CR", U21="CR", V21="CR", W21="CR", X21="CR", Y21="CR", Z21="CR", AA21="CR", AB21="CR", AC21="CR", AD21="CR", AE21="CR", AF21="CR", AG21="CR", AH21="CR", AI21="CR", AJ21="CR", AK21="CR", AL21="CR", AM21="CR", AN21="CR", AO21="CR", AP21="CR", AQ21="CR", AR21="CR", AS21="CR", AT21="CR", AU21="CR", AV21="CR", AW21="CR", AX21="CR"), "***CLUB RECORD***", "")</f>
        <v/>
      </c>
      <c r="J21" s="21" t="str">
        <f>IF(AND(A21=100, OR(AND(D21='club records'!$B$6, E21&lt;='club records'!$C$6), AND(D21='club records'!$B$7, E21&lt;='club records'!$C$7), AND(D21='club records'!$B$8, E21&lt;='club records'!$C$8), AND(D21='club records'!$B$9, E21&lt;='club records'!$C$9), AND(D21='club records'!$B$10, E21&lt;='club records'!$C$10))),"CR"," ")</f>
        <v xml:space="preserve"> </v>
      </c>
      <c r="K21" s="21" t="str">
        <f>IF(AND(A21=200, OR(AND(D21='club records'!$B$11, E21&lt;='club records'!$C$11), AND(D21='club records'!$B$12, E21&lt;='club records'!$C$12), AND(D21='club records'!$B$13, E21&lt;='club records'!$C$13), AND(D21='club records'!$B$14, E21&lt;='club records'!$C$14), AND(D21='club records'!$B$15, E21&lt;='club records'!$C$15))),"CR"," ")</f>
        <v xml:space="preserve"> </v>
      </c>
      <c r="L21" s="21" t="str">
        <f>IF(AND(A21=300, OR(AND(D21='club records'!$B$16, E21&lt;='club records'!$C$16), AND(D21='club records'!$B$17, E21&lt;='club records'!$C$17))),"CR"," ")</f>
        <v xml:space="preserve"> </v>
      </c>
      <c r="M21" s="21" t="str">
        <f>IF(AND(A21=400, OR(AND(D21='club records'!$B$19, E21&lt;='club records'!$C$19), AND(D21='club records'!$B$20, E21&lt;='club records'!$C$20), AND(D21='club records'!$B$21, E21&lt;='club records'!$C$21))),"CR"," ")</f>
        <v xml:space="preserve"> </v>
      </c>
      <c r="N21" s="21" t="str">
        <f>IF(AND(A21=800, OR(AND(D21='club records'!$B$22, E21&lt;='club records'!$C$22), AND(D21='club records'!$B$23, E21&lt;='club records'!$C$23), AND(D21='club records'!$B$24, E21&lt;='club records'!$C$24), AND(D21='club records'!$B$25, E21&lt;='club records'!$C$25), AND(D21='club records'!$B$26, E21&lt;='club records'!$C$26))),"CR"," ")</f>
        <v xml:space="preserve"> </v>
      </c>
      <c r="O21" s="21" t="str">
        <f>IF(AND(A21=1200, AND(D21='club records'!$B$28, E21&lt;='club records'!$C$28)),"CR"," ")</f>
        <v xml:space="preserve"> </v>
      </c>
      <c r="P21" s="21" t="str">
        <f>IF(AND(A21=1500, OR(AND(D21='club records'!$B$29, E21&lt;='club records'!$C$29), AND(D21='club records'!$B$30, E21&lt;='club records'!$C$30), AND(D21='club records'!$B$31, E21&lt;='club records'!$C$31), AND(D21='club records'!$B$32, E21&lt;='club records'!$C$32), AND(D21='club records'!$B$33, E21&lt;='club records'!$C$33))),"CR"," ")</f>
        <v xml:space="preserve"> </v>
      </c>
      <c r="Q21" s="21" t="str">
        <f>IF(AND(A21="1M", AND(D21='club records'!$B$37,E21&lt;='club records'!$C$37)),"CR"," ")</f>
        <v xml:space="preserve"> </v>
      </c>
      <c r="R21" s="21" t="str">
        <f>IF(AND(A21=3000, OR(AND(D21='club records'!$B$39, E21&lt;='club records'!$C$39), AND(D21='club records'!$B$40, E21&lt;='club records'!$C$40), AND(D21='club records'!$B$41, E21&lt;='club records'!$C$41))),"CR"," ")</f>
        <v xml:space="preserve"> </v>
      </c>
      <c r="S21" s="21" t="str">
        <f>IF(AND(A21=5000, OR(AND(D21='club records'!$B$42, E21&lt;='club records'!$C$42), AND(D21='club records'!$B$43, E21&lt;='club records'!$C$43))),"CR"," ")</f>
        <v xml:space="preserve"> </v>
      </c>
      <c r="T21" s="21" t="str">
        <f>IF(AND(A21=10000, OR(AND(D21='club records'!$B$44, E21&lt;='club records'!$C$44), AND(D21='club records'!$B$45, E21&lt;='club records'!$C$45))),"CR"," ")</f>
        <v xml:space="preserve"> </v>
      </c>
      <c r="U21" s="22" t="str">
        <f>IF(AND(A21="high jump", OR(AND(D21='club records'!$F$1, E21&gt;='club records'!$G$1), AND(D21='club records'!$F$2, E21&gt;='club records'!$G$2), AND(D21='club records'!$F$3, E21&gt;='club records'!$G$3),AND(D21='club records'!$F$4, E21&gt;='club records'!$G$4), AND(D21='club records'!$F$5, E21&gt;='club records'!$G$5))), "CR", " ")</f>
        <v xml:space="preserve"> </v>
      </c>
      <c r="V21" s="22" t="str">
        <f>IF(AND(A21="long jump", OR(AND(D21='club records'!$F$6, E21&gt;='club records'!$G$6), AND(D21='club records'!$F$7, E21&gt;='club records'!$G$7), AND(D21='club records'!$F$8, E21&gt;='club records'!$G$8), AND(D21='club records'!$F$9, E21&gt;='club records'!$G$9), AND(D21='club records'!$F$10, E21&gt;='club records'!$G$10))), "CR", " ")</f>
        <v xml:space="preserve"> </v>
      </c>
      <c r="W21" s="22" t="str">
        <f>IF(AND(A21="triple jump", OR(AND(D21='club records'!$F$11, E21&gt;='club records'!$G$11), AND(D21='club records'!$F$12, E21&gt;='club records'!$G$12), AND(D21='club records'!$F$13, E21&gt;='club records'!$G$13), AND(D21='club records'!$F$14, E21&gt;='club records'!$G$14), AND(D21='club records'!$F$15, E21&gt;='club records'!$G$15))), "CR", " ")</f>
        <v xml:space="preserve"> </v>
      </c>
      <c r="X21" s="22" t="str">
        <f>IF(AND(A21="pole vault", OR(AND(D21='club records'!$F$16, E21&gt;='club records'!$G$16), AND(D21='club records'!$F$17, E21&gt;='club records'!$G$17), AND(D21='club records'!$F$18, E21&gt;='club records'!$G$18), AND(D21='club records'!$F$19, E21&gt;='club records'!$G$19), AND(D21='club records'!$F$20, E21&gt;='club records'!$G$20))), "CR", " ")</f>
        <v xml:space="preserve"> </v>
      </c>
      <c r="Y21" s="22" t="str">
        <f>IF(AND(A21="discus 0.75", AND(D21='club records'!$F$21, E21&gt;='club records'!$G$21)), "CR", " ")</f>
        <v xml:space="preserve"> </v>
      </c>
      <c r="Z21" s="22" t="str">
        <f>IF(AND(A21="discus 1", OR(AND(D21='club records'!$F$22, E21&gt;='club records'!$G$22), AND(D21='club records'!$F$23, E21&gt;='club records'!$G$23), AND(D21='club records'!$F$24, E21&gt;='club records'!$G$24), AND(D21='club records'!$F$25, E21&gt;='club records'!$G$25))), "CR", " ")</f>
        <v xml:space="preserve"> </v>
      </c>
      <c r="AA21" s="22" t="str">
        <f>IF(AND(A21="hammer 3", OR(AND(D21='club records'!$F$26, E21&gt;='club records'!$G$26), AND(D21='club records'!$F$27, E21&gt;='club records'!$G$27), AND(D21='club records'!$F$28, E21&gt;='club records'!$G$28))), "CR", " ")</f>
        <v xml:space="preserve"> </v>
      </c>
      <c r="AB21" s="22" t="str">
        <f>IF(AND(A21="hammer 4", OR(AND(D21='club records'!$F$29, E21&gt;='club records'!$G$29), AND(D21='club records'!$F$30, E21&gt;='club records'!$G$30))), "CR", " ")</f>
        <v xml:space="preserve"> </v>
      </c>
      <c r="AC21" s="22" t="str">
        <f>IF(AND(A21="javelin 400", AND(D21='club records'!$F$31, E21&gt;='club records'!$G$31)), "CR", " ")</f>
        <v xml:space="preserve"> </v>
      </c>
      <c r="AD21" s="22" t="str">
        <f>IF(AND(A21="javelin 500", OR(AND(D21='club records'!$F$32, E21&gt;='club records'!$G$32), AND(D21='club records'!$F$33, E21&gt;='club records'!$G$33))), "CR", " ")</f>
        <v xml:space="preserve"> </v>
      </c>
      <c r="AE21" s="22" t="str">
        <f>IF(AND(A21="javelin 600", OR(AND(D21='club records'!$F$34, E21&gt;='club records'!$G$34), AND(D21='club records'!$F$35, E21&gt;='club records'!$G$35))), "CR", " ")</f>
        <v xml:space="preserve"> </v>
      </c>
      <c r="AF21" s="22" t="str">
        <f>IF(AND(A21="shot 2.72", AND(D21='club records'!$F$36, E21&gt;='club records'!$G$36)), "CR", " ")</f>
        <v xml:space="preserve"> </v>
      </c>
      <c r="AG21" s="22" t="str">
        <f>IF(AND(A21="shot 3", OR(AND(D21='club records'!$F$37, E21&gt;='club records'!$G$37), AND(D21='club records'!$F$38, E21&gt;='club records'!$G$38))), "CR", " ")</f>
        <v xml:space="preserve"> </v>
      </c>
      <c r="AH21" s="22" t="str">
        <f>IF(AND(A21="shot 4", OR(AND(D21='club records'!$F$39, E21&gt;='club records'!$G$39), AND(D21='club records'!$F$40, E21&gt;='club records'!$G$40))), "CR", " ")</f>
        <v xml:space="preserve"> </v>
      </c>
      <c r="AI21" s="22" t="str">
        <f>IF(AND(A21="70H", AND(D21='club records'!$J$6, E21&lt;='club records'!$K$6)), "CR", " ")</f>
        <v xml:space="preserve"> </v>
      </c>
      <c r="AJ21" s="22" t="str">
        <f>IF(AND(A21="75H", AND(D21='club records'!$J$7, E21&lt;='club records'!$K$7)), "CR", " ")</f>
        <v xml:space="preserve"> </v>
      </c>
      <c r="AK21" s="22" t="str">
        <f>IF(AND(A21="80H", AND(D21='club records'!$J$8, E21&lt;='club records'!$K$8)), "CR", " ")</f>
        <v xml:space="preserve"> </v>
      </c>
      <c r="AL21" s="22" t="str">
        <f>IF(AND(A21="100H", OR(AND(D21='club records'!$J$9, E21&lt;='club records'!$K$9), AND(D21='club records'!$J$10, E21&lt;='club records'!$K$10))), "CR", " ")</f>
        <v xml:space="preserve"> </v>
      </c>
      <c r="AM21" s="22" t="str">
        <f>IF(AND(A21="300H", AND(D21='club records'!$J$11, E21&lt;='club records'!$K$11)), "CR", " ")</f>
        <v xml:space="preserve"> </v>
      </c>
      <c r="AN21" s="22" t="str">
        <f>IF(AND(A21="400H", OR(AND(D21='club records'!$J$12, E21&lt;='club records'!$K$12), AND(D21='club records'!$J$13, E21&lt;='club records'!$K$13), AND(D21='club records'!$J$14, E21&lt;='club records'!$K$14))), "CR", " ")</f>
        <v xml:space="preserve"> </v>
      </c>
      <c r="AO21" s="22" t="str">
        <f>IF(AND(A21="1500SC", OR(AND(D21='club records'!$J$15, E21&lt;='club records'!$K$15), AND(D21='club records'!$J$16, E21&lt;='club records'!$K$16))), "CR", " ")</f>
        <v xml:space="preserve"> </v>
      </c>
      <c r="AP21" s="22" t="str">
        <f>IF(AND(A21="2000SC", OR(AND(D21='club records'!$J$18, E21&lt;='club records'!$K$18), AND(D21='club records'!$J$19, E21&lt;='club records'!$K$19))), "CR", " ")</f>
        <v xml:space="preserve"> </v>
      </c>
      <c r="AQ21" s="22" t="str">
        <f>IF(AND(A21="3000SC", AND(D21='club records'!$J$21, E21&lt;='club records'!$K$21)), "CR", " ")</f>
        <v xml:space="preserve"> </v>
      </c>
      <c r="AR21" s="21" t="str">
        <f>IF(AND(A21="4x100", OR(AND(D21='club records'!$N$1, E21&lt;='club records'!$O$1), AND(D21='club records'!$N$2, E21&lt;='club records'!$O$2), AND(D21='club records'!$N$3, E21&lt;='club records'!$O$3), AND(D21='club records'!$N$4, E21&lt;='club records'!$O$4), AND(D21='club records'!$N$5, E21&lt;='club records'!$O$5))), "CR", " ")</f>
        <v xml:space="preserve"> </v>
      </c>
      <c r="AS21" s="21" t="str">
        <f>IF(AND(A21="4x200", OR(AND(D21='club records'!$N$6, E21&lt;='club records'!$O$6), AND(D21='club records'!$N$7, E21&lt;='club records'!$O$7), AND(D21='club records'!$N$8, E21&lt;='club records'!$O$8), AND(D21='club records'!$N$9, E21&lt;='club records'!$O$9), AND(D21='club records'!$N$10, E21&lt;='club records'!$O$10))), "CR", " ")</f>
        <v xml:space="preserve"> </v>
      </c>
      <c r="AT21" s="21" t="str">
        <f>IF(AND(A21="4x300", OR(AND(D21='club records'!$N$11, E21&lt;='club records'!$O$11), AND(D21='club records'!$N$12, E21&lt;='club records'!$O$12))), "CR", " ")</f>
        <v xml:space="preserve"> </v>
      </c>
      <c r="AU21" s="21" t="str">
        <f>IF(AND(A21="4x400", OR(AND(D21='club records'!$N$13, E21&lt;='club records'!$O$13), AND(D21='club records'!$N$14, E21&lt;='club records'!$O$14), AND(D21='club records'!$N$15, E21&lt;='club records'!$O$15))), "CR", " ")</f>
        <v xml:space="preserve"> </v>
      </c>
      <c r="AV21" s="21" t="str">
        <f>IF(AND(A21="3x800", OR(AND(D21='club records'!$N$16, E21&lt;='club records'!$O$16), AND(D21='club records'!$N$17, E21&lt;='club records'!$O$17), AND(D21='club records'!$N$18, E21&lt;='club records'!$O$18), AND(D21='club records'!$N$19, E21&lt;='club records'!$O$19))), "CR", " ")</f>
        <v xml:space="preserve"> </v>
      </c>
      <c r="AW21" s="21" t="str">
        <f>IF(AND(A21="pentathlon", OR(AND(D21='club records'!$N$21, E21&gt;='club records'!$O$21), AND(D21='club records'!$N$22, E21&gt;='club records'!$O$22), AND(D21='club records'!$N$23, E21&gt;='club records'!$O$23), AND(D21='club records'!$N$24, E21&gt;='club records'!$O$24), AND(D21='club records'!$N$25, E21&gt;='club records'!$O$25))), "CR", " ")</f>
        <v xml:space="preserve"> </v>
      </c>
      <c r="AX21" s="21" t="str">
        <f>IF(AND(A21="heptathlon", OR(AND(D21='club records'!$N$26, E21&gt;='club records'!$O$26), AND(D21='club records'!$N$27, E21&gt;='club records'!$O$27), AND(D21='club records'!$N$28, E21&gt;='club records'!$O$28), )), "CR", " ")</f>
        <v xml:space="preserve"> </v>
      </c>
    </row>
    <row r="22" spans="1:50" ht="15" x14ac:dyDescent="0.25">
      <c r="A22" s="2">
        <v>400</v>
      </c>
      <c r="B22" s="2" t="s">
        <v>420</v>
      </c>
      <c r="C22" s="2" t="s">
        <v>421</v>
      </c>
      <c r="D22" s="13" t="s">
        <v>45</v>
      </c>
      <c r="E22" s="14">
        <v>57</v>
      </c>
      <c r="F22" s="19">
        <v>43618</v>
      </c>
      <c r="G22" s="23" t="s">
        <v>422</v>
      </c>
      <c r="I22" s="20" t="str">
        <f>IF(OR(K22="CR", J22="CR", L22="CR", M22="CR", N22="CR", O22="CR", P22="CR", Q22="CR", R22="CR", S22="CR",T22="CR", U22="CR", V22="CR", W22="CR", X22="CR", Y22="CR", Z22="CR", AA22="CR", AB22="CR", AC22="CR", AD22="CR", AE22="CR", AF22="CR", AG22="CR", AH22="CR", AI22="CR", AJ22="CR", AK22="CR", AL22="CR", AM22="CR", AN22="CR", AO22="CR", AP22="CR", AQ22="CR", AR22="CR", AS22="CR", AT22="CR", AU22="CR", AV22="CR", AW22="CR", AX22="CR"), "***CLUB RECORD***", "")</f>
        <v/>
      </c>
      <c r="J22" s="21" t="str">
        <f>IF(AND(A22=100, OR(AND(D22='club records'!$B$6, E22&lt;='club records'!$C$6), AND(D22='club records'!$B$7, E22&lt;='club records'!$C$7), AND(D22='club records'!$B$8, E22&lt;='club records'!$C$8), AND(D22='club records'!$B$9, E22&lt;='club records'!$C$9), AND(D22='club records'!$B$10, E22&lt;='club records'!$C$10))),"CR"," ")</f>
        <v xml:space="preserve"> </v>
      </c>
      <c r="K22" s="21" t="str">
        <f>IF(AND(A22=200, OR(AND(D22='club records'!$B$11, E22&lt;='club records'!$C$11), AND(D22='club records'!$B$12, E22&lt;='club records'!$C$12), AND(D22='club records'!$B$13, E22&lt;='club records'!$C$13), AND(D22='club records'!$B$14, E22&lt;='club records'!$C$14), AND(D22='club records'!$B$15, E22&lt;='club records'!$C$15))),"CR"," ")</f>
        <v xml:space="preserve"> </v>
      </c>
      <c r="L22" s="21" t="str">
        <f>IF(AND(A22=300, OR(AND(D22='club records'!$B$16, E22&lt;='club records'!$C$16), AND(D22='club records'!$B$17, E22&lt;='club records'!$C$17))),"CR"," ")</f>
        <v xml:space="preserve"> </v>
      </c>
      <c r="M22" s="21" t="str">
        <f>IF(AND(A22=400, OR(AND(D22='club records'!$B$19, E22&lt;='club records'!$C$19), AND(D22='club records'!$B$20, E22&lt;='club records'!$C$20), AND(D22='club records'!$B$21, E22&lt;='club records'!$C$21))),"CR"," ")</f>
        <v xml:space="preserve"> </v>
      </c>
      <c r="N22" s="21" t="str">
        <f>IF(AND(A22=800, OR(AND(D22='club records'!$B$22, E22&lt;='club records'!$C$22), AND(D22='club records'!$B$23, E22&lt;='club records'!$C$23), AND(D22='club records'!$B$24, E22&lt;='club records'!$C$24), AND(D22='club records'!$B$25, E22&lt;='club records'!$C$25), AND(D22='club records'!$B$26, E22&lt;='club records'!$C$26))),"CR"," ")</f>
        <v xml:space="preserve"> </v>
      </c>
      <c r="O22" s="21" t="str">
        <f>IF(AND(A22=1200, AND(D22='club records'!$B$28, E22&lt;='club records'!$C$28)),"CR"," ")</f>
        <v xml:space="preserve"> </v>
      </c>
      <c r="P22" s="21" t="str">
        <f>IF(AND(A22=1500, OR(AND(D22='club records'!$B$29, E22&lt;='club records'!$C$29), AND(D22='club records'!$B$30, E22&lt;='club records'!$C$30), AND(D22='club records'!$B$31, E22&lt;='club records'!$C$31), AND(D22='club records'!$B$32, E22&lt;='club records'!$C$32), AND(D22='club records'!$B$33, E22&lt;='club records'!$C$33))),"CR"," ")</f>
        <v xml:space="preserve"> </v>
      </c>
      <c r="Q22" s="21" t="str">
        <f>IF(AND(A22="1M", AND(D22='club records'!$B$37,E22&lt;='club records'!$C$37)),"CR"," ")</f>
        <v xml:space="preserve"> </v>
      </c>
      <c r="R22" s="21" t="str">
        <f>IF(AND(A22=3000, OR(AND(D22='club records'!$B$39, E22&lt;='club records'!$C$39), AND(D22='club records'!$B$40, E22&lt;='club records'!$C$40), AND(D22='club records'!$B$41, E22&lt;='club records'!$C$41))),"CR"," ")</f>
        <v xml:space="preserve"> </v>
      </c>
      <c r="S22" s="21" t="str">
        <f>IF(AND(A22=5000, OR(AND(D22='club records'!$B$42, E22&lt;='club records'!$C$42), AND(D22='club records'!$B$43, E22&lt;='club records'!$C$43))),"CR"," ")</f>
        <v xml:space="preserve"> </v>
      </c>
      <c r="T22" s="21" t="str">
        <f>IF(AND(A22=10000, OR(AND(D22='club records'!$B$44, E22&lt;='club records'!$C$44), AND(D22='club records'!$B$45, E22&lt;='club records'!$C$45))),"CR"," ")</f>
        <v xml:space="preserve"> </v>
      </c>
      <c r="U22" s="22" t="str">
        <f>IF(AND(A22="high jump", OR(AND(D22='club records'!$F$1, E22&gt;='club records'!$G$1), AND(D22='club records'!$F$2, E22&gt;='club records'!$G$2), AND(D22='club records'!$F$3, E22&gt;='club records'!$G$3),AND(D22='club records'!$F$4, E22&gt;='club records'!$G$4), AND(D22='club records'!$F$5, E22&gt;='club records'!$G$5))), "CR", " ")</f>
        <v xml:space="preserve"> </v>
      </c>
      <c r="V22" s="22" t="str">
        <f>IF(AND(A22="long jump", OR(AND(D22='club records'!$F$6, E22&gt;='club records'!$G$6), AND(D22='club records'!$F$7, E22&gt;='club records'!$G$7), AND(D22='club records'!$F$8, E22&gt;='club records'!$G$8), AND(D22='club records'!$F$9, E22&gt;='club records'!$G$9), AND(D22='club records'!$F$10, E22&gt;='club records'!$G$10))), "CR", " ")</f>
        <v xml:space="preserve"> </v>
      </c>
      <c r="W22" s="22" t="str">
        <f>IF(AND(A22="triple jump", OR(AND(D22='club records'!$F$11, E22&gt;='club records'!$G$11), AND(D22='club records'!$F$12, E22&gt;='club records'!$G$12), AND(D22='club records'!$F$13, E22&gt;='club records'!$G$13), AND(D22='club records'!$F$14, E22&gt;='club records'!$G$14), AND(D22='club records'!$F$15, E22&gt;='club records'!$G$15))), "CR", " ")</f>
        <v xml:space="preserve"> </v>
      </c>
      <c r="X22" s="22" t="str">
        <f>IF(AND(A22="pole vault", OR(AND(D22='club records'!$F$16, E22&gt;='club records'!$G$16), AND(D22='club records'!$F$17, E22&gt;='club records'!$G$17), AND(D22='club records'!$F$18, E22&gt;='club records'!$G$18), AND(D22='club records'!$F$19, E22&gt;='club records'!$G$19), AND(D22='club records'!$F$20, E22&gt;='club records'!$G$20))), "CR", " ")</f>
        <v xml:space="preserve"> </v>
      </c>
      <c r="Y22" s="22" t="str">
        <f>IF(AND(A22="discus 0.75", AND(D22='club records'!$F$21, E22&gt;='club records'!$G$21)), "CR", " ")</f>
        <v xml:space="preserve"> </v>
      </c>
      <c r="Z22" s="22" t="str">
        <f>IF(AND(A22="discus 1", OR(AND(D22='club records'!$F$22, E22&gt;='club records'!$G$22), AND(D22='club records'!$F$23, E22&gt;='club records'!$G$23), AND(D22='club records'!$F$24, E22&gt;='club records'!$G$24), AND(D22='club records'!$F$25, E22&gt;='club records'!$G$25))), "CR", " ")</f>
        <v xml:space="preserve"> </v>
      </c>
      <c r="AA22" s="22" t="str">
        <f>IF(AND(A22="hammer 3", OR(AND(D22='club records'!$F$26, E22&gt;='club records'!$G$26), AND(D22='club records'!$F$27, E22&gt;='club records'!$G$27), AND(D22='club records'!$F$28, E22&gt;='club records'!$G$28))), "CR", " ")</f>
        <v xml:space="preserve"> </v>
      </c>
      <c r="AB22" s="22" t="str">
        <f>IF(AND(A22="hammer 4", OR(AND(D22='club records'!$F$29, E22&gt;='club records'!$G$29), AND(D22='club records'!$F$30, E22&gt;='club records'!$G$30))), "CR", " ")</f>
        <v xml:space="preserve"> </v>
      </c>
      <c r="AC22" s="22" t="str">
        <f>IF(AND(A22="javelin 400", AND(D22='club records'!$F$31, E22&gt;='club records'!$G$31)), "CR", " ")</f>
        <v xml:space="preserve"> </v>
      </c>
      <c r="AD22" s="22" t="str">
        <f>IF(AND(A22="javelin 500", OR(AND(D22='club records'!$F$32, E22&gt;='club records'!$G$32), AND(D22='club records'!$F$33, E22&gt;='club records'!$G$33))), "CR", " ")</f>
        <v xml:space="preserve"> </v>
      </c>
      <c r="AE22" s="22" t="str">
        <f>IF(AND(A22="javelin 600", OR(AND(D22='club records'!$F$34, E22&gt;='club records'!$G$34), AND(D22='club records'!$F$35, E22&gt;='club records'!$G$35))), "CR", " ")</f>
        <v xml:space="preserve"> </v>
      </c>
      <c r="AF22" s="22" t="str">
        <f>IF(AND(A22="shot 2.72", AND(D22='club records'!$F$36, E22&gt;='club records'!$G$36)), "CR", " ")</f>
        <v xml:space="preserve"> </v>
      </c>
      <c r="AG22" s="22" t="str">
        <f>IF(AND(A22="shot 3", OR(AND(D22='club records'!$F$37, E22&gt;='club records'!$G$37), AND(D22='club records'!$F$38, E22&gt;='club records'!$G$38))), "CR", " ")</f>
        <v xml:space="preserve"> </v>
      </c>
      <c r="AH22" s="22" t="str">
        <f>IF(AND(A22="shot 4", OR(AND(D22='club records'!$F$39, E22&gt;='club records'!$G$39), AND(D22='club records'!$F$40, E22&gt;='club records'!$G$40))), "CR", " ")</f>
        <v xml:space="preserve"> </v>
      </c>
      <c r="AI22" s="22" t="str">
        <f>IF(AND(A22="70H", AND(D22='club records'!$J$6, E22&lt;='club records'!$K$6)), "CR", " ")</f>
        <v xml:space="preserve"> </v>
      </c>
      <c r="AJ22" s="22" t="str">
        <f>IF(AND(A22="75H", AND(D22='club records'!$J$7, E22&lt;='club records'!$K$7)), "CR", " ")</f>
        <v xml:space="preserve"> </v>
      </c>
      <c r="AK22" s="22" t="str">
        <f>IF(AND(A22="80H", AND(D22='club records'!$J$8, E22&lt;='club records'!$K$8)), "CR", " ")</f>
        <v xml:space="preserve"> </v>
      </c>
      <c r="AL22" s="22" t="str">
        <f>IF(AND(A22="100H", OR(AND(D22='club records'!$J$9, E22&lt;='club records'!$K$9), AND(D22='club records'!$J$10, E22&lt;='club records'!$K$10))), "CR", " ")</f>
        <v xml:space="preserve"> </v>
      </c>
      <c r="AM22" s="22" t="str">
        <f>IF(AND(A22="300H", AND(D22='club records'!$J$11, E22&lt;='club records'!$K$11)), "CR", " ")</f>
        <v xml:space="preserve"> </v>
      </c>
      <c r="AN22" s="22" t="str">
        <f>IF(AND(A22="400H", OR(AND(D22='club records'!$J$12, E22&lt;='club records'!$K$12), AND(D22='club records'!$J$13, E22&lt;='club records'!$K$13), AND(D22='club records'!$J$14, E22&lt;='club records'!$K$14))), "CR", " ")</f>
        <v xml:space="preserve"> </v>
      </c>
      <c r="AO22" s="22" t="str">
        <f>IF(AND(A22="1500SC", OR(AND(D22='club records'!$J$15, E22&lt;='club records'!$K$15), AND(D22='club records'!$J$16, E22&lt;='club records'!$K$16))), "CR", " ")</f>
        <v xml:space="preserve"> </v>
      </c>
      <c r="AP22" s="22" t="str">
        <f>IF(AND(A22="2000SC", OR(AND(D22='club records'!$J$18, E22&lt;='club records'!$K$18), AND(D22='club records'!$J$19, E22&lt;='club records'!$K$19))), "CR", " ")</f>
        <v xml:space="preserve"> </v>
      </c>
      <c r="AQ22" s="22" t="str">
        <f>IF(AND(A22="3000SC", AND(D22='club records'!$J$21, E22&lt;='club records'!$K$21)), "CR", " ")</f>
        <v xml:space="preserve"> </v>
      </c>
      <c r="AR22" s="21" t="str">
        <f>IF(AND(A22="4x100", OR(AND(D22='club records'!$N$1, E22&lt;='club records'!$O$1), AND(D22='club records'!$N$2, E22&lt;='club records'!$O$2), AND(D22='club records'!$N$3, E22&lt;='club records'!$O$3), AND(D22='club records'!$N$4, E22&lt;='club records'!$O$4), AND(D22='club records'!$N$5, E22&lt;='club records'!$O$5))), "CR", " ")</f>
        <v xml:space="preserve"> </v>
      </c>
      <c r="AS22" s="21" t="str">
        <f>IF(AND(A22="4x200", OR(AND(D22='club records'!$N$6, E22&lt;='club records'!$O$6), AND(D22='club records'!$N$7, E22&lt;='club records'!$O$7), AND(D22='club records'!$N$8, E22&lt;='club records'!$O$8), AND(D22='club records'!$N$9, E22&lt;='club records'!$O$9), AND(D22='club records'!$N$10, E22&lt;='club records'!$O$10))), "CR", " ")</f>
        <v xml:space="preserve"> </v>
      </c>
      <c r="AT22" s="21" t="str">
        <f>IF(AND(A22="4x300", OR(AND(D22='club records'!$N$11, E22&lt;='club records'!$O$11), AND(D22='club records'!$N$12, E22&lt;='club records'!$O$12))), "CR", " ")</f>
        <v xml:space="preserve"> </v>
      </c>
      <c r="AU22" s="21" t="str">
        <f>IF(AND(A22="4x400", OR(AND(D22='club records'!$N$13, E22&lt;='club records'!$O$13), AND(D22='club records'!$N$14, E22&lt;='club records'!$O$14), AND(D22='club records'!$N$15, E22&lt;='club records'!$O$15))), "CR", " ")</f>
        <v xml:space="preserve"> </v>
      </c>
      <c r="AV22" s="21" t="str">
        <f>IF(AND(A22="3x800", OR(AND(D22='club records'!$N$16, E22&lt;='club records'!$O$16), AND(D22='club records'!$N$17, E22&lt;='club records'!$O$17), AND(D22='club records'!$N$18, E22&lt;='club records'!$O$18), AND(D22='club records'!$N$19, E22&lt;='club records'!$O$19))), "CR", " ")</f>
        <v xml:space="preserve"> </v>
      </c>
      <c r="AW22" s="21" t="str">
        <f>IF(AND(A22="pentathlon", OR(AND(D22='club records'!$N$21, E22&gt;='club records'!$O$21), AND(D22='club records'!$N$22, E22&gt;='club records'!$O$22), AND(D22='club records'!$N$23, E22&gt;='club records'!$O$23), AND(D22='club records'!$N$24, E22&gt;='club records'!$O$24), AND(D22='club records'!$N$25, E22&gt;='club records'!$O$25))), "CR", " ")</f>
        <v xml:space="preserve"> </v>
      </c>
      <c r="AX22" s="21" t="str">
        <f>IF(AND(A22="heptathlon", OR(AND(D22='club records'!$N$26, E22&gt;='club records'!$O$26), AND(D22='club records'!$N$27, E22&gt;='club records'!$O$27), AND(D22='club records'!$N$28, E22&gt;='club records'!$O$28), )), "CR", " ")</f>
        <v xml:space="preserve"> </v>
      </c>
    </row>
    <row r="23" spans="1:50" ht="15" x14ac:dyDescent="0.25">
      <c r="A23" s="2">
        <v>400</v>
      </c>
      <c r="B23" s="2" t="s">
        <v>11</v>
      </c>
      <c r="C23" s="2" t="s">
        <v>2</v>
      </c>
      <c r="D23" s="13" t="s">
        <v>45</v>
      </c>
      <c r="E23" s="14">
        <v>57.54</v>
      </c>
      <c r="F23" s="19">
        <v>43569</v>
      </c>
      <c r="G23" s="2" t="s">
        <v>335</v>
      </c>
      <c r="H23" s="2" t="s">
        <v>336</v>
      </c>
      <c r="I23" s="20" t="str">
        <f>IF(OR(K23="CR", J23="CR", L23="CR", M23="CR", N23="CR", O23="CR", P23="CR", Q23="CR", R23="CR", S23="CR",T23="CR", U23="CR", V23="CR", W23="CR", X23="CR", Y23="CR", Z23="CR", AA23="CR", AB23="CR", AC23="CR", AD23="CR", AE23="CR", AF23="CR", AG23="CR", AH23="CR", AI23="CR", AJ23="CR", AK23="CR", AL23="CR", AM23="CR", AN23="CR", AO23="CR", AP23="CR", AQ23="CR", AR23="CR", AS23="CR", AT23="CR", AU23="CR", AV23="CR", AW23="CR", AX23="CR"), "***CLUB RECORD***", "")</f>
        <v/>
      </c>
      <c r="J23" s="21" t="str">
        <f>IF(AND(A23=100, OR(AND(D23='club records'!$B$6, E23&lt;='club records'!$C$6), AND(D23='club records'!$B$7, E23&lt;='club records'!$C$7), AND(D23='club records'!$B$8, E23&lt;='club records'!$C$8), AND(D23='club records'!$B$9, E23&lt;='club records'!$C$9), AND(D23='club records'!$B$10, E23&lt;='club records'!$C$10))),"CR"," ")</f>
        <v xml:space="preserve"> </v>
      </c>
      <c r="K23" s="21" t="str">
        <f>IF(AND(A23=200, OR(AND(D23='club records'!$B$11, E23&lt;='club records'!$C$11), AND(D23='club records'!$B$12, E23&lt;='club records'!$C$12), AND(D23='club records'!$B$13, E23&lt;='club records'!$C$13), AND(D23='club records'!$B$14, E23&lt;='club records'!$C$14), AND(D23='club records'!$B$15, E23&lt;='club records'!$C$15))),"CR"," ")</f>
        <v xml:space="preserve"> </v>
      </c>
      <c r="L23" s="21" t="str">
        <f>IF(AND(A23=300, OR(AND(D23='club records'!$B$16, E23&lt;='club records'!$C$16), AND(D23='club records'!$B$17, E23&lt;='club records'!$C$17))),"CR"," ")</f>
        <v xml:space="preserve"> </v>
      </c>
      <c r="M23" s="21" t="str">
        <f>IF(AND(A23=400, OR(AND(D23='club records'!$B$19, E23&lt;='club records'!$C$19), AND(D23='club records'!$B$20, E23&lt;='club records'!$C$20), AND(D23='club records'!$B$21, E23&lt;='club records'!$C$21))),"CR"," ")</f>
        <v xml:space="preserve"> </v>
      </c>
      <c r="N23" s="21" t="str">
        <f>IF(AND(A23=800, OR(AND(D23='club records'!$B$22, E23&lt;='club records'!$C$22), AND(D23='club records'!$B$23, E23&lt;='club records'!$C$23), AND(D23='club records'!$B$24, E23&lt;='club records'!$C$24), AND(D23='club records'!$B$25, E23&lt;='club records'!$C$25), AND(D23='club records'!$B$26, E23&lt;='club records'!$C$26))),"CR"," ")</f>
        <v xml:space="preserve"> </v>
      </c>
      <c r="O23" s="21" t="str">
        <f>IF(AND(A23=1200, AND(D23='club records'!$B$28, E23&lt;='club records'!$C$28)),"CR"," ")</f>
        <v xml:space="preserve"> </v>
      </c>
      <c r="P23" s="21" t="str">
        <f>IF(AND(A23=1500, OR(AND(D23='club records'!$B$29, E23&lt;='club records'!$C$29), AND(D23='club records'!$B$30, E23&lt;='club records'!$C$30), AND(D23='club records'!$B$31, E23&lt;='club records'!$C$31), AND(D23='club records'!$B$32, E23&lt;='club records'!$C$32), AND(D23='club records'!$B$33, E23&lt;='club records'!$C$33))),"CR"," ")</f>
        <v xml:space="preserve"> </v>
      </c>
      <c r="Q23" s="21" t="str">
        <f>IF(AND(A23="1M", AND(D23='club records'!$B$37,E23&lt;='club records'!$C$37)),"CR"," ")</f>
        <v xml:space="preserve"> </v>
      </c>
      <c r="R23" s="21" t="str">
        <f>IF(AND(A23=3000, OR(AND(D23='club records'!$B$39, E23&lt;='club records'!$C$39), AND(D23='club records'!$B$40, E23&lt;='club records'!$C$40), AND(D23='club records'!$B$41, E23&lt;='club records'!$C$41))),"CR"," ")</f>
        <v xml:space="preserve"> </v>
      </c>
      <c r="S23" s="21" t="str">
        <f>IF(AND(A23=5000, OR(AND(D23='club records'!$B$42, E23&lt;='club records'!$C$42), AND(D23='club records'!$B$43, E23&lt;='club records'!$C$43))),"CR"," ")</f>
        <v xml:space="preserve"> </v>
      </c>
      <c r="T23" s="21" t="str">
        <f>IF(AND(A23=10000, OR(AND(D23='club records'!$B$44, E23&lt;='club records'!$C$44), AND(D23='club records'!$B$45, E23&lt;='club records'!$C$45))),"CR"," ")</f>
        <v xml:space="preserve"> </v>
      </c>
      <c r="U23" s="22" t="str">
        <f>IF(AND(A23="high jump", OR(AND(D23='club records'!$F$1, E23&gt;='club records'!$G$1), AND(D23='club records'!$F$2, E23&gt;='club records'!$G$2), AND(D23='club records'!$F$3, E23&gt;='club records'!$G$3),AND(D23='club records'!$F$4, E23&gt;='club records'!$G$4), AND(D23='club records'!$F$5, E23&gt;='club records'!$G$5))), "CR", " ")</f>
        <v xml:space="preserve"> </v>
      </c>
      <c r="V23" s="22" t="str">
        <f>IF(AND(A23="long jump", OR(AND(D23='club records'!$F$6, E23&gt;='club records'!$G$6), AND(D23='club records'!$F$7, E23&gt;='club records'!$G$7), AND(D23='club records'!$F$8, E23&gt;='club records'!$G$8), AND(D23='club records'!$F$9, E23&gt;='club records'!$G$9), AND(D23='club records'!$F$10, E23&gt;='club records'!$G$10))), "CR", " ")</f>
        <v xml:space="preserve"> </v>
      </c>
      <c r="W23" s="22" t="str">
        <f>IF(AND(A23="triple jump", OR(AND(D23='club records'!$F$11, E23&gt;='club records'!$G$11), AND(D23='club records'!$F$12, E23&gt;='club records'!$G$12), AND(D23='club records'!$F$13, E23&gt;='club records'!$G$13), AND(D23='club records'!$F$14, E23&gt;='club records'!$G$14), AND(D23='club records'!$F$15, E23&gt;='club records'!$G$15))), "CR", " ")</f>
        <v xml:space="preserve"> </v>
      </c>
      <c r="X23" s="22" t="str">
        <f>IF(AND(A23="pole vault", OR(AND(D23='club records'!$F$16, E23&gt;='club records'!$G$16), AND(D23='club records'!$F$17, E23&gt;='club records'!$G$17), AND(D23='club records'!$F$18, E23&gt;='club records'!$G$18), AND(D23='club records'!$F$19, E23&gt;='club records'!$G$19), AND(D23='club records'!$F$20, E23&gt;='club records'!$G$20))), "CR", " ")</f>
        <v xml:space="preserve"> </v>
      </c>
      <c r="Y23" s="22" t="str">
        <f>IF(AND(A23="discus 0.75", AND(D23='club records'!$F$21, E23&gt;='club records'!$G$21)), "CR", " ")</f>
        <v xml:space="preserve"> </v>
      </c>
      <c r="Z23" s="22" t="str">
        <f>IF(AND(A23="discus 1", OR(AND(D23='club records'!$F$22, E23&gt;='club records'!$G$22), AND(D23='club records'!$F$23, E23&gt;='club records'!$G$23), AND(D23='club records'!$F$24, E23&gt;='club records'!$G$24), AND(D23='club records'!$F$25, E23&gt;='club records'!$G$25))), "CR", " ")</f>
        <v xml:space="preserve"> </v>
      </c>
      <c r="AA23" s="22" t="str">
        <f>IF(AND(A23="hammer 3", OR(AND(D23='club records'!$F$26, E23&gt;='club records'!$G$26), AND(D23='club records'!$F$27, E23&gt;='club records'!$G$27), AND(D23='club records'!$F$28, E23&gt;='club records'!$G$28))), "CR", " ")</f>
        <v xml:space="preserve"> </v>
      </c>
      <c r="AB23" s="22" t="str">
        <f>IF(AND(A23="hammer 4", OR(AND(D23='club records'!$F$29, E23&gt;='club records'!$G$29), AND(D23='club records'!$F$30, E23&gt;='club records'!$G$30))), "CR", " ")</f>
        <v xml:space="preserve"> </v>
      </c>
      <c r="AC23" s="22" t="str">
        <f>IF(AND(A23="javelin 400", AND(D23='club records'!$F$31, E23&gt;='club records'!$G$31)), "CR", " ")</f>
        <v xml:space="preserve"> </v>
      </c>
      <c r="AD23" s="22" t="str">
        <f>IF(AND(A23="javelin 500", OR(AND(D23='club records'!$F$32, E23&gt;='club records'!$G$32), AND(D23='club records'!$F$33, E23&gt;='club records'!$G$33))), "CR", " ")</f>
        <v xml:space="preserve"> </v>
      </c>
      <c r="AE23" s="22" t="str">
        <f>IF(AND(A23="javelin 600", OR(AND(D23='club records'!$F$34, E23&gt;='club records'!$G$34), AND(D23='club records'!$F$35, E23&gt;='club records'!$G$35))), "CR", " ")</f>
        <v xml:space="preserve"> </v>
      </c>
      <c r="AF23" s="22" t="str">
        <f>IF(AND(A23="shot 2.72", AND(D23='club records'!$F$36, E23&gt;='club records'!$G$36)), "CR", " ")</f>
        <v xml:space="preserve"> </v>
      </c>
      <c r="AG23" s="22" t="str">
        <f>IF(AND(A23="shot 3", OR(AND(D23='club records'!$F$37, E23&gt;='club records'!$G$37), AND(D23='club records'!$F$38, E23&gt;='club records'!$G$38))), "CR", " ")</f>
        <v xml:space="preserve"> </v>
      </c>
      <c r="AH23" s="22" t="str">
        <f>IF(AND(A23="shot 4", OR(AND(D23='club records'!$F$39, E23&gt;='club records'!$G$39), AND(D23='club records'!$F$40, E23&gt;='club records'!$G$40))), "CR", " ")</f>
        <v xml:space="preserve"> </v>
      </c>
      <c r="AI23" s="22" t="str">
        <f>IF(AND(A23="70H", AND(D23='club records'!$J$6, E23&lt;='club records'!$K$6)), "CR", " ")</f>
        <v xml:space="preserve"> </v>
      </c>
      <c r="AJ23" s="22" t="str">
        <f>IF(AND(A23="75H", AND(D23='club records'!$J$7, E23&lt;='club records'!$K$7)), "CR", " ")</f>
        <v xml:space="preserve"> </v>
      </c>
      <c r="AK23" s="22" t="str">
        <f>IF(AND(A23="80H", AND(D23='club records'!$J$8, E23&lt;='club records'!$K$8)), "CR", " ")</f>
        <v xml:space="preserve"> </v>
      </c>
      <c r="AL23" s="22" t="str">
        <f>IF(AND(A23="100H", OR(AND(D23='club records'!$J$9, E23&lt;='club records'!$K$9), AND(D23='club records'!$J$10, E23&lt;='club records'!$K$10))), "CR", " ")</f>
        <v xml:space="preserve"> </v>
      </c>
      <c r="AM23" s="22" t="str">
        <f>IF(AND(A23="300H", AND(D23='club records'!$J$11, E23&lt;='club records'!$K$11)), "CR", " ")</f>
        <v xml:space="preserve"> </v>
      </c>
      <c r="AN23" s="22" t="str">
        <f>IF(AND(A23="400H", OR(AND(D23='club records'!$J$12, E23&lt;='club records'!$K$12), AND(D23='club records'!$J$13, E23&lt;='club records'!$K$13), AND(D23='club records'!$J$14, E23&lt;='club records'!$K$14))), "CR", " ")</f>
        <v xml:space="preserve"> </v>
      </c>
      <c r="AO23" s="22" t="str">
        <f>IF(AND(A23="1500SC", OR(AND(D23='club records'!$J$15, E23&lt;='club records'!$K$15), AND(D23='club records'!$J$16, E23&lt;='club records'!$K$16))), "CR", " ")</f>
        <v xml:space="preserve"> </v>
      </c>
      <c r="AP23" s="22" t="str">
        <f>IF(AND(A23="2000SC", OR(AND(D23='club records'!$J$18, E23&lt;='club records'!$K$18), AND(D23='club records'!$J$19, E23&lt;='club records'!$K$19))), "CR", " ")</f>
        <v xml:space="preserve"> </v>
      </c>
      <c r="AQ23" s="22" t="str">
        <f>IF(AND(A23="3000SC", AND(D23='club records'!$J$21, E23&lt;='club records'!$K$21)), "CR", " ")</f>
        <v xml:space="preserve"> </v>
      </c>
      <c r="AR23" s="21" t="str">
        <f>IF(AND(A23="4x100", OR(AND(D23='club records'!$N$1, E23&lt;='club records'!$O$1), AND(D23='club records'!$N$2, E23&lt;='club records'!$O$2), AND(D23='club records'!$N$3, E23&lt;='club records'!$O$3), AND(D23='club records'!$N$4, E23&lt;='club records'!$O$4), AND(D23='club records'!$N$5, E23&lt;='club records'!$O$5))), "CR", " ")</f>
        <v xml:space="preserve"> </v>
      </c>
      <c r="AS23" s="21" t="str">
        <f>IF(AND(A23="4x200", OR(AND(D23='club records'!$N$6, E23&lt;='club records'!$O$6), AND(D23='club records'!$N$7, E23&lt;='club records'!$O$7), AND(D23='club records'!$N$8, E23&lt;='club records'!$O$8), AND(D23='club records'!$N$9, E23&lt;='club records'!$O$9), AND(D23='club records'!$N$10, E23&lt;='club records'!$O$10))), "CR", " ")</f>
        <v xml:space="preserve"> </v>
      </c>
      <c r="AT23" s="21" t="str">
        <f>IF(AND(A23="4x300", OR(AND(D23='club records'!$N$11, E23&lt;='club records'!$O$11), AND(D23='club records'!$N$12, E23&lt;='club records'!$O$12))), "CR", " ")</f>
        <v xml:space="preserve"> </v>
      </c>
      <c r="AU23" s="21" t="str">
        <f>IF(AND(A23="4x400", OR(AND(D23='club records'!$N$13, E23&lt;='club records'!$O$13), AND(D23='club records'!$N$14, E23&lt;='club records'!$O$14), AND(D23='club records'!$N$15, E23&lt;='club records'!$O$15))), "CR", " ")</f>
        <v xml:space="preserve"> </v>
      </c>
      <c r="AV23" s="21" t="str">
        <f>IF(AND(A23="3x800", OR(AND(D23='club records'!$N$16, E23&lt;='club records'!$O$16), AND(D23='club records'!$N$17, E23&lt;='club records'!$O$17), AND(D23='club records'!$N$18, E23&lt;='club records'!$O$18), AND(D23='club records'!$N$19, E23&lt;='club records'!$O$19))), "CR", " ")</f>
        <v xml:space="preserve"> </v>
      </c>
      <c r="AW23" s="21" t="str">
        <f>IF(AND(A23="pentathlon", OR(AND(D23='club records'!$N$21, E23&gt;='club records'!$O$21), AND(D23='club records'!$N$22, E23&gt;='club records'!$O$22), AND(D23='club records'!$N$23, E23&gt;='club records'!$O$23), AND(D23='club records'!$N$24, E23&gt;='club records'!$O$24), AND(D23='club records'!$N$25, E23&gt;='club records'!$O$25))), "CR", " ")</f>
        <v xml:space="preserve"> </v>
      </c>
      <c r="AX23" s="21" t="str">
        <f>IF(AND(A23="heptathlon", OR(AND(D23='club records'!$N$26, E23&gt;='club records'!$O$26), AND(D23='club records'!$N$27, E23&gt;='club records'!$O$27), AND(D23='club records'!$N$28, E23&gt;='club records'!$O$28), )), "CR", " ")</f>
        <v xml:space="preserve"> </v>
      </c>
    </row>
    <row r="24" spans="1:50" ht="15" x14ac:dyDescent="0.25">
      <c r="A24" s="2">
        <v>400</v>
      </c>
      <c r="B24" s="2" t="s">
        <v>9</v>
      </c>
      <c r="C24" s="2" t="s">
        <v>0</v>
      </c>
      <c r="D24" s="13" t="s">
        <v>45</v>
      </c>
      <c r="E24" s="14">
        <v>57.95</v>
      </c>
      <c r="F24" s="19">
        <v>43610</v>
      </c>
      <c r="G24" s="2" t="s">
        <v>399</v>
      </c>
      <c r="H24" s="2" t="s">
        <v>400</v>
      </c>
      <c r="I24" s="20" t="str">
        <f>IF(OR(K24="CR", J24="CR", L24="CR", M24="CR", N24="CR", O24="CR", P24="CR", Q24="CR", R24="CR", S24="CR",T24="CR", U24="CR", V24="CR", W24="CR", X24="CR", Y24="CR", Z24="CR", AA24="CR", AB24="CR", AC24="CR", AD24="CR", AE24="CR", AF24="CR", AG24="CR", AH24="CR", AI24="CR", AJ24="CR", AK24="CR", AL24="CR", AM24="CR", AN24="CR", AO24="CR", AP24="CR", AQ24="CR", AR24="CR", AS24="CR", AT24="CR", AU24="CR", AV24="CR", AW24="CR", AX24="CR"), "***CLUB RECORD***", "")</f>
        <v/>
      </c>
      <c r="J24" s="21" t="str">
        <f>IF(AND(A24=100, OR(AND(D24='club records'!$B$6, E24&lt;='club records'!$C$6), AND(D24='club records'!$B$7, E24&lt;='club records'!$C$7), AND(D24='club records'!$B$8, E24&lt;='club records'!$C$8), AND(D24='club records'!$B$9, E24&lt;='club records'!$C$9), AND(D24='club records'!$B$10, E24&lt;='club records'!$C$10))),"CR"," ")</f>
        <v xml:space="preserve"> </v>
      </c>
      <c r="K24" s="21" t="str">
        <f>IF(AND(A24=200, OR(AND(D24='club records'!$B$11, E24&lt;='club records'!$C$11), AND(D24='club records'!$B$12, E24&lt;='club records'!$C$12), AND(D24='club records'!$B$13, E24&lt;='club records'!$C$13), AND(D24='club records'!$B$14, E24&lt;='club records'!$C$14), AND(D24='club records'!$B$15, E24&lt;='club records'!$C$15))),"CR"," ")</f>
        <v xml:space="preserve"> </v>
      </c>
      <c r="L24" s="21" t="str">
        <f>IF(AND(A24=300, OR(AND(D24='club records'!$B$16, E24&lt;='club records'!$C$16), AND(D24='club records'!$B$17, E24&lt;='club records'!$C$17))),"CR"," ")</f>
        <v xml:space="preserve"> </v>
      </c>
      <c r="M24" s="21" t="str">
        <f>IF(AND(A24=400, OR(AND(D24='club records'!$B$19, E24&lt;='club records'!$C$19), AND(D24='club records'!$B$20, E24&lt;='club records'!$C$20), AND(D24='club records'!$B$21, E24&lt;='club records'!$C$21))),"CR"," ")</f>
        <v xml:space="preserve"> </v>
      </c>
      <c r="N24" s="21" t="str">
        <f>IF(AND(A24=800, OR(AND(D24='club records'!$B$22, E24&lt;='club records'!$C$22), AND(D24='club records'!$B$23, E24&lt;='club records'!$C$23), AND(D24='club records'!$B$24, E24&lt;='club records'!$C$24), AND(D24='club records'!$B$25, E24&lt;='club records'!$C$25), AND(D24='club records'!$B$26, E24&lt;='club records'!$C$26))),"CR"," ")</f>
        <v xml:space="preserve"> </v>
      </c>
      <c r="O24" s="21" t="str">
        <f>IF(AND(A24=1200, AND(D24='club records'!$B$28, E24&lt;='club records'!$C$28)),"CR"," ")</f>
        <v xml:space="preserve"> </v>
      </c>
      <c r="P24" s="21" t="str">
        <f>IF(AND(A24=1500, OR(AND(D24='club records'!$B$29, E24&lt;='club records'!$C$29), AND(D24='club records'!$B$30, E24&lt;='club records'!$C$30), AND(D24='club records'!$B$31, E24&lt;='club records'!$C$31), AND(D24='club records'!$B$32, E24&lt;='club records'!$C$32), AND(D24='club records'!$B$33, E24&lt;='club records'!$C$33))),"CR"," ")</f>
        <v xml:space="preserve"> </v>
      </c>
      <c r="Q24" s="21" t="str">
        <f>IF(AND(A24="1M", AND(D24='club records'!$B$37,E24&lt;='club records'!$C$37)),"CR"," ")</f>
        <v xml:space="preserve"> </v>
      </c>
      <c r="R24" s="21" t="str">
        <f>IF(AND(A24=3000, OR(AND(D24='club records'!$B$39, E24&lt;='club records'!$C$39), AND(D24='club records'!$B$40, E24&lt;='club records'!$C$40), AND(D24='club records'!$B$41, E24&lt;='club records'!$C$41))),"CR"," ")</f>
        <v xml:space="preserve"> </v>
      </c>
      <c r="S24" s="21" t="str">
        <f>IF(AND(A24=5000, OR(AND(D24='club records'!$B$42, E24&lt;='club records'!$C$42), AND(D24='club records'!$B$43, E24&lt;='club records'!$C$43))),"CR"," ")</f>
        <v xml:space="preserve"> </v>
      </c>
      <c r="T24" s="21" t="str">
        <f>IF(AND(A24=10000, OR(AND(D24='club records'!$B$44, E24&lt;='club records'!$C$44), AND(D24='club records'!$B$45, E24&lt;='club records'!$C$45))),"CR"," ")</f>
        <v xml:space="preserve"> </v>
      </c>
      <c r="U24" s="22" t="str">
        <f>IF(AND(A24="high jump", OR(AND(D24='club records'!$F$1, E24&gt;='club records'!$G$1), AND(D24='club records'!$F$2, E24&gt;='club records'!$G$2), AND(D24='club records'!$F$3, E24&gt;='club records'!$G$3),AND(D24='club records'!$F$4, E24&gt;='club records'!$G$4), AND(D24='club records'!$F$5, E24&gt;='club records'!$G$5))), "CR", " ")</f>
        <v xml:space="preserve"> </v>
      </c>
      <c r="V24" s="22" t="str">
        <f>IF(AND(A24="long jump", OR(AND(D24='club records'!$F$6, E24&gt;='club records'!$G$6), AND(D24='club records'!$F$7, E24&gt;='club records'!$G$7), AND(D24='club records'!$F$8, E24&gt;='club records'!$G$8), AND(D24='club records'!$F$9, E24&gt;='club records'!$G$9), AND(D24='club records'!$F$10, E24&gt;='club records'!$G$10))), "CR", " ")</f>
        <v xml:space="preserve"> </v>
      </c>
      <c r="W24" s="22" t="str">
        <f>IF(AND(A24="triple jump", OR(AND(D24='club records'!$F$11, E24&gt;='club records'!$G$11), AND(D24='club records'!$F$12, E24&gt;='club records'!$G$12), AND(D24='club records'!$F$13, E24&gt;='club records'!$G$13), AND(D24='club records'!$F$14, E24&gt;='club records'!$G$14), AND(D24='club records'!$F$15, E24&gt;='club records'!$G$15))), "CR", " ")</f>
        <v xml:space="preserve"> </v>
      </c>
      <c r="X24" s="22" t="str">
        <f>IF(AND(A24="pole vault", OR(AND(D24='club records'!$F$16, E24&gt;='club records'!$G$16), AND(D24='club records'!$F$17, E24&gt;='club records'!$G$17), AND(D24='club records'!$F$18, E24&gt;='club records'!$G$18), AND(D24='club records'!$F$19, E24&gt;='club records'!$G$19), AND(D24='club records'!$F$20, E24&gt;='club records'!$G$20))), "CR", " ")</f>
        <v xml:space="preserve"> </v>
      </c>
      <c r="Y24" s="22" t="str">
        <f>IF(AND(A24="discus 0.75", AND(D24='club records'!$F$21, E24&gt;='club records'!$G$21)), "CR", " ")</f>
        <v xml:space="preserve"> </v>
      </c>
      <c r="Z24" s="22" t="str">
        <f>IF(AND(A24="discus 1", OR(AND(D24='club records'!$F$22, E24&gt;='club records'!$G$22), AND(D24='club records'!$F$23, E24&gt;='club records'!$G$23), AND(D24='club records'!$F$24, E24&gt;='club records'!$G$24), AND(D24='club records'!$F$25, E24&gt;='club records'!$G$25))), "CR", " ")</f>
        <v xml:space="preserve"> </v>
      </c>
      <c r="AA24" s="22" t="str">
        <f>IF(AND(A24="hammer 3", OR(AND(D24='club records'!$F$26, E24&gt;='club records'!$G$26), AND(D24='club records'!$F$27, E24&gt;='club records'!$G$27), AND(D24='club records'!$F$28, E24&gt;='club records'!$G$28))), "CR", " ")</f>
        <v xml:space="preserve"> </v>
      </c>
      <c r="AB24" s="22" t="str">
        <f>IF(AND(A24="hammer 4", OR(AND(D24='club records'!$F$29, E24&gt;='club records'!$G$29), AND(D24='club records'!$F$30, E24&gt;='club records'!$G$30))), "CR", " ")</f>
        <v xml:space="preserve"> </v>
      </c>
      <c r="AC24" s="22" t="str">
        <f>IF(AND(A24="javelin 400", AND(D24='club records'!$F$31, E24&gt;='club records'!$G$31)), "CR", " ")</f>
        <v xml:space="preserve"> </v>
      </c>
      <c r="AD24" s="22" t="str">
        <f>IF(AND(A24="javelin 500", OR(AND(D24='club records'!$F$32, E24&gt;='club records'!$G$32), AND(D24='club records'!$F$33, E24&gt;='club records'!$G$33))), "CR", " ")</f>
        <v xml:space="preserve"> </v>
      </c>
      <c r="AE24" s="22" t="str">
        <f>IF(AND(A24="javelin 600", OR(AND(D24='club records'!$F$34, E24&gt;='club records'!$G$34), AND(D24='club records'!$F$35, E24&gt;='club records'!$G$35))), "CR", " ")</f>
        <v xml:space="preserve"> </v>
      </c>
      <c r="AF24" s="22" t="str">
        <f>IF(AND(A24="shot 2.72", AND(D24='club records'!$F$36, E24&gt;='club records'!$G$36)), "CR", " ")</f>
        <v xml:space="preserve"> </v>
      </c>
      <c r="AG24" s="22" t="str">
        <f>IF(AND(A24="shot 3", OR(AND(D24='club records'!$F$37, E24&gt;='club records'!$G$37), AND(D24='club records'!$F$38, E24&gt;='club records'!$G$38))), "CR", " ")</f>
        <v xml:space="preserve"> </v>
      </c>
      <c r="AH24" s="22" t="str">
        <f>IF(AND(A24="shot 4", OR(AND(D24='club records'!$F$39, E24&gt;='club records'!$G$39), AND(D24='club records'!$F$40, E24&gt;='club records'!$G$40))), "CR", " ")</f>
        <v xml:space="preserve"> </v>
      </c>
      <c r="AI24" s="22" t="str">
        <f>IF(AND(A24="70H", AND(D24='club records'!$J$6, E24&lt;='club records'!$K$6)), "CR", " ")</f>
        <v xml:space="preserve"> </v>
      </c>
      <c r="AJ24" s="22" t="str">
        <f>IF(AND(A24="75H", AND(D24='club records'!$J$7, E24&lt;='club records'!$K$7)), "CR", " ")</f>
        <v xml:space="preserve"> </v>
      </c>
      <c r="AK24" s="22" t="str">
        <f>IF(AND(A24="80H", AND(D24='club records'!$J$8, E24&lt;='club records'!$K$8)), "CR", " ")</f>
        <v xml:space="preserve"> </v>
      </c>
      <c r="AL24" s="22" t="str">
        <f>IF(AND(A24="100H", OR(AND(D24='club records'!$J$9, E24&lt;='club records'!$K$9), AND(D24='club records'!$J$10, E24&lt;='club records'!$K$10))), "CR", " ")</f>
        <v xml:space="preserve"> </v>
      </c>
      <c r="AM24" s="22" t="str">
        <f>IF(AND(A24="300H", AND(D24='club records'!$J$11, E24&lt;='club records'!$K$11)), "CR", " ")</f>
        <v xml:space="preserve"> </v>
      </c>
      <c r="AN24" s="22" t="str">
        <f>IF(AND(A24="400H", OR(AND(D24='club records'!$J$12, E24&lt;='club records'!$K$12), AND(D24='club records'!$J$13, E24&lt;='club records'!$K$13), AND(D24='club records'!$J$14, E24&lt;='club records'!$K$14))), "CR", " ")</f>
        <v xml:space="preserve"> </v>
      </c>
      <c r="AO24" s="22" t="str">
        <f>IF(AND(A24="1500SC", OR(AND(D24='club records'!$J$15, E24&lt;='club records'!$K$15), AND(D24='club records'!$J$16, E24&lt;='club records'!$K$16))), "CR", " ")</f>
        <v xml:space="preserve"> </v>
      </c>
      <c r="AP24" s="22" t="str">
        <f>IF(AND(A24="2000SC", OR(AND(D24='club records'!$J$18, E24&lt;='club records'!$K$18), AND(D24='club records'!$J$19, E24&lt;='club records'!$K$19))), "CR", " ")</f>
        <v xml:space="preserve"> </v>
      </c>
      <c r="AQ24" s="22" t="str">
        <f>IF(AND(A24="3000SC", AND(D24='club records'!$J$21, E24&lt;='club records'!$K$21)), "CR", " ")</f>
        <v xml:space="preserve"> </v>
      </c>
      <c r="AR24" s="21" t="str">
        <f>IF(AND(A24="4x100", OR(AND(D24='club records'!$N$1, E24&lt;='club records'!$O$1), AND(D24='club records'!$N$2, E24&lt;='club records'!$O$2), AND(D24='club records'!$N$3, E24&lt;='club records'!$O$3), AND(D24='club records'!$N$4, E24&lt;='club records'!$O$4), AND(D24='club records'!$N$5, E24&lt;='club records'!$O$5))), "CR", " ")</f>
        <v xml:space="preserve"> </v>
      </c>
      <c r="AS24" s="21" t="str">
        <f>IF(AND(A24="4x200", OR(AND(D24='club records'!$N$6, E24&lt;='club records'!$O$6), AND(D24='club records'!$N$7, E24&lt;='club records'!$O$7), AND(D24='club records'!$N$8, E24&lt;='club records'!$O$8), AND(D24='club records'!$N$9, E24&lt;='club records'!$O$9), AND(D24='club records'!$N$10, E24&lt;='club records'!$O$10))), "CR", " ")</f>
        <v xml:space="preserve"> </v>
      </c>
      <c r="AT24" s="21" t="str">
        <f>IF(AND(A24="4x300", OR(AND(D24='club records'!$N$11, E24&lt;='club records'!$O$11), AND(D24='club records'!$N$12, E24&lt;='club records'!$O$12))), "CR", " ")</f>
        <v xml:space="preserve"> </v>
      </c>
      <c r="AU24" s="21" t="str">
        <f>IF(AND(A24="4x400", OR(AND(D24='club records'!$N$13, E24&lt;='club records'!$O$13), AND(D24='club records'!$N$14, E24&lt;='club records'!$O$14), AND(D24='club records'!$N$15, E24&lt;='club records'!$O$15))), "CR", " ")</f>
        <v xml:space="preserve"> </v>
      </c>
      <c r="AV24" s="21" t="str">
        <f>IF(AND(A24="3x800", OR(AND(D24='club records'!$N$16, E24&lt;='club records'!$O$16), AND(D24='club records'!$N$17, E24&lt;='club records'!$O$17), AND(D24='club records'!$N$18, E24&lt;='club records'!$O$18), AND(D24='club records'!$N$19, E24&lt;='club records'!$O$19))), "CR", " ")</f>
        <v xml:space="preserve"> </v>
      </c>
      <c r="AW24" s="21" t="str">
        <f>IF(AND(A24="pentathlon", OR(AND(D24='club records'!$N$21, E24&gt;='club records'!$O$21), AND(D24='club records'!$N$22, E24&gt;='club records'!$O$22), AND(D24='club records'!$N$23, E24&gt;='club records'!$O$23), AND(D24='club records'!$N$24, E24&gt;='club records'!$O$24), AND(D24='club records'!$N$25, E24&gt;='club records'!$O$25))), "CR", " ")</f>
        <v xml:space="preserve"> </v>
      </c>
      <c r="AX24" s="21" t="str">
        <f>IF(AND(A24="heptathlon", OR(AND(D24='club records'!$N$26, E24&gt;='club records'!$O$26), AND(D24='club records'!$N$27, E24&gt;='club records'!$O$27), AND(D24='club records'!$N$28, E24&gt;='club records'!$O$28), )), "CR", " ")</f>
        <v xml:space="preserve"> </v>
      </c>
    </row>
    <row r="25" spans="1:50" ht="15" x14ac:dyDescent="0.25">
      <c r="A25" s="2">
        <v>400</v>
      </c>
      <c r="B25" s="2" t="s">
        <v>12</v>
      </c>
      <c r="C25" s="2" t="s">
        <v>13</v>
      </c>
      <c r="D25" s="13" t="s">
        <v>45</v>
      </c>
      <c r="E25" s="14">
        <v>68.260000000000005</v>
      </c>
      <c r="F25" s="19">
        <v>39903</v>
      </c>
      <c r="G25" s="2" t="s">
        <v>294</v>
      </c>
      <c r="H25" s="2" t="s">
        <v>295</v>
      </c>
      <c r="I25" s="20" t="str">
        <f>IF(OR(K25="CR", J25="CR", L25="CR", M25="CR", N25="CR", O25="CR", P25="CR", Q25="CR", R25="CR", S25="CR",T25="CR", U25="CR", V25="CR", W25="CR", X25="CR", Y25="CR", Z25="CR", AA25="CR", AB25="CR", AC25="CR", AD25="CR", AE25="CR", AF25="CR", AG25="CR", AH25="CR", AI25="CR", AJ25="CR", AK25="CR", AL25="CR", AM25="CR", AN25="CR", AO25="CR", AP25="CR", AQ25="CR", AR25="CR", AS25="CR", AT25="CR", AU25="CR", AV25="CR", AW25="CR", AX25="CR"), "***CLUB RECORD***", "")</f>
        <v/>
      </c>
      <c r="J25" s="21" t="str">
        <f>IF(AND(A25=100, OR(AND(D25='club records'!$B$6, E25&lt;='club records'!$C$6), AND(D25='club records'!$B$7, E25&lt;='club records'!$C$7), AND(D25='club records'!$B$8, E25&lt;='club records'!$C$8), AND(D25='club records'!$B$9, E25&lt;='club records'!$C$9), AND(D25='club records'!$B$10, E25&lt;='club records'!$C$10))),"CR"," ")</f>
        <v xml:space="preserve"> </v>
      </c>
      <c r="K25" s="21" t="str">
        <f>IF(AND(A25=200, OR(AND(D25='club records'!$B$11, E25&lt;='club records'!$C$11), AND(D25='club records'!$B$12, E25&lt;='club records'!$C$12), AND(D25='club records'!$B$13, E25&lt;='club records'!$C$13), AND(D25='club records'!$B$14, E25&lt;='club records'!$C$14), AND(D25='club records'!$B$15, E25&lt;='club records'!$C$15))),"CR"," ")</f>
        <v xml:space="preserve"> </v>
      </c>
      <c r="L25" s="21" t="str">
        <f>IF(AND(A25=300, OR(AND(D25='club records'!$B$16, E25&lt;='club records'!$C$16), AND(D25='club records'!$B$17, E25&lt;='club records'!$C$17))),"CR"," ")</f>
        <v xml:space="preserve"> </v>
      </c>
      <c r="M25" s="21" t="str">
        <f>IF(AND(A25=400, OR(AND(D25='club records'!$B$19, E25&lt;='club records'!$C$19), AND(D25='club records'!$B$20, E25&lt;='club records'!$C$20), AND(D25='club records'!$B$21, E25&lt;='club records'!$C$21))),"CR"," ")</f>
        <v xml:space="preserve"> </v>
      </c>
      <c r="N25" s="21" t="str">
        <f>IF(AND(A25=800, OR(AND(D25='club records'!$B$22, E25&lt;='club records'!$C$22), AND(D25='club records'!$B$23, E25&lt;='club records'!$C$23), AND(D25='club records'!$B$24, E25&lt;='club records'!$C$24), AND(D25='club records'!$B$25, E25&lt;='club records'!$C$25), AND(D25='club records'!$B$26, E25&lt;='club records'!$C$26))),"CR"," ")</f>
        <v xml:space="preserve"> </v>
      </c>
      <c r="O25" s="21" t="str">
        <f>IF(AND(A25=1200, AND(D25='club records'!$B$28, E25&lt;='club records'!$C$28)),"CR"," ")</f>
        <v xml:space="preserve"> </v>
      </c>
      <c r="P25" s="21" t="str">
        <f>IF(AND(A25=1500, OR(AND(D25='club records'!$B$29, E25&lt;='club records'!$C$29), AND(D25='club records'!$B$30, E25&lt;='club records'!$C$30), AND(D25='club records'!$B$31, E25&lt;='club records'!$C$31), AND(D25='club records'!$B$32, E25&lt;='club records'!$C$32), AND(D25='club records'!$B$33, E25&lt;='club records'!$C$33))),"CR"," ")</f>
        <v xml:space="preserve"> </v>
      </c>
      <c r="Q25" s="21" t="str">
        <f>IF(AND(A25="1M", AND(D25='club records'!$B$37,E25&lt;='club records'!$C$37)),"CR"," ")</f>
        <v xml:space="preserve"> </v>
      </c>
      <c r="R25" s="21" t="str">
        <f>IF(AND(A25=3000, OR(AND(D25='club records'!$B$39, E25&lt;='club records'!$C$39), AND(D25='club records'!$B$40, E25&lt;='club records'!$C$40), AND(D25='club records'!$B$41, E25&lt;='club records'!$C$41))),"CR"," ")</f>
        <v xml:space="preserve"> </v>
      </c>
      <c r="S25" s="21" t="str">
        <f>IF(AND(A25=5000, OR(AND(D25='club records'!$B$42, E25&lt;='club records'!$C$42), AND(D25='club records'!$B$43, E25&lt;='club records'!$C$43))),"CR"," ")</f>
        <v xml:space="preserve"> </v>
      </c>
      <c r="T25" s="21" t="str">
        <f>IF(AND(A25=10000, OR(AND(D25='club records'!$B$44, E25&lt;='club records'!$C$44), AND(D25='club records'!$B$45, E25&lt;='club records'!$C$45))),"CR"," ")</f>
        <v xml:space="preserve"> </v>
      </c>
      <c r="U25" s="22" t="str">
        <f>IF(AND(A25="high jump", OR(AND(D25='club records'!$F$1, E25&gt;='club records'!$G$1), AND(D25='club records'!$F$2, E25&gt;='club records'!$G$2), AND(D25='club records'!$F$3, E25&gt;='club records'!$G$3),AND(D25='club records'!$F$4, E25&gt;='club records'!$G$4), AND(D25='club records'!$F$5, E25&gt;='club records'!$G$5))), "CR", " ")</f>
        <v xml:space="preserve"> </v>
      </c>
      <c r="V25" s="22" t="str">
        <f>IF(AND(A25="long jump", OR(AND(D25='club records'!$F$6, E25&gt;='club records'!$G$6), AND(D25='club records'!$F$7, E25&gt;='club records'!$G$7), AND(D25='club records'!$F$8, E25&gt;='club records'!$G$8), AND(D25='club records'!$F$9, E25&gt;='club records'!$G$9), AND(D25='club records'!$F$10, E25&gt;='club records'!$G$10))), "CR", " ")</f>
        <v xml:space="preserve"> </v>
      </c>
      <c r="W25" s="22" t="str">
        <f>IF(AND(A25="triple jump", OR(AND(D25='club records'!$F$11, E25&gt;='club records'!$G$11), AND(D25='club records'!$F$12, E25&gt;='club records'!$G$12), AND(D25='club records'!$F$13, E25&gt;='club records'!$G$13), AND(D25='club records'!$F$14, E25&gt;='club records'!$G$14), AND(D25='club records'!$F$15, E25&gt;='club records'!$G$15))), "CR", " ")</f>
        <v xml:space="preserve"> </v>
      </c>
      <c r="X25" s="22" t="str">
        <f>IF(AND(A25="pole vault", OR(AND(D25='club records'!$F$16, E25&gt;='club records'!$G$16), AND(D25='club records'!$F$17, E25&gt;='club records'!$G$17), AND(D25='club records'!$F$18, E25&gt;='club records'!$G$18), AND(D25='club records'!$F$19, E25&gt;='club records'!$G$19), AND(D25='club records'!$F$20, E25&gt;='club records'!$G$20))), "CR", " ")</f>
        <v xml:space="preserve"> </v>
      </c>
      <c r="Y25" s="22" t="str">
        <f>IF(AND(A25="discus 0.75", AND(D25='club records'!$F$21, E25&gt;='club records'!$G$21)), "CR", " ")</f>
        <v xml:space="preserve"> </v>
      </c>
      <c r="Z25" s="22" t="str">
        <f>IF(AND(A25="discus 1", OR(AND(D25='club records'!$F$22, E25&gt;='club records'!$G$22), AND(D25='club records'!$F$23, E25&gt;='club records'!$G$23), AND(D25='club records'!$F$24, E25&gt;='club records'!$G$24), AND(D25='club records'!$F$25, E25&gt;='club records'!$G$25))), "CR", " ")</f>
        <v xml:space="preserve"> </v>
      </c>
      <c r="AA25" s="22" t="str">
        <f>IF(AND(A25="hammer 3", OR(AND(D25='club records'!$F$26, E25&gt;='club records'!$G$26), AND(D25='club records'!$F$27, E25&gt;='club records'!$G$27), AND(D25='club records'!$F$28, E25&gt;='club records'!$G$28))), "CR", " ")</f>
        <v xml:space="preserve"> </v>
      </c>
      <c r="AB25" s="22" t="str">
        <f>IF(AND(A25="hammer 4", OR(AND(D25='club records'!$F$29, E25&gt;='club records'!$G$29), AND(D25='club records'!$F$30, E25&gt;='club records'!$G$30))), "CR", " ")</f>
        <v xml:space="preserve"> </v>
      </c>
      <c r="AC25" s="22" t="str">
        <f>IF(AND(A25="javelin 400", AND(D25='club records'!$F$31, E25&gt;='club records'!$G$31)), "CR", " ")</f>
        <v xml:space="preserve"> </v>
      </c>
      <c r="AD25" s="22" t="str">
        <f>IF(AND(A25="javelin 500", OR(AND(D25='club records'!$F$32, E25&gt;='club records'!$G$32), AND(D25='club records'!$F$33, E25&gt;='club records'!$G$33))), "CR", " ")</f>
        <v xml:space="preserve"> </v>
      </c>
      <c r="AE25" s="22" t="str">
        <f>IF(AND(A25="javelin 600", OR(AND(D25='club records'!$F$34, E25&gt;='club records'!$G$34), AND(D25='club records'!$F$35, E25&gt;='club records'!$G$35))), "CR", " ")</f>
        <v xml:space="preserve"> </v>
      </c>
      <c r="AF25" s="22" t="str">
        <f>IF(AND(A25="shot 2.72", AND(D25='club records'!$F$36, E25&gt;='club records'!$G$36)), "CR", " ")</f>
        <v xml:space="preserve"> </v>
      </c>
      <c r="AG25" s="22" t="str">
        <f>IF(AND(A25="shot 3", OR(AND(D25='club records'!$F$37, E25&gt;='club records'!$G$37), AND(D25='club records'!$F$38, E25&gt;='club records'!$G$38))), "CR", " ")</f>
        <v xml:space="preserve"> </v>
      </c>
      <c r="AH25" s="22" t="str">
        <f>IF(AND(A25="shot 4", OR(AND(D25='club records'!$F$39, E25&gt;='club records'!$G$39), AND(D25='club records'!$F$40, E25&gt;='club records'!$G$40))), "CR", " ")</f>
        <v xml:space="preserve"> </v>
      </c>
      <c r="AI25" s="22" t="str">
        <f>IF(AND(A25="70H", AND(D25='club records'!$J$6, E25&lt;='club records'!$K$6)), "CR", " ")</f>
        <v xml:space="preserve"> </v>
      </c>
      <c r="AJ25" s="22" t="str">
        <f>IF(AND(A25="75H", AND(D25='club records'!$J$7, E25&lt;='club records'!$K$7)), "CR", " ")</f>
        <v xml:space="preserve"> </v>
      </c>
      <c r="AK25" s="22" t="str">
        <f>IF(AND(A25="80H", AND(D25='club records'!$J$8, E25&lt;='club records'!$K$8)), "CR", " ")</f>
        <v xml:space="preserve"> </v>
      </c>
      <c r="AL25" s="22" t="str">
        <f>IF(AND(A25="100H", OR(AND(D25='club records'!$J$9, E25&lt;='club records'!$K$9), AND(D25='club records'!$J$10, E25&lt;='club records'!$K$10))), "CR", " ")</f>
        <v xml:space="preserve"> </v>
      </c>
      <c r="AM25" s="22" t="str">
        <f>IF(AND(A25="300H", AND(D25='club records'!$J$11, E25&lt;='club records'!$K$11)), "CR", " ")</f>
        <v xml:space="preserve"> </v>
      </c>
      <c r="AN25" s="22" t="str">
        <f>IF(AND(A25="400H", OR(AND(D25='club records'!$J$12, E25&lt;='club records'!$K$12), AND(D25='club records'!$J$13, E25&lt;='club records'!$K$13), AND(D25='club records'!$J$14, E25&lt;='club records'!$K$14))), "CR", " ")</f>
        <v xml:space="preserve"> </v>
      </c>
      <c r="AO25" s="22" t="str">
        <f>IF(AND(A25="1500SC", OR(AND(D25='club records'!$J$15, E25&lt;='club records'!$K$15), AND(D25='club records'!$J$16, E25&lt;='club records'!$K$16))), "CR", " ")</f>
        <v xml:space="preserve"> </v>
      </c>
      <c r="AP25" s="22" t="str">
        <f>IF(AND(A25="2000SC", OR(AND(D25='club records'!$J$18, E25&lt;='club records'!$K$18), AND(D25='club records'!$J$19, E25&lt;='club records'!$K$19))), "CR", " ")</f>
        <v xml:space="preserve"> </v>
      </c>
      <c r="AQ25" s="22" t="str">
        <f>IF(AND(A25="3000SC", AND(D25='club records'!$J$21, E25&lt;='club records'!$K$21)), "CR", " ")</f>
        <v xml:space="preserve"> </v>
      </c>
      <c r="AR25" s="21" t="str">
        <f>IF(AND(A25="4x100", OR(AND(D25='club records'!$N$1, E25&lt;='club records'!$O$1), AND(D25='club records'!$N$2, E25&lt;='club records'!$O$2), AND(D25='club records'!$N$3, E25&lt;='club records'!$O$3), AND(D25='club records'!$N$4, E25&lt;='club records'!$O$4), AND(D25='club records'!$N$5, E25&lt;='club records'!$O$5))), "CR", " ")</f>
        <v xml:space="preserve"> </v>
      </c>
      <c r="AS25" s="21" t="str">
        <f>IF(AND(A25="4x200", OR(AND(D25='club records'!$N$6, E25&lt;='club records'!$O$6), AND(D25='club records'!$N$7, E25&lt;='club records'!$O$7), AND(D25='club records'!$N$8, E25&lt;='club records'!$O$8), AND(D25='club records'!$N$9, E25&lt;='club records'!$O$9), AND(D25='club records'!$N$10, E25&lt;='club records'!$O$10))), "CR", " ")</f>
        <v xml:space="preserve"> </v>
      </c>
      <c r="AT25" s="21" t="str">
        <f>IF(AND(A25="4x300", OR(AND(D25='club records'!$N$11, E25&lt;='club records'!$O$11), AND(D25='club records'!$N$12, E25&lt;='club records'!$O$12))), "CR", " ")</f>
        <v xml:space="preserve"> </v>
      </c>
      <c r="AU25" s="21" t="str">
        <f>IF(AND(A25="4x400", OR(AND(D25='club records'!$N$13, E25&lt;='club records'!$O$13), AND(D25='club records'!$N$14, E25&lt;='club records'!$O$14), AND(D25='club records'!$N$15, E25&lt;='club records'!$O$15))), "CR", " ")</f>
        <v xml:space="preserve"> </v>
      </c>
      <c r="AV25" s="21" t="str">
        <f>IF(AND(A25="3x800", OR(AND(D25='club records'!$N$16, E25&lt;='club records'!$O$16), AND(D25='club records'!$N$17, E25&lt;='club records'!$O$17), AND(D25='club records'!$N$18, E25&lt;='club records'!$O$18), AND(D25='club records'!$N$19, E25&lt;='club records'!$O$19))), "CR", " ")</f>
        <v xml:space="preserve"> </v>
      </c>
      <c r="AW25" s="21" t="str">
        <f>IF(AND(A25="pentathlon", OR(AND(D25='club records'!$N$21, E25&gt;='club records'!$O$21), AND(D25='club records'!$N$22, E25&gt;='club records'!$O$22), AND(D25='club records'!$N$23, E25&gt;='club records'!$O$23), AND(D25='club records'!$N$24, E25&gt;='club records'!$O$24), AND(D25='club records'!$N$25, E25&gt;='club records'!$O$25))), "CR", " ")</f>
        <v xml:space="preserve"> </v>
      </c>
      <c r="AX25" s="21" t="str">
        <f>IF(AND(A25="heptathlon", OR(AND(D25='club records'!$N$26, E25&gt;='club records'!$O$26), AND(D25='club records'!$N$27, E25&gt;='club records'!$O$27), AND(D25='club records'!$N$28, E25&gt;='club records'!$O$28), )), "CR", " ")</f>
        <v xml:space="preserve"> </v>
      </c>
    </row>
    <row r="26" spans="1:50" ht="15" x14ac:dyDescent="0.25">
      <c r="A26" s="2">
        <v>800</v>
      </c>
      <c r="B26" s="2" t="s">
        <v>32</v>
      </c>
      <c r="C26" s="2" t="s">
        <v>33</v>
      </c>
      <c r="D26" s="13" t="s">
        <v>45</v>
      </c>
      <c r="E26" s="14" t="s">
        <v>499</v>
      </c>
      <c r="F26" s="19">
        <v>43648</v>
      </c>
      <c r="G26" s="2" t="s">
        <v>498</v>
      </c>
      <c r="I26" s="20" t="str">
        <f>IF(OR(K26="CR", J26="CR", L26="CR", M26="CR", N26="CR", O26="CR", P26="CR", Q26="CR", R26="CR", S26="CR",T26="CR", U26="CR", V26="CR", W26="CR", X26="CR", Y26="CR", Z26="CR", AA26="CR", AB26="CR", AC26="CR", AD26="CR", AE26="CR", AF26="CR", AG26="CR", AH26="CR", AI26="CR", AJ26="CR", AK26="CR", AL26="CR", AM26="CR", AN26="CR", AO26="CR", AP26="CR", AQ26="CR", AR26="CR", AS26="CR", AT26="CR", AU26="CR", AV26="CR", AW26="CR", AX26="CR"), "***CLUB RECORD***", "")</f>
        <v/>
      </c>
      <c r="J26" s="21" t="str">
        <f>IF(AND(A26=100, OR(AND(D26='club records'!$B$6, E26&lt;='club records'!$C$6), AND(D26='club records'!$B$7, E26&lt;='club records'!$C$7), AND(D26='club records'!$B$8, E26&lt;='club records'!$C$8), AND(D26='club records'!$B$9, E26&lt;='club records'!$C$9), AND(D26='club records'!$B$10, E26&lt;='club records'!$C$10))),"CR"," ")</f>
        <v xml:space="preserve"> </v>
      </c>
      <c r="K26" s="21" t="str">
        <f>IF(AND(A26=200, OR(AND(D26='club records'!$B$11, E26&lt;='club records'!$C$11), AND(D26='club records'!$B$12, E26&lt;='club records'!$C$12), AND(D26='club records'!$B$13, E26&lt;='club records'!$C$13), AND(D26='club records'!$B$14, E26&lt;='club records'!$C$14), AND(D26='club records'!$B$15, E26&lt;='club records'!$C$15))),"CR"," ")</f>
        <v xml:space="preserve"> </v>
      </c>
      <c r="L26" s="21" t="str">
        <f>IF(AND(A26=300, OR(AND(D26='club records'!$B$16, E26&lt;='club records'!$C$16), AND(D26='club records'!$B$17, E26&lt;='club records'!$C$17))),"CR"," ")</f>
        <v xml:space="preserve"> </v>
      </c>
      <c r="M26" s="21" t="str">
        <f>IF(AND(A26=400, OR(AND(D26='club records'!$B$19, E26&lt;='club records'!$C$19), AND(D26='club records'!$B$20, E26&lt;='club records'!$C$20), AND(D26='club records'!$B$21, E26&lt;='club records'!$C$21))),"CR"," ")</f>
        <v xml:space="preserve"> </v>
      </c>
      <c r="N26" s="21" t="str">
        <f>IF(AND(A26=800, OR(AND(D26='club records'!$B$22, E26&lt;='club records'!$C$22), AND(D26='club records'!$B$23, E26&lt;='club records'!$C$23), AND(D26='club records'!$B$24, E26&lt;='club records'!$C$24), AND(D26='club records'!$B$25, E26&lt;='club records'!$C$25), AND(D26='club records'!$B$26, E26&lt;='club records'!$C$26))),"CR"," ")</f>
        <v xml:space="preserve"> </v>
      </c>
      <c r="O26" s="21" t="str">
        <f>IF(AND(A26=1200, AND(D26='club records'!$B$28, E26&lt;='club records'!$C$28)),"CR"," ")</f>
        <v xml:space="preserve"> </v>
      </c>
      <c r="P26" s="21" t="str">
        <f>IF(AND(A26=1500, OR(AND(D26='club records'!$B$29, E26&lt;='club records'!$C$29), AND(D26='club records'!$B$30, E26&lt;='club records'!$C$30), AND(D26='club records'!$B$31, E26&lt;='club records'!$C$31), AND(D26='club records'!$B$32, E26&lt;='club records'!$C$32), AND(D26='club records'!$B$33, E26&lt;='club records'!$C$33))),"CR"," ")</f>
        <v xml:space="preserve"> </v>
      </c>
      <c r="Q26" s="21" t="str">
        <f>IF(AND(A26="1M", AND(D26='club records'!$B$37,E26&lt;='club records'!$C$37)),"CR"," ")</f>
        <v xml:space="preserve"> </v>
      </c>
      <c r="R26" s="21" t="str">
        <f>IF(AND(A26=3000, OR(AND(D26='club records'!$B$39, E26&lt;='club records'!$C$39), AND(D26='club records'!$B$40, E26&lt;='club records'!$C$40), AND(D26='club records'!$B$41, E26&lt;='club records'!$C$41))),"CR"," ")</f>
        <v xml:space="preserve"> </v>
      </c>
      <c r="S26" s="21" t="str">
        <f>IF(AND(A26=5000, OR(AND(D26='club records'!$B$42, E26&lt;='club records'!$C$42), AND(D26='club records'!$B$43, E26&lt;='club records'!$C$43))),"CR"," ")</f>
        <v xml:space="preserve"> </v>
      </c>
      <c r="T26" s="21" t="str">
        <f>IF(AND(A26=10000, OR(AND(D26='club records'!$B$44, E26&lt;='club records'!$C$44), AND(D26='club records'!$B$45, E26&lt;='club records'!$C$45))),"CR"," ")</f>
        <v xml:space="preserve"> </v>
      </c>
      <c r="U26" s="22" t="str">
        <f>IF(AND(A26="high jump", OR(AND(D26='club records'!$F$1, E26&gt;='club records'!$G$1), AND(D26='club records'!$F$2, E26&gt;='club records'!$G$2), AND(D26='club records'!$F$3, E26&gt;='club records'!$G$3),AND(D26='club records'!$F$4, E26&gt;='club records'!$G$4), AND(D26='club records'!$F$5, E26&gt;='club records'!$G$5))), "CR", " ")</f>
        <v xml:space="preserve"> </v>
      </c>
      <c r="V26" s="22" t="str">
        <f>IF(AND(A26="long jump", OR(AND(D26='club records'!$F$6, E26&gt;='club records'!$G$6), AND(D26='club records'!$F$7, E26&gt;='club records'!$G$7), AND(D26='club records'!$F$8, E26&gt;='club records'!$G$8), AND(D26='club records'!$F$9, E26&gt;='club records'!$G$9), AND(D26='club records'!$F$10, E26&gt;='club records'!$G$10))), "CR", " ")</f>
        <v xml:space="preserve"> </v>
      </c>
      <c r="W26" s="22" t="str">
        <f>IF(AND(A26="triple jump", OR(AND(D26='club records'!$F$11, E26&gt;='club records'!$G$11), AND(D26='club records'!$F$12, E26&gt;='club records'!$G$12), AND(D26='club records'!$F$13, E26&gt;='club records'!$G$13), AND(D26='club records'!$F$14, E26&gt;='club records'!$G$14), AND(D26='club records'!$F$15, E26&gt;='club records'!$G$15))), "CR", " ")</f>
        <v xml:space="preserve"> </v>
      </c>
      <c r="X26" s="22" t="str">
        <f>IF(AND(A26="pole vault", OR(AND(D26='club records'!$F$16, E26&gt;='club records'!$G$16), AND(D26='club records'!$F$17, E26&gt;='club records'!$G$17), AND(D26='club records'!$F$18, E26&gt;='club records'!$G$18), AND(D26='club records'!$F$19, E26&gt;='club records'!$G$19), AND(D26='club records'!$F$20, E26&gt;='club records'!$G$20))), "CR", " ")</f>
        <v xml:space="preserve"> </v>
      </c>
      <c r="Y26" s="22" t="str">
        <f>IF(AND(A26="discus 0.75", AND(D26='club records'!$F$21, E26&gt;='club records'!$G$21)), "CR", " ")</f>
        <v xml:space="preserve"> </v>
      </c>
      <c r="Z26" s="22" t="str">
        <f>IF(AND(A26="discus 1", OR(AND(D26='club records'!$F$22, E26&gt;='club records'!$G$22), AND(D26='club records'!$F$23, E26&gt;='club records'!$G$23), AND(D26='club records'!$F$24, E26&gt;='club records'!$G$24), AND(D26='club records'!$F$25, E26&gt;='club records'!$G$25))), "CR", " ")</f>
        <v xml:space="preserve"> </v>
      </c>
      <c r="AA26" s="22" t="str">
        <f>IF(AND(A26="hammer 3", OR(AND(D26='club records'!$F$26, E26&gt;='club records'!$G$26), AND(D26='club records'!$F$27, E26&gt;='club records'!$G$27), AND(D26='club records'!$F$28, E26&gt;='club records'!$G$28))), "CR", " ")</f>
        <v xml:space="preserve"> </v>
      </c>
      <c r="AB26" s="22" t="str">
        <f>IF(AND(A26="hammer 4", OR(AND(D26='club records'!$F$29, E26&gt;='club records'!$G$29), AND(D26='club records'!$F$30, E26&gt;='club records'!$G$30))), "CR", " ")</f>
        <v xml:space="preserve"> </v>
      </c>
      <c r="AC26" s="22" t="str">
        <f>IF(AND(A26="javelin 400", AND(D26='club records'!$F$31, E26&gt;='club records'!$G$31)), "CR", " ")</f>
        <v xml:space="preserve"> </v>
      </c>
      <c r="AD26" s="22" t="str">
        <f>IF(AND(A26="javelin 500", OR(AND(D26='club records'!$F$32, E26&gt;='club records'!$G$32), AND(D26='club records'!$F$33, E26&gt;='club records'!$G$33))), "CR", " ")</f>
        <v xml:space="preserve"> </v>
      </c>
      <c r="AE26" s="22" t="str">
        <f>IF(AND(A26="javelin 600", OR(AND(D26='club records'!$F$34, E26&gt;='club records'!$G$34), AND(D26='club records'!$F$35, E26&gt;='club records'!$G$35))), "CR", " ")</f>
        <v xml:space="preserve"> </v>
      </c>
      <c r="AF26" s="22" t="str">
        <f>IF(AND(A26="shot 2.72", AND(D26='club records'!$F$36, E26&gt;='club records'!$G$36)), "CR", " ")</f>
        <v xml:space="preserve"> </v>
      </c>
      <c r="AG26" s="22" t="str">
        <f>IF(AND(A26="shot 3", OR(AND(D26='club records'!$F$37, E26&gt;='club records'!$G$37), AND(D26='club records'!$F$38, E26&gt;='club records'!$G$38))), "CR", " ")</f>
        <v xml:space="preserve"> </v>
      </c>
      <c r="AH26" s="22" t="str">
        <f>IF(AND(A26="shot 4", OR(AND(D26='club records'!$F$39, E26&gt;='club records'!$G$39), AND(D26='club records'!$F$40, E26&gt;='club records'!$G$40))), "CR", " ")</f>
        <v xml:space="preserve"> </v>
      </c>
      <c r="AI26" s="22" t="str">
        <f>IF(AND(A26="70H", AND(D26='club records'!$J$6, E26&lt;='club records'!$K$6)), "CR", " ")</f>
        <v xml:space="preserve"> </v>
      </c>
      <c r="AJ26" s="22" t="str">
        <f>IF(AND(A26="75H", AND(D26='club records'!$J$7, E26&lt;='club records'!$K$7)), "CR", " ")</f>
        <v xml:space="preserve"> </v>
      </c>
      <c r="AK26" s="22" t="str">
        <f>IF(AND(A26="80H", AND(D26='club records'!$J$8, E26&lt;='club records'!$K$8)), "CR", " ")</f>
        <v xml:space="preserve"> </v>
      </c>
      <c r="AL26" s="22" t="str">
        <f>IF(AND(A26="100H", OR(AND(D26='club records'!$J$9, E26&lt;='club records'!$K$9), AND(D26='club records'!$J$10, E26&lt;='club records'!$K$10))), "CR", " ")</f>
        <v xml:space="preserve"> </v>
      </c>
      <c r="AM26" s="22" t="str">
        <f>IF(AND(A26="300H", AND(D26='club records'!$J$11, E26&lt;='club records'!$K$11)), "CR", " ")</f>
        <v xml:space="preserve"> </v>
      </c>
      <c r="AN26" s="22" t="str">
        <f>IF(AND(A26="400H", OR(AND(D26='club records'!$J$12, E26&lt;='club records'!$K$12), AND(D26='club records'!$J$13, E26&lt;='club records'!$K$13), AND(D26='club records'!$J$14, E26&lt;='club records'!$K$14))), "CR", " ")</f>
        <v xml:space="preserve"> </v>
      </c>
      <c r="AO26" s="22" t="str">
        <f>IF(AND(A26="1500SC", OR(AND(D26='club records'!$J$15, E26&lt;='club records'!$K$15), AND(D26='club records'!$J$16, E26&lt;='club records'!$K$16))), "CR", " ")</f>
        <v xml:space="preserve"> </v>
      </c>
      <c r="AP26" s="22" t="str">
        <f>IF(AND(A26="2000SC", OR(AND(D26='club records'!$J$18, E26&lt;='club records'!$K$18), AND(D26='club records'!$J$19, E26&lt;='club records'!$K$19))), "CR", " ")</f>
        <v xml:space="preserve"> </v>
      </c>
      <c r="AQ26" s="22" t="str">
        <f>IF(AND(A26="3000SC", AND(D26='club records'!$J$21, E26&lt;='club records'!$K$21)), "CR", " ")</f>
        <v xml:space="preserve"> </v>
      </c>
      <c r="AR26" s="21" t="str">
        <f>IF(AND(A26="4x100", OR(AND(D26='club records'!$N$1, E26&lt;='club records'!$O$1), AND(D26='club records'!$N$2, E26&lt;='club records'!$O$2), AND(D26='club records'!$N$3, E26&lt;='club records'!$O$3), AND(D26='club records'!$N$4, E26&lt;='club records'!$O$4), AND(D26='club records'!$N$5, E26&lt;='club records'!$O$5))), "CR", " ")</f>
        <v xml:space="preserve"> </v>
      </c>
      <c r="AS26" s="21" t="str">
        <f>IF(AND(A26="4x200", OR(AND(D26='club records'!$N$6, E26&lt;='club records'!$O$6), AND(D26='club records'!$N$7, E26&lt;='club records'!$O$7), AND(D26='club records'!$N$8, E26&lt;='club records'!$O$8), AND(D26='club records'!$N$9, E26&lt;='club records'!$O$9), AND(D26='club records'!$N$10, E26&lt;='club records'!$O$10))), "CR", " ")</f>
        <v xml:space="preserve"> </v>
      </c>
      <c r="AT26" s="21" t="str">
        <f>IF(AND(A26="4x300", OR(AND(D26='club records'!$N$11, E26&lt;='club records'!$O$11), AND(D26='club records'!$N$12, E26&lt;='club records'!$O$12))), "CR", " ")</f>
        <v xml:space="preserve"> </v>
      </c>
      <c r="AU26" s="21" t="str">
        <f>IF(AND(A26="4x400", OR(AND(D26='club records'!$N$13, E26&lt;='club records'!$O$13), AND(D26='club records'!$N$14, E26&lt;='club records'!$O$14), AND(D26='club records'!$N$15, E26&lt;='club records'!$O$15))), "CR", " ")</f>
        <v xml:space="preserve"> </v>
      </c>
      <c r="AV26" s="21" t="str">
        <f>IF(AND(A26="3x800", OR(AND(D26='club records'!$N$16, E26&lt;='club records'!$O$16), AND(D26='club records'!$N$17, E26&lt;='club records'!$O$17), AND(D26='club records'!$N$18, E26&lt;='club records'!$O$18), AND(D26='club records'!$N$19, E26&lt;='club records'!$O$19))), "CR", " ")</f>
        <v xml:space="preserve"> </v>
      </c>
      <c r="AW26" s="21" t="str">
        <f>IF(AND(A26="pentathlon", OR(AND(D26='club records'!$N$21, E26&gt;='club records'!$O$21), AND(D26='club records'!$N$22, E26&gt;='club records'!$O$22), AND(D26='club records'!$N$23, E26&gt;='club records'!$O$23), AND(D26='club records'!$N$24, E26&gt;='club records'!$O$24), AND(D26='club records'!$N$25, E26&gt;='club records'!$O$25))), "CR", " ")</f>
        <v xml:space="preserve"> </v>
      </c>
      <c r="AX26" s="21" t="str">
        <f>IF(AND(A26="heptathlon", OR(AND(D26='club records'!$N$26, E26&gt;='club records'!$O$26), AND(D26='club records'!$N$27, E26&gt;='club records'!$O$27), AND(D26='club records'!$N$28, E26&gt;='club records'!$O$28), )), "CR", " ")</f>
        <v xml:space="preserve"> </v>
      </c>
    </row>
    <row r="27" spans="1:50" ht="15" x14ac:dyDescent="0.25">
      <c r="A27" s="2">
        <v>800</v>
      </c>
      <c r="B27" s="2" t="s">
        <v>11</v>
      </c>
      <c r="C27" s="2" t="s">
        <v>2</v>
      </c>
      <c r="D27" s="13" t="s">
        <v>45</v>
      </c>
      <c r="E27" s="14" t="s">
        <v>448</v>
      </c>
      <c r="F27" s="19">
        <v>43627</v>
      </c>
      <c r="G27" s="2" t="s">
        <v>449</v>
      </c>
      <c r="H27" s="2" t="s">
        <v>334</v>
      </c>
      <c r="I27" s="20" t="str">
        <f>IF(OR(K27="CR", J27="CR", L27="CR", M27="CR", N27="CR", O27="CR", P27="CR", Q27="CR", R27="CR", S27="CR",T27="CR", U27="CR", V27="CR", W27="CR", X27="CR", Y27="CR", Z27="CR", AA27="CR", AB27="CR", AC27="CR", AD27="CR", AE27="CR", AF27="CR", AG27="CR", AH27="CR", AI27="CR", AJ27="CR", AK27="CR", AL27="CR", AM27="CR", AN27="CR", AO27="CR", AP27="CR", AQ27="CR", AR27="CR", AS27="CR", AT27="CR", AU27="CR", AV27="CR", AW27="CR", AX27="CR"), "***CLUB RECORD***", "")</f>
        <v/>
      </c>
      <c r="J27" s="21" t="str">
        <f>IF(AND(A27=100, OR(AND(D27='club records'!$B$6, E27&lt;='club records'!$C$6), AND(D27='club records'!$B$7, E27&lt;='club records'!$C$7), AND(D27='club records'!$B$8, E27&lt;='club records'!$C$8), AND(D27='club records'!$B$9, E27&lt;='club records'!$C$9), AND(D27='club records'!$B$10, E27&lt;='club records'!$C$10))),"CR"," ")</f>
        <v xml:space="preserve"> </v>
      </c>
      <c r="K27" s="21" t="str">
        <f>IF(AND(A27=200, OR(AND(D27='club records'!$B$11, E27&lt;='club records'!$C$11), AND(D27='club records'!$B$12, E27&lt;='club records'!$C$12), AND(D27='club records'!$B$13, E27&lt;='club records'!$C$13), AND(D27='club records'!$B$14, E27&lt;='club records'!$C$14), AND(D27='club records'!$B$15, E27&lt;='club records'!$C$15))),"CR"," ")</f>
        <v xml:space="preserve"> </v>
      </c>
      <c r="L27" s="21" t="str">
        <f>IF(AND(A27=300, OR(AND(D27='club records'!$B$16, E27&lt;='club records'!$C$16), AND(D27='club records'!$B$17, E27&lt;='club records'!$C$17))),"CR"," ")</f>
        <v xml:space="preserve"> </v>
      </c>
      <c r="M27" s="21" t="str">
        <f>IF(AND(A27=400, OR(AND(D27='club records'!$B$19, E27&lt;='club records'!$C$19), AND(D27='club records'!$B$20, E27&lt;='club records'!$C$20), AND(D27='club records'!$B$21, E27&lt;='club records'!$C$21))),"CR"," ")</f>
        <v xml:space="preserve"> </v>
      </c>
      <c r="N27" s="21" t="str">
        <f>IF(AND(A27=800, OR(AND(D27='club records'!$B$22, E27&lt;='club records'!$C$22), AND(D27='club records'!$B$23, E27&lt;='club records'!$C$23), AND(D27='club records'!$B$24, E27&lt;='club records'!$C$24), AND(D27='club records'!$B$25, E27&lt;='club records'!$C$25), AND(D27='club records'!$B$26, E27&lt;='club records'!$C$26))),"CR"," ")</f>
        <v xml:space="preserve"> </v>
      </c>
      <c r="O27" s="21" t="str">
        <f>IF(AND(A27=1200, AND(D27='club records'!$B$28, E27&lt;='club records'!$C$28)),"CR"," ")</f>
        <v xml:space="preserve"> </v>
      </c>
      <c r="P27" s="21" t="str">
        <f>IF(AND(A27=1500, OR(AND(D27='club records'!$B$29, E27&lt;='club records'!$C$29), AND(D27='club records'!$B$30, E27&lt;='club records'!$C$30), AND(D27='club records'!$B$31, E27&lt;='club records'!$C$31), AND(D27='club records'!$B$32, E27&lt;='club records'!$C$32), AND(D27='club records'!$B$33, E27&lt;='club records'!$C$33))),"CR"," ")</f>
        <v xml:space="preserve"> </v>
      </c>
      <c r="Q27" s="21" t="str">
        <f>IF(AND(A27="1M", AND(D27='club records'!$B$37,E27&lt;='club records'!$C$37)),"CR"," ")</f>
        <v xml:space="preserve"> </v>
      </c>
      <c r="R27" s="21" t="str">
        <f>IF(AND(A27=3000, OR(AND(D27='club records'!$B$39, E27&lt;='club records'!$C$39), AND(D27='club records'!$B$40, E27&lt;='club records'!$C$40), AND(D27='club records'!$B$41, E27&lt;='club records'!$C$41))),"CR"," ")</f>
        <v xml:space="preserve"> </v>
      </c>
      <c r="S27" s="21" t="str">
        <f>IF(AND(A27=5000, OR(AND(D27='club records'!$B$42, E27&lt;='club records'!$C$42), AND(D27='club records'!$B$43, E27&lt;='club records'!$C$43))),"CR"," ")</f>
        <v xml:space="preserve"> </v>
      </c>
      <c r="T27" s="21" t="str">
        <f>IF(AND(A27=10000, OR(AND(D27='club records'!$B$44, E27&lt;='club records'!$C$44), AND(D27='club records'!$B$45, E27&lt;='club records'!$C$45))),"CR"," ")</f>
        <v xml:space="preserve"> </v>
      </c>
      <c r="U27" s="22" t="str">
        <f>IF(AND(A27="high jump", OR(AND(D27='club records'!$F$1, E27&gt;='club records'!$G$1), AND(D27='club records'!$F$2, E27&gt;='club records'!$G$2), AND(D27='club records'!$F$3, E27&gt;='club records'!$G$3),AND(D27='club records'!$F$4, E27&gt;='club records'!$G$4), AND(D27='club records'!$F$5, E27&gt;='club records'!$G$5))), "CR", " ")</f>
        <v xml:space="preserve"> </v>
      </c>
      <c r="V27" s="22" t="str">
        <f>IF(AND(A27="long jump", OR(AND(D27='club records'!$F$6, E27&gt;='club records'!$G$6), AND(D27='club records'!$F$7, E27&gt;='club records'!$G$7), AND(D27='club records'!$F$8, E27&gt;='club records'!$G$8), AND(D27='club records'!$F$9, E27&gt;='club records'!$G$9), AND(D27='club records'!$F$10, E27&gt;='club records'!$G$10))), "CR", " ")</f>
        <v xml:space="preserve"> </v>
      </c>
      <c r="W27" s="22" t="str">
        <f>IF(AND(A27="triple jump", OR(AND(D27='club records'!$F$11, E27&gt;='club records'!$G$11), AND(D27='club records'!$F$12, E27&gt;='club records'!$G$12), AND(D27='club records'!$F$13, E27&gt;='club records'!$G$13), AND(D27='club records'!$F$14, E27&gt;='club records'!$G$14), AND(D27='club records'!$F$15, E27&gt;='club records'!$G$15))), "CR", " ")</f>
        <v xml:space="preserve"> </v>
      </c>
      <c r="X27" s="22" t="str">
        <f>IF(AND(A27="pole vault", OR(AND(D27='club records'!$F$16, E27&gt;='club records'!$G$16), AND(D27='club records'!$F$17, E27&gt;='club records'!$G$17), AND(D27='club records'!$F$18, E27&gt;='club records'!$G$18), AND(D27='club records'!$F$19, E27&gt;='club records'!$G$19), AND(D27='club records'!$F$20, E27&gt;='club records'!$G$20))), "CR", " ")</f>
        <v xml:space="preserve"> </v>
      </c>
      <c r="Y27" s="22" t="str">
        <f>IF(AND(A27="discus 0.75", AND(D27='club records'!$F$21, E27&gt;='club records'!$G$21)), "CR", " ")</f>
        <v xml:space="preserve"> </v>
      </c>
      <c r="Z27" s="22" t="str">
        <f>IF(AND(A27="discus 1", OR(AND(D27='club records'!$F$22, E27&gt;='club records'!$G$22), AND(D27='club records'!$F$23, E27&gt;='club records'!$G$23), AND(D27='club records'!$F$24, E27&gt;='club records'!$G$24), AND(D27='club records'!$F$25, E27&gt;='club records'!$G$25))), "CR", " ")</f>
        <v xml:space="preserve"> </v>
      </c>
      <c r="AA27" s="22" t="str">
        <f>IF(AND(A27="hammer 3", OR(AND(D27='club records'!$F$26, E27&gt;='club records'!$G$26), AND(D27='club records'!$F$27, E27&gt;='club records'!$G$27), AND(D27='club records'!$F$28, E27&gt;='club records'!$G$28))), "CR", " ")</f>
        <v xml:space="preserve"> </v>
      </c>
      <c r="AB27" s="22" t="str">
        <f>IF(AND(A27="hammer 4", OR(AND(D27='club records'!$F$29, E27&gt;='club records'!$G$29), AND(D27='club records'!$F$30, E27&gt;='club records'!$G$30))), "CR", " ")</f>
        <v xml:space="preserve"> </v>
      </c>
      <c r="AC27" s="22" t="str">
        <f>IF(AND(A27="javelin 400", AND(D27='club records'!$F$31, E27&gt;='club records'!$G$31)), "CR", " ")</f>
        <v xml:space="preserve"> </v>
      </c>
      <c r="AD27" s="22" t="str">
        <f>IF(AND(A27="javelin 500", OR(AND(D27='club records'!$F$32, E27&gt;='club records'!$G$32), AND(D27='club records'!$F$33, E27&gt;='club records'!$G$33))), "CR", " ")</f>
        <v xml:space="preserve"> </v>
      </c>
      <c r="AE27" s="22" t="str">
        <f>IF(AND(A27="javelin 600", OR(AND(D27='club records'!$F$34, E27&gt;='club records'!$G$34), AND(D27='club records'!$F$35, E27&gt;='club records'!$G$35))), "CR", " ")</f>
        <v xml:space="preserve"> </v>
      </c>
      <c r="AF27" s="22" t="str">
        <f>IF(AND(A27="shot 2.72", AND(D27='club records'!$F$36, E27&gt;='club records'!$G$36)), "CR", " ")</f>
        <v xml:space="preserve"> </v>
      </c>
      <c r="AG27" s="22" t="str">
        <f>IF(AND(A27="shot 3", OR(AND(D27='club records'!$F$37, E27&gt;='club records'!$G$37), AND(D27='club records'!$F$38, E27&gt;='club records'!$G$38))), "CR", " ")</f>
        <v xml:space="preserve"> </v>
      </c>
      <c r="AH27" s="22" t="str">
        <f>IF(AND(A27="shot 4", OR(AND(D27='club records'!$F$39, E27&gt;='club records'!$G$39), AND(D27='club records'!$F$40, E27&gt;='club records'!$G$40))), "CR", " ")</f>
        <v xml:space="preserve"> </v>
      </c>
      <c r="AI27" s="22" t="str">
        <f>IF(AND(A27="70H", AND(D27='club records'!$J$6, E27&lt;='club records'!$K$6)), "CR", " ")</f>
        <v xml:space="preserve"> </v>
      </c>
      <c r="AJ27" s="22" t="str">
        <f>IF(AND(A27="75H", AND(D27='club records'!$J$7, E27&lt;='club records'!$K$7)), "CR", " ")</f>
        <v xml:space="preserve"> </v>
      </c>
      <c r="AK27" s="22" t="str">
        <f>IF(AND(A27="80H", AND(D27='club records'!$J$8, E27&lt;='club records'!$K$8)), "CR", " ")</f>
        <v xml:space="preserve"> </v>
      </c>
      <c r="AL27" s="22" t="str">
        <f>IF(AND(A27="100H", OR(AND(D27='club records'!$J$9, E27&lt;='club records'!$K$9), AND(D27='club records'!$J$10, E27&lt;='club records'!$K$10))), "CR", " ")</f>
        <v xml:space="preserve"> </v>
      </c>
      <c r="AM27" s="22" t="str">
        <f>IF(AND(A27="300H", AND(D27='club records'!$J$11, E27&lt;='club records'!$K$11)), "CR", " ")</f>
        <v xml:space="preserve"> </v>
      </c>
      <c r="AN27" s="22" t="str">
        <f>IF(AND(A27="400H", OR(AND(D27='club records'!$J$12, E27&lt;='club records'!$K$12), AND(D27='club records'!$J$13, E27&lt;='club records'!$K$13), AND(D27='club records'!$J$14, E27&lt;='club records'!$K$14))), "CR", " ")</f>
        <v xml:space="preserve"> </v>
      </c>
      <c r="AO27" s="22" t="str">
        <f>IF(AND(A27="1500SC", OR(AND(D27='club records'!$J$15, E27&lt;='club records'!$K$15), AND(D27='club records'!$J$16, E27&lt;='club records'!$K$16))), "CR", " ")</f>
        <v xml:space="preserve"> </v>
      </c>
      <c r="AP27" s="22" t="str">
        <f>IF(AND(A27="2000SC", OR(AND(D27='club records'!$J$18, E27&lt;='club records'!$K$18), AND(D27='club records'!$J$19, E27&lt;='club records'!$K$19))), "CR", " ")</f>
        <v xml:space="preserve"> </v>
      </c>
      <c r="AQ27" s="22" t="str">
        <f>IF(AND(A27="3000SC", AND(D27='club records'!$J$21, E27&lt;='club records'!$K$21)), "CR", " ")</f>
        <v xml:space="preserve"> </v>
      </c>
      <c r="AR27" s="21" t="str">
        <f>IF(AND(A27="4x100", OR(AND(D27='club records'!$N$1, E27&lt;='club records'!$O$1), AND(D27='club records'!$N$2, E27&lt;='club records'!$O$2), AND(D27='club records'!$N$3, E27&lt;='club records'!$O$3), AND(D27='club records'!$N$4, E27&lt;='club records'!$O$4), AND(D27='club records'!$N$5, E27&lt;='club records'!$O$5))), "CR", " ")</f>
        <v xml:space="preserve"> </v>
      </c>
      <c r="AS27" s="21" t="str">
        <f>IF(AND(A27="4x200", OR(AND(D27='club records'!$N$6, E27&lt;='club records'!$O$6), AND(D27='club records'!$N$7, E27&lt;='club records'!$O$7), AND(D27='club records'!$N$8, E27&lt;='club records'!$O$8), AND(D27='club records'!$N$9, E27&lt;='club records'!$O$9), AND(D27='club records'!$N$10, E27&lt;='club records'!$O$10))), "CR", " ")</f>
        <v xml:space="preserve"> </v>
      </c>
      <c r="AT27" s="21" t="str">
        <f>IF(AND(A27="4x300", OR(AND(D27='club records'!$N$11, E27&lt;='club records'!$O$11), AND(D27='club records'!$N$12, E27&lt;='club records'!$O$12))), "CR", " ")</f>
        <v xml:space="preserve"> </v>
      </c>
      <c r="AU27" s="21" t="str">
        <f>IF(AND(A27="4x400", OR(AND(D27='club records'!$N$13, E27&lt;='club records'!$O$13), AND(D27='club records'!$N$14, E27&lt;='club records'!$O$14), AND(D27='club records'!$N$15, E27&lt;='club records'!$O$15))), "CR", " ")</f>
        <v xml:space="preserve"> </v>
      </c>
      <c r="AV27" s="21" t="str">
        <f>IF(AND(A27="3x800", OR(AND(D27='club records'!$N$16, E27&lt;='club records'!$O$16), AND(D27='club records'!$N$17, E27&lt;='club records'!$O$17), AND(D27='club records'!$N$18, E27&lt;='club records'!$O$18), AND(D27='club records'!$N$19, E27&lt;='club records'!$O$19))), "CR", " ")</f>
        <v xml:space="preserve"> </v>
      </c>
      <c r="AW27" s="21" t="str">
        <f>IF(AND(A27="pentathlon", OR(AND(D27='club records'!$N$21, E27&gt;='club records'!$O$21), AND(D27='club records'!$N$22, E27&gt;='club records'!$O$22), AND(D27='club records'!$N$23, E27&gt;='club records'!$O$23), AND(D27='club records'!$N$24, E27&gt;='club records'!$O$24), AND(D27='club records'!$N$25, E27&gt;='club records'!$O$25))), "CR", " ")</f>
        <v xml:space="preserve"> </v>
      </c>
      <c r="AX27" s="21" t="str">
        <f>IF(AND(A27="heptathlon", OR(AND(D27='club records'!$N$26, E27&gt;='club records'!$O$26), AND(D27='club records'!$N$27, E27&gt;='club records'!$O$27), AND(D27='club records'!$N$28, E27&gt;='club records'!$O$28), )), "CR", " ")</f>
        <v xml:space="preserve"> </v>
      </c>
    </row>
    <row r="28" spans="1:50" ht="15" x14ac:dyDescent="0.25">
      <c r="A28" s="2">
        <v>800</v>
      </c>
      <c r="B28" s="2" t="s">
        <v>77</v>
      </c>
      <c r="C28" s="2" t="s">
        <v>78</v>
      </c>
      <c r="D28" s="13" t="s">
        <v>45</v>
      </c>
      <c r="E28" s="14" t="s">
        <v>445</v>
      </c>
      <c r="F28" s="23" t="s">
        <v>444</v>
      </c>
      <c r="G28" s="2" t="s">
        <v>426</v>
      </c>
      <c r="I28" s="20" t="s">
        <v>430</v>
      </c>
    </row>
    <row r="29" spans="1:50" ht="15" x14ac:dyDescent="0.25">
      <c r="A29" s="2">
        <v>800</v>
      </c>
      <c r="B29" s="2" t="s">
        <v>9</v>
      </c>
      <c r="C29" s="2" t="s">
        <v>183</v>
      </c>
      <c r="D29" s="13" t="s">
        <v>45</v>
      </c>
      <c r="E29" s="14" t="s">
        <v>417</v>
      </c>
      <c r="F29" s="19">
        <v>43605</v>
      </c>
      <c r="G29" s="2" t="s">
        <v>418</v>
      </c>
      <c r="H29" s="2" t="s">
        <v>405</v>
      </c>
      <c r="I29" s="20" t="str">
        <f>IF(OR(K29="CR", J29="CR", L29="CR", M29="CR", N29="CR", O29="CR", P29="CR", Q29="CR", R29="CR", S29="CR",T29="CR", U29="CR", V29="CR", W29="CR", X29="CR", Y29="CR", Z29="CR", AA29="CR", AB29="CR", AC29="CR", AD29="CR", AE29="CR", AF29="CR", AG29="CR", AH29="CR", AI29="CR", AJ29="CR", AK29="CR", AL29="CR", AM29="CR", AN29="CR", AO29="CR", AP29="CR", AQ29="CR", AR29="CR", AS29="CR", AT29="CR", AU29="CR", AV29="CR", AW29="CR", AX29="CR"), "***CLUB RECORD***", "")</f>
        <v/>
      </c>
      <c r="J29" s="21" t="str">
        <f>IF(AND(A29=100, OR(AND(D29='club records'!$B$6, E29&lt;='club records'!$C$6), AND(D29='club records'!$B$7, E29&lt;='club records'!$C$7), AND(D29='club records'!$B$8, E29&lt;='club records'!$C$8), AND(D29='club records'!$B$9, E29&lt;='club records'!$C$9), AND(D29='club records'!$B$10, E29&lt;='club records'!$C$10))),"CR"," ")</f>
        <v xml:space="preserve"> </v>
      </c>
      <c r="K29" s="21" t="str">
        <f>IF(AND(A29=200, OR(AND(D29='club records'!$B$11, E29&lt;='club records'!$C$11), AND(D29='club records'!$B$12, E29&lt;='club records'!$C$12), AND(D29='club records'!$B$13, E29&lt;='club records'!$C$13), AND(D29='club records'!$B$14, E29&lt;='club records'!$C$14), AND(D29='club records'!$B$15, E29&lt;='club records'!$C$15))),"CR"," ")</f>
        <v xml:space="preserve"> </v>
      </c>
      <c r="L29" s="21" t="str">
        <f>IF(AND(A29=300, OR(AND(D29='club records'!$B$16, E29&lt;='club records'!$C$16), AND(D29='club records'!$B$17, E29&lt;='club records'!$C$17))),"CR"," ")</f>
        <v xml:space="preserve"> </v>
      </c>
      <c r="M29" s="21" t="str">
        <f>IF(AND(A29=400, OR(AND(D29='club records'!$B$19, E29&lt;='club records'!$C$19), AND(D29='club records'!$B$20, E29&lt;='club records'!$C$20), AND(D29='club records'!$B$21, E29&lt;='club records'!$C$21))),"CR"," ")</f>
        <v xml:space="preserve"> </v>
      </c>
      <c r="N29" s="21" t="str">
        <f>IF(AND(A29=800, OR(AND(D29='club records'!$B$22, E29&lt;='club records'!$C$22), AND(D29='club records'!$B$23, E29&lt;='club records'!$C$23), AND(D29='club records'!$B$24, E29&lt;='club records'!$C$24), AND(D29='club records'!$B$25, E29&lt;='club records'!$C$25), AND(D29='club records'!$B$26, E29&lt;='club records'!$C$26))),"CR"," ")</f>
        <v xml:space="preserve"> </v>
      </c>
      <c r="O29" s="21" t="str">
        <f>IF(AND(A29=1200, AND(D29='club records'!$B$28, E29&lt;='club records'!$C$28)),"CR"," ")</f>
        <v xml:space="preserve"> </v>
      </c>
      <c r="P29" s="21" t="str">
        <f>IF(AND(A29=1500, OR(AND(D29='club records'!$B$29, E29&lt;='club records'!$C$29), AND(D29='club records'!$B$30, E29&lt;='club records'!$C$30), AND(D29='club records'!$B$31, E29&lt;='club records'!$C$31), AND(D29='club records'!$B$32, E29&lt;='club records'!$C$32), AND(D29='club records'!$B$33, E29&lt;='club records'!$C$33))),"CR"," ")</f>
        <v xml:space="preserve"> </v>
      </c>
      <c r="Q29" s="21" t="str">
        <f>IF(AND(A29="1M", AND(D29='club records'!$B$37,E29&lt;='club records'!$C$37)),"CR"," ")</f>
        <v xml:space="preserve"> </v>
      </c>
      <c r="R29" s="21" t="str">
        <f>IF(AND(A29=3000, OR(AND(D29='club records'!$B$39, E29&lt;='club records'!$C$39), AND(D29='club records'!$B$40, E29&lt;='club records'!$C$40), AND(D29='club records'!$B$41, E29&lt;='club records'!$C$41))),"CR"," ")</f>
        <v xml:space="preserve"> </v>
      </c>
      <c r="S29" s="21" t="str">
        <f>IF(AND(A29=5000, OR(AND(D29='club records'!$B$42, E29&lt;='club records'!$C$42), AND(D29='club records'!$B$43, E29&lt;='club records'!$C$43))),"CR"," ")</f>
        <v xml:space="preserve"> </v>
      </c>
      <c r="T29" s="21" t="str">
        <f>IF(AND(A29=10000, OR(AND(D29='club records'!$B$44, E29&lt;='club records'!$C$44), AND(D29='club records'!$B$45, E29&lt;='club records'!$C$45))),"CR"," ")</f>
        <v xml:space="preserve"> </v>
      </c>
      <c r="U29" s="22" t="str">
        <f>IF(AND(A29="high jump", OR(AND(D29='club records'!$F$1, E29&gt;='club records'!$G$1), AND(D29='club records'!$F$2, E29&gt;='club records'!$G$2), AND(D29='club records'!$F$3, E29&gt;='club records'!$G$3),AND(D29='club records'!$F$4, E29&gt;='club records'!$G$4), AND(D29='club records'!$F$5, E29&gt;='club records'!$G$5))), "CR", " ")</f>
        <v xml:space="preserve"> </v>
      </c>
      <c r="V29" s="22" t="str">
        <f>IF(AND(A29="long jump", OR(AND(D29='club records'!$F$6, E29&gt;='club records'!$G$6), AND(D29='club records'!$F$7, E29&gt;='club records'!$G$7), AND(D29='club records'!$F$8, E29&gt;='club records'!$G$8), AND(D29='club records'!$F$9, E29&gt;='club records'!$G$9), AND(D29='club records'!$F$10, E29&gt;='club records'!$G$10))), "CR", " ")</f>
        <v xml:space="preserve"> </v>
      </c>
      <c r="W29" s="22" t="str">
        <f>IF(AND(A29="triple jump", OR(AND(D29='club records'!$F$11, E29&gt;='club records'!$G$11), AND(D29='club records'!$F$12, E29&gt;='club records'!$G$12), AND(D29='club records'!$F$13, E29&gt;='club records'!$G$13), AND(D29='club records'!$F$14, E29&gt;='club records'!$G$14), AND(D29='club records'!$F$15, E29&gt;='club records'!$G$15))), "CR", " ")</f>
        <v xml:space="preserve"> </v>
      </c>
      <c r="X29" s="22" t="str">
        <f>IF(AND(A29="pole vault", OR(AND(D29='club records'!$F$16, E29&gt;='club records'!$G$16), AND(D29='club records'!$F$17, E29&gt;='club records'!$G$17), AND(D29='club records'!$F$18, E29&gt;='club records'!$G$18), AND(D29='club records'!$F$19, E29&gt;='club records'!$G$19), AND(D29='club records'!$F$20, E29&gt;='club records'!$G$20))), "CR", " ")</f>
        <v xml:space="preserve"> </v>
      </c>
      <c r="Y29" s="22" t="str">
        <f>IF(AND(A29="discus 0.75", AND(D29='club records'!$F$21, E29&gt;='club records'!$G$21)), "CR", " ")</f>
        <v xml:space="preserve"> </v>
      </c>
      <c r="Z29" s="22" t="str">
        <f>IF(AND(A29="discus 1", OR(AND(D29='club records'!$F$22, E29&gt;='club records'!$G$22), AND(D29='club records'!$F$23, E29&gt;='club records'!$G$23), AND(D29='club records'!$F$24, E29&gt;='club records'!$G$24), AND(D29='club records'!$F$25, E29&gt;='club records'!$G$25))), "CR", " ")</f>
        <v xml:space="preserve"> </v>
      </c>
      <c r="AA29" s="22" t="str">
        <f>IF(AND(A29="hammer 3", OR(AND(D29='club records'!$F$26, E29&gt;='club records'!$G$26), AND(D29='club records'!$F$27, E29&gt;='club records'!$G$27), AND(D29='club records'!$F$28, E29&gt;='club records'!$G$28))), "CR", " ")</f>
        <v xml:space="preserve"> </v>
      </c>
      <c r="AB29" s="22" t="str">
        <f>IF(AND(A29="hammer 4", OR(AND(D29='club records'!$F$29, E29&gt;='club records'!$G$29), AND(D29='club records'!$F$30, E29&gt;='club records'!$G$30))), "CR", " ")</f>
        <v xml:space="preserve"> </v>
      </c>
      <c r="AC29" s="22" t="str">
        <f>IF(AND(A29="javelin 400", AND(D29='club records'!$F$31, E29&gt;='club records'!$G$31)), "CR", " ")</f>
        <v xml:space="preserve"> </v>
      </c>
      <c r="AD29" s="22" t="str">
        <f>IF(AND(A29="javelin 500", OR(AND(D29='club records'!$F$32, E29&gt;='club records'!$G$32), AND(D29='club records'!$F$33, E29&gt;='club records'!$G$33))), "CR", " ")</f>
        <v xml:space="preserve"> </v>
      </c>
      <c r="AE29" s="22" t="str">
        <f>IF(AND(A29="javelin 600", OR(AND(D29='club records'!$F$34, E29&gt;='club records'!$G$34), AND(D29='club records'!$F$35, E29&gt;='club records'!$G$35))), "CR", " ")</f>
        <v xml:space="preserve"> </v>
      </c>
      <c r="AF29" s="22" t="str">
        <f>IF(AND(A29="shot 2.72", AND(D29='club records'!$F$36, E29&gt;='club records'!$G$36)), "CR", " ")</f>
        <v xml:space="preserve"> </v>
      </c>
      <c r="AG29" s="22" t="str">
        <f>IF(AND(A29="shot 3", OR(AND(D29='club records'!$F$37, E29&gt;='club records'!$G$37), AND(D29='club records'!$F$38, E29&gt;='club records'!$G$38))), "CR", " ")</f>
        <v xml:space="preserve"> </v>
      </c>
      <c r="AH29" s="22" t="str">
        <f>IF(AND(A29="shot 4", OR(AND(D29='club records'!$F$39, E29&gt;='club records'!$G$39), AND(D29='club records'!$F$40, E29&gt;='club records'!$G$40))), "CR", " ")</f>
        <v xml:space="preserve"> </v>
      </c>
      <c r="AI29" s="22" t="str">
        <f>IF(AND(A29="70H", AND(D29='club records'!$J$6, E29&lt;='club records'!$K$6)), "CR", " ")</f>
        <v xml:space="preserve"> </v>
      </c>
      <c r="AJ29" s="22" t="str">
        <f>IF(AND(A29="75H", AND(D29='club records'!$J$7, E29&lt;='club records'!$K$7)), "CR", " ")</f>
        <v xml:space="preserve"> </v>
      </c>
      <c r="AK29" s="22" t="str">
        <f>IF(AND(A29="80H", AND(D29='club records'!$J$8, E29&lt;='club records'!$K$8)), "CR", " ")</f>
        <v xml:space="preserve"> </v>
      </c>
      <c r="AL29" s="22" t="str">
        <f>IF(AND(A29="100H", OR(AND(D29='club records'!$J$9, E29&lt;='club records'!$K$9), AND(D29='club records'!$J$10, E29&lt;='club records'!$K$10))), "CR", " ")</f>
        <v xml:space="preserve"> </v>
      </c>
      <c r="AM29" s="22" t="str">
        <f>IF(AND(A29="300H", AND(D29='club records'!$J$11, E29&lt;='club records'!$K$11)), "CR", " ")</f>
        <v xml:space="preserve"> </v>
      </c>
      <c r="AN29" s="22" t="str">
        <f>IF(AND(A29="400H", OR(AND(D29='club records'!$J$12, E29&lt;='club records'!$K$12), AND(D29='club records'!$J$13, E29&lt;='club records'!$K$13), AND(D29='club records'!$J$14, E29&lt;='club records'!$K$14))), "CR", " ")</f>
        <v xml:space="preserve"> </v>
      </c>
      <c r="AO29" s="22" t="str">
        <f>IF(AND(A29="1500SC", OR(AND(D29='club records'!$J$15, E29&lt;='club records'!$K$15), AND(D29='club records'!$J$16, E29&lt;='club records'!$K$16))), "CR", " ")</f>
        <v xml:space="preserve"> </v>
      </c>
      <c r="AP29" s="22" t="str">
        <f>IF(AND(A29="2000SC", OR(AND(D29='club records'!$J$18, E29&lt;='club records'!$K$18), AND(D29='club records'!$J$19, E29&lt;='club records'!$K$19))), "CR", " ")</f>
        <v xml:space="preserve"> </v>
      </c>
      <c r="AQ29" s="22" t="str">
        <f>IF(AND(A29="3000SC", AND(D29='club records'!$J$21, E29&lt;='club records'!$K$21)), "CR", " ")</f>
        <v xml:space="preserve"> </v>
      </c>
      <c r="AR29" s="21" t="str">
        <f>IF(AND(A29="4x100", OR(AND(D29='club records'!$N$1, E29&lt;='club records'!$O$1), AND(D29='club records'!$N$2, E29&lt;='club records'!$O$2), AND(D29='club records'!$N$3, E29&lt;='club records'!$O$3), AND(D29='club records'!$N$4, E29&lt;='club records'!$O$4), AND(D29='club records'!$N$5, E29&lt;='club records'!$O$5))), "CR", " ")</f>
        <v xml:space="preserve"> </v>
      </c>
      <c r="AS29" s="21" t="str">
        <f>IF(AND(A29="4x200", OR(AND(D29='club records'!$N$6, E29&lt;='club records'!$O$6), AND(D29='club records'!$N$7, E29&lt;='club records'!$O$7), AND(D29='club records'!$N$8, E29&lt;='club records'!$O$8), AND(D29='club records'!$N$9, E29&lt;='club records'!$O$9), AND(D29='club records'!$N$10, E29&lt;='club records'!$O$10))), "CR", " ")</f>
        <v xml:space="preserve"> </v>
      </c>
      <c r="AT29" s="21" t="str">
        <f>IF(AND(A29="4x300", OR(AND(D29='club records'!$N$11, E29&lt;='club records'!$O$11), AND(D29='club records'!$N$12, E29&lt;='club records'!$O$12))), "CR", " ")</f>
        <v xml:space="preserve"> </v>
      </c>
      <c r="AU29" s="21" t="str">
        <f>IF(AND(A29="4x400", OR(AND(D29='club records'!$N$13, E29&lt;='club records'!$O$13), AND(D29='club records'!$N$14, E29&lt;='club records'!$O$14), AND(D29='club records'!$N$15, E29&lt;='club records'!$O$15))), "CR", " ")</f>
        <v xml:space="preserve"> </v>
      </c>
      <c r="AV29" s="21" t="str">
        <f>IF(AND(A29="3x800", OR(AND(D29='club records'!$N$16, E29&lt;='club records'!$O$16), AND(D29='club records'!$N$17, E29&lt;='club records'!$O$17), AND(D29='club records'!$N$18, E29&lt;='club records'!$O$18), AND(D29='club records'!$N$19, E29&lt;='club records'!$O$19))), "CR", " ")</f>
        <v xml:space="preserve"> </v>
      </c>
      <c r="AW29" s="21" t="str">
        <f>IF(AND(A29="pentathlon", OR(AND(D29='club records'!$N$21, E29&gt;='club records'!$O$21), AND(D29='club records'!$N$22, E29&gt;='club records'!$O$22), AND(D29='club records'!$N$23, E29&gt;='club records'!$O$23), AND(D29='club records'!$N$24, E29&gt;='club records'!$O$24), AND(D29='club records'!$N$25, E29&gt;='club records'!$O$25))), "CR", " ")</f>
        <v xml:space="preserve"> </v>
      </c>
      <c r="AX29" s="21" t="str">
        <f>IF(AND(A29="heptathlon", OR(AND(D29='club records'!$N$26, E29&gt;='club records'!$O$26), AND(D29='club records'!$N$27, E29&gt;='club records'!$O$27), AND(D29='club records'!$N$28, E29&gt;='club records'!$O$28), )), "CR", " ")</f>
        <v xml:space="preserve"> </v>
      </c>
    </row>
    <row r="30" spans="1:50" ht="15" x14ac:dyDescent="0.25">
      <c r="A30" s="2">
        <v>800</v>
      </c>
      <c r="B30" s="2" t="s">
        <v>29</v>
      </c>
      <c r="C30" s="2" t="s">
        <v>76</v>
      </c>
      <c r="D30" s="13" t="s">
        <v>45</v>
      </c>
      <c r="E30" s="14" t="s">
        <v>371</v>
      </c>
      <c r="F30" s="23">
        <v>43632</v>
      </c>
      <c r="G30" s="2" t="s">
        <v>451</v>
      </c>
      <c r="I30" s="20" t="str">
        <f>IF(OR(K30="CR", J30="CR", L30="CR", M30="CR", N30="CR", O30="CR", P30="CR", Q30="CR", R30="CR", S30="CR",T30="CR", U30="CR", V30="CR", W30="CR", X30="CR", Y30="CR", Z30="CR", AA30="CR", AB30="CR", AC30="CR", AD30="CR", AE30="CR", AF30="CR", AG30="CR", AH30="CR", AI30="CR", AJ30="CR", AK30="CR", AL30="CR", AM30="CR", AN30="CR", AO30="CR", AP30="CR", AQ30="CR", AR30="CR", AS30="CR", AT30="CR", AU30="CR", AV30="CR", AW30="CR", AX30="CR"), "***CLUB RECORD***", "")</f>
        <v/>
      </c>
      <c r="J30" s="21" t="str">
        <f>IF(AND(A30=100, OR(AND(D30='club records'!$B$6, E30&lt;='club records'!$C$6), AND(D30='club records'!$B$7, E30&lt;='club records'!$C$7), AND(D30='club records'!$B$8, E30&lt;='club records'!$C$8), AND(D30='club records'!$B$9, E30&lt;='club records'!$C$9), AND(D30='club records'!$B$10, E30&lt;='club records'!$C$10))),"CR"," ")</f>
        <v xml:space="preserve"> </v>
      </c>
      <c r="K30" s="21" t="str">
        <f>IF(AND(A30=200, OR(AND(D30='club records'!$B$11, E30&lt;='club records'!$C$11), AND(D30='club records'!$B$12, E30&lt;='club records'!$C$12), AND(D30='club records'!$B$13, E30&lt;='club records'!$C$13), AND(D30='club records'!$B$14, E30&lt;='club records'!$C$14), AND(D30='club records'!$B$15, E30&lt;='club records'!$C$15))),"CR"," ")</f>
        <v xml:space="preserve"> </v>
      </c>
      <c r="L30" s="21" t="str">
        <f>IF(AND(A30=300, OR(AND(D30='club records'!$B$16, E30&lt;='club records'!$C$16), AND(D30='club records'!$B$17, E30&lt;='club records'!$C$17))),"CR"," ")</f>
        <v xml:space="preserve"> </v>
      </c>
      <c r="M30" s="21" t="str">
        <f>IF(AND(A30=400, OR(AND(D30='club records'!$B$19, E30&lt;='club records'!$C$19), AND(D30='club records'!$B$20, E30&lt;='club records'!$C$20), AND(D30='club records'!$B$21, E30&lt;='club records'!$C$21))),"CR"," ")</f>
        <v xml:space="preserve"> </v>
      </c>
      <c r="N30" s="21" t="str">
        <f>IF(AND(A30=800, OR(AND(D30='club records'!$B$22, E30&lt;='club records'!$C$22), AND(D30='club records'!$B$23, E30&lt;='club records'!$C$23), AND(D30='club records'!$B$24, E30&lt;='club records'!$C$24), AND(D30='club records'!$B$25, E30&lt;='club records'!$C$25), AND(D30='club records'!$B$26, E30&lt;='club records'!$C$26))),"CR"," ")</f>
        <v xml:space="preserve"> </v>
      </c>
      <c r="O30" s="21" t="str">
        <f>IF(AND(A30=1200, AND(D30='club records'!$B$28, E30&lt;='club records'!$C$28)),"CR"," ")</f>
        <v xml:space="preserve"> </v>
      </c>
      <c r="P30" s="21" t="str">
        <f>IF(AND(A30=1500, OR(AND(D30='club records'!$B$29, E30&lt;='club records'!$C$29), AND(D30='club records'!$B$30, E30&lt;='club records'!$C$30), AND(D30='club records'!$B$31, E30&lt;='club records'!$C$31), AND(D30='club records'!$B$32, E30&lt;='club records'!$C$32), AND(D30='club records'!$B$33, E30&lt;='club records'!$C$33))),"CR"," ")</f>
        <v xml:space="preserve"> </v>
      </c>
      <c r="Q30" s="21" t="str">
        <f>IF(AND(A30="1M", AND(D30='club records'!$B$37,E30&lt;='club records'!$C$37)),"CR"," ")</f>
        <v xml:space="preserve"> </v>
      </c>
      <c r="R30" s="21" t="str">
        <f>IF(AND(A30=3000, OR(AND(D30='club records'!$B$39, E30&lt;='club records'!$C$39), AND(D30='club records'!$B$40, E30&lt;='club records'!$C$40), AND(D30='club records'!$B$41, E30&lt;='club records'!$C$41))),"CR"," ")</f>
        <v xml:space="preserve"> </v>
      </c>
      <c r="S30" s="21" t="str">
        <f>IF(AND(A30=5000, OR(AND(D30='club records'!$B$42, E30&lt;='club records'!$C$42), AND(D30='club records'!$B$43, E30&lt;='club records'!$C$43))),"CR"," ")</f>
        <v xml:space="preserve"> </v>
      </c>
      <c r="T30" s="21" t="str">
        <f>IF(AND(A30=10000, OR(AND(D30='club records'!$B$44, E30&lt;='club records'!$C$44), AND(D30='club records'!$B$45, E30&lt;='club records'!$C$45))),"CR"," ")</f>
        <v xml:space="preserve"> </v>
      </c>
      <c r="U30" s="22" t="str">
        <f>IF(AND(A30="high jump", OR(AND(D30='club records'!$F$1, E30&gt;='club records'!$G$1), AND(D30='club records'!$F$2, E30&gt;='club records'!$G$2), AND(D30='club records'!$F$3, E30&gt;='club records'!$G$3),AND(D30='club records'!$F$4, E30&gt;='club records'!$G$4), AND(D30='club records'!$F$5, E30&gt;='club records'!$G$5))), "CR", " ")</f>
        <v xml:space="preserve"> </v>
      </c>
      <c r="V30" s="22" t="str">
        <f>IF(AND(A30="long jump", OR(AND(D30='club records'!$F$6, E30&gt;='club records'!$G$6), AND(D30='club records'!$F$7, E30&gt;='club records'!$G$7), AND(D30='club records'!$F$8, E30&gt;='club records'!$G$8), AND(D30='club records'!$F$9, E30&gt;='club records'!$G$9), AND(D30='club records'!$F$10, E30&gt;='club records'!$G$10))), "CR", " ")</f>
        <v xml:space="preserve"> </v>
      </c>
      <c r="W30" s="22" t="str">
        <f>IF(AND(A30="triple jump", OR(AND(D30='club records'!$F$11, E30&gt;='club records'!$G$11), AND(D30='club records'!$F$12, E30&gt;='club records'!$G$12), AND(D30='club records'!$F$13, E30&gt;='club records'!$G$13), AND(D30='club records'!$F$14, E30&gt;='club records'!$G$14), AND(D30='club records'!$F$15, E30&gt;='club records'!$G$15))), "CR", " ")</f>
        <v xml:space="preserve"> </v>
      </c>
      <c r="X30" s="22" t="str">
        <f>IF(AND(A30="pole vault", OR(AND(D30='club records'!$F$16, E30&gt;='club records'!$G$16), AND(D30='club records'!$F$17, E30&gt;='club records'!$G$17), AND(D30='club records'!$F$18, E30&gt;='club records'!$G$18), AND(D30='club records'!$F$19, E30&gt;='club records'!$G$19), AND(D30='club records'!$F$20, E30&gt;='club records'!$G$20))), "CR", " ")</f>
        <v xml:space="preserve"> </v>
      </c>
      <c r="Y30" s="22" t="str">
        <f>IF(AND(A30="discus 0.75", AND(D30='club records'!$F$21, E30&gt;='club records'!$G$21)), "CR", " ")</f>
        <v xml:space="preserve"> </v>
      </c>
      <c r="Z30" s="22" t="str">
        <f>IF(AND(A30="discus 1", OR(AND(D30='club records'!$F$22, E30&gt;='club records'!$G$22), AND(D30='club records'!$F$23, E30&gt;='club records'!$G$23), AND(D30='club records'!$F$24, E30&gt;='club records'!$G$24), AND(D30='club records'!$F$25, E30&gt;='club records'!$G$25))), "CR", " ")</f>
        <v xml:space="preserve"> </v>
      </c>
      <c r="AA30" s="22" t="str">
        <f>IF(AND(A30="hammer 3", OR(AND(D30='club records'!$F$26, E30&gt;='club records'!$G$26), AND(D30='club records'!$F$27, E30&gt;='club records'!$G$27), AND(D30='club records'!$F$28, E30&gt;='club records'!$G$28))), "CR", " ")</f>
        <v xml:space="preserve"> </v>
      </c>
      <c r="AB30" s="22" t="str">
        <f>IF(AND(A30="hammer 4", OR(AND(D30='club records'!$F$29, E30&gt;='club records'!$G$29), AND(D30='club records'!$F$30, E30&gt;='club records'!$G$30))), "CR", " ")</f>
        <v xml:space="preserve"> </v>
      </c>
      <c r="AC30" s="22" t="str">
        <f>IF(AND(A30="javelin 400", AND(D30='club records'!$F$31, E30&gt;='club records'!$G$31)), "CR", " ")</f>
        <v xml:space="preserve"> </v>
      </c>
      <c r="AD30" s="22" t="str">
        <f>IF(AND(A30="javelin 500", OR(AND(D30='club records'!$F$32, E30&gt;='club records'!$G$32), AND(D30='club records'!$F$33, E30&gt;='club records'!$G$33))), "CR", " ")</f>
        <v xml:space="preserve"> </v>
      </c>
      <c r="AE30" s="22" t="str">
        <f>IF(AND(A30="javelin 600", OR(AND(D30='club records'!$F$34, E30&gt;='club records'!$G$34), AND(D30='club records'!$F$35, E30&gt;='club records'!$G$35))), "CR", " ")</f>
        <v xml:space="preserve"> </v>
      </c>
      <c r="AF30" s="22" t="str">
        <f>IF(AND(A30="shot 2.72", AND(D30='club records'!$F$36, E30&gt;='club records'!$G$36)), "CR", " ")</f>
        <v xml:space="preserve"> </v>
      </c>
      <c r="AG30" s="22" t="str">
        <f>IF(AND(A30="shot 3", OR(AND(D30='club records'!$F$37, E30&gt;='club records'!$G$37), AND(D30='club records'!$F$38, E30&gt;='club records'!$G$38))), "CR", " ")</f>
        <v xml:space="preserve"> </v>
      </c>
      <c r="AH30" s="22" t="str">
        <f>IF(AND(A30="shot 4", OR(AND(D30='club records'!$F$39, E30&gt;='club records'!$G$39), AND(D30='club records'!$F$40, E30&gt;='club records'!$G$40))), "CR", " ")</f>
        <v xml:space="preserve"> </v>
      </c>
      <c r="AI30" s="22" t="str">
        <f>IF(AND(A30="70H", AND(D30='club records'!$J$6, E30&lt;='club records'!$K$6)), "CR", " ")</f>
        <v xml:space="preserve"> </v>
      </c>
      <c r="AJ30" s="22" t="str">
        <f>IF(AND(A30="75H", AND(D30='club records'!$J$7, E30&lt;='club records'!$K$7)), "CR", " ")</f>
        <v xml:space="preserve"> </v>
      </c>
      <c r="AK30" s="22" t="str">
        <f>IF(AND(A30="80H", AND(D30='club records'!$J$8, E30&lt;='club records'!$K$8)), "CR", " ")</f>
        <v xml:space="preserve"> </v>
      </c>
      <c r="AL30" s="22" t="str">
        <f>IF(AND(A30="100H", OR(AND(D30='club records'!$J$9, E30&lt;='club records'!$K$9), AND(D30='club records'!$J$10, E30&lt;='club records'!$K$10))), "CR", " ")</f>
        <v xml:space="preserve"> </v>
      </c>
      <c r="AM30" s="22" t="str">
        <f>IF(AND(A30="300H", AND(D30='club records'!$J$11, E30&lt;='club records'!$K$11)), "CR", " ")</f>
        <v xml:space="preserve"> </v>
      </c>
      <c r="AN30" s="22" t="str">
        <f>IF(AND(A30="400H", OR(AND(D30='club records'!$J$12, E30&lt;='club records'!$K$12), AND(D30='club records'!$J$13, E30&lt;='club records'!$K$13), AND(D30='club records'!$J$14, E30&lt;='club records'!$K$14))), "CR", " ")</f>
        <v xml:space="preserve"> </v>
      </c>
      <c r="AO30" s="22" t="str">
        <f>IF(AND(A30="1500SC", OR(AND(D30='club records'!$J$15, E30&lt;='club records'!$K$15), AND(D30='club records'!$J$16, E30&lt;='club records'!$K$16))), "CR", " ")</f>
        <v xml:space="preserve"> </v>
      </c>
      <c r="AP30" s="22" t="str">
        <f>IF(AND(A30="2000SC", OR(AND(D30='club records'!$J$18, E30&lt;='club records'!$K$18), AND(D30='club records'!$J$19, E30&lt;='club records'!$K$19))), "CR", " ")</f>
        <v xml:space="preserve"> </v>
      </c>
      <c r="AQ30" s="22" t="str">
        <f>IF(AND(A30="3000SC", AND(D30='club records'!$J$21, E30&lt;='club records'!$K$21)), "CR", " ")</f>
        <v xml:space="preserve"> </v>
      </c>
      <c r="AR30" s="21" t="str">
        <f>IF(AND(A30="4x100", OR(AND(D30='club records'!$N$1, E30&lt;='club records'!$O$1), AND(D30='club records'!$N$2, E30&lt;='club records'!$O$2), AND(D30='club records'!$N$3, E30&lt;='club records'!$O$3), AND(D30='club records'!$N$4, E30&lt;='club records'!$O$4), AND(D30='club records'!$N$5, E30&lt;='club records'!$O$5))), "CR", " ")</f>
        <v xml:space="preserve"> </v>
      </c>
      <c r="AS30" s="21" t="str">
        <f>IF(AND(A30="4x200", OR(AND(D30='club records'!$N$6, E30&lt;='club records'!$O$6), AND(D30='club records'!$N$7, E30&lt;='club records'!$O$7), AND(D30='club records'!$N$8, E30&lt;='club records'!$O$8), AND(D30='club records'!$N$9, E30&lt;='club records'!$O$9), AND(D30='club records'!$N$10, E30&lt;='club records'!$O$10))), "CR", " ")</f>
        <v xml:space="preserve"> </v>
      </c>
      <c r="AT30" s="21" t="str">
        <f>IF(AND(A30="4x300", OR(AND(D30='club records'!$N$11, E30&lt;='club records'!$O$11), AND(D30='club records'!$N$12, E30&lt;='club records'!$O$12))), "CR", " ")</f>
        <v xml:space="preserve"> </v>
      </c>
      <c r="AU30" s="21" t="str">
        <f>IF(AND(A30="4x400", OR(AND(D30='club records'!$N$13, E30&lt;='club records'!$O$13), AND(D30='club records'!$N$14, E30&lt;='club records'!$O$14), AND(D30='club records'!$N$15, E30&lt;='club records'!$O$15))), "CR", " ")</f>
        <v xml:space="preserve"> </v>
      </c>
      <c r="AV30" s="21" t="str">
        <f>IF(AND(A30="3x800", OR(AND(D30='club records'!$N$16, E30&lt;='club records'!$O$16), AND(D30='club records'!$N$17, E30&lt;='club records'!$O$17), AND(D30='club records'!$N$18, E30&lt;='club records'!$O$18), AND(D30='club records'!$N$19, E30&lt;='club records'!$O$19))), "CR", " ")</f>
        <v xml:space="preserve"> </v>
      </c>
      <c r="AW30" s="21" t="str">
        <f>IF(AND(A30="pentathlon", OR(AND(D30='club records'!$N$21, E30&gt;='club records'!$O$21), AND(D30='club records'!$N$22, E30&gt;='club records'!$O$22), AND(D30='club records'!$N$23, E30&gt;='club records'!$O$23), AND(D30='club records'!$N$24, E30&gt;='club records'!$O$24), AND(D30='club records'!$N$25, E30&gt;='club records'!$O$25))), "CR", " ")</f>
        <v xml:space="preserve"> </v>
      </c>
      <c r="AX30" s="21" t="str">
        <f>IF(AND(A30="heptathlon", OR(AND(D30='club records'!$N$26, E30&gt;='club records'!$O$26), AND(D30='club records'!$N$27, E30&gt;='club records'!$O$27), AND(D30='club records'!$N$28, E30&gt;='club records'!$O$28), )), "CR", " ")</f>
        <v xml:space="preserve"> </v>
      </c>
    </row>
    <row r="31" spans="1:50" ht="15" x14ac:dyDescent="0.25">
      <c r="A31" s="2">
        <v>1500</v>
      </c>
      <c r="B31" s="2" t="s">
        <v>11</v>
      </c>
      <c r="C31" s="2" t="s">
        <v>2</v>
      </c>
      <c r="D31" s="13" t="s">
        <v>45</v>
      </c>
      <c r="E31" s="14" t="s">
        <v>340</v>
      </c>
      <c r="F31" s="19">
        <v>43562</v>
      </c>
      <c r="G31" s="2" t="s">
        <v>335</v>
      </c>
      <c r="H31" s="2" t="s">
        <v>334</v>
      </c>
      <c r="I31" s="20" t="str">
        <f>IF(OR(K31="CR", J31="CR", L31="CR", M31="CR", N31="CR", O31="CR", P31="CR", Q31="CR", R31="CR", S31="CR",T31="CR", U31="CR", V31="CR", W31="CR", X31="CR", Y31="CR", Z31="CR", AA31="CR", AB31="CR", AC31="CR", AD31="CR", AE31="CR", AF31="CR", AG31="CR", AH31="CR", AI31="CR", AJ31="CR", AK31="CR", AL31="CR", AM31="CR", AN31="CR", AO31="CR", AP31="CR", AQ31="CR", AR31="CR", AS31="CR", AT31="CR", AU31="CR", AV31="CR", AW31="CR", AX31="CR"), "***CLUB RECORD***", "")</f>
        <v/>
      </c>
      <c r="J31" s="21" t="str">
        <f>IF(AND(A31=100, OR(AND(D31='club records'!$B$6, E31&lt;='club records'!$C$6), AND(D31='club records'!$B$7, E31&lt;='club records'!$C$7), AND(D31='club records'!$B$8, E31&lt;='club records'!$C$8), AND(D31='club records'!$B$9, E31&lt;='club records'!$C$9), AND(D31='club records'!$B$10, E31&lt;='club records'!$C$10))),"CR"," ")</f>
        <v xml:space="preserve"> </v>
      </c>
      <c r="K31" s="21" t="str">
        <f>IF(AND(A31=200, OR(AND(D31='club records'!$B$11, E31&lt;='club records'!$C$11), AND(D31='club records'!$B$12, E31&lt;='club records'!$C$12), AND(D31='club records'!$B$13, E31&lt;='club records'!$C$13), AND(D31='club records'!$B$14, E31&lt;='club records'!$C$14), AND(D31='club records'!$B$15, E31&lt;='club records'!$C$15))),"CR"," ")</f>
        <v xml:space="preserve"> </v>
      </c>
      <c r="L31" s="21" t="str">
        <f>IF(AND(A31=300, OR(AND(D31='club records'!$B$16, E31&lt;='club records'!$C$16), AND(D31='club records'!$B$17, E31&lt;='club records'!$C$17))),"CR"," ")</f>
        <v xml:space="preserve"> </v>
      </c>
      <c r="M31" s="21" t="str">
        <f>IF(AND(A31=400, OR(AND(D31='club records'!$B$19, E31&lt;='club records'!$C$19), AND(D31='club records'!$B$20, E31&lt;='club records'!$C$20), AND(D31='club records'!$B$21, E31&lt;='club records'!$C$21))),"CR"," ")</f>
        <v xml:space="preserve"> </v>
      </c>
      <c r="N31" s="21" t="str">
        <f>IF(AND(A31=800, OR(AND(D31='club records'!$B$22, E31&lt;='club records'!$C$22), AND(D31='club records'!$B$23, E31&lt;='club records'!$C$23), AND(D31='club records'!$B$24, E31&lt;='club records'!$C$24), AND(D31='club records'!$B$25, E31&lt;='club records'!$C$25), AND(D31='club records'!$B$26, E31&lt;='club records'!$C$26))),"CR"," ")</f>
        <v xml:space="preserve"> </v>
      </c>
      <c r="O31" s="21" t="str">
        <f>IF(AND(A31=1200, AND(D31='club records'!$B$28, E31&lt;='club records'!$C$28)),"CR"," ")</f>
        <v xml:space="preserve"> </v>
      </c>
      <c r="P31" s="21" t="str">
        <f>IF(AND(A31=1500, OR(AND(D31='club records'!$B$29, E31&lt;='club records'!$C$29), AND(D31='club records'!$B$30, E31&lt;='club records'!$C$30), AND(D31='club records'!$B$31, E31&lt;='club records'!$C$31), AND(D31='club records'!$B$32, E31&lt;='club records'!$C$32), AND(D31='club records'!$B$33, E31&lt;='club records'!$C$33))),"CR"," ")</f>
        <v xml:space="preserve"> </v>
      </c>
      <c r="Q31" s="21" t="str">
        <f>IF(AND(A31="1M", AND(D31='club records'!$B$37,E31&lt;='club records'!$C$37)),"CR"," ")</f>
        <v xml:space="preserve"> </v>
      </c>
      <c r="R31" s="21" t="str">
        <f>IF(AND(A31=3000, OR(AND(D31='club records'!$B$39, E31&lt;='club records'!$C$39), AND(D31='club records'!$B$40, E31&lt;='club records'!$C$40), AND(D31='club records'!$B$41, E31&lt;='club records'!$C$41))),"CR"," ")</f>
        <v xml:space="preserve"> </v>
      </c>
      <c r="S31" s="21" t="str">
        <f>IF(AND(A31=5000, OR(AND(D31='club records'!$B$42, E31&lt;='club records'!$C$42), AND(D31='club records'!$B$43, E31&lt;='club records'!$C$43))),"CR"," ")</f>
        <v xml:space="preserve"> </v>
      </c>
      <c r="T31" s="21" t="str">
        <f>IF(AND(A31=10000, OR(AND(D31='club records'!$B$44, E31&lt;='club records'!$C$44), AND(D31='club records'!$B$45, E31&lt;='club records'!$C$45))),"CR"," ")</f>
        <v xml:space="preserve"> </v>
      </c>
      <c r="U31" s="22" t="str">
        <f>IF(AND(A31="high jump", OR(AND(D31='club records'!$F$1, E31&gt;='club records'!$G$1), AND(D31='club records'!$F$2, E31&gt;='club records'!$G$2), AND(D31='club records'!$F$3, E31&gt;='club records'!$G$3),AND(D31='club records'!$F$4, E31&gt;='club records'!$G$4), AND(D31='club records'!$F$5, E31&gt;='club records'!$G$5))), "CR", " ")</f>
        <v xml:space="preserve"> </v>
      </c>
      <c r="V31" s="22" t="str">
        <f>IF(AND(A31="long jump", OR(AND(D31='club records'!$F$6, E31&gt;='club records'!$G$6), AND(D31='club records'!$F$7, E31&gt;='club records'!$G$7), AND(D31='club records'!$F$8, E31&gt;='club records'!$G$8), AND(D31='club records'!$F$9, E31&gt;='club records'!$G$9), AND(D31='club records'!$F$10, E31&gt;='club records'!$G$10))), "CR", " ")</f>
        <v xml:space="preserve"> </v>
      </c>
      <c r="W31" s="22" t="str">
        <f>IF(AND(A31="triple jump", OR(AND(D31='club records'!$F$11, E31&gt;='club records'!$G$11), AND(D31='club records'!$F$12, E31&gt;='club records'!$G$12), AND(D31='club records'!$F$13, E31&gt;='club records'!$G$13), AND(D31='club records'!$F$14, E31&gt;='club records'!$G$14), AND(D31='club records'!$F$15, E31&gt;='club records'!$G$15))), "CR", " ")</f>
        <v xml:space="preserve"> </v>
      </c>
      <c r="X31" s="22" t="str">
        <f>IF(AND(A31="pole vault", OR(AND(D31='club records'!$F$16, E31&gt;='club records'!$G$16), AND(D31='club records'!$F$17, E31&gt;='club records'!$G$17), AND(D31='club records'!$F$18, E31&gt;='club records'!$G$18), AND(D31='club records'!$F$19, E31&gt;='club records'!$G$19), AND(D31='club records'!$F$20, E31&gt;='club records'!$G$20))), "CR", " ")</f>
        <v xml:space="preserve"> </v>
      </c>
      <c r="Y31" s="22" t="str">
        <f>IF(AND(A31="discus 0.75", AND(D31='club records'!$F$21, E31&gt;='club records'!$G$21)), "CR", " ")</f>
        <v xml:space="preserve"> </v>
      </c>
      <c r="Z31" s="22" t="str">
        <f>IF(AND(A31="discus 1", OR(AND(D31='club records'!$F$22, E31&gt;='club records'!$G$22), AND(D31='club records'!$F$23, E31&gt;='club records'!$G$23), AND(D31='club records'!$F$24, E31&gt;='club records'!$G$24), AND(D31='club records'!$F$25, E31&gt;='club records'!$G$25))), "CR", " ")</f>
        <v xml:space="preserve"> </v>
      </c>
      <c r="AA31" s="22" t="str">
        <f>IF(AND(A31="hammer 3", OR(AND(D31='club records'!$F$26, E31&gt;='club records'!$G$26), AND(D31='club records'!$F$27, E31&gt;='club records'!$G$27), AND(D31='club records'!$F$28, E31&gt;='club records'!$G$28))), "CR", " ")</f>
        <v xml:space="preserve"> </v>
      </c>
      <c r="AB31" s="22" t="str">
        <f>IF(AND(A31="hammer 4", OR(AND(D31='club records'!$F$29, E31&gt;='club records'!$G$29), AND(D31='club records'!$F$30, E31&gt;='club records'!$G$30))), "CR", " ")</f>
        <v xml:space="preserve"> </v>
      </c>
      <c r="AC31" s="22" t="str">
        <f>IF(AND(A31="javelin 400", AND(D31='club records'!$F$31, E31&gt;='club records'!$G$31)), "CR", " ")</f>
        <v xml:space="preserve"> </v>
      </c>
      <c r="AD31" s="22" t="str">
        <f>IF(AND(A31="javelin 500", OR(AND(D31='club records'!$F$32, E31&gt;='club records'!$G$32), AND(D31='club records'!$F$33, E31&gt;='club records'!$G$33))), "CR", " ")</f>
        <v xml:space="preserve"> </v>
      </c>
      <c r="AE31" s="22" t="str">
        <f>IF(AND(A31="javelin 600", OR(AND(D31='club records'!$F$34, E31&gt;='club records'!$G$34), AND(D31='club records'!$F$35, E31&gt;='club records'!$G$35))), "CR", " ")</f>
        <v xml:space="preserve"> </v>
      </c>
      <c r="AF31" s="22" t="str">
        <f>IF(AND(A31="shot 2.72", AND(D31='club records'!$F$36, E31&gt;='club records'!$G$36)), "CR", " ")</f>
        <v xml:space="preserve"> </v>
      </c>
      <c r="AG31" s="22" t="str">
        <f>IF(AND(A31="shot 3", OR(AND(D31='club records'!$F$37, E31&gt;='club records'!$G$37), AND(D31='club records'!$F$38, E31&gt;='club records'!$G$38))), "CR", " ")</f>
        <v xml:space="preserve"> </v>
      </c>
      <c r="AH31" s="22" t="str">
        <f>IF(AND(A31="shot 4", OR(AND(D31='club records'!$F$39, E31&gt;='club records'!$G$39), AND(D31='club records'!$F$40, E31&gt;='club records'!$G$40))), "CR", " ")</f>
        <v xml:space="preserve"> </v>
      </c>
      <c r="AI31" s="22" t="str">
        <f>IF(AND(A31="70H", AND(D31='club records'!$J$6, E31&lt;='club records'!$K$6)), "CR", " ")</f>
        <v xml:space="preserve"> </v>
      </c>
      <c r="AJ31" s="22" t="str">
        <f>IF(AND(A31="75H", AND(D31='club records'!$J$7, E31&lt;='club records'!$K$7)), "CR", " ")</f>
        <v xml:space="preserve"> </v>
      </c>
      <c r="AK31" s="22" t="str">
        <f>IF(AND(A31="80H", AND(D31='club records'!$J$8, E31&lt;='club records'!$K$8)), "CR", " ")</f>
        <v xml:space="preserve"> </v>
      </c>
      <c r="AL31" s="22" t="str">
        <f>IF(AND(A31="100H", OR(AND(D31='club records'!$J$9, E31&lt;='club records'!$K$9), AND(D31='club records'!$J$10, E31&lt;='club records'!$K$10))), "CR", " ")</f>
        <v xml:space="preserve"> </v>
      </c>
      <c r="AM31" s="22" t="str">
        <f>IF(AND(A31="300H", AND(D31='club records'!$J$11, E31&lt;='club records'!$K$11)), "CR", " ")</f>
        <v xml:space="preserve"> </v>
      </c>
      <c r="AN31" s="22" t="str">
        <f>IF(AND(A31="400H", OR(AND(D31='club records'!$J$12, E31&lt;='club records'!$K$12), AND(D31='club records'!$J$13, E31&lt;='club records'!$K$13), AND(D31='club records'!$J$14, E31&lt;='club records'!$K$14))), "CR", " ")</f>
        <v xml:space="preserve"> </v>
      </c>
      <c r="AO31" s="22" t="str">
        <f>IF(AND(A31="1500SC", OR(AND(D31='club records'!$J$15, E31&lt;='club records'!$K$15), AND(D31='club records'!$J$16, E31&lt;='club records'!$K$16))), "CR", " ")</f>
        <v xml:space="preserve"> </v>
      </c>
      <c r="AP31" s="22" t="str">
        <f>IF(AND(A31="2000SC", OR(AND(D31='club records'!$J$18, E31&lt;='club records'!$K$18), AND(D31='club records'!$J$19, E31&lt;='club records'!$K$19))), "CR", " ")</f>
        <v xml:space="preserve"> </v>
      </c>
      <c r="AQ31" s="22" t="str">
        <f>IF(AND(A31="3000SC", AND(D31='club records'!$J$21, E31&lt;='club records'!$K$21)), "CR", " ")</f>
        <v xml:space="preserve"> </v>
      </c>
      <c r="AR31" s="21" t="str">
        <f>IF(AND(A31="4x100", OR(AND(D31='club records'!$N$1, E31&lt;='club records'!$O$1), AND(D31='club records'!$N$2, E31&lt;='club records'!$O$2), AND(D31='club records'!$N$3, E31&lt;='club records'!$O$3), AND(D31='club records'!$N$4, E31&lt;='club records'!$O$4), AND(D31='club records'!$N$5, E31&lt;='club records'!$O$5))), "CR", " ")</f>
        <v xml:space="preserve"> </v>
      </c>
      <c r="AS31" s="21" t="str">
        <f>IF(AND(A31="4x200", OR(AND(D31='club records'!$N$6, E31&lt;='club records'!$O$6), AND(D31='club records'!$N$7, E31&lt;='club records'!$O$7), AND(D31='club records'!$N$8, E31&lt;='club records'!$O$8), AND(D31='club records'!$N$9, E31&lt;='club records'!$O$9), AND(D31='club records'!$N$10, E31&lt;='club records'!$O$10))), "CR", " ")</f>
        <v xml:space="preserve"> </v>
      </c>
      <c r="AT31" s="21" t="str">
        <f>IF(AND(A31="4x300", OR(AND(D31='club records'!$N$11, E31&lt;='club records'!$O$11), AND(D31='club records'!$N$12, E31&lt;='club records'!$O$12))), "CR", " ")</f>
        <v xml:space="preserve"> </v>
      </c>
      <c r="AU31" s="21" t="str">
        <f>IF(AND(A31="4x400", OR(AND(D31='club records'!$N$13, E31&lt;='club records'!$O$13), AND(D31='club records'!$N$14, E31&lt;='club records'!$O$14), AND(D31='club records'!$N$15, E31&lt;='club records'!$O$15))), "CR", " ")</f>
        <v xml:space="preserve"> </v>
      </c>
      <c r="AV31" s="21" t="str">
        <f>IF(AND(A31="3x800", OR(AND(D31='club records'!$N$16, E31&lt;='club records'!$O$16), AND(D31='club records'!$N$17, E31&lt;='club records'!$O$17), AND(D31='club records'!$N$18, E31&lt;='club records'!$O$18), AND(D31='club records'!$N$19, E31&lt;='club records'!$O$19))), "CR", " ")</f>
        <v xml:space="preserve"> </v>
      </c>
      <c r="AW31" s="21" t="str">
        <f>IF(AND(A31="pentathlon", OR(AND(D31='club records'!$N$21, E31&gt;='club records'!$O$21), AND(D31='club records'!$N$22, E31&gt;='club records'!$O$22), AND(D31='club records'!$N$23, E31&gt;='club records'!$O$23), AND(D31='club records'!$N$24, E31&gt;='club records'!$O$24), AND(D31='club records'!$N$25, E31&gt;='club records'!$O$25))), "CR", " ")</f>
        <v xml:space="preserve"> </v>
      </c>
      <c r="AX31" s="21" t="str">
        <f>IF(AND(A31="heptathlon", OR(AND(D31='club records'!$N$26, E31&gt;='club records'!$O$26), AND(D31='club records'!$N$27, E31&gt;='club records'!$O$27), AND(D31='club records'!$N$28, E31&gt;='club records'!$O$28), )), "CR", " ")</f>
        <v xml:space="preserve"> </v>
      </c>
    </row>
    <row r="32" spans="1:50" ht="15" x14ac:dyDescent="0.25">
      <c r="A32" s="2">
        <v>1500</v>
      </c>
      <c r="B32" s="2" t="s">
        <v>9</v>
      </c>
      <c r="C32" s="2" t="s">
        <v>10</v>
      </c>
      <c r="D32" s="13" t="s">
        <v>45</v>
      </c>
      <c r="E32" s="14" t="s">
        <v>492</v>
      </c>
      <c r="F32" s="23">
        <v>43621</v>
      </c>
      <c r="G32" s="2" t="s">
        <v>356</v>
      </c>
      <c r="I32" s="20" t="str">
        <f>IF(OR(K32="CR", J32="CR", L32="CR", M32="CR", N32="CR", O32="CR", P32="CR", Q32="CR", R32="CR", S32="CR",T32="CR", U32="CR", V32="CR", W32="CR", X32="CR", Y32="CR", Z32="CR", AA32="CR", AB32="CR", AC32="CR", AD32="CR", AE32="CR", AF32="CR", AG32="CR", AH32="CR", AI32="CR", AJ32="CR", AK32="CR", AL32="CR", AM32="CR", AN32="CR", AO32="CR", AP32="CR", AQ32="CR", AR32="CR", AS32="CR", AT32="CR", AU32="CR", AV32="CR", AW32="CR", AX32="CR"), "***CLUB RECORD***", "")</f>
        <v/>
      </c>
      <c r="J32" s="21" t="str">
        <f>IF(AND(A32=100, OR(AND(D32='club records'!$B$6, E32&lt;='club records'!$C$6), AND(D32='club records'!$B$7, E32&lt;='club records'!$C$7), AND(D32='club records'!$B$8, E32&lt;='club records'!$C$8), AND(D32='club records'!$B$9, E32&lt;='club records'!$C$9), AND(D32='club records'!$B$10, E32&lt;='club records'!$C$10))),"CR"," ")</f>
        <v xml:space="preserve"> </v>
      </c>
      <c r="K32" s="21" t="str">
        <f>IF(AND(A32=200, OR(AND(D32='club records'!$B$11, E32&lt;='club records'!$C$11), AND(D32='club records'!$B$12, E32&lt;='club records'!$C$12), AND(D32='club records'!$B$13, E32&lt;='club records'!$C$13), AND(D32='club records'!$B$14, E32&lt;='club records'!$C$14), AND(D32='club records'!$B$15, E32&lt;='club records'!$C$15))),"CR"," ")</f>
        <v xml:space="preserve"> </v>
      </c>
      <c r="L32" s="21" t="str">
        <f>IF(AND(A32=300, OR(AND(D32='club records'!$B$16, E32&lt;='club records'!$C$16), AND(D32='club records'!$B$17, E32&lt;='club records'!$C$17))),"CR"," ")</f>
        <v xml:space="preserve"> </v>
      </c>
      <c r="M32" s="21" t="str">
        <f>IF(AND(A32=400, OR(AND(D32='club records'!$B$19, E32&lt;='club records'!$C$19), AND(D32='club records'!$B$20, E32&lt;='club records'!$C$20), AND(D32='club records'!$B$21, E32&lt;='club records'!$C$21))),"CR"," ")</f>
        <v xml:space="preserve"> </v>
      </c>
      <c r="N32" s="21" t="str">
        <f>IF(AND(A32=800, OR(AND(D32='club records'!$B$22, E32&lt;='club records'!$C$22), AND(D32='club records'!$B$23, E32&lt;='club records'!$C$23), AND(D32='club records'!$B$24, E32&lt;='club records'!$C$24), AND(D32='club records'!$B$25, E32&lt;='club records'!$C$25), AND(D32='club records'!$B$26, E32&lt;='club records'!$C$26))),"CR"," ")</f>
        <v xml:space="preserve"> </v>
      </c>
      <c r="O32" s="21" t="str">
        <f>IF(AND(A32=1200, AND(D32='club records'!$B$28, E32&lt;='club records'!$C$28)),"CR"," ")</f>
        <v xml:space="preserve"> </v>
      </c>
      <c r="P32" s="21" t="str">
        <f>IF(AND(A32=1500, OR(AND(D32='club records'!$B$29, E32&lt;='club records'!$C$29), AND(D32='club records'!$B$30, E32&lt;='club records'!$C$30), AND(D32='club records'!$B$31, E32&lt;='club records'!$C$31), AND(D32='club records'!$B$32, E32&lt;='club records'!$C$32), AND(D32='club records'!$B$33, E32&lt;='club records'!$C$33))),"CR"," ")</f>
        <v xml:space="preserve"> </v>
      </c>
      <c r="Q32" s="21" t="str">
        <f>IF(AND(A32="1M", AND(D32='club records'!$B$37,E32&lt;='club records'!$C$37)),"CR"," ")</f>
        <v xml:space="preserve"> </v>
      </c>
      <c r="R32" s="21" t="str">
        <f>IF(AND(A32=3000, OR(AND(D32='club records'!$B$39, E32&lt;='club records'!$C$39), AND(D32='club records'!$B$40, E32&lt;='club records'!$C$40), AND(D32='club records'!$B$41, E32&lt;='club records'!$C$41))),"CR"," ")</f>
        <v xml:space="preserve"> </v>
      </c>
      <c r="S32" s="21" t="str">
        <f>IF(AND(A32=5000, OR(AND(D32='club records'!$B$42, E32&lt;='club records'!$C$42), AND(D32='club records'!$B$43, E32&lt;='club records'!$C$43))),"CR"," ")</f>
        <v xml:space="preserve"> </v>
      </c>
      <c r="T32" s="21" t="str">
        <f>IF(AND(A32=10000, OR(AND(D32='club records'!$B$44, E32&lt;='club records'!$C$44), AND(D32='club records'!$B$45, E32&lt;='club records'!$C$45))),"CR"," ")</f>
        <v xml:space="preserve"> </v>
      </c>
      <c r="U32" s="22" t="str">
        <f>IF(AND(A32="high jump", OR(AND(D32='club records'!$F$1, E32&gt;='club records'!$G$1), AND(D32='club records'!$F$2, E32&gt;='club records'!$G$2), AND(D32='club records'!$F$3, E32&gt;='club records'!$G$3),AND(D32='club records'!$F$4, E32&gt;='club records'!$G$4), AND(D32='club records'!$F$5, E32&gt;='club records'!$G$5))), "CR", " ")</f>
        <v xml:space="preserve"> </v>
      </c>
      <c r="V32" s="22" t="str">
        <f>IF(AND(A32="long jump", OR(AND(D32='club records'!$F$6, E32&gt;='club records'!$G$6), AND(D32='club records'!$F$7, E32&gt;='club records'!$G$7), AND(D32='club records'!$F$8, E32&gt;='club records'!$G$8), AND(D32='club records'!$F$9, E32&gt;='club records'!$G$9), AND(D32='club records'!$F$10, E32&gt;='club records'!$G$10))), "CR", " ")</f>
        <v xml:space="preserve"> </v>
      </c>
      <c r="W32" s="22" t="str">
        <f>IF(AND(A32="triple jump", OR(AND(D32='club records'!$F$11, E32&gt;='club records'!$G$11), AND(D32='club records'!$F$12, E32&gt;='club records'!$G$12), AND(D32='club records'!$F$13, E32&gt;='club records'!$G$13), AND(D32='club records'!$F$14, E32&gt;='club records'!$G$14), AND(D32='club records'!$F$15, E32&gt;='club records'!$G$15))), "CR", " ")</f>
        <v xml:space="preserve"> </v>
      </c>
      <c r="X32" s="22" t="str">
        <f>IF(AND(A32="pole vault", OR(AND(D32='club records'!$F$16, E32&gt;='club records'!$G$16), AND(D32='club records'!$F$17, E32&gt;='club records'!$G$17), AND(D32='club records'!$F$18, E32&gt;='club records'!$G$18), AND(D32='club records'!$F$19, E32&gt;='club records'!$G$19), AND(D32='club records'!$F$20, E32&gt;='club records'!$G$20))), "CR", " ")</f>
        <v xml:space="preserve"> </v>
      </c>
      <c r="Y32" s="22" t="str">
        <f>IF(AND(A32="discus 0.75", AND(D32='club records'!$F$21, E32&gt;='club records'!$G$21)), "CR", " ")</f>
        <v xml:space="preserve"> </v>
      </c>
      <c r="Z32" s="22" t="str">
        <f>IF(AND(A32="discus 1", OR(AND(D32='club records'!$F$22, E32&gt;='club records'!$G$22), AND(D32='club records'!$F$23, E32&gt;='club records'!$G$23), AND(D32='club records'!$F$24, E32&gt;='club records'!$G$24), AND(D32='club records'!$F$25, E32&gt;='club records'!$G$25))), "CR", " ")</f>
        <v xml:space="preserve"> </v>
      </c>
      <c r="AA32" s="22" t="str">
        <f>IF(AND(A32="hammer 3", OR(AND(D32='club records'!$F$26, E32&gt;='club records'!$G$26), AND(D32='club records'!$F$27, E32&gt;='club records'!$G$27), AND(D32='club records'!$F$28, E32&gt;='club records'!$G$28))), "CR", " ")</f>
        <v xml:space="preserve"> </v>
      </c>
      <c r="AB32" s="22" t="str">
        <f>IF(AND(A32="hammer 4", OR(AND(D32='club records'!$F$29, E32&gt;='club records'!$G$29), AND(D32='club records'!$F$30, E32&gt;='club records'!$G$30))), "CR", " ")</f>
        <v xml:space="preserve"> </v>
      </c>
      <c r="AC32" s="22" t="str">
        <f>IF(AND(A32="javelin 400", AND(D32='club records'!$F$31, E32&gt;='club records'!$G$31)), "CR", " ")</f>
        <v xml:space="preserve"> </v>
      </c>
      <c r="AD32" s="22" t="str">
        <f>IF(AND(A32="javelin 500", OR(AND(D32='club records'!$F$32, E32&gt;='club records'!$G$32), AND(D32='club records'!$F$33, E32&gt;='club records'!$G$33))), "CR", " ")</f>
        <v xml:space="preserve"> </v>
      </c>
      <c r="AE32" s="22" t="str">
        <f>IF(AND(A32="javelin 600", OR(AND(D32='club records'!$F$34, E32&gt;='club records'!$G$34), AND(D32='club records'!$F$35, E32&gt;='club records'!$G$35))), "CR", " ")</f>
        <v xml:space="preserve"> </v>
      </c>
      <c r="AF32" s="22" t="str">
        <f>IF(AND(A32="shot 2.72", AND(D32='club records'!$F$36, E32&gt;='club records'!$G$36)), "CR", " ")</f>
        <v xml:space="preserve"> </v>
      </c>
      <c r="AG32" s="22" t="str">
        <f>IF(AND(A32="shot 3", OR(AND(D32='club records'!$F$37, E32&gt;='club records'!$G$37), AND(D32='club records'!$F$38, E32&gt;='club records'!$G$38))), "CR", " ")</f>
        <v xml:space="preserve"> </v>
      </c>
      <c r="AH32" s="22" t="str">
        <f>IF(AND(A32="shot 4", OR(AND(D32='club records'!$F$39, E32&gt;='club records'!$G$39), AND(D32='club records'!$F$40, E32&gt;='club records'!$G$40))), "CR", " ")</f>
        <v xml:space="preserve"> </v>
      </c>
      <c r="AI32" s="22" t="str">
        <f>IF(AND(A32="70H", AND(D32='club records'!$J$6, E32&lt;='club records'!$K$6)), "CR", " ")</f>
        <v xml:space="preserve"> </v>
      </c>
      <c r="AJ32" s="22" t="str">
        <f>IF(AND(A32="75H", AND(D32='club records'!$J$7, E32&lt;='club records'!$K$7)), "CR", " ")</f>
        <v xml:space="preserve"> </v>
      </c>
      <c r="AK32" s="22" t="str">
        <f>IF(AND(A32="80H", AND(D32='club records'!$J$8, E32&lt;='club records'!$K$8)), "CR", " ")</f>
        <v xml:space="preserve"> </v>
      </c>
      <c r="AL32" s="22" t="str">
        <f>IF(AND(A32="100H", OR(AND(D32='club records'!$J$9, E32&lt;='club records'!$K$9), AND(D32='club records'!$J$10, E32&lt;='club records'!$K$10))), "CR", " ")</f>
        <v xml:space="preserve"> </v>
      </c>
      <c r="AM32" s="22" t="str">
        <f>IF(AND(A32="300H", AND(D32='club records'!$J$11, E32&lt;='club records'!$K$11)), "CR", " ")</f>
        <v xml:space="preserve"> </v>
      </c>
      <c r="AN32" s="22" t="str">
        <f>IF(AND(A32="400H", OR(AND(D32='club records'!$J$12, E32&lt;='club records'!$K$12), AND(D32='club records'!$J$13, E32&lt;='club records'!$K$13), AND(D32='club records'!$J$14, E32&lt;='club records'!$K$14))), "CR", " ")</f>
        <v xml:space="preserve"> </v>
      </c>
      <c r="AO32" s="22" t="str">
        <f>IF(AND(A32="1500SC", OR(AND(D32='club records'!$J$15, E32&lt;='club records'!$K$15), AND(D32='club records'!$J$16, E32&lt;='club records'!$K$16))), "CR", " ")</f>
        <v xml:space="preserve"> </v>
      </c>
      <c r="AP32" s="22" t="str">
        <f>IF(AND(A32="2000SC", OR(AND(D32='club records'!$J$18, E32&lt;='club records'!$K$18), AND(D32='club records'!$J$19, E32&lt;='club records'!$K$19))), "CR", " ")</f>
        <v xml:space="preserve"> </v>
      </c>
      <c r="AQ32" s="22" t="str">
        <f>IF(AND(A32="3000SC", AND(D32='club records'!$J$21, E32&lt;='club records'!$K$21)), "CR", " ")</f>
        <v xml:space="preserve"> </v>
      </c>
      <c r="AR32" s="21" t="str">
        <f>IF(AND(A32="4x100", OR(AND(D32='club records'!$N$1, E32&lt;='club records'!$O$1), AND(D32='club records'!$N$2, E32&lt;='club records'!$O$2), AND(D32='club records'!$N$3, E32&lt;='club records'!$O$3), AND(D32='club records'!$N$4, E32&lt;='club records'!$O$4), AND(D32='club records'!$N$5, E32&lt;='club records'!$O$5))), "CR", " ")</f>
        <v xml:space="preserve"> </v>
      </c>
      <c r="AS32" s="21" t="str">
        <f>IF(AND(A32="4x200", OR(AND(D32='club records'!$N$6, E32&lt;='club records'!$O$6), AND(D32='club records'!$N$7, E32&lt;='club records'!$O$7), AND(D32='club records'!$N$8, E32&lt;='club records'!$O$8), AND(D32='club records'!$N$9, E32&lt;='club records'!$O$9), AND(D32='club records'!$N$10, E32&lt;='club records'!$O$10))), "CR", " ")</f>
        <v xml:space="preserve"> </v>
      </c>
      <c r="AT32" s="21" t="str">
        <f>IF(AND(A32="4x300", OR(AND(D32='club records'!$N$11, E32&lt;='club records'!$O$11), AND(D32='club records'!$N$12, E32&lt;='club records'!$O$12))), "CR", " ")</f>
        <v xml:space="preserve"> </v>
      </c>
      <c r="AU32" s="21" t="str">
        <f>IF(AND(A32="4x400", OR(AND(D32='club records'!$N$13, E32&lt;='club records'!$O$13), AND(D32='club records'!$N$14, E32&lt;='club records'!$O$14), AND(D32='club records'!$N$15, E32&lt;='club records'!$O$15))), "CR", " ")</f>
        <v xml:space="preserve"> </v>
      </c>
      <c r="AV32" s="21" t="str">
        <f>IF(AND(A32="3x800", OR(AND(D32='club records'!$N$16, E32&lt;='club records'!$O$16), AND(D32='club records'!$N$17, E32&lt;='club records'!$O$17), AND(D32='club records'!$N$18, E32&lt;='club records'!$O$18), AND(D32='club records'!$N$19, E32&lt;='club records'!$O$19))), "CR", " ")</f>
        <v xml:space="preserve"> </v>
      </c>
      <c r="AW32" s="21" t="str">
        <f>IF(AND(A32="pentathlon", OR(AND(D32='club records'!$N$21, E32&gt;='club records'!$O$21), AND(D32='club records'!$N$22, E32&gt;='club records'!$O$22), AND(D32='club records'!$N$23, E32&gt;='club records'!$O$23), AND(D32='club records'!$N$24, E32&gt;='club records'!$O$24), AND(D32='club records'!$N$25, E32&gt;='club records'!$O$25))), "CR", " ")</f>
        <v xml:space="preserve"> </v>
      </c>
      <c r="AX32" s="21" t="str">
        <f>IF(AND(A32="heptathlon", OR(AND(D32='club records'!$N$26, E32&gt;='club records'!$O$26), AND(D32='club records'!$N$27, E32&gt;='club records'!$O$27), AND(D32='club records'!$N$28, E32&gt;='club records'!$O$28), )), "CR", " ")</f>
        <v xml:space="preserve"> </v>
      </c>
    </row>
    <row r="33" spans="1:50" ht="15" x14ac:dyDescent="0.25">
      <c r="A33" s="2">
        <v>1500</v>
      </c>
      <c r="B33" s="2" t="s">
        <v>9</v>
      </c>
      <c r="C33" s="2" t="s">
        <v>183</v>
      </c>
      <c r="D33" s="13" t="s">
        <v>45</v>
      </c>
      <c r="E33" s="14" t="s">
        <v>493</v>
      </c>
      <c r="F33" s="19">
        <v>43619</v>
      </c>
      <c r="G33" s="2" t="s">
        <v>418</v>
      </c>
      <c r="H33" s="2" t="s">
        <v>405</v>
      </c>
      <c r="I33" s="20" t="str">
        <f>IF(OR(K33="CR", J33="CR", L33="CR", M33="CR", N33="CR", O33="CR", P33="CR", Q33="CR", R33="CR", S33="CR",T33="CR", U33="CR", V33="CR", W33="CR", X33="CR", Y33="CR", Z33="CR", AA33="CR", AB33="CR", AC33="CR", AD33="CR", AE33="CR", AF33="CR", AG33="CR", AH33="CR", AI33="CR", AJ33="CR", AK33="CR", AL33="CR", AM33="CR", AN33="CR", AO33="CR", AP33="CR", AQ33="CR", AR33="CR", AS33="CR", AT33="CR", AU33="CR", AV33="CR", AW33="CR", AX33="CR"), "***CLUB RECORD***", "")</f>
        <v/>
      </c>
      <c r="J33" s="21" t="str">
        <f>IF(AND(A33=100, OR(AND(D33='club records'!$B$6, E33&lt;='club records'!$C$6), AND(D33='club records'!$B$7, E33&lt;='club records'!$C$7), AND(D33='club records'!$B$8, E33&lt;='club records'!$C$8), AND(D33='club records'!$B$9, E33&lt;='club records'!$C$9), AND(D33='club records'!$B$10, E33&lt;='club records'!$C$10))),"CR"," ")</f>
        <v xml:space="preserve"> </v>
      </c>
      <c r="K33" s="21" t="str">
        <f>IF(AND(A33=200, OR(AND(D33='club records'!$B$11, E33&lt;='club records'!$C$11), AND(D33='club records'!$B$12, E33&lt;='club records'!$C$12), AND(D33='club records'!$B$13, E33&lt;='club records'!$C$13), AND(D33='club records'!$B$14, E33&lt;='club records'!$C$14), AND(D33='club records'!$B$15, E33&lt;='club records'!$C$15))),"CR"," ")</f>
        <v xml:space="preserve"> </v>
      </c>
      <c r="L33" s="21" t="str">
        <f>IF(AND(A33=300, OR(AND(D33='club records'!$B$16, E33&lt;='club records'!$C$16), AND(D33='club records'!$B$17, E33&lt;='club records'!$C$17))),"CR"," ")</f>
        <v xml:space="preserve"> </v>
      </c>
      <c r="M33" s="21" t="str">
        <f>IF(AND(A33=400, OR(AND(D33='club records'!$B$19, E33&lt;='club records'!$C$19), AND(D33='club records'!$B$20, E33&lt;='club records'!$C$20), AND(D33='club records'!$B$21, E33&lt;='club records'!$C$21))),"CR"," ")</f>
        <v xml:space="preserve"> </v>
      </c>
      <c r="N33" s="21" t="str">
        <f>IF(AND(A33=800, OR(AND(D33='club records'!$B$22, E33&lt;='club records'!$C$22), AND(D33='club records'!$B$23, E33&lt;='club records'!$C$23), AND(D33='club records'!$B$24, E33&lt;='club records'!$C$24), AND(D33='club records'!$B$25, E33&lt;='club records'!$C$25), AND(D33='club records'!$B$26, E33&lt;='club records'!$C$26))),"CR"," ")</f>
        <v xml:space="preserve"> </v>
      </c>
      <c r="O33" s="21" t="str">
        <f>IF(AND(A33=1200, AND(D33='club records'!$B$28, E33&lt;='club records'!$C$28)),"CR"," ")</f>
        <v xml:space="preserve"> </v>
      </c>
      <c r="P33" s="21" t="str">
        <f>IF(AND(A33=1500, OR(AND(D33='club records'!$B$29, E33&lt;='club records'!$C$29), AND(D33='club records'!$B$30, E33&lt;='club records'!$C$30), AND(D33='club records'!$B$31, E33&lt;='club records'!$C$31), AND(D33='club records'!$B$32, E33&lt;='club records'!$C$32), AND(D33='club records'!$B$33, E33&lt;='club records'!$C$33))),"CR"," ")</f>
        <v xml:space="preserve"> </v>
      </c>
      <c r="Q33" s="21" t="str">
        <f>IF(AND(A33="1M", AND(D33='club records'!$B$37,E33&lt;='club records'!$C$37)),"CR"," ")</f>
        <v xml:space="preserve"> </v>
      </c>
      <c r="R33" s="21" t="str">
        <f>IF(AND(A33=3000, OR(AND(D33='club records'!$B$39, E33&lt;='club records'!$C$39), AND(D33='club records'!$B$40, E33&lt;='club records'!$C$40), AND(D33='club records'!$B$41, E33&lt;='club records'!$C$41))),"CR"," ")</f>
        <v xml:space="preserve"> </v>
      </c>
      <c r="S33" s="21" t="str">
        <f>IF(AND(A33=5000, OR(AND(D33='club records'!$B$42, E33&lt;='club records'!$C$42), AND(D33='club records'!$B$43, E33&lt;='club records'!$C$43))),"CR"," ")</f>
        <v xml:space="preserve"> </v>
      </c>
      <c r="T33" s="21" t="str">
        <f>IF(AND(A33=10000, OR(AND(D33='club records'!$B$44, E33&lt;='club records'!$C$44), AND(D33='club records'!$B$45, E33&lt;='club records'!$C$45))),"CR"," ")</f>
        <v xml:space="preserve"> </v>
      </c>
      <c r="U33" s="22" t="str">
        <f>IF(AND(A33="high jump", OR(AND(D33='club records'!$F$1, E33&gt;='club records'!$G$1), AND(D33='club records'!$F$2, E33&gt;='club records'!$G$2), AND(D33='club records'!$F$3, E33&gt;='club records'!$G$3),AND(D33='club records'!$F$4, E33&gt;='club records'!$G$4), AND(D33='club records'!$F$5, E33&gt;='club records'!$G$5))), "CR", " ")</f>
        <v xml:space="preserve"> </v>
      </c>
      <c r="V33" s="22" t="str">
        <f>IF(AND(A33="long jump", OR(AND(D33='club records'!$F$6, E33&gt;='club records'!$G$6), AND(D33='club records'!$F$7, E33&gt;='club records'!$G$7), AND(D33='club records'!$F$8, E33&gt;='club records'!$G$8), AND(D33='club records'!$F$9, E33&gt;='club records'!$G$9), AND(D33='club records'!$F$10, E33&gt;='club records'!$G$10))), "CR", " ")</f>
        <v xml:space="preserve"> </v>
      </c>
      <c r="W33" s="22" t="str">
        <f>IF(AND(A33="triple jump", OR(AND(D33='club records'!$F$11, E33&gt;='club records'!$G$11), AND(D33='club records'!$F$12, E33&gt;='club records'!$G$12), AND(D33='club records'!$F$13, E33&gt;='club records'!$G$13), AND(D33='club records'!$F$14, E33&gt;='club records'!$G$14), AND(D33='club records'!$F$15, E33&gt;='club records'!$G$15))), "CR", " ")</f>
        <v xml:space="preserve"> </v>
      </c>
      <c r="X33" s="22" t="str">
        <f>IF(AND(A33="pole vault", OR(AND(D33='club records'!$F$16, E33&gt;='club records'!$G$16), AND(D33='club records'!$F$17, E33&gt;='club records'!$G$17), AND(D33='club records'!$F$18, E33&gt;='club records'!$G$18), AND(D33='club records'!$F$19, E33&gt;='club records'!$G$19), AND(D33='club records'!$F$20, E33&gt;='club records'!$G$20))), "CR", " ")</f>
        <v xml:space="preserve"> </v>
      </c>
      <c r="Y33" s="22" t="str">
        <f>IF(AND(A33="discus 0.75", AND(D33='club records'!$F$21, E33&gt;='club records'!$G$21)), "CR", " ")</f>
        <v xml:space="preserve"> </v>
      </c>
      <c r="Z33" s="22" t="str">
        <f>IF(AND(A33="discus 1", OR(AND(D33='club records'!$F$22, E33&gt;='club records'!$G$22), AND(D33='club records'!$F$23, E33&gt;='club records'!$G$23), AND(D33='club records'!$F$24, E33&gt;='club records'!$G$24), AND(D33='club records'!$F$25, E33&gt;='club records'!$G$25))), "CR", " ")</f>
        <v xml:space="preserve"> </v>
      </c>
      <c r="AA33" s="22" t="str">
        <f>IF(AND(A33="hammer 3", OR(AND(D33='club records'!$F$26, E33&gt;='club records'!$G$26), AND(D33='club records'!$F$27, E33&gt;='club records'!$G$27), AND(D33='club records'!$F$28, E33&gt;='club records'!$G$28))), "CR", " ")</f>
        <v xml:space="preserve"> </v>
      </c>
      <c r="AB33" s="22" t="str">
        <f>IF(AND(A33="hammer 4", OR(AND(D33='club records'!$F$29, E33&gt;='club records'!$G$29), AND(D33='club records'!$F$30, E33&gt;='club records'!$G$30))), "CR", " ")</f>
        <v xml:space="preserve"> </v>
      </c>
      <c r="AC33" s="22" t="str">
        <f>IF(AND(A33="javelin 400", AND(D33='club records'!$F$31, E33&gt;='club records'!$G$31)), "CR", " ")</f>
        <v xml:space="preserve"> </v>
      </c>
      <c r="AD33" s="22" t="str">
        <f>IF(AND(A33="javelin 500", OR(AND(D33='club records'!$F$32, E33&gt;='club records'!$G$32), AND(D33='club records'!$F$33, E33&gt;='club records'!$G$33))), "CR", " ")</f>
        <v xml:space="preserve"> </v>
      </c>
      <c r="AE33" s="22" t="str">
        <f>IF(AND(A33="javelin 600", OR(AND(D33='club records'!$F$34, E33&gt;='club records'!$G$34), AND(D33='club records'!$F$35, E33&gt;='club records'!$G$35))), "CR", " ")</f>
        <v xml:space="preserve"> </v>
      </c>
      <c r="AF33" s="22" t="str">
        <f>IF(AND(A33="shot 2.72", AND(D33='club records'!$F$36, E33&gt;='club records'!$G$36)), "CR", " ")</f>
        <v xml:space="preserve"> </v>
      </c>
      <c r="AG33" s="22" t="str">
        <f>IF(AND(A33="shot 3", OR(AND(D33='club records'!$F$37, E33&gt;='club records'!$G$37), AND(D33='club records'!$F$38, E33&gt;='club records'!$G$38))), "CR", " ")</f>
        <v xml:space="preserve"> </v>
      </c>
      <c r="AH33" s="22" t="str">
        <f>IF(AND(A33="shot 4", OR(AND(D33='club records'!$F$39, E33&gt;='club records'!$G$39), AND(D33='club records'!$F$40, E33&gt;='club records'!$G$40))), "CR", " ")</f>
        <v xml:space="preserve"> </v>
      </c>
      <c r="AI33" s="22" t="str">
        <f>IF(AND(A33="70H", AND(D33='club records'!$J$6, E33&lt;='club records'!$K$6)), "CR", " ")</f>
        <v xml:space="preserve"> </v>
      </c>
      <c r="AJ33" s="22" t="str">
        <f>IF(AND(A33="75H", AND(D33='club records'!$J$7, E33&lt;='club records'!$K$7)), "CR", " ")</f>
        <v xml:space="preserve"> </v>
      </c>
      <c r="AK33" s="22" t="str">
        <f>IF(AND(A33="80H", AND(D33='club records'!$J$8, E33&lt;='club records'!$K$8)), "CR", " ")</f>
        <v xml:space="preserve"> </v>
      </c>
      <c r="AL33" s="22" t="str">
        <f>IF(AND(A33="100H", OR(AND(D33='club records'!$J$9, E33&lt;='club records'!$K$9), AND(D33='club records'!$J$10, E33&lt;='club records'!$K$10))), "CR", " ")</f>
        <v xml:space="preserve"> </v>
      </c>
      <c r="AM33" s="22" t="str">
        <f>IF(AND(A33="300H", AND(D33='club records'!$J$11, E33&lt;='club records'!$K$11)), "CR", " ")</f>
        <v xml:space="preserve"> </v>
      </c>
      <c r="AN33" s="22" t="str">
        <f>IF(AND(A33="400H", OR(AND(D33='club records'!$J$12, E33&lt;='club records'!$K$12), AND(D33='club records'!$J$13, E33&lt;='club records'!$K$13), AND(D33='club records'!$J$14, E33&lt;='club records'!$K$14))), "CR", " ")</f>
        <v xml:space="preserve"> </v>
      </c>
      <c r="AO33" s="22" t="str">
        <f>IF(AND(A33="1500SC", OR(AND(D33='club records'!$J$15, E33&lt;='club records'!$K$15), AND(D33='club records'!$J$16, E33&lt;='club records'!$K$16))), "CR", " ")</f>
        <v xml:space="preserve"> </v>
      </c>
      <c r="AP33" s="22" t="str">
        <f>IF(AND(A33="2000SC", OR(AND(D33='club records'!$J$18, E33&lt;='club records'!$K$18), AND(D33='club records'!$J$19, E33&lt;='club records'!$K$19))), "CR", " ")</f>
        <v xml:space="preserve"> </v>
      </c>
      <c r="AQ33" s="22" t="str">
        <f>IF(AND(A33="3000SC", AND(D33='club records'!$J$21, E33&lt;='club records'!$K$21)), "CR", " ")</f>
        <v xml:space="preserve"> </v>
      </c>
      <c r="AR33" s="21" t="str">
        <f>IF(AND(A33="4x100", OR(AND(D33='club records'!$N$1, E33&lt;='club records'!$O$1), AND(D33='club records'!$N$2, E33&lt;='club records'!$O$2), AND(D33='club records'!$N$3, E33&lt;='club records'!$O$3), AND(D33='club records'!$N$4, E33&lt;='club records'!$O$4), AND(D33='club records'!$N$5, E33&lt;='club records'!$O$5))), "CR", " ")</f>
        <v xml:space="preserve"> </v>
      </c>
      <c r="AS33" s="21" t="str">
        <f>IF(AND(A33="4x200", OR(AND(D33='club records'!$N$6, E33&lt;='club records'!$O$6), AND(D33='club records'!$N$7, E33&lt;='club records'!$O$7), AND(D33='club records'!$N$8, E33&lt;='club records'!$O$8), AND(D33='club records'!$N$9, E33&lt;='club records'!$O$9), AND(D33='club records'!$N$10, E33&lt;='club records'!$O$10))), "CR", " ")</f>
        <v xml:space="preserve"> </v>
      </c>
      <c r="AT33" s="21" t="str">
        <f>IF(AND(A33="4x300", OR(AND(D33='club records'!$N$11, E33&lt;='club records'!$O$11), AND(D33='club records'!$N$12, E33&lt;='club records'!$O$12))), "CR", " ")</f>
        <v xml:space="preserve"> </v>
      </c>
      <c r="AU33" s="21" t="str">
        <f>IF(AND(A33="4x400", OR(AND(D33='club records'!$N$13, E33&lt;='club records'!$O$13), AND(D33='club records'!$N$14, E33&lt;='club records'!$O$14), AND(D33='club records'!$N$15, E33&lt;='club records'!$O$15))), "CR", " ")</f>
        <v xml:space="preserve"> </v>
      </c>
      <c r="AV33" s="21" t="str">
        <f>IF(AND(A33="3x800", OR(AND(D33='club records'!$N$16, E33&lt;='club records'!$O$16), AND(D33='club records'!$N$17, E33&lt;='club records'!$O$17), AND(D33='club records'!$N$18, E33&lt;='club records'!$O$18), AND(D33='club records'!$N$19, E33&lt;='club records'!$O$19))), "CR", " ")</f>
        <v xml:space="preserve"> </v>
      </c>
      <c r="AW33" s="21" t="str">
        <f>IF(AND(A33="pentathlon", OR(AND(D33='club records'!$N$21, E33&gt;='club records'!$O$21), AND(D33='club records'!$N$22, E33&gt;='club records'!$O$22), AND(D33='club records'!$N$23, E33&gt;='club records'!$O$23), AND(D33='club records'!$N$24, E33&gt;='club records'!$O$24), AND(D33='club records'!$N$25, E33&gt;='club records'!$O$25))), "CR", " ")</f>
        <v xml:space="preserve"> </v>
      </c>
      <c r="AX33" s="21" t="str">
        <f>IF(AND(A33="heptathlon", OR(AND(D33='club records'!$N$26, E33&gt;='club records'!$O$26), AND(D33='club records'!$N$27, E33&gt;='club records'!$O$27), AND(D33='club records'!$N$28, E33&gt;='club records'!$O$28), )), "CR", " ")</f>
        <v xml:space="preserve"> </v>
      </c>
    </row>
    <row r="34" spans="1:50" ht="15" x14ac:dyDescent="0.25">
      <c r="A34" s="2">
        <v>1500</v>
      </c>
      <c r="B34" s="2" t="s">
        <v>7</v>
      </c>
      <c r="C34" s="2" t="s">
        <v>435</v>
      </c>
      <c r="D34" s="13" t="s">
        <v>45</v>
      </c>
      <c r="E34" s="14" t="s">
        <v>504</v>
      </c>
      <c r="F34" s="19">
        <v>43643</v>
      </c>
      <c r="G34" s="23" t="s">
        <v>505</v>
      </c>
      <c r="I34" s="20" t="s">
        <v>430</v>
      </c>
      <c r="N34" s="2"/>
      <c r="O34" s="21"/>
      <c r="P34" s="21"/>
      <c r="Q34" s="21"/>
      <c r="R34" s="21"/>
      <c r="S34" s="21"/>
      <c r="T34" s="21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1"/>
      <c r="AS34" s="21"/>
      <c r="AT34" s="21"/>
      <c r="AU34" s="21"/>
      <c r="AV34" s="21"/>
      <c r="AW34" s="21"/>
      <c r="AX34" s="21"/>
    </row>
    <row r="35" spans="1:50" ht="15" x14ac:dyDescent="0.25">
      <c r="A35" s="2">
        <v>1500</v>
      </c>
      <c r="B35" s="2" t="s">
        <v>459</v>
      </c>
      <c r="C35" s="2" t="s">
        <v>460</v>
      </c>
      <c r="D35" s="13" t="s">
        <v>45</v>
      </c>
      <c r="E35" s="14" t="s">
        <v>461</v>
      </c>
      <c r="F35" s="19">
        <v>43632</v>
      </c>
      <c r="G35" s="2" t="s">
        <v>415</v>
      </c>
      <c r="H35" s="2" t="s">
        <v>452</v>
      </c>
      <c r="I35" s="20" t="str">
        <f>IF(OR(K35="CR", J35="CR", L35="CR", M35="CR", N35="CR", O35="CR", P35="CR", Q35="CR", R35="CR", S35="CR",T35="CR", U35="CR", V35="CR", W35="CR", X35="CR", Y35="CR", Z35="CR", AA35="CR", AB35="CR", AC35="CR", AD35="CR", AE35="CR", AF35="CR", AG35="CR", AH35="CR", AI35="CR", AJ35="CR", AK35="CR", AL35="CR", AM35="CR", AN35="CR", AO35="CR", AP35="CR", AQ35="CR", AR35="CR", AS35="CR", AT35="CR", AU35="CR", AV35="CR", AW35="CR", AX35="CR"), "***CLUB RECORD***", "")</f>
        <v/>
      </c>
      <c r="J35" s="21" t="str">
        <f>IF(AND(A35=100, OR(AND(D35='club records'!$B$6, E35&lt;='club records'!$C$6), AND(D35='club records'!$B$7, E35&lt;='club records'!$C$7), AND(D35='club records'!$B$8, E35&lt;='club records'!$C$8), AND(D35='club records'!$B$9, E35&lt;='club records'!$C$9), AND(D35='club records'!$B$10, E35&lt;='club records'!$C$10))),"CR"," ")</f>
        <v xml:space="preserve"> </v>
      </c>
      <c r="K35" s="21" t="str">
        <f>IF(AND(A35=200, OR(AND(D35='club records'!$B$11, E35&lt;='club records'!$C$11), AND(D35='club records'!$B$12, E35&lt;='club records'!$C$12), AND(D35='club records'!$B$13, E35&lt;='club records'!$C$13), AND(D35='club records'!$B$14, E35&lt;='club records'!$C$14), AND(D35='club records'!$B$15, E35&lt;='club records'!$C$15))),"CR"," ")</f>
        <v xml:space="preserve"> </v>
      </c>
      <c r="L35" s="21" t="str">
        <f>IF(AND(A35=300, OR(AND(D35='club records'!$B$16, E35&lt;='club records'!$C$16), AND(D35='club records'!$B$17, E35&lt;='club records'!$C$17))),"CR"," ")</f>
        <v xml:space="preserve"> </v>
      </c>
      <c r="M35" s="21" t="str">
        <f>IF(AND(A35=400, OR(AND(D35='club records'!$B$19, E35&lt;='club records'!$C$19), AND(D35='club records'!$B$20, E35&lt;='club records'!$C$20), AND(D35='club records'!$B$21, E35&lt;='club records'!$C$21))),"CR"," ")</f>
        <v xml:space="preserve"> </v>
      </c>
      <c r="N35" s="21" t="str">
        <f>IF(AND(A35=800, OR(AND(D35='club records'!$B$22, E35&lt;='club records'!$C$22), AND(D35='club records'!$B$23, E35&lt;='club records'!$C$23), AND(D35='club records'!$B$24, E35&lt;='club records'!$C$24), AND(D35='club records'!$B$25, E35&lt;='club records'!$C$25), AND(D35='club records'!$B$26, E35&lt;='club records'!$C$26))),"CR"," ")</f>
        <v xml:space="preserve"> </v>
      </c>
      <c r="O35" s="21" t="str">
        <f>IF(AND(A35=1200, AND(D35='club records'!$B$28, E35&lt;='club records'!$C$28)),"CR"," ")</f>
        <v xml:space="preserve"> </v>
      </c>
      <c r="P35" s="21" t="str">
        <f>IF(AND(A35=1500, OR(AND(D35='club records'!$B$29, E35&lt;='club records'!$C$29), AND(D35='club records'!$B$30, E35&lt;='club records'!$C$30), AND(D35='club records'!$B$31, E35&lt;='club records'!$C$31), AND(D35='club records'!$B$32, E35&lt;='club records'!$C$32), AND(D35='club records'!$B$33, E35&lt;='club records'!$C$33))),"CR"," ")</f>
        <v xml:space="preserve"> </v>
      </c>
      <c r="Q35" s="21" t="str">
        <f>IF(AND(A35="1M", AND(D35='club records'!$B$37,E35&lt;='club records'!$C$37)),"CR"," ")</f>
        <v xml:space="preserve"> </v>
      </c>
      <c r="R35" s="21" t="str">
        <f>IF(AND(A35=3000, OR(AND(D35='club records'!$B$39, E35&lt;='club records'!$C$39), AND(D35='club records'!$B$40, E35&lt;='club records'!$C$40), AND(D35='club records'!$B$41, E35&lt;='club records'!$C$41))),"CR"," ")</f>
        <v xml:space="preserve"> </v>
      </c>
      <c r="S35" s="21" t="str">
        <f>IF(AND(A35=5000, OR(AND(D35='club records'!$B$42, E35&lt;='club records'!$C$42), AND(D35='club records'!$B$43, E35&lt;='club records'!$C$43))),"CR"," ")</f>
        <v xml:space="preserve"> </v>
      </c>
      <c r="T35" s="21" t="str">
        <f>IF(AND(A35=10000, OR(AND(D35='club records'!$B$44, E35&lt;='club records'!$C$44), AND(D35='club records'!$B$45, E35&lt;='club records'!$C$45))),"CR"," ")</f>
        <v xml:space="preserve"> </v>
      </c>
      <c r="U35" s="22" t="str">
        <f>IF(AND(A35="high jump", OR(AND(D35='club records'!$F$1, E35&gt;='club records'!$G$1), AND(D35='club records'!$F$2, E35&gt;='club records'!$G$2), AND(D35='club records'!$F$3, E35&gt;='club records'!$G$3),AND(D35='club records'!$F$4, E35&gt;='club records'!$G$4), AND(D35='club records'!$F$5, E35&gt;='club records'!$G$5))), "CR", " ")</f>
        <v xml:space="preserve"> </v>
      </c>
      <c r="V35" s="22" t="str">
        <f>IF(AND(A35="long jump", OR(AND(D35='club records'!$F$6, E35&gt;='club records'!$G$6), AND(D35='club records'!$F$7, E35&gt;='club records'!$G$7), AND(D35='club records'!$F$8, E35&gt;='club records'!$G$8), AND(D35='club records'!$F$9, E35&gt;='club records'!$G$9), AND(D35='club records'!$F$10, E35&gt;='club records'!$G$10))), "CR", " ")</f>
        <v xml:space="preserve"> </v>
      </c>
      <c r="W35" s="22" t="str">
        <f>IF(AND(A35="triple jump", OR(AND(D35='club records'!$F$11, E35&gt;='club records'!$G$11), AND(D35='club records'!$F$12, E35&gt;='club records'!$G$12), AND(D35='club records'!$F$13, E35&gt;='club records'!$G$13), AND(D35='club records'!$F$14, E35&gt;='club records'!$G$14), AND(D35='club records'!$F$15, E35&gt;='club records'!$G$15))), "CR", " ")</f>
        <v xml:space="preserve"> </v>
      </c>
      <c r="X35" s="22" t="str">
        <f>IF(AND(A35="pole vault", OR(AND(D35='club records'!$F$16, E35&gt;='club records'!$G$16), AND(D35='club records'!$F$17, E35&gt;='club records'!$G$17), AND(D35='club records'!$F$18, E35&gt;='club records'!$G$18), AND(D35='club records'!$F$19, E35&gt;='club records'!$G$19), AND(D35='club records'!$F$20, E35&gt;='club records'!$G$20))), "CR", " ")</f>
        <v xml:space="preserve"> </v>
      </c>
      <c r="Y35" s="22" t="str">
        <f>IF(AND(A35="discus 0.75", AND(D35='club records'!$F$21, E35&gt;='club records'!$G$21)), "CR", " ")</f>
        <v xml:space="preserve"> </v>
      </c>
      <c r="Z35" s="22" t="str">
        <f>IF(AND(A35="discus 1", OR(AND(D35='club records'!$F$22, E35&gt;='club records'!$G$22), AND(D35='club records'!$F$23, E35&gt;='club records'!$G$23), AND(D35='club records'!$F$24, E35&gt;='club records'!$G$24), AND(D35='club records'!$F$25, E35&gt;='club records'!$G$25))), "CR", " ")</f>
        <v xml:space="preserve"> </v>
      </c>
      <c r="AA35" s="22" t="str">
        <f>IF(AND(A35="hammer 3", OR(AND(D35='club records'!$F$26, E35&gt;='club records'!$G$26), AND(D35='club records'!$F$27, E35&gt;='club records'!$G$27), AND(D35='club records'!$F$28, E35&gt;='club records'!$G$28))), "CR", " ")</f>
        <v xml:space="preserve"> </v>
      </c>
      <c r="AB35" s="22" t="str">
        <f>IF(AND(A35="hammer 4", OR(AND(D35='club records'!$F$29, E35&gt;='club records'!$G$29), AND(D35='club records'!$F$30, E35&gt;='club records'!$G$30))), "CR", " ")</f>
        <v xml:space="preserve"> </v>
      </c>
      <c r="AC35" s="22" t="str">
        <f>IF(AND(A35="javelin 400", AND(D35='club records'!$F$31, E35&gt;='club records'!$G$31)), "CR", " ")</f>
        <v xml:space="preserve"> </v>
      </c>
      <c r="AD35" s="22" t="str">
        <f>IF(AND(A35="javelin 500", OR(AND(D35='club records'!$F$32, E35&gt;='club records'!$G$32), AND(D35='club records'!$F$33, E35&gt;='club records'!$G$33))), "CR", " ")</f>
        <v xml:space="preserve"> </v>
      </c>
      <c r="AE35" s="22" t="str">
        <f>IF(AND(A35="javelin 600", OR(AND(D35='club records'!$F$34, E35&gt;='club records'!$G$34), AND(D35='club records'!$F$35, E35&gt;='club records'!$G$35))), "CR", " ")</f>
        <v xml:space="preserve"> </v>
      </c>
      <c r="AF35" s="22" t="str">
        <f>IF(AND(A35="shot 2.72", AND(D35='club records'!$F$36, E35&gt;='club records'!$G$36)), "CR", " ")</f>
        <v xml:space="preserve"> </v>
      </c>
      <c r="AG35" s="22" t="str">
        <f>IF(AND(A35="shot 3", OR(AND(D35='club records'!$F$37, E35&gt;='club records'!$G$37), AND(D35='club records'!$F$38, E35&gt;='club records'!$G$38))), "CR", " ")</f>
        <v xml:space="preserve"> </v>
      </c>
      <c r="AH35" s="22" t="str">
        <f>IF(AND(A35="shot 4", OR(AND(D35='club records'!$F$39, E35&gt;='club records'!$G$39), AND(D35='club records'!$F$40, E35&gt;='club records'!$G$40))), "CR", " ")</f>
        <v xml:space="preserve"> </v>
      </c>
      <c r="AI35" s="22" t="str">
        <f>IF(AND(A35="70H", AND(D35='club records'!$J$6, E35&lt;='club records'!$K$6)), "CR", " ")</f>
        <v xml:space="preserve"> </v>
      </c>
      <c r="AJ35" s="22" t="str">
        <f>IF(AND(A35="75H", AND(D35='club records'!$J$7, E35&lt;='club records'!$K$7)), "CR", " ")</f>
        <v xml:space="preserve"> </v>
      </c>
      <c r="AK35" s="22" t="str">
        <f>IF(AND(A35="80H", AND(D35='club records'!$J$8, E35&lt;='club records'!$K$8)), "CR", " ")</f>
        <v xml:space="preserve"> </v>
      </c>
      <c r="AL35" s="22" t="str">
        <f>IF(AND(A35="100H", OR(AND(D35='club records'!$J$9, E35&lt;='club records'!$K$9), AND(D35='club records'!$J$10, E35&lt;='club records'!$K$10))), "CR", " ")</f>
        <v xml:space="preserve"> </v>
      </c>
      <c r="AM35" s="22" t="str">
        <f>IF(AND(A35="300H", AND(D35='club records'!$J$11, E35&lt;='club records'!$K$11)), "CR", " ")</f>
        <v xml:space="preserve"> </v>
      </c>
      <c r="AN35" s="22" t="str">
        <f>IF(AND(A35="400H", OR(AND(D35='club records'!$J$12, E35&lt;='club records'!$K$12), AND(D35='club records'!$J$13, E35&lt;='club records'!$K$13), AND(D35='club records'!$J$14, E35&lt;='club records'!$K$14))), "CR", " ")</f>
        <v xml:space="preserve"> </v>
      </c>
      <c r="AO35" s="22" t="str">
        <f>IF(AND(A35="1500SC", OR(AND(D35='club records'!$J$15, E35&lt;='club records'!$K$15), AND(D35='club records'!$J$16, E35&lt;='club records'!$K$16))), "CR", " ")</f>
        <v xml:space="preserve"> </v>
      </c>
      <c r="AP35" s="22" t="str">
        <f>IF(AND(A35="2000SC", OR(AND(D35='club records'!$J$18, E35&lt;='club records'!$K$18), AND(D35='club records'!$J$19, E35&lt;='club records'!$K$19))), "CR", " ")</f>
        <v xml:space="preserve"> </v>
      </c>
      <c r="AQ35" s="22" t="str">
        <f>IF(AND(A35="3000SC", AND(D35='club records'!$J$21, E35&lt;='club records'!$K$21)), "CR", " ")</f>
        <v xml:space="preserve"> </v>
      </c>
      <c r="AR35" s="21" t="str">
        <f>IF(AND(A35="4x100", OR(AND(D35='club records'!$N$1, E35&lt;='club records'!$O$1), AND(D35='club records'!$N$2, E35&lt;='club records'!$O$2), AND(D35='club records'!$N$3, E35&lt;='club records'!$O$3), AND(D35='club records'!$N$4, E35&lt;='club records'!$O$4), AND(D35='club records'!$N$5, E35&lt;='club records'!$O$5))), "CR", " ")</f>
        <v xml:space="preserve"> </v>
      </c>
      <c r="AS35" s="21" t="str">
        <f>IF(AND(A35="4x200", OR(AND(D35='club records'!$N$6, E35&lt;='club records'!$O$6), AND(D35='club records'!$N$7, E35&lt;='club records'!$O$7), AND(D35='club records'!$N$8, E35&lt;='club records'!$O$8), AND(D35='club records'!$N$9, E35&lt;='club records'!$O$9), AND(D35='club records'!$N$10, E35&lt;='club records'!$O$10))), "CR", " ")</f>
        <v xml:space="preserve"> </v>
      </c>
      <c r="AT35" s="21" t="str">
        <f>IF(AND(A35="4x300", OR(AND(D35='club records'!$N$11, E35&lt;='club records'!$O$11), AND(D35='club records'!$N$12, E35&lt;='club records'!$O$12))), "CR", " ")</f>
        <v xml:space="preserve"> </v>
      </c>
      <c r="AU35" s="21" t="str">
        <f>IF(AND(A35="4x400", OR(AND(D35='club records'!$N$13, E35&lt;='club records'!$O$13), AND(D35='club records'!$N$14, E35&lt;='club records'!$O$14), AND(D35='club records'!$N$15, E35&lt;='club records'!$O$15))), "CR", " ")</f>
        <v xml:space="preserve"> </v>
      </c>
      <c r="AV35" s="21" t="str">
        <f>IF(AND(A35="3x800", OR(AND(D35='club records'!$N$16, E35&lt;='club records'!$O$16), AND(D35='club records'!$N$17, E35&lt;='club records'!$O$17), AND(D35='club records'!$N$18, E35&lt;='club records'!$O$18), AND(D35='club records'!$N$19, E35&lt;='club records'!$O$19))), "CR", " ")</f>
        <v xml:space="preserve"> </v>
      </c>
      <c r="AW35" s="21" t="str">
        <f>IF(AND(A35="pentathlon", OR(AND(D35='club records'!$N$21, E35&gt;='club records'!$O$21), AND(D35='club records'!$N$22, E35&gt;='club records'!$O$22), AND(D35='club records'!$N$23, E35&gt;='club records'!$O$23), AND(D35='club records'!$N$24, E35&gt;='club records'!$O$24), AND(D35='club records'!$N$25, E35&gt;='club records'!$O$25))), "CR", " ")</f>
        <v xml:space="preserve"> </v>
      </c>
      <c r="AX35" s="21" t="str">
        <f>IF(AND(A35="heptathlon", OR(AND(D35='club records'!$N$26, E35&gt;='club records'!$O$26), AND(D35='club records'!$N$27, E35&gt;='club records'!$O$27), AND(D35='club records'!$N$28, E35&gt;='club records'!$O$28), )), "CR", " ")</f>
        <v xml:space="preserve"> </v>
      </c>
    </row>
    <row r="36" spans="1:50" ht="15" x14ac:dyDescent="0.25">
      <c r="A36" s="2">
        <v>3000</v>
      </c>
      <c r="B36" s="2" t="s">
        <v>9</v>
      </c>
      <c r="C36" s="2" t="s">
        <v>183</v>
      </c>
      <c r="D36" s="13" t="s">
        <v>45</v>
      </c>
      <c r="E36" s="14" t="s">
        <v>438</v>
      </c>
      <c r="F36" s="19">
        <v>43625</v>
      </c>
      <c r="G36" s="2" t="s">
        <v>433</v>
      </c>
      <c r="H36" s="2" t="s">
        <v>434</v>
      </c>
      <c r="I36" s="20" t="str">
        <f>IF(OR(K36="CR", J36="CR", L36="CR", M36="CR", N36="CR", O36="CR", P36="CR", Q36="CR", R36="CR", S36="CR",T36="CR", U36="CR", V36="CR", W36="CR", X36="CR", Y36="CR", Z36="CR", AA36="CR", AB36="CR", AC36="CR", AD36="CR", AE36="CR", AF36="CR", AG36="CR", AH36="CR", AI36="CR", AJ36="CR", AK36="CR", AL36="CR", AM36="CR", AN36="CR", AO36="CR", AP36="CR", AQ36="CR", AR36="CR", AS36="CR", AT36="CR", AU36="CR", AV36="CR", AW36="CR", AX36="CR"), "***CLUB RECORD***", "")</f>
        <v/>
      </c>
      <c r="J36" s="21" t="str">
        <f>IF(AND(A36=100, OR(AND(D36='club records'!$B$6, E36&lt;='club records'!$C$6), AND(D36='club records'!$B$7, E36&lt;='club records'!$C$7), AND(D36='club records'!$B$8, E36&lt;='club records'!$C$8), AND(D36='club records'!$B$9, E36&lt;='club records'!$C$9), AND(D36='club records'!$B$10, E36&lt;='club records'!$C$10))),"CR"," ")</f>
        <v xml:space="preserve"> </v>
      </c>
      <c r="K36" s="21" t="str">
        <f>IF(AND(A36=200, OR(AND(D36='club records'!$B$11, E36&lt;='club records'!$C$11), AND(D36='club records'!$B$12, E36&lt;='club records'!$C$12), AND(D36='club records'!$B$13, E36&lt;='club records'!$C$13), AND(D36='club records'!$B$14, E36&lt;='club records'!$C$14), AND(D36='club records'!$B$15, E36&lt;='club records'!$C$15))),"CR"," ")</f>
        <v xml:space="preserve"> </v>
      </c>
      <c r="L36" s="21" t="str">
        <f>IF(AND(A36=300, OR(AND(D36='club records'!$B$16, E36&lt;='club records'!$C$16), AND(D36='club records'!$B$17, E36&lt;='club records'!$C$17))),"CR"," ")</f>
        <v xml:space="preserve"> </v>
      </c>
      <c r="M36" s="21" t="str">
        <f>IF(AND(A36=400, OR(AND(D36='club records'!$B$19, E36&lt;='club records'!$C$19), AND(D36='club records'!$B$20, E36&lt;='club records'!$C$20), AND(D36='club records'!$B$21, E36&lt;='club records'!$C$21))),"CR"," ")</f>
        <v xml:space="preserve"> </v>
      </c>
      <c r="N36" s="21" t="str">
        <f>IF(AND(A36=800, OR(AND(D36='club records'!$B$22, E36&lt;='club records'!$C$22), AND(D36='club records'!$B$23, E36&lt;='club records'!$C$23), AND(D36='club records'!$B$24, E36&lt;='club records'!$C$24), AND(D36='club records'!$B$25, E36&lt;='club records'!$C$25), AND(D36='club records'!$B$26, E36&lt;='club records'!$C$26))),"CR"," ")</f>
        <v xml:space="preserve"> </v>
      </c>
      <c r="O36" s="21" t="str">
        <f>IF(AND(A36=1200, AND(D36='club records'!$B$28, E36&lt;='club records'!$C$28)),"CR"," ")</f>
        <v xml:space="preserve"> </v>
      </c>
      <c r="P36" s="21" t="str">
        <f>IF(AND(A36=1500, OR(AND(D36='club records'!$B$29, E36&lt;='club records'!$C$29), AND(D36='club records'!$B$30, E36&lt;='club records'!$C$30), AND(D36='club records'!$B$31, E36&lt;='club records'!$C$31), AND(D36='club records'!$B$32, E36&lt;='club records'!$C$32), AND(D36='club records'!$B$33, E36&lt;='club records'!$C$33))),"CR"," ")</f>
        <v xml:space="preserve"> </v>
      </c>
      <c r="Q36" s="21" t="str">
        <f>IF(AND(A36="1M", AND(D36='club records'!$B$37,E36&lt;='club records'!$C$37)),"CR"," ")</f>
        <v xml:space="preserve"> </v>
      </c>
      <c r="R36" s="21" t="str">
        <f>IF(AND(A36=3000, OR(AND(D36='club records'!$B$39, E36&lt;='club records'!$C$39), AND(D36='club records'!$B$40, E36&lt;='club records'!$C$40), AND(D36='club records'!$B$41, E36&lt;='club records'!$C$41))),"CR"," ")</f>
        <v xml:space="preserve"> </v>
      </c>
      <c r="S36" s="21" t="str">
        <f>IF(AND(A36=5000, OR(AND(D36='club records'!$B$42, E36&lt;='club records'!$C$42), AND(D36='club records'!$B$43, E36&lt;='club records'!$C$43))),"CR"," ")</f>
        <v xml:space="preserve"> </v>
      </c>
      <c r="T36" s="21" t="str">
        <f>IF(AND(A36=10000, OR(AND(D36='club records'!$B$44, E36&lt;='club records'!$C$44), AND(D36='club records'!$B$45, E36&lt;='club records'!$C$45))),"CR"," ")</f>
        <v xml:space="preserve"> </v>
      </c>
      <c r="U36" s="22" t="str">
        <f>IF(AND(A36="high jump", OR(AND(D36='club records'!$F$1, E36&gt;='club records'!$G$1), AND(D36='club records'!$F$2, E36&gt;='club records'!$G$2), AND(D36='club records'!$F$3, E36&gt;='club records'!$G$3),AND(D36='club records'!$F$4, E36&gt;='club records'!$G$4), AND(D36='club records'!$F$5, E36&gt;='club records'!$G$5))), "CR", " ")</f>
        <v xml:space="preserve"> </v>
      </c>
      <c r="V36" s="22" t="str">
        <f>IF(AND(A36="long jump", OR(AND(D36='club records'!$F$6, E36&gt;='club records'!$G$6), AND(D36='club records'!$F$7, E36&gt;='club records'!$G$7), AND(D36='club records'!$F$8, E36&gt;='club records'!$G$8), AND(D36='club records'!$F$9, E36&gt;='club records'!$G$9), AND(D36='club records'!$F$10, E36&gt;='club records'!$G$10))), "CR", " ")</f>
        <v xml:space="preserve"> </v>
      </c>
      <c r="W36" s="22" t="str">
        <f>IF(AND(A36="triple jump", OR(AND(D36='club records'!$F$11, E36&gt;='club records'!$G$11), AND(D36='club records'!$F$12, E36&gt;='club records'!$G$12), AND(D36='club records'!$F$13, E36&gt;='club records'!$G$13), AND(D36='club records'!$F$14, E36&gt;='club records'!$G$14), AND(D36='club records'!$F$15, E36&gt;='club records'!$G$15))), "CR", " ")</f>
        <v xml:space="preserve"> </v>
      </c>
      <c r="X36" s="22" t="str">
        <f>IF(AND(A36="pole vault", OR(AND(D36='club records'!$F$16, E36&gt;='club records'!$G$16), AND(D36='club records'!$F$17, E36&gt;='club records'!$G$17), AND(D36='club records'!$F$18, E36&gt;='club records'!$G$18), AND(D36='club records'!$F$19, E36&gt;='club records'!$G$19), AND(D36='club records'!$F$20, E36&gt;='club records'!$G$20))), "CR", " ")</f>
        <v xml:space="preserve"> </v>
      </c>
      <c r="Y36" s="22" t="str">
        <f>IF(AND(A36="discus 0.75", AND(D36='club records'!$F$21, E36&gt;='club records'!$G$21)), "CR", " ")</f>
        <v xml:space="preserve"> </v>
      </c>
      <c r="Z36" s="22" t="str">
        <f>IF(AND(A36="discus 1", OR(AND(D36='club records'!$F$22, E36&gt;='club records'!$G$22), AND(D36='club records'!$F$23, E36&gt;='club records'!$G$23), AND(D36='club records'!$F$24, E36&gt;='club records'!$G$24), AND(D36='club records'!$F$25, E36&gt;='club records'!$G$25))), "CR", " ")</f>
        <v xml:space="preserve"> </v>
      </c>
      <c r="AA36" s="22" t="str">
        <f>IF(AND(A36="hammer 3", OR(AND(D36='club records'!$F$26, E36&gt;='club records'!$G$26), AND(D36='club records'!$F$27, E36&gt;='club records'!$G$27), AND(D36='club records'!$F$28, E36&gt;='club records'!$G$28))), "CR", " ")</f>
        <v xml:space="preserve"> </v>
      </c>
      <c r="AB36" s="22" t="str">
        <f>IF(AND(A36="hammer 4", OR(AND(D36='club records'!$F$29, E36&gt;='club records'!$G$29), AND(D36='club records'!$F$30, E36&gt;='club records'!$G$30))), "CR", " ")</f>
        <v xml:space="preserve"> </v>
      </c>
      <c r="AC36" s="22" t="str">
        <f>IF(AND(A36="javelin 400", AND(D36='club records'!$F$31, E36&gt;='club records'!$G$31)), "CR", " ")</f>
        <v xml:space="preserve"> </v>
      </c>
      <c r="AD36" s="22" t="str">
        <f>IF(AND(A36="javelin 500", OR(AND(D36='club records'!$F$32, E36&gt;='club records'!$G$32), AND(D36='club records'!$F$33, E36&gt;='club records'!$G$33))), "CR", " ")</f>
        <v xml:space="preserve"> </v>
      </c>
      <c r="AE36" s="22" t="str">
        <f>IF(AND(A36="javelin 600", OR(AND(D36='club records'!$F$34, E36&gt;='club records'!$G$34), AND(D36='club records'!$F$35, E36&gt;='club records'!$G$35))), "CR", " ")</f>
        <v xml:space="preserve"> </v>
      </c>
      <c r="AF36" s="22" t="str">
        <f>IF(AND(A36="shot 2.72", AND(D36='club records'!$F$36, E36&gt;='club records'!$G$36)), "CR", " ")</f>
        <v xml:space="preserve"> </v>
      </c>
      <c r="AG36" s="22" t="str">
        <f>IF(AND(A36="shot 3", OR(AND(D36='club records'!$F$37, E36&gt;='club records'!$G$37), AND(D36='club records'!$F$38, E36&gt;='club records'!$G$38))), "CR", " ")</f>
        <v xml:space="preserve"> </v>
      </c>
      <c r="AH36" s="22" t="str">
        <f>IF(AND(A36="shot 4", OR(AND(D36='club records'!$F$39, E36&gt;='club records'!$G$39), AND(D36='club records'!$F$40, E36&gt;='club records'!$G$40))), "CR", " ")</f>
        <v xml:space="preserve"> </v>
      </c>
      <c r="AI36" s="22" t="str">
        <f>IF(AND(A36="70H", AND(D36='club records'!$J$6, E36&lt;='club records'!$K$6)), "CR", " ")</f>
        <v xml:space="preserve"> </v>
      </c>
      <c r="AJ36" s="22" t="str">
        <f>IF(AND(A36="75H", AND(D36='club records'!$J$7, E36&lt;='club records'!$K$7)), "CR", " ")</f>
        <v xml:space="preserve"> </v>
      </c>
      <c r="AK36" s="22" t="str">
        <f>IF(AND(A36="80H", AND(D36='club records'!$J$8, E36&lt;='club records'!$K$8)), "CR", " ")</f>
        <v xml:space="preserve"> </v>
      </c>
      <c r="AL36" s="22" t="str">
        <f>IF(AND(A36="100H", OR(AND(D36='club records'!$J$9, E36&lt;='club records'!$K$9), AND(D36='club records'!$J$10, E36&lt;='club records'!$K$10))), "CR", " ")</f>
        <v xml:space="preserve"> </v>
      </c>
      <c r="AM36" s="22" t="str">
        <f>IF(AND(A36="300H", AND(D36='club records'!$J$11, E36&lt;='club records'!$K$11)), "CR", " ")</f>
        <v xml:space="preserve"> </v>
      </c>
      <c r="AN36" s="22" t="str">
        <f>IF(AND(A36="400H", OR(AND(D36='club records'!$J$12, E36&lt;='club records'!$K$12), AND(D36='club records'!$J$13, E36&lt;='club records'!$K$13), AND(D36='club records'!$J$14, E36&lt;='club records'!$K$14))), "CR", " ")</f>
        <v xml:space="preserve"> </v>
      </c>
      <c r="AO36" s="22" t="str">
        <f>IF(AND(A36="1500SC", OR(AND(D36='club records'!$J$15, E36&lt;='club records'!$K$15), AND(D36='club records'!$J$16, E36&lt;='club records'!$K$16))), "CR", " ")</f>
        <v xml:space="preserve"> </v>
      </c>
      <c r="AP36" s="22" t="str">
        <f>IF(AND(A36="2000SC", OR(AND(D36='club records'!$J$18, E36&lt;='club records'!$K$18), AND(D36='club records'!$J$19, E36&lt;='club records'!$K$19))), "CR", " ")</f>
        <v xml:space="preserve"> </v>
      </c>
      <c r="AQ36" s="22" t="str">
        <f>IF(AND(A36="3000SC", AND(D36='club records'!$J$21, E36&lt;='club records'!$K$21)), "CR", " ")</f>
        <v xml:space="preserve"> </v>
      </c>
      <c r="AR36" s="21" t="str">
        <f>IF(AND(A36="4x100", OR(AND(D36='club records'!$N$1, E36&lt;='club records'!$O$1), AND(D36='club records'!$N$2, E36&lt;='club records'!$O$2), AND(D36='club records'!$N$3, E36&lt;='club records'!$O$3), AND(D36='club records'!$N$4, E36&lt;='club records'!$O$4), AND(D36='club records'!$N$5, E36&lt;='club records'!$O$5))), "CR", " ")</f>
        <v xml:space="preserve"> </v>
      </c>
      <c r="AS36" s="21" t="str">
        <f>IF(AND(A36="4x200", OR(AND(D36='club records'!$N$6, E36&lt;='club records'!$O$6), AND(D36='club records'!$N$7, E36&lt;='club records'!$O$7), AND(D36='club records'!$N$8, E36&lt;='club records'!$O$8), AND(D36='club records'!$N$9, E36&lt;='club records'!$O$9), AND(D36='club records'!$N$10, E36&lt;='club records'!$O$10))), "CR", " ")</f>
        <v xml:space="preserve"> </v>
      </c>
      <c r="AT36" s="21" t="str">
        <f>IF(AND(A36="4x300", OR(AND(D36='club records'!$N$11, E36&lt;='club records'!$O$11), AND(D36='club records'!$N$12, E36&lt;='club records'!$O$12))), "CR", " ")</f>
        <v xml:space="preserve"> </v>
      </c>
      <c r="AU36" s="21" t="str">
        <f>IF(AND(A36="4x400", OR(AND(D36='club records'!$N$13, E36&lt;='club records'!$O$13), AND(D36='club records'!$N$14, E36&lt;='club records'!$O$14), AND(D36='club records'!$N$15, E36&lt;='club records'!$O$15))), "CR", " ")</f>
        <v xml:space="preserve"> </v>
      </c>
      <c r="AV36" s="21" t="str">
        <f>IF(AND(A36="3x800", OR(AND(D36='club records'!$N$16, E36&lt;='club records'!$O$16), AND(D36='club records'!$N$17, E36&lt;='club records'!$O$17), AND(D36='club records'!$N$18, E36&lt;='club records'!$O$18), AND(D36='club records'!$N$19, E36&lt;='club records'!$O$19))), "CR", " ")</f>
        <v xml:space="preserve"> </v>
      </c>
      <c r="AW36" s="21" t="str">
        <f>IF(AND(A36="pentathlon", OR(AND(D36='club records'!$N$21, E36&gt;='club records'!$O$21), AND(D36='club records'!$N$22, E36&gt;='club records'!$O$22), AND(D36='club records'!$N$23, E36&gt;='club records'!$O$23), AND(D36='club records'!$N$24, E36&gt;='club records'!$O$24), AND(D36='club records'!$N$25, E36&gt;='club records'!$O$25))), "CR", " ")</f>
        <v xml:space="preserve"> </v>
      </c>
      <c r="AX36" s="21" t="str">
        <f>IF(AND(A36="heptathlon", OR(AND(D36='club records'!$N$26, E36&gt;='club records'!$O$26), AND(D36='club records'!$N$27, E36&gt;='club records'!$O$27), AND(D36='club records'!$N$28, E36&gt;='club records'!$O$28), )), "CR", " ")</f>
        <v xml:space="preserve"> </v>
      </c>
    </row>
    <row r="37" spans="1:50" ht="15" x14ac:dyDescent="0.25">
      <c r="A37" s="2">
        <v>3000</v>
      </c>
      <c r="B37" s="2" t="s">
        <v>21</v>
      </c>
      <c r="C37" s="2" t="s">
        <v>36</v>
      </c>
      <c r="D37" s="13" t="s">
        <v>45</v>
      </c>
      <c r="E37" s="14" t="s">
        <v>414</v>
      </c>
      <c r="F37" s="19">
        <v>43616</v>
      </c>
      <c r="G37" s="2" t="s">
        <v>415</v>
      </c>
      <c r="H37" s="2" t="s">
        <v>405</v>
      </c>
      <c r="I37" s="20" t="str">
        <f>IF(OR(K37="CR", J37="CR", L37="CR", M37="CR", N37="CR", O37="CR", P37="CR", Q37="CR", R37="CR", S37="CR",T37="CR", U37="CR", V37="CR", W37="CR", X37="CR", Y37="CR", Z37="CR", AA37="CR", AB37="CR", AC37="CR", AD37="CR", AE37="CR", AF37="CR", AG37="CR", AH37="CR", AI37="CR", AJ37="CR", AK37="CR", AL37="CR", AM37="CR", AN37="CR", AO37="CR", AP37="CR", AQ37="CR", AR37="CR", AS37="CR", AT37="CR", AU37="CR", AV37="CR", AW37="CR", AX37="CR"), "***CLUB RECORD***", "")</f>
        <v/>
      </c>
      <c r="J37" s="21" t="str">
        <f>IF(AND(A37=100, OR(AND(D37='club records'!$B$6, E37&lt;='club records'!$C$6), AND(D37='club records'!$B$7, E37&lt;='club records'!$C$7), AND(D37='club records'!$B$8, E37&lt;='club records'!$C$8), AND(D37='club records'!$B$9, E37&lt;='club records'!$C$9), AND(D37='club records'!$B$10, E37&lt;='club records'!$C$10))),"CR"," ")</f>
        <v xml:space="preserve"> </v>
      </c>
      <c r="K37" s="21" t="str">
        <f>IF(AND(A37=200, OR(AND(D37='club records'!$B$11, E37&lt;='club records'!$C$11), AND(D37='club records'!$B$12, E37&lt;='club records'!$C$12), AND(D37='club records'!$B$13, E37&lt;='club records'!$C$13), AND(D37='club records'!$B$14, E37&lt;='club records'!$C$14), AND(D37='club records'!$B$15, E37&lt;='club records'!$C$15))),"CR"," ")</f>
        <v xml:space="preserve"> </v>
      </c>
      <c r="L37" s="21" t="str">
        <f>IF(AND(A37=300, OR(AND(D37='club records'!$B$16, E37&lt;='club records'!$C$16), AND(D37='club records'!$B$17, E37&lt;='club records'!$C$17))),"CR"," ")</f>
        <v xml:space="preserve"> </v>
      </c>
      <c r="M37" s="21" t="str">
        <f>IF(AND(A37=400, OR(AND(D37='club records'!$B$19, E37&lt;='club records'!$C$19), AND(D37='club records'!$B$20, E37&lt;='club records'!$C$20), AND(D37='club records'!$B$21, E37&lt;='club records'!$C$21))),"CR"," ")</f>
        <v xml:space="preserve"> </v>
      </c>
      <c r="N37" s="21" t="str">
        <f>IF(AND(A37=800, OR(AND(D37='club records'!$B$22, E37&lt;='club records'!$C$22), AND(D37='club records'!$B$23, E37&lt;='club records'!$C$23), AND(D37='club records'!$B$24, E37&lt;='club records'!$C$24), AND(D37='club records'!$B$25, E37&lt;='club records'!$C$25), AND(D37='club records'!$B$26, E37&lt;='club records'!$C$26))),"CR"," ")</f>
        <v xml:space="preserve"> </v>
      </c>
      <c r="O37" s="21" t="str">
        <f>IF(AND(A37=1200, AND(D37='club records'!$B$28, E37&lt;='club records'!$C$28)),"CR"," ")</f>
        <v xml:space="preserve"> </v>
      </c>
      <c r="P37" s="21" t="str">
        <f>IF(AND(A37=1500, OR(AND(D37='club records'!$B$29, E37&lt;='club records'!$C$29), AND(D37='club records'!$B$30, E37&lt;='club records'!$C$30), AND(D37='club records'!$B$31, E37&lt;='club records'!$C$31), AND(D37='club records'!$B$32, E37&lt;='club records'!$C$32), AND(D37='club records'!$B$33, E37&lt;='club records'!$C$33))),"CR"," ")</f>
        <v xml:space="preserve"> </v>
      </c>
      <c r="Q37" s="21" t="str">
        <f>IF(AND(A37="1M", AND(D37='club records'!$B$37,E37&lt;='club records'!$C$37)),"CR"," ")</f>
        <v xml:space="preserve"> </v>
      </c>
      <c r="R37" s="21" t="str">
        <f>IF(AND(A37=3000, OR(AND(D37='club records'!$B$39, E37&lt;='club records'!$C$39), AND(D37='club records'!$B$40, E37&lt;='club records'!$C$40), AND(D37='club records'!$B$41, E37&lt;='club records'!$C$41))),"CR"," ")</f>
        <v xml:space="preserve"> </v>
      </c>
      <c r="S37" s="21" t="str">
        <f>IF(AND(A37=5000, OR(AND(D37='club records'!$B$42, E37&lt;='club records'!$C$42), AND(D37='club records'!$B$43, E37&lt;='club records'!$C$43))),"CR"," ")</f>
        <v xml:space="preserve"> </v>
      </c>
      <c r="T37" s="21" t="str">
        <f>IF(AND(A37=10000, OR(AND(D37='club records'!$B$44, E37&lt;='club records'!$C$44), AND(D37='club records'!$B$45, E37&lt;='club records'!$C$45))),"CR"," ")</f>
        <v xml:space="preserve"> </v>
      </c>
      <c r="U37" s="22" t="str">
        <f>IF(AND(A37="high jump", OR(AND(D37='club records'!$F$1, E37&gt;='club records'!$G$1), AND(D37='club records'!$F$2, E37&gt;='club records'!$G$2), AND(D37='club records'!$F$3, E37&gt;='club records'!$G$3),AND(D37='club records'!$F$4, E37&gt;='club records'!$G$4), AND(D37='club records'!$F$5, E37&gt;='club records'!$G$5))), "CR", " ")</f>
        <v xml:space="preserve"> </v>
      </c>
      <c r="V37" s="22" t="str">
        <f>IF(AND(A37="long jump", OR(AND(D37='club records'!$F$6, E37&gt;='club records'!$G$6), AND(D37='club records'!$F$7, E37&gt;='club records'!$G$7), AND(D37='club records'!$F$8, E37&gt;='club records'!$G$8), AND(D37='club records'!$F$9, E37&gt;='club records'!$G$9), AND(D37='club records'!$F$10, E37&gt;='club records'!$G$10))), "CR", " ")</f>
        <v xml:space="preserve"> </v>
      </c>
      <c r="W37" s="22" t="str">
        <f>IF(AND(A37="triple jump", OR(AND(D37='club records'!$F$11, E37&gt;='club records'!$G$11), AND(D37='club records'!$F$12, E37&gt;='club records'!$G$12), AND(D37='club records'!$F$13, E37&gt;='club records'!$G$13), AND(D37='club records'!$F$14, E37&gt;='club records'!$G$14), AND(D37='club records'!$F$15, E37&gt;='club records'!$G$15))), "CR", " ")</f>
        <v xml:space="preserve"> </v>
      </c>
      <c r="X37" s="22" t="str">
        <f>IF(AND(A37="pole vault", OR(AND(D37='club records'!$F$16, E37&gt;='club records'!$G$16), AND(D37='club records'!$F$17, E37&gt;='club records'!$G$17), AND(D37='club records'!$F$18, E37&gt;='club records'!$G$18), AND(D37='club records'!$F$19, E37&gt;='club records'!$G$19), AND(D37='club records'!$F$20, E37&gt;='club records'!$G$20))), "CR", " ")</f>
        <v xml:space="preserve"> </v>
      </c>
      <c r="Y37" s="22" t="str">
        <f>IF(AND(A37="discus 0.75", AND(D37='club records'!$F$21, E37&gt;='club records'!$G$21)), "CR", " ")</f>
        <v xml:space="preserve"> </v>
      </c>
      <c r="Z37" s="22" t="str">
        <f>IF(AND(A37="discus 1", OR(AND(D37='club records'!$F$22, E37&gt;='club records'!$G$22), AND(D37='club records'!$F$23, E37&gt;='club records'!$G$23), AND(D37='club records'!$F$24, E37&gt;='club records'!$G$24), AND(D37='club records'!$F$25, E37&gt;='club records'!$G$25))), "CR", " ")</f>
        <v xml:space="preserve"> </v>
      </c>
      <c r="AA37" s="22" t="str">
        <f>IF(AND(A37="hammer 3", OR(AND(D37='club records'!$F$26, E37&gt;='club records'!$G$26), AND(D37='club records'!$F$27, E37&gt;='club records'!$G$27), AND(D37='club records'!$F$28, E37&gt;='club records'!$G$28))), "CR", " ")</f>
        <v xml:space="preserve"> </v>
      </c>
      <c r="AB37" s="22" t="str">
        <f>IF(AND(A37="hammer 4", OR(AND(D37='club records'!$F$29, E37&gt;='club records'!$G$29), AND(D37='club records'!$F$30, E37&gt;='club records'!$G$30))), "CR", " ")</f>
        <v xml:space="preserve"> </v>
      </c>
      <c r="AC37" s="22" t="str">
        <f>IF(AND(A37="javelin 400", AND(D37='club records'!$F$31, E37&gt;='club records'!$G$31)), "CR", " ")</f>
        <v xml:space="preserve"> </v>
      </c>
      <c r="AD37" s="22" t="str">
        <f>IF(AND(A37="javelin 500", OR(AND(D37='club records'!$F$32, E37&gt;='club records'!$G$32), AND(D37='club records'!$F$33, E37&gt;='club records'!$G$33))), "CR", " ")</f>
        <v xml:space="preserve"> </v>
      </c>
      <c r="AE37" s="22" t="str">
        <f>IF(AND(A37="javelin 600", OR(AND(D37='club records'!$F$34, E37&gt;='club records'!$G$34), AND(D37='club records'!$F$35, E37&gt;='club records'!$G$35))), "CR", " ")</f>
        <v xml:space="preserve"> </v>
      </c>
      <c r="AF37" s="22" t="str">
        <f>IF(AND(A37="shot 2.72", AND(D37='club records'!$F$36, E37&gt;='club records'!$G$36)), "CR", " ")</f>
        <v xml:space="preserve"> </v>
      </c>
      <c r="AG37" s="22" t="str">
        <f>IF(AND(A37="shot 3", OR(AND(D37='club records'!$F$37, E37&gt;='club records'!$G$37), AND(D37='club records'!$F$38, E37&gt;='club records'!$G$38))), "CR", " ")</f>
        <v xml:space="preserve"> </v>
      </c>
      <c r="AH37" s="22" t="str">
        <f>IF(AND(A37="shot 4", OR(AND(D37='club records'!$F$39, E37&gt;='club records'!$G$39), AND(D37='club records'!$F$40, E37&gt;='club records'!$G$40))), "CR", " ")</f>
        <v xml:space="preserve"> </v>
      </c>
      <c r="AI37" s="22" t="str">
        <f>IF(AND(A37="70H", AND(D37='club records'!$J$6, E37&lt;='club records'!$K$6)), "CR", " ")</f>
        <v xml:space="preserve"> </v>
      </c>
      <c r="AJ37" s="22" t="str">
        <f>IF(AND(A37="75H", AND(D37='club records'!$J$7, E37&lt;='club records'!$K$7)), "CR", " ")</f>
        <v xml:space="preserve"> </v>
      </c>
      <c r="AK37" s="22" t="str">
        <f>IF(AND(A37="80H", AND(D37='club records'!$J$8, E37&lt;='club records'!$K$8)), "CR", " ")</f>
        <v xml:space="preserve"> </v>
      </c>
      <c r="AL37" s="22" t="str">
        <f>IF(AND(A37="100H", OR(AND(D37='club records'!$J$9, E37&lt;='club records'!$K$9), AND(D37='club records'!$J$10, E37&lt;='club records'!$K$10))), "CR", " ")</f>
        <v xml:space="preserve"> </v>
      </c>
      <c r="AM37" s="22" t="str">
        <f>IF(AND(A37="300H", AND(D37='club records'!$J$11, E37&lt;='club records'!$K$11)), "CR", " ")</f>
        <v xml:space="preserve"> </v>
      </c>
      <c r="AN37" s="22" t="str">
        <f>IF(AND(A37="400H", OR(AND(D37='club records'!$J$12, E37&lt;='club records'!$K$12), AND(D37='club records'!$J$13, E37&lt;='club records'!$K$13), AND(D37='club records'!$J$14, E37&lt;='club records'!$K$14))), "CR", " ")</f>
        <v xml:space="preserve"> </v>
      </c>
      <c r="AO37" s="22" t="str">
        <f>IF(AND(A37="1500SC", OR(AND(D37='club records'!$J$15, E37&lt;='club records'!$K$15), AND(D37='club records'!$J$16, E37&lt;='club records'!$K$16))), "CR", " ")</f>
        <v xml:space="preserve"> </v>
      </c>
      <c r="AP37" s="22" t="str">
        <f>IF(AND(A37="2000SC", OR(AND(D37='club records'!$J$18, E37&lt;='club records'!$K$18), AND(D37='club records'!$J$19, E37&lt;='club records'!$K$19))), "CR", " ")</f>
        <v xml:space="preserve"> </v>
      </c>
      <c r="AQ37" s="22" t="str">
        <f>IF(AND(A37="3000SC", AND(D37='club records'!$J$21, E37&lt;='club records'!$K$21)), "CR", " ")</f>
        <v xml:space="preserve"> </v>
      </c>
      <c r="AR37" s="21" t="str">
        <f>IF(AND(A37="4x100", OR(AND(D37='club records'!$N$1, E37&lt;='club records'!$O$1), AND(D37='club records'!$N$2, E37&lt;='club records'!$O$2), AND(D37='club records'!$N$3, E37&lt;='club records'!$O$3), AND(D37='club records'!$N$4, E37&lt;='club records'!$O$4), AND(D37='club records'!$N$5, E37&lt;='club records'!$O$5))), "CR", " ")</f>
        <v xml:space="preserve"> </v>
      </c>
      <c r="AS37" s="21" t="str">
        <f>IF(AND(A37="4x200", OR(AND(D37='club records'!$N$6, E37&lt;='club records'!$O$6), AND(D37='club records'!$N$7, E37&lt;='club records'!$O$7), AND(D37='club records'!$N$8, E37&lt;='club records'!$O$8), AND(D37='club records'!$N$9, E37&lt;='club records'!$O$9), AND(D37='club records'!$N$10, E37&lt;='club records'!$O$10))), "CR", " ")</f>
        <v xml:space="preserve"> </v>
      </c>
      <c r="AT37" s="21" t="str">
        <f>IF(AND(A37="4x300", OR(AND(D37='club records'!$N$11, E37&lt;='club records'!$O$11), AND(D37='club records'!$N$12, E37&lt;='club records'!$O$12))), "CR", " ")</f>
        <v xml:space="preserve"> </v>
      </c>
      <c r="AU37" s="21" t="str">
        <f>IF(AND(A37="4x400", OR(AND(D37='club records'!$N$13, E37&lt;='club records'!$O$13), AND(D37='club records'!$N$14, E37&lt;='club records'!$O$14), AND(D37='club records'!$N$15, E37&lt;='club records'!$O$15))), "CR", " ")</f>
        <v xml:space="preserve"> </v>
      </c>
      <c r="AV37" s="21" t="str">
        <f>IF(AND(A37="3x800", OR(AND(D37='club records'!$N$16, E37&lt;='club records'!$O$16), AND(D37='club records'!$N$17, E37&lt;='club records'!$O$17), AND(D37='club records'!$N$18, E37&lt;='club records'!$O$18), AND(D37='club records'!$N$19, E37&lt;='club records'!$O$19))), "CR", " ")</f>
        <v xml:space="preserve"> </v>
      </c>
      <c r="AW37" s="21" t="str">
        <f>IF(AND(A37="pentathlon", OR(AND(D37='club records'!$N$21, E37&gt;='club records'!$O$21), AND(D37='club records'!$N$22, E37&gt;='club records'!$O$22), AND(D37='club records'!$N$23, E37&gt;='club records'!$O$23), AND(D37='club records'!$N$24, E37&gt;='club records'!$O$24), AND(D37='club records'!$N$25, E37&gt;='club records'!$O$25))), "CR", " ")</f>
        <v xml:space="preserve"> </v>
      </c>
      <c r="AX37" s="21" t="str">
        <f>IF(AND(A37="heptathlon", OR(AND(D37='club records'!$N$26, E37&gt;='club records'!$O$26), AND(D37='club records'!$N$27, E37&gt;='club records'!$O$27), AND(D37='club records'!$N$28, E37&gt;='club records'!$O$28), )), "CR", " ")</f>
        <v xml:space="preserve"> </v>
      </c>
    </row>
    <row r="38" spans="1:50" ht="15" x14ac:dyDescent="0.25">
      <c r="A38" s="2">
        <v>3000</v>
      </c>
      <c r="B38" s="2" t="s">
        <v>7</v>
      </c>
      <c r="C38" s="2" t="s">
        <v>435</v>
      </c>
      <c r="D38" s="13" t="s">
        <v>45</v>
      </c>
      <c r="E38" s="14" t="s">
        <v>437</v>
      </c>
      <c r="F38" s="19">
        <v>43625</v>
      </c>
      <c r="G38" s="23" t="s">
        <v>433</v>
      </c>
      <c r="H38" s="2" t="s">
        <v>434</v>
      </c>
      <c r="I38" s="20" t="s">
        <v>430</v>
      </c>
      <c r="N38" s="2"/>
      <c r="O38" s="21"/>
      <c r="P38" s="21"/>
      <c r="Q38" s="21"/>
      <c r="R38" s="21"/>
      <c r="S38" s="21"/>
      <c r="T38" s="21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1"/>
      <c r="AS38" s="21"/>
      <c r="AT38" s="21"/>
      <c r="AU38" s="21"/>
      <c r="AV38" s="21"/>
      <c r="AW38" s="21"/>
      <c r="AX38" s="21"/>
    </row>
    <row r="39" spans="1:50" ht="15" x14ac:dyDescent="0.25">
      <c r="A39" s="2">
        <v>3000</v>
      </c>
      <c r="B39" s="2" t="s">
        <v>459</v>
      </c>
      <c r="C39" s="2" t="s">
        <v>460</v>
      </c>
      <c r="D39" s="13" t="s">
        <v>45</v>
      </c>
      <c r="E39" s="14" t="s">
        <v>463</v>
      </c>
      <c r="F39" s="19">
        <v>43632</v>
      </c>
      <c r="G39" s="2" t="s">
        <v>415</v>
      </c>
      <c r="H39" s="2" t="s">
        <v>452</v>
      </c>
      <c r="I39" s="20" t="str">
        <f>IF(OR(K39="CR", J39="CR", L39="CR", M39="CR", N39="CR", O39="CR", P39="CR", Q39="CR", R39="CR", S39="CR",T39="CR", U39="CR", V39="CR", W39="CR", X39="CR", Y39="CR", Z39="CR", AA39="CR", AB39="CR", AC39="CR", AD39="CR", AE39="CR", AF39="CR", AG39="CR", AH39="CR", AI39="CR", AJ39="CR", AK39="CR", AL39="CR", AM39="CR", AN39="CR", AO39="CR", AP39="CR", AQ39="CR", AR39="CR", AS39="CR", AT39="CR", AU39="CR", AV39="CR", AW39="CR", AX39="CR"), "***CLUB RECORD***", "")</f>
        <v/>
      </c>
      <c r="J39" s="21" t="str">
        <f>IF(AND(A39=100, OR(AND(D39='club records'!$B$6, E39&lt;='club records'!$C$6), AND(D39='club records'!$B$7, E39&lt;='club records'!$C$7), AND(D39='club records'!$B$8, E39&lt;='club records'!$C$8), AND(D39='club records'!$B$9, E39&lt;='club records'!$C$9), AND(D39='club records'!$B$10, E39&lt;='club records'!$C$10))),"CR"," ")</f>
        <v xml:space="preserve"> </v>
      </c>
      <c r="K39" s="21" t="str">
        <f>IF(AND(A39=200, OR(AND(D39='club records'!$B$11, E39&lt;='club records'!$C$11), AND(D39='club records'!$B$12, E39&lt;='club records'!$C$12), AND(D39='club records'!$B$13, E39&lt;='club records'!$C$13), AND(D39='club records'!$B$14, E39&lt;='club records'!$C$14), AND(D39='club records'!$B$15, E39&lt;='club records'!$C$15))),"CR"," ")</f>
        <v xml:space="preserve"> </v>
      </c>
      <c r="L39" s="21" t="str">
        <f>IF(AND(A39=300, OR(AND(D39='club records'!$B$16, E39&lt;='club records'!$C$16), AND(D39='club records'!$B$17, E39&lt;='club records'!$C$17))),"CR"," ")</f>
        <v xml:space="preserve"> </v>
      </c>
      <c r="M39" s="21" t="str">
        <f>IF(AND(A39=400, OR(AND(D39='club records'!$B$19, E39&lt;='club records'!$C$19), AND(D39='club records'!$B$20, E39&lt;='club records'!$C$20), AND(D39='club records'!$B$21, E39&lt;='club records'!$C$21))),"CR"," ")</f>
        <v xml:space="preserve"> </v>
      </c>
      <c r="N39" s="21" t="str">
        <f>IF(AND(A39=800, OR(AND(D39='club records'!$B$22, E39&lt;='club records'!$C$22), AND(D39='club records'!$B$23, E39&lt;='club records'!$C$23), AND(D39='club records'!$B$24, E39&lt;='club records'!$C$24), AND(D39='club records'!$B$25, E39&lt;='club records'!$C$25), AND(D39='club records'!$B$26, E39&lt;='club records'!$C$26))),"CR"," ")</f>
        <v xml:space="preserve"> </v>
      </c>
      <c r="O39" s="21" t="str">
        <f>IF(AND(A39=1200, AND(D39='club records'!$B$28, E39&lt;='club records'!$C$28)),"CR"," ")</f>
        <v xml:space="preserve"> </v>
      </c>
      <c r="P39" s="21" t="str">
        <f>IF(AND(A39=1500, OR(AND(D39='club records'!$B$29, E39&lt;='club records'!$C$29), AND(D39='club records'!$B$30, E39&lt;='club records'!$C$30), AND(D39='club records'!$B$31, E39&lt;='club records'!$C$31), AND(D39='club records'!$B$32, E39&lt;='club records'!$C$32), AND(D39='club records'!$B$33, E39&lt;='club records'!$C$33))),"CR"," ")</f>
        <v xml:space="preserve"> </v>
      </c>
      <c r="Q39" s="21" t="str">
        <f>IF(AND(A39="1M", AND(D39='club records'!$B$37,E39&lt;='club records'!$C$37)),"CR"," ")</f>
        <v xml:space="preserve"> </v>
      </c>
      <c r="R39" s="21" t="str">
        <f>IF(AND(A39=3000, OR(AND(D39='club records'!$B$39, E39&lt;='club records'!$C$39), AND(D39='club records'!$B$40, E39&lt;='club records'!$C$40), AND(D39='club records'!$B$41, E39&lt;='club records'!$C$41))),"CR"," ")</f>
        <v xml:space="preserve"> </v>
      </c>
      <c r="S39" s="21" t="str">
        <f>IF(AND(A39=5000, OR(AND(D39='club records'!$B$42, E39&lt;='club records'!$C$42), AND(D39='club records'!$B$43, E39&lt;='club records'!$C$43))),"CR"," ")</f>
        <v xml:space="preserve"> </v>
      </c>
      <c r="T39" s="21" t="str">
        <f>IF(AND(A39=10000, OR(AND(D39='club records'!$B$44, E39&lt;='club records'!$C$44), AND(D39='club records'!$B$45, E39&lt;='club records'!$C$45))),"CR"," ")</f>
        <v xml:space="preserve"> </v>
      </c>
      <c r="U39" s="22" t="str">
        <f>IF(AND(A39="high jump", OR(AND(D39='club records'!$F$1, E39&gt;='club records'!$G$1), AND(D39='club records'!$F$2, E39&gt;='club records'!$G$2), AND(D39='club records'!$F$3, E39&gt;='club records'!$G$3),AND(D39='club records'!$F$4, E39&gt;='club records'!$G$4), AND(D39='club records'!$F$5, E39&gt;='club records'!$G$5))), "CR", " ")</f>
        <v xml:space="preserve"> </v>
      </c>
      <c r="V39" s="22" t="str">
        <f>IF(AND(A39="long jump", OR(AND(D39='club records'!$F$6, E39&gt;='club records'!$G$6), AND(D39='club records'!$F$7, E39&gt;='club records'!$G$7), AND(D39='club records'!$F$8, E39&gt;='club records'!$G$8), AND(D39='club records'!$F$9, E39&gt;='club records'!$G$9), AND(D39='club records'!$F$10, E39&gt;='club records'!$G$10))), "CR", " ")</f>
        <v xml:space="preserve"> </v>
      </c>
      <c r="W39" s="22" t="str">
        <f>IF(AND(A39="triple jump", OR(AND(D39='club records'!$F$11, E39&gt;='club records'!$G$11), AND(D39='club records'!$F$12, E39&gt;='club records'!$G$12), AND(D39='club records'!$F$13, E39&gt;='club records'!$G$13), AND(D39='club records'!$F$14, E39&gt;='club records'!$G$14), AND(D39='club records'!$F$15, E39&gt;='club records'!$G$15))), "CR", " ")</f>
        <v xml:space="preserve"> </v>
      </c>
      <c r="X39" s="22" t="str">
        <f>IF(AND(A39="pole vault", OR(AND(D39='club records'!$F$16, E39&gt;='club records'!$G$16), AND(D39='club records'!$F$17, E39&gt;='club records'!$G$17), AND(D39='club records'!$F$18, E39&gt;='club records'!$G$18), AND(D39='club records'!$F$19, E39&gt;='club records'!$G$19), AND(D39='club records'!$F$20, E39&gt;='club records'!$G$20))), "CR", " ")</f>
        <v xml:space="preserve"> </v>
      </c>
      <c r="Y39" s="22" t="str">
        <f>IF(AND(A39="discus 0.75", AND(D39='club records'!$F$21, E39&gt;='club records'!$G$21)), "CR", " ")</f>
        <v xml:space="preserve"> </v>
      </c>
      <c r="Z39" s="22" t="str">
        <f>IF(AND(A39="discus 1", OR(AND(D39='club records'!$F$22, E39&gt;='club records'!$G$22), AND(D39='club records'!$F$23, E39&gt;='club records'!$G$23), AND(D39='club records'!$F$24, E39&gt;='club records'!$G$24), AND(D39='club records'!$F$25, E39&gt;='club records'!$G$25))), "CR", " ")</f>
        <v xml:space="preserve"> </v>
      </c>
      <c r="AA39" s="22" t="str">
        <f>IF(AND(A39="hammer 3", OR(AND(D39='club records'!$F$26, E39&gt;='club records'!$G$26), AND(D39='club records'!$F$27, E39&gt;='club records'!$G$27), AND(D39='club records'!$F$28, E39&gt;='club records'!$G$28))), "CR", " ")</f>
        <v xml:space="preserve"> </v>
      </c>
      <c r="AB39" s="22" t="str">
        <f>IF(AND(A39="hammer 4", OR(AND(D39='club records'!$F$29, E39&gt;='club records'!$G$29), AND(D39='club records'!$F$30, E39&gt;='club records'!$G$30))), "CR", " ")</f>
        <v xml:space="preserve"> </v>
      </c>
      <c r="AC39" s="22" t="str">
        <f>IF(AND(A39="javelin 400", AND(D39='club records'!$F$31, E39&gt;='club records'!$G$31)), "CR", " ")</f>
        <v xml:space="preserve"> </v>
      </c>
      <c r="AD39" s="22" t="str">
        <f>IF(AND(A39="javelin 500", OR(AND(D39='club records'!$F$32, E39&gt;='club records'!$G$32), AND(D39='club records'!$F$33, E39&gt;='club records'!$G$33))), "CR", " ")</f>
        <v xml:space="preserve"> </v>
      </c>
      <c r="AE39" s="22" t="str">
        <f>IF(AND(A39="javelin 600", OR(AND(D39='club records'!$F$34, E39&gt;='club records'!$G$34), AND(D39='club records'!$F$35, E39&gt;='club records'!$G$35))), "CR", " ")</f>
        <v xml:space="preserve"> </v>
      </c>
      <c r="AF39" s="22" t="str">
        <f>IF(AND(A39="shot 2.72", AND(D39='club records'!$F$36, E39&gt;='club records'!$G$36)), "CR", " ")</f>
        <v xml:space="preserve"> </v>
      </c>
      <c r="AG39" s="22" t="str">
        <f>IF(AND(A39="shot 3", OR(AND(D39='club records'!$F$37, E39&gt;='club records'!$G$37), AND(D39='club records'!$F$38, E39&gt;='club records'!$G$38))), "CR", " ")</f>
        <v xml:space="preserve"> </v>
      </c>
      <c r="AH39" s="22" t="str">
        <f>IF(AND(A39="shot 4", OR(AND(D39='club records'!$F$39, E39&gt;='club records'!$G$39), AND(D39='club records'!$F$40, E39&gt;='club records'!$G$40))), "CR", " ")</f>
        <v xml:space="preserve"> </v>
      </c>
      <c r="AI39" s="22" t="str">
        <f>IF(AND(A39="70H", AND(D39='club records'!$J$6, E39&lt;='club records'!$K$6)), "CR", " ")</f>
        <v xml:space="preserve"> </v>
      </c>
      <c r="AJ39" s="22" t="str">
        <f>IF(AND(A39="75H", AND(D39='club records'!$J$7, E39&lt;='club records'!$K$7)), "CR", " ")</f>
        <v xml:space="preserve"> </v>
      </c>
      <c r="AK39" s="22" t="str">
        <f>IF(AND(A39="80H", AND(D39='club records'!$J$8, E39&lt;='club records'!$K$8)), "CR", " ")</f>
        <v xml:space="preserve"> </v>
      </c>
      <c r="AL39" s="22" t="str">
        <f>IF(AND(A39="100H", OR(AND(D39='club records'!$J$9, E39&lt;='club records'!$K$9), AND(D39='club records'!$J$10, E39&lt;='club records'!$K$10))), "CR", " ")</f>
        <v xml:space="preserve"> </v>
      </c>
      <c r="AM39" s="22" t="str">
        <f>IF(AND(A39="300H", AND(D39='club records'!$J$11, E39&lt;='club records'!$K$11)), "CR", " ")</f>
        <v xml:space="preserve"> </v>
      </c>
      <c r="AN39" s="22" t="str">
        <f>IF(AND(A39="400H", OR(AND(D39='club records'!$J$12, E39&lt;='club records'!$K$12), AND(D39='club records'!$J$13, E39&lt;='club records'!$K$13), AND(D39='club records'!$J$14, E39&lt;='club records'!$K$14))), "CR", " ")</f>
        <v xml:space="preserve"> </v>
      </c>
      <c r="AO39" s="22" t="str">
        <f>IF(AND(A39="1500SC", OR(AND(D39='club records'!$J$15, E39&lt;='club records'!$K$15), AND(D39='club records'!$J$16, E39&lt;='club records'!$K$16))), "CR", " ")</f>
        <v xml:space="preserve"> </v>
      </c>
      <c r="AP39" s="22" t="str">
        <f>IF(AND(A39="2000SC", OR(AND(D39='club records'!$J$18, E39&lt;='club records'!$K$18), AND(D39='club records'!$J$19, E39&lt;='club records'!$K$19))), "CR", " ")</f>
        <v xml:space="preserve"> </v>
      </c>
      <c r="AQ39" s="22" t="str">
        <f>IF(AND(A39="3000SC", AND(D39='club records'!$J$21, E39&lt;='club records'!$K$21)), "CR", " ")</f>
        <v xml:space="preserve"> </v>
      </c>
      <c r="AR39" s="21" t="str">
        <f>IF(AND(A39="4x100", OR(AND(D39='club records'!$N$1, E39&lt;='club records'!$O$1), AND(D39='club records'!$N$2, E39&lt;='club records'!$O$2), AND(D39='club records'!$N$3, E39&lt;='club records'!$O$3), AND(D39='club records'!$N$4, E39&lt;='club records'!$O$4), AND(D39='club records'!$N$5, E39&lt;='club records'!$O$5))), "CR", " ")</f>
        <v xml:space="preserve"> </v>
      </c>
      <c r="AS39" s="21" t="str">
        <f>IF(AND(A39="4x200", OR(AND(D39='club records'!$N$6, E39&lt;='club records'!$O$6), AND(D39='club records'!$N$7, E39&lt;='club records'!$O$7), AND(D39='club records'!$N$8, E39&lt;='club records'!$O$8), AND(D39='club records'!$N$9, E39&lt;='club records'!$O$9), AND(D39='club records'!$N$10, E39&lt;='club records'!$O$10))), "CR", " ")</f>
        <v xml:space="preserve"> </v>
      </c>
      <c r="AT39" s="21" t="str">
        <f>IF(AND(A39="4x300", OR(AND(D39='club records'!$N$11, E39&lt;='club records'!$O$11), AND(D39='club records'!$N$12, E39&lt;='club records'!$O$12))), "CR", " ")</f>
        <v xml:space="preserve"> </v>
      </c>
      <c r="AU39" s="21" t="str">
        <f>IF(AND(A39="4x400", OR(AND(D39='club records'!$N$13, E39&lt;='club records'!$O$13), AND(D39='club records'!$N$14, E39&lt;='club records'!$O$14), AND(D39='club records'!$N$15, E39&lt;='club records'!$O$15))), "CR", " ")</f>
        <v xml:space="preserve"> </v>
      </c>
      <c r="AV39" s="21" t="str">
        <f>IF(AND(A39="3x800", OR(AND(D39='club records'!$N$16, E39&lt;='club records'!$O$16), AND(D39='club records'!$N$17, E39&lt;='club records'!$O$17), AND(D39='club records'!$N$18, E39&lt;='club records'!$O$18), AND(D39='club records'!$N$19, E39&lt;='club records'!$O$19))), "CR", " ")</f>
        <v xml:space="preserve"> </v>
      </c>
      <c r="AW39" s="21" t="str">
        <f>IF(AND(A39="pentathlon", OR(AND(D39='club records'!$N$21, E39&gt;='club records'!$O$21), AND(D39='club records'!$N$22, E39&gt;='club records'!$O$22), AND(D39='club records'!$N$23, E39&gt;='club records'!$O$23), AND(D39='club records'!$N$24, E39&gt;='club records'!$O$24), AND(D39='club records'!$N$25, E39&gt;='club records'!$O$25))), "CR", " ")</f>
        <v xml:space="preserve"> </v>
      </c>
      <c r="AX39" s="21" t="str">
        <f>IF(AND(A39="heptathlon", OR(AND(D39='club records'!$N$26, E39&gt;='club records'!$O$26), AND(D39='club records'!$N$27, E39&gt;='club records'!$O$27), AND(D39='club records'!$N$28, E39&gt;='club records'!$O$28), )), "CR", " ")</f>
        <v xml:space="preserve"> </v>
      </c>
    </row>
    <row r="40" spans="1:50" ht="15" x14ac:dyDescent="0.25">
      <c r="A40" s="2" t="s">
        <v>30</v>
      </c>
      <c r="B40" s="2" t="s">
        <v>31</v>
      </c>
      <c r="C40" s="2" t="s">
        <v>343</v>
      </c>
      <c r="D40" s="13" t="s">
        <v>45</v>
      </c>
      <c r="E40" s="14">
        <v>14.02</v>
      </c>
      <c r="F40" s="19">
        <v>43632</v>
      </c>
      <c r="G40" s="2" t="s">
        <v>415</v>
      </c>
      <c r="H40" s="2" t="s">
        <v>452</v>
      </c>
      <c r="I40" s="20" t="str">
        <f>IF(OR(K40="CR", J40="CR", L40="CR", M40="CR", N40="CR", O40="CR", P40="CR", Q40="CR", R40="CR", S40="CR",T40="CR", U40="CR", V40="CR", W40="CR", X40="CR", Y40="CR", Z40="CR", AA40="CR", AB40="CR", AC40="CR", AD40="CR", AE40="CR", AF40="CR", AG40="CR", AH40="CR", AI40="CR", AJ40="CR", AK40="CR", AL40="CR", AM40="CR", AN40="CR", AO40="CR", AP40="CR", AQ40="CR", AR40="CR", AS40="CR", AT40="CR", AU40="CR", AV40="CR", AW40="CR", AX40="CR"), "***CLUB RECORD***", "")</f>
        <v/>
      </c>
      <c r="J40" s="21" t="str">
        <f>IF(AND(A40=100, OR(AND(D40='club records'!$B$6, E40&lt;='club records'!$C$6), AND(D40='club records'!$B$7, E40&lt;='club records'!$C$7), AND(D40='club records'!$B$8, E40&lt;='club records'!$C$8), AND(D40='club records'!$B$9, E40&lt;='club records'!$C$9), AND(D40='club records'!$B$10, E40&lt;='club records'!$C$10))),"CR"," ")</f>
        <v xml:space="preserve"> </v>
      </c>
      <c r="K40" s="21" t="str">
        <f>IF(AND(A40=200, OR(AND(D40='club records'!$B$11, E40&lt;='club records'!$C$11), AND(D40='club records'!$B$12, E40&lt;='club records'!$C$12), AND(D40='club records'!$B$13, E40&lt;='club records'!$C$13), AND(D40='club records'!$B$14, E40&lt;='club records'!$C$14), AND(D40='club records'!$B$15, E40&lt;='club records'!$C$15))),"CR"," ")</f>
        <v xml:space="preserve"> </v>
      </c>
      <c r="L40" s="21" t="str">
        <f>IF(AND(A40=300, OR(AND(D40='club records'!$B$16, E40&lt;='club records'!$C$16), AND(D40='club records'!$B$17, E40&lt;='club records'!$C$17))),"CR"," ")</f>
        <v xml:space="preserve"> </v>
      </c>
      <c r="M40" s="21" t="str">
        <f>IF(AND(A40=400, OR(AND(D40='club records'!$B$19, E40&lt;='club records'!$C$19), AND(D40='club records'!$B$20, E40&lt;='club records'!$C$20), AND(D40='club records'!$B$21, E40&lt;='club records'!$C$21))),"CR"," ")</f>
        <v xml:space="preserve"> </v>
      </c>
      <c r="N40" s="21" t="str">
        <f>IF(AND(A40=800, OR(AND(D40='club records'!$B$22, E40&lt;='club records'!$C$22), AND(D40='club records'!$B$23, E40&lt;='club records'!$C$23), AND(D40='club records'!$B$24, E40&lt;='club records'!$C$24), AND(D40='club records'!$B$25, E40&lt;='club records'!$C$25), AND(D40='club records'!$B$26, E40&lt;='club records'!$C$26))),"CR"," ")</f>
        <v xml:space="preserve"> </v>
      </c>
      <c r="O40" s="21" t="str">
        <f>IF(AND(A40=1200, AND(D40='club records'!$B$28, E40&lt;='club records'!$C$28)),"CR"," ")</f>
        <v xml:space="preserve"> </v>
      </c>
      <c r="P40" s="21" t="str">
        <f>IF(AND(A40=1500, OR(AND(D40='club records'!$B$29, E40&lt;='club records'!$C$29), AND(D40='club records'!$B$30, E40&lt;='club records'!$C$30), AND(D40='club records'!$B$31, E40&lt;='club records'!$C$31), AND(D40='club records'!$B$32, E40&lt;='club records'!$C$32), AND(D40='club records'!$B$33, E40&lt;='club records'!$C$33))),"CR"," ")</f>
        <v xml:space="preserve"> </v>
      </c>
      <c r="Q40" s="21" t="str">
        <f>IF(AND(A40="1M", AND(D40='club records'!$B$37,E40&lt;='club records'!$C$37)),"CR"," ")</f>
        <v xml:space="preserve"> </v>
      </c>
      <c r="R40" s="21" t="str">
        <f>IF(AND(A40=3000, OR(AND(D40='club records'!$B$39, E40&lt;='club records'!$C$39), AND(D40='club records'!$B$40, E40&lt;='club records'!$C$40), AND(D40='club records'!$B$41, E40&lt;='club records'!$C$41))),"CR"," ")</f>
        <v xml:space="preserve"> </v>
      </c>
      <c r="S40" s="21" t="str">
        <f>IF(AND(A40=5000, OR(AND(D40='club records'!$B$42, E40&lt;='club records'!$C$42), AND(D40='club records'!$B$43, E40&lt;='club records'!$C$43))),"CR"," ")</f>
        <v xml:space="preserve"> </v>
      </c>
      <c r="T40" s="21" t="str">
        <f>IF(AND(A40=10000, OR(AND(D40='club records'!$B$44, E40&lt;='club records'!$C$44), AND(D40='club records'!$B$45, E40&lt;='club records'!$C$45))),"CR"," ")</f>
        <v xml:space="preserve"> </v>
      </c>
      <c r="U40" s="22" t="str">
        <f>IF(AND(A40="high jump", OR(AND(D40='club records'!$F$1, E40&gt;='club records'!$G$1), AND(D40='club records'!$F$2, E40&gt;='club records'!$G$2), AND(D40='club records'!$F$3, E40&gt;='club records'!$G$3),AND(D40='club records'!$F$4, E40&gt;='club records'!$G$4), AND(D40='club records'!$F$5, E40&gt;='club records'!$G$5))), "CR", " ")</f>
        <v xml:space="preserve"> </v>
      </c>
      <c r="V40" s="22" t="str">
        <f>IF(AND(A40="long jump", OR(AND(D40='club records'!$F$6, E40&gt;='club records'!$G$6), AND(D40='club records'!$F$7, E40&gt;='club records'!$G$7), AND(D40='club records'!$F$8, E40&gt;='club records'!$G$8), AND(D40='club records'!$F$9, E40&gt;='club records'!$G$9), AND(D40='club records'!$F$10, E40&gt;='club records'!$G$10))), "CR", " ")</f>
        <v xml:space="preserve"> </v>
      </c>
      <c r="W40" s="22" t="str">
        <f>IF(AND(A40="triple jump", OR(AND(D40='club records'!$F$11, E40&gt;='club records'!$G$11), AND(D40='club records'!$F$12, E40&gt;='club records'!$G$12), AND(D40='club records'!$F$13, E40&gt;='club records'!$G$13), AND(D40='club records'!$F$14, E40&gt;='club records'!$G$14), AND(D40='club records'!$F$15, E40&gt;='club records'!$G$15))), "CR", " ")</f>
        <v xml:space="preserve"> </v>
      </c>
      <c r="X40" s="22" t="str">
        <f>IF(AND(A40="pole vault", OR(AND(D40='club records'!$F$16, E40&gt;='club records'!$G$16), AND(D40='club records'!$F$17, E40&gt;='club records'!$G$17), AND(D40='club records'!$F$18, E40&gt;='club records'!$G$18), AND(D40='club records'!$F$19, E40&gt;='club records'!$G$19), AND(D40='club records'!$F$20, E40&gt;='club records'!$G$20))), "CR", " ")</f>
        <v xml:space="preserve"> </v>
      </c>
      <c r="Y40" s="22" t="str">
        <f>IF(AND(A40="discus 0.75", AND(D40='club records'!$F$21, E40&gt;='club records'!$G$21)), "CR", " ")</f>
        <v xml:space="preserve"> </v>
      </c>
      <c r="Z40" s="22" t="str">
        <f>IF(AND(A40="discus 1", OR(AND(D40='club records'!$F$22, E40&gt;='club records'!$G$22), AND(D40='club records'!$F$23, E40&gt;='club records'!$G$23), AND(D40='club records'!$F$24, E40&gt;='club records'!$G$24), AND(D40='club records'!$F$25, E40&gt;='club records'!$G$25))), "CR", " ")</f>
        <v xml:space="preserve"> </v>
      </c>
      <c r="AA40" s="22" t="str">
        <f>IF(AND(A40="hammer 3", OR(AND(D40='club records'!$F$26, E40&gt;='club records'!$G$26), AND(D40='club records'!$F$27, E40&gt;='club records'!$G$27), AND(D40='club records'!$F$28, E40&gt;='club records'!$G$28))), "CR", " ")</f>
        <v xml:space="preserve"> </v>
      </c>
      <c r="AB40" s="22" t="str">
        <f>IF(AND(A40="hammer 4", OR(AND(D40='club records'!$F$29, E40&gt;='club records'!$G$29), AND(D40='club records'!$F$30, E40&gt;='club records'!$G$30))), "CR", " ")</f>
        <v xml:space="preserve"> </v>
      </c>
      <c r="AC40" s="22" t="str">
        <f>IF(AND(A40="javelin 400", AND(D40='club records'!$F$31, E40&gt;='club records'!$G$31)), "CR", " ")</f>
        <v xml:space="preserve"> </v>
      </c>
      <c r="AD40" s="22" t="str">
        <f>IF(AND(A40="javelin 500", OR(AND(D40='club records'!$F$32, E40&gt;='club records'!$G$32), AND(D40='club records'!$F$33, E40&gt;='club records'!$G$33))), "CR", " ")</f>
        <v xml:space="preserve"> </v>
      </c>
      <c r="AE40" s="22" t="str">
        <f>IF(AND(A40="javelin 600", OR(AND(D40='club records'!$F$34, E40&gt;='club records'!$G$34), AND(D40='club records'!$F$35, E40&gt;='club records'!$G$35))), "CR", " ")</f>
        <v xml:space="preserve"> </v>
      </c>
      <c r="AF40" s="22" t="str">
        <f>IF(AND(A40="shot 2.72", AND(D40='club records'!$F$36, E40&gt;='club records'!$G$36)), "CR", " ")</f>
        <v xml:space="preserve"> </v>
      </c>
      <c r="AG40" s="22" t="str">
        <f>IF(AND(A40="shot 3", OR(AND(D40='club records'!$F$37, E40&gt;='club records'!$G$37), AND(D40='club records'!$F$38, E40&gt;='club records'!$G$38))), "CR", " ")</f>
        <v xml:space="preserve"> </v>
      </c>
      <c r="AH40" s="22" t="str">
        <f>IF(AND(A40="shot 4", OR(AND(D40='club records'!$F$39, E40&gt;='club records'!$G$39), AND(D40='club records'!$F$40, E40&gt;='club records'!$G$40))), "CR", " ")</f>
        <v xml:space="preserve"> </v>
      </c>
      <c r="AI40" s="22" t="str">
        <f>IF(AND(A40="70H", AND(D40='club records'!$J$6, E40&lt;='club records'!$K$6)), "CR", " ")</f>
        <v xml:space="preserve"> </v>
      </c>
      <c r="AJ40" s="22" t="str">
        <f>IF(AND(A40="75H", AND(D40='club records'!$J$7, E40&lt;='club records'!$K$7)), "CR", " ")</f>
        <v xml:space="preserve"> </v>
      </c>
      <c r="AK40" s="22" t="str">
        <f>IF(AND(A40="80H", AND(D40='club records'!$J$8, E40&lt;='club records'!$K$8)), "CR", " ")</f>
        <v xml:space="preserve"> </v>
      </c>
      <c r="AL40" s="22" t="str">
        <f>IF(AND(A40="100H", OR(AND(D40='club records'!$J$9, E40&lt;='club records'!$K$9), AND(D40='club records'!$J$10, E40&lt;='club records'!$K$10))), "CR", " ")</f>
        <v xml:space="preserve"> </v>
      </c>
      <c r="AM40" s="22" t="str">
        <f>IF(AND(A40="300H", AND(D40='club records'!$J$11, E40&lt;='club records'!$K$11)), "CR", " ")</f>
        <v xml:space="preserve"> </v>
      </c>
      <c r="AN40" s="22" t="str">
        <f>IF(AND(A40="400H", OR(AND(D40='club records'!$J$12, E40&lt;='club records'!$K$12), AND(D40='club records'!$J$13, E40&lt;='club records'!$K$13), AND(D40='club records'!$J$14, E40&lt;='club records'!$K$14))), "CR", " ")</f>
        <v xml:space="preserve"> </v>
      </c>
      <c r="AO40" s="22" t="str">
        <f>IF(AND(A40="1500SC", OR(AND(D40='club records'!$J$15, E40&lt;='club records'!$K$15), AND(D40='club records'!$J$16, E40&lt;='club records'!$K$16))), "CR", " ")</f>
        <v xml:space="preserve"> </v>
      </c>
      <c r="AP40" s="22" t="str">
        <f>IF(AND(A40="2000SC", OR(AND(D40='club records'!$J$18, E40&lt;='club records'!$K$18), AND(D40='club records'!$J$19, E40&lt;='club records'!$K$19))), "CR", " ")</f>
        <v xml:space="preserve"> </v>
      </c>
      <c r="AQ40" s="22" t="str">
        <f>IF(AND(A40="3000SC", AND(D40='club records'!$J$21, E40&lt;='club records'!$K$21)), "CR", " ")</f>
        <v xml:space="preserve"> </v>
      </c>
      <c r="AR40" s="21" t="str">
        <f>IF(AND(A40="4x100", OR(AND(D40='club records'!$N$1, E40&lt;='club records'!$O$1), AND(D40='club records'!$N$2, E40&lt;='club records'!$O$2), AND(D40='club records'!$N$3, E40&lt;='club records'!$O$3), AND(D40='club records'!$N$4, E40&lt;='club records'!$O$4), AND(D40='club records'!$N$5, E40&lt;='club records'!$O$5))), "CR", " ")</f>
        <v xml:space="preserve"> </v>
      </c>
      <c r="AS40" s="21" t="str">
        <f>IF(AND(A40="4x200", OR(AND(D40='club records'!$N$6, E40&lt;='club records'!$O$6), AND(D40='club records'!$N$7, E40&lt;='club records'!$O$7), AND(D40='club records'!$N$8, E40&lt;='club records'!$O$8), AND(D40='club records'!$N$9, E40&lt;='club records'!$O$9), AND(D40='club records'!$N$10, E40&lt;='club records'!$O$10))), "CR", " ")</f>
        <v xml:space="preserve"> </v>
      </c>
      <c r="AT40" s="21" t="str">
        <f>IF(AND(A40="4x300", OR(AND(D40='club records'!$N$11, E40&lt;='club records'!$O$11), AND(D40='club records'!$N$12, E40&lt;='club records'!$O$12))), "CR", " ")</f>
        <v xml:space="preserve"> </v>
      </c>
      <c r="AU40" s="21" t="str">
        <f>IF(AND(A40="4x400", OR(AND(D40='club records'!$N$13, E40&lt;='club records'!$O$13), AND(D40='club records'!$N$14, E40&lt;='club records'!$O$14), AND(D40='club records'!$N$15, E40&lt;='club records'!$O$15))), "CR", " ")</f>
        <v xml:space="preserve"> </v>
      </c>
      <c r="AV40" s="21" t="str">
        <f>IF(AND(A40="3x800", OR(AND(D40='club records'!$N$16, E40&lt;='club records'!$O$16), AND(D40='club records'!$N$17, E40&lt;='club records'!$O$17), AND(D40='club records'!$N$18, E40&lt;='club records'!$O$18), AND(D40='club records'!$N$19, E40&lt;='club records'!$O$19))), "CR", " ")</f>
        <v xml:space="preserve"> </v>
      </c>
      <c r="AW40" s="21" t="str">
        <f>IF(AND(A40="pentathlon", OR(AND(D40='club records'!$N$21, E40&gt;='club records'!$O$21), AND(D40='club records'!$N$22, E40&gt;='club records'!$O$22), AND(D40='club records'!$N$23, E40&gt;='club records'!$O$23), AND(D40='club records'!$N$24, E40&gt;='club records'!$O$24), AND(D40='club records'!$N$25, E40&gt;='club records'!$O$25))), "CR", " ")</f>
        <v xml:space="preserve"> </v>
      </c>
      <c r="AX40" s="21" t="str">
        <f>IF(AND(A40="heptathlon", OR(AND(D40='club records'!$N$26, E40&gt;='club records'!$O$26), AND(D40='club records'!$N$27, E40&gt;='club records'!$O$27), AND(D40='club records'!$N$28, E40&gt;='club records'!$O$28), )), "CR", " ")</f>
        <v xml:space="preserve"> </v>
      </c>
    </row>
    <row r="41" spans="1:50" ht="15" x14ac:dyDescent="0.25">
      <c r="A41" s="2" t="s">
        <v>30</v>
      </c>
      <c r="B41" s="2" t="s">
        <v>28</v>
      </c>
      <c r="C41" s="2" t="s">
        <v>182</v>
      </c>
      <c r="D41" s="13" t="s">
        <v>45</v>
      </c>
      <c r="E41" s="14">
        <v>14.15</v>
      </c>
      <c r="F41" s="19">
        <v>43625</v>
      </c>
      <c r="G41" s="23" t="s">
        <v>433</v>
      </c>
      <c r="H41" s="2" t="s">
        <v>434</v>
      </c>
      <c r="I41" s="20" t="s">
        <v>430</v>
      </c>
      <c r="N41" s="2"/>
      <c r="O41" s="21"/>
      <c r="P41" s="21"/>
      <c r="Q41" s="21"/>
      <c r="R41" s="21"/>
      <c r="S41" s="21"/>
      <c r="T41" s="21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1"/>
      <c r="AS41" s="21"/>
      <c r="AT41" s="21"/>
      <c r="AU41" s="21"/>
      <c r="AV41" s="21"/>
      <c r="AW41" s="21"/>
      <c r="AX41" s="21"/>
    </row>
    <row r="42" spans="1:50" ht="15" x14ac:dyDescent="0.25">
      <c r="A42" s="2" t="s">
        <v>30</v>
      </c>
      <c r="B42" s="2" t="s">
        <v>77</v>
      </c>
      <c r="C42" s="2" t="s">
        <v>78</v>
      </c>
      <c r="D42" s="13" t="s">
        <v>45</v>
      </c>
      <c r="E42" s="14">
        <v>14.28</v>
      </c>
      <c r="F42" s="23">
        <v>43639</v>
      </c>
      <c r="G42" s="2" t="s">
        <v>360</v>
      </c>
      <c r="H42" s="2" t="s">
        <v>453</v>
      </c>
      <c r="I42" s="20" t="str">
        <f>IF(OR(K42="CR", J42="CR", L42="CR", M42="CR", N42="CR", O42="CR", P42="CR", Q42="CR", R42="CR", S42="CR",T42="CR", U42="CR", V42="CR", W42="CR", X42="CR", Y42="CR", Z42="CR", AA42="CR", AB42="CR", AC42="CR", AD42="CR", AE42="CR", AF42="CR", AG42="CR", AH42="CR", AI42="CR", AJ42="CR", AK42="CR", AL42="CR", AM42="CR", AN42="CR", AO42="CR", AP42="CR", AQ42="CR", AR42="CR", AS42="CR", AT42="CR", AU42="CR", AV42="CR", AW42="CR", AX42="CR"), "***CLUB RECORD***", "")</f>
        <v/>
      </c>
      <c r="J42" s="21" t="str">
        <f>IF(AND(A42=100, OR(AND(D42='club records'!$B$6, E42&lt;='club records'!$C$6), AND(D42='club records'!$B$7, E42&lt;='club records'!$C$7), AND(D42='club records'!$B$8, E42&lt;='club records'!$C$8), AND(D42='club records'!$B$9, E42&lt;='club records'!$C$9), AND(D42='club records'!$B$10, E42&lt;='club records'!$C$10))),"CR"," ")</f>
        <v xml:space="preserve"> </v>
      </c>
      <c r="K42" s="21" t="str">
        <f>IF(AND(A42=200, OR(AND(D42='club records'!$B$11, E42&lt;='club records'!$C$11), AND(D42='club records'!$B$12, E42&lt;='club records'!$C$12), AND(D42='club records'!$B$13, E42&lt;='club records'!$C$13), AND(D42='club records'!$B$14, E42&lt;='club records'!$C$14), AND(D42='club records'!$B$15, E42&lt;='club records'!$C$15))),"CR"," ")</f>
        <v xml:space="preserve"> </v>
      </c>
      <c r="L42" s="21" t="str">
        <f>IF(AND(A42=300, OR(AND(D42='club records'!$B$16, E42&lt;='club records'!$C$16), AND(D42='club records'!$B$17, E42&lt;='club records'!$C$17))),"CR"," ")</f>
        <v xml:space="preserve"> </v>
      </c>
      <c r="M42" s="21" t="str">
        <f>IF(AND(A42=400, OR(AND(D42='club records'!$B$19, E42&lt;='club records'!$C$19), AND(D42='club records'!$B$20, E42&lt;='club records'!$C$20), AND(D42='club records'!$B$21, E42&lt;='club records'!$C$21))),"CR"," ")</f>
        <v xml:space="preserve"> </v>
      </c>
      <c r="N42" s="21" t="str">
        <f>IF(AND(A42=800, OR(AND(D42='club records'!$B$22, E42&lt;='club records'!$C$22), AND(D42='club records'!$B$23, E42&lt;='club records'!$C$23), AND(D42='club records'!$B$24, E42&lt;='club records'!$C$24), AND(D42='club records'!$B$25, E42&lt;='club records'!$C$25), AND(D42='club records'!$B$26, E42&lt;='club records'!$C$26))),"CR"," ")</f>
        <v xml:space="preserve"> </v>
      </c>
      <c r="O42" s="21" t="str">
        <f>IF(AND(A42=1200, AND(D42='club records'!$B$28, E42&lt;='club records'!$C$28)),"CR"," ")</f>
        <v xml:space="preserve"> </v>
      </c>
      <c r="P42" s="21" t="str">
        <f>IF(AND(A42=1500, OR(AND(D42='club records'!$B$29, E42&lt;='club records'!$C$29), AND(D42='club records'!$B$30, E42&lt;='club records'!$C$30), AND(D42='club records'!$B$31, E42&lt;='club records'!$C$31), AND(D42='club records'!$B$32, E42&lt;='club records'!$C$32), AND(D42='club records'!$B$33, E42&lt;='club records'!$C$33))),"CR"," ")</f>
        <v xml:space="preserve"> </v>
      </c>
      <c r="Q42" s="21" t="str">
        <f>IF(AND(A42="1M", AND(D42='club records'!$B$37,E42&lt;='club records'!$C$37)),"CR"," ")</f>
        <v xml:space="preserve"> </v>
      </c>
      <c r="R42" s="21" t="str">
        <f>IF(AND(A42=3000, OR(AND(D42='club records'!$B$39, E42&lt;='club records'!$C$39), AND(D42='club records'!$B$40, E42&lt;='club records'!$C$40), AND(D42='club records'!$B$41, E42&lt;='club records'!$C$41))),"CR"," ")</f>
        <v xml:space="preserve"> </v>
      </c>
      <c r="S42" s="21" t="str">
        <f>IF(AND(A42=5000, OR(AND(D42='club records'!$B$42, E42&lt;='club records'!$C$42), AND(D42='club records'!$B$43, E42&lt;='club records'!$C$43))),"CR"," ")</f>
        <v xml:space="preserve"> </v>
      </c>
      <c r="T42" s="21" t="str">
        <f>IF(AND(A42=10000, OR(AND(D42='club records'!$B$44, E42&lt;='club records'!$C$44), AND(D42='club records'!$B$45, E42&lt;='club records'!$C$45))),"CR"," ")</f>
        <v xml:space="preserve"> </v>
      </c>
      <c r="U42" s="22" t="str">
        <f>IF(AND(A42="high jump", OR(AND(D42='club records'!$F$1, E42&gt;='club records'!$G$1), AND(D42='club records'!$F$2, E42&gt;='club records'!$G$2), AND(D42='club records'!$F$3, E42&gt;='club records'!$G$3),AND(D42='club records'!$F$4, E42&gt;='club records'!$G$4), AND(D42='club records'!$F$5, E42&gt;='club records'!$G$5))), "CR", " ")</f>
        <v xml:space="preserve"> </v>
      </c>
      <c r="V42" s="22" t="str">
        <f>IF(AND(A42="long jump", OR(AND(D42='club records'!$F$6, E42&gt;='club records'!$G$6), AND(D42='club records'!$F$7, E42&gt;='club records'!$G$7), AND(D42='club records'!$F$8, E42&gt;='club records'!$G$8), AND(D42='club records'!$F$9, E42&gt;='club records'!$G$9), AND(D42='club records'!$F$10, E42&gt;='club records'!$G$10))), "CR", " ")</f>
        <v xml:space="preserve"> </v>
      </c>
      <c r="W42" s="22" t="str">
        <f>IF(AND(A42="triple jump", OR(AND(D42='club records'!$F$11, E42&gt;='club records'!$G$11), AND(D42='club records'!$F$12, E42&gt;='club records'!$G$12), AND(D42='club records'!$F$13, E42&gt;='club records'!$G$13), AND(D42='club records'!$F$14, E42&gt;='club records'!$G$14), AND(D42='club records'!$F$15, E42&gt;='club records'!$G$15))), "CR", " ")</f>
        <v xml:space="preserve"> </v>
      </c>
      <c r="X42" s="22" t="str">
        <f>IF(AND(A42="pole vault", OR(AND(D42='club records'!$F$16, E42&gt;='club records'!$G$16), AND(D42='club records'!$F$17, E42&gt;='club records'!$G$17), AND(D42='club records'!$F$18, E42&gt;='club records'!$G$18), AND(D42='club records'!$F$19, E42&gt;='club records'!$G$19), AND(D42='club records'!$F$20, E42&gt;='club records'!$G$20))), "CR", " ")</f>
        <v xml:space="preserve"> </v>
      </c>
      <c r="Y42" s="22" t="str">
        <f>IF(AND(A42="discus 0.75", AND(D42='club records'!$F$21, E42&gt;='club records'!$G$21)), "CR", " ")</f>
        <v xml:space="preserve"> </v>
      </c>
      <c r="Z42" s="22" t="str">
        <f>IF(AND(A42="discus 1", OR(AND(D42='club records'!$F$22, E42&gt;='club records'!$G$22), AND(D42='club records'!$F$23, E42&gt;='club records'!$G$23), AND(D42='club records'!$F$24, E42&gt;='club records'!$G$24), AND(D42='club records'!$F$25, E42&gt;='club records'!$G$25))), "CR", " ")</f>
        <v xml:space="preserve"> </v>
      </c>
      <c r="AA42" s="22" t="str">
        <f>IF(AND(A42="hammer 3", OR(AND(D42='club records'!$F$26, E42&gt;='club records'!$G$26), AND(D42='club records'!$F$27, E42&gt;='club records'!$G$27), AND(D42='club records'!$F$28, E42&gt;='club records'!$G$28))), "CR", " ")</f>
        <v xml:space="preserve"> </v>
      </c>
      <c r="AB42" s="22" t="str">
        <f>IF(AND(A42="hammer 4", OR(AND(D42='club records'!$F$29, E42&gt;='club records'!$G$29), AND(D42='club records'!$F$30, E42&gt;='club records'!$G$30))), "CR", " ")</f>
        <v xml:space="preserve"> </v>
      </c>
      <c r="AC42" s="22" t="str">
        <f>IF(AND(A42="javelin 400", AND(D42='club records'!$F$31, E42&gt;='club records'!$G$31)), "CR", " ")</f>
        <v xml:space="preserve"> </v>
      </c>
      <c r="AD42" s="22" t="str">
        <f>IF(AND(A42="javelin 500", OR(AND(D42='club records'!$F$32, E42&gt;='club records'!$G$32), AND(D42='club records'!$F$33, E42&gt;='club records'!$G$33))), "CR", " ")</f>
        <v xml:space="preserve"> </v>
      </c>
      <c r="AE42" s="22" t="str">
        <f>IF(AND(A42="javelin 600", OR(AND(D42='club records'!$F$34, E42&gt;='club records'!$G$34), AND(D42='club records'!$F$35, E42&gt;='club records'!$G$35))), "CR", " ")</f>
        <v xml:space="preserve"> </v>
      </c>
      <c r="AF42" s="22" t="str">
        <f>IF(AND(A42="shot 2.72", AND(D42='club records'!$F$36, E42&gt;='club records'!$G$36)), "CR", " ")</f>
        <v xml:space="preserve"> </v>
      </c>
      <c r="AG42" s="22" t="str">
        <f>IF(AND(A42="shot 3", OR(AND(D42='club records'!$F$37, E42&gt;='club records'!$G$37), AND(D42='club records'!$F$38, E42&gt;='club records'!$G$38))), "CR", " ")</f>
        <v xml:space="preserve"> </v>
      </c>
      <c r="AH42" s="22" t="str">
        <f>IF(AND(A42="shot 4", OR(AND(D42='club records'!$F$39, E42&gt;='club records'!$G$39), AND(D42='club records'!$F$40, E42&gt;='club records'!$G$40))), "CR", " ")</f>
        <v xml:space="preserve"> </v>
      </c>
      <c r="AI42" s="22" t="str">
        <f>IF(AND(A42="70H", AND(D42='club records'!$J$6, E42&lt;='club records'!$K$6)), "CR", " ")</f>
        <v xml:space="preserve"> </v>
      </c>
      <c r="AJ42" s="22" t="str">
        <f>IF(AND(A42="75H", AND(D42='club records'!$J$7, E42&lt;='club records'!$K$7)), "CR", " ")</f>
        <v xml:space="preserve"> </v>
      </c>
      <c r="AK42" s="22" t="str">
        <f>IF(AND(A42="80H", AND(D42='club records'!$J$8, E42&lt;='club records'!$K$8)), "CR", " ")</f>
        <v xml:space="preserve"> </v>
      </c>
      <c r="AL42" s="22" t="str">
        <f>IF(AND(A42="100H", OR(AND(D42='club records'!$J$9, E42&lt;='club records'!$K$9), AND(D42='club records'!$J$10, E42&lt;='club records'!$K$10))), "CR", " ")</f>
        <v xml:space="preserve"> </v>
      </c>
      <c r="AM42" s="22" t="str">
        <f>IF(AND(A42="300H", AND(D42='club records'!$J$11, E42&lt;='club records'!$K$11)), "CR", " ")</f>
        <v xml:space="preserve"> </v>
      </c>
      <c r="AN42" s="22" t="str">
        <f>IF(AND(A42="400H", OR(AND(D42='club records'!$J$12, E42&lt;='club records'!$K$12), AND(D42='club records'!$J$13, E42&lt;='club records'!$K$13), AND(D42='club records'!$J$14, E42&lt;='club records'!$K$14))), "CR", " ")</f>
        <v xml:space="preserve"> </v>
      </c>
      <c r="AO42" s="22" t="str">
        <f>IF(AND(A42="1500SC", OR(AND(D42='club records'!$J$15, E42&lt;='club records'!$K$15), AND(D42='club records'!$J$16, E42&lt;='club records'!$K$16))), "CR", " ")</f>
        <v xml:space="preserve"> </v>
      </c>
      <c r="AP42" s="22" t="str">
        <f>IF(AND(A42="2000SC", OR(AND(D42='club records'!$J$18, E42&lt;='club records'!$K$18), AND(D42='club records'!$J$19, E42&lt;='club records'!$K$19))), "CR", " ")</f>
        <v xml:space="preserve"> </v>
      </c>
      <c r="AQ42" s="22" t="str">
        <f>IF(AND(A42="3000SC", AND(D42='club records'!$J$21, E42&lt;='club records'!$K$21)), "CR", " ")</f>
        <v xml:space="preserve"> </v>
      </c>
      <c r="AR42" s="21" t="str">
        <f>IF(AND(A42="4x100", OR(AND(D42='club records'!$N$1, E42&lt;='club records'!$O$1), AND(D42='club records'!$N$2, E42&lt;='club records'!$O$2), AND(D42='club records'!$N$3, E42&lt;='club records'!$O$3), AND(D42='club records'!$N$4, E42&lt;='club records'!$O$4), AND(D42='club records'!$N$5, E42&lt;='club records'!$O$5))), "CR", " ")</f>
        <v xml:space="preserve"> </v>
      </c>
      <c r="AS42" s="21" t="str">
        <f>IF(AND(A42="4x200", OR(AND(D42='club records'!$N$6, E42&lt;='club records'!$O$6), AND(D42='club records'!$N$7, E42&lt;='club records'!$O$7), AND(D42='club records'!$N$8, E42&lt;='club records'!$O$8), AND(D42='club records'!$N$9, E42&lt;='club records'!$O$9), AND(D42='club records'!$N$10, E42&lt;='club records'!$O$10))), "CR", " ")</f>
        <v xml:space="preserve"> </v>
      </c>
      <c r="AT42" s="21" t="str">
        <f>IF(AND(A42="4x300", OR(AND(D42='club records'!$N$11, E42&lt;='club records'!$O$11), AND(D42='club records'!$N$12, E42&lt;='club records'!$O$12))), "CR", " ")</f>
        <v xml:space="preserve"> </v>
      </c>
      <c r="AU42" s="21" t="str">
        <f>IF(AND(A42="4x400", OR(AND(D42='club records'!$N$13, E42&lt;='club records'!$O$13), AND(D42='club records'!$N$14, E42&lt;='club records'!$O$14), AND(D42='club records'!$N$15, E42&lt;='club records'!$O$15))), "CR", " ")</f>
        <v xml:space="preserve"> </v>
      </c>
      <c r="AV42" s="21" t="str">
        <f>IF(AND(A42="3x800", OR(AND(D42='club records'!$N$16, E42&lt;='club records'!$O$16), AND(D42='club records'!$N$17, E42&lt;='club records'!$O$17), AND(D42='club records'!$N$18, E42&lt;='club records'!$O$18), AND(D42='club records'!$N$19, E42&lt;='club records'!$O$19))), "CR", " ")</f>
        <v xml:space="preserve"> </v>
      </c>
      <c r="AW42" s="21" t="str">
        <f>IF(AND(A42="pentathlon", OR(AND(D42='club records'!$N$21, E42&gt;='club records'!$O$21), AND(D42='club records'!$N$22, E42&gt;='club records'!$O$22), AND(D42='club records'!$N$23, E42&gt;='club records'!$O$23), AND(D42='club records'!$N$24, E42&gt;='club records'!$O$24), AND(D42='club records'!$N$25, E42&gt;='club records'!$O$25))), "CR", " ")</f>
        <v xml:space="preserve"> </v>
      </c>
      <c r="AX42" s="21" t="str">
        <f>IF(AND(A42="heptathlon", OR(AND(D42='club records'!$N$26, E42&gt;='club records'!$O$26), AND(D42='club records'!$N$27, E42&gt;='club records'!$O$27), AND(D42='club records'!$N$28, E42&gt;='club records'!$O$28), )), "CR", " ")</f>
        <v xml:space="preserve"> </v>
      </c>
    </row>
    <row r="43" spans="1:50" ht="15" x14ac:dyDescent="0.25">
      <c r="A43" s="2" t="s">
        <v>30</v>
      </c>
      <c r="B43" s="2" t="s">
        <v>29</v>
      </c>
      <c r="C43" s="2" t="s">
        <v>76</v>
      </c>
      <c r="D43" s="13" t="s">
        <v>45</v>
      </c>
      <c r="E43" s="14">
        <v>14.46</v>
      </c>
      <c r="F43" s="23">
        <v>43610</v>
      </c>
      <c r="G43" s="2" t="s">
        <v>360</v>
      </c>
      <c r="H43" s="2" t="s">
        <v>401</v>
      </c>
      <c r="I43" s="20" t="str">
        <f>IF(OR(K43="CR", J43="CR", L43="CR", M43="CR", N43="CR", O43="CR", P43="CR", Q43="CR", R43="CR", S43="CR",T43="CR", U43="CR", V43="CR", W43="CR", X43="CR", Y43="CR", Z43="CR", AA43="CR", AB43="CR", AC43="CR", AD43="CR", AE43="CR", AF43="CR", AG43="CR", AH43="CR", AI43="CR", AJ43="CR", AK43="CR", AL43="CR", AM43="CR", AN43="CR", AO43="CR", AP43="CR", AQ43="CR", AR43="CR", AS43="CR", AT43="CR", AU43="CR", AV43="CR", AW43="CR", AX43="CR"), "***CLUB RECORD***", "")</f>
        <v/>
      </c>
      <c r="J43" s="21" t="str">
        <f>IF(AND(A43=100, OR(AND(D43='club records'!$B$6, E43&lt;='club records'!$C$6), AND(D43='club records'!$B$7, E43&lt;='club records'!$C$7), AND(D43='club records'!$B$8, E43&lt;='club records'!$C$8), AND(D43='club records'!$B$9, E43&lt;='club records'!$C$9), AND(D43='club records'!$B$10, E43&lt;='club records'!$C$10))),"CR"," ")</f>
        <v xml:space="preserve"> </v>
      </c>
      <c r="K43" s="21" t="str">
        <f>IF(AND(A43=200, OR(AND(D43='club records'!$B$11, E43&lt;='club records'!$C$11), AND(D43='club records'!$B$12, E43&lt;='club records'!$C$12), AND(D43='club records'!$B$13, E43&lt;='club records'!$C$13), AND(D43='club records'!$B$14, E43&lt;='club records'!$C$14), AND(D43='club records'!$B$15, E43&lt;='club records'!$C$15))),"CR"," ")</f>
        <v xml:space="preserve"> </v>
      </c>
      <c r="L43" s="21" t="str">
        <f>IF(AND(A43=300, OR(AND(D43='club records'!$B$16, E43&lt;='club records'!$C$16), AND(D43='club records'!$B$17, E43&lt;='club records'!$C$17))),"CR"," ")</f>
        <v xml:space="preserve"> </v>
      </c>
      <c r="M43" s="21" t="str">
        <f>IF(AND(A43=400, OR(AND(D43='club records'!$B$19, E43&lt;='club records'!$C$19), AND(D43='club records'!$B$20, E43&lt;='club records'!$C$20), AND(D43='club records'!$B$21, E43&lt;='club records'!$C$21))),"CR"," ")</f>
        <v xml:space="preserve"> </v>
      </c>
      <c r="N43" s="21" t="str">
        <f>IF(AND(A43=800, OR(AND(D43='club records'!$B$22, E43&lt;='club records'!$C$22), AND(D43='club records'!$B$23, E43&lt;='club records'!$C$23), AND(D43='club records'!$B$24, E43&lt;='club records'!$C$24), AND(D43='club records'!$B$25, E43&lt;='club records'!$C$25), AND(D43='club records'!$B$26, E43&lt;='club records'!$C$26))),"CR"," ")</f>
        <v xml:space="preserve"> </v>
      </c>
      <c r="O43" s="21" t="str">
        <f>IF(AND(A43=1200, AND(D43='club records'!$B$28, E43&lt;='club records'!$C$28)),"CR"," ")</f>
        <v xml:space="preserve"> </v>
      </c>
      <c r="P43" s="21" t="str">
        <f>IF(AND(A43=1500, OR(AND(D43='club records'!$B$29, E43&lt;='club records'!$C$29), AND(D43='club records'!$B$30, E43&lt;='club records'!$C$30), AND(D43='club records'!$B$31, E43&lt;='club records'!$C$31), AND(D43='club records'!$B$32, E43&lt;='club records'!$C$32), AND(D43='club records'!$B$33, E43&lt;='club records'!$C$33))),"CR"," ")</f>
        <v xml:space="preserve"> </v>
      </c>
      <c r="Q43" s="21" t="str">
        <f>IF(AND(A43="1M", AND(D43='club records'!$B$37,E43&lt;='club records'!$C$37)),"CR"," ")</f>
        <v xml:space="preserve"> </v>
      </c>
      <c r="R43" s="21" t="str">
        <f>IF(AND(A43=3000, OR(AND(D43='club records'!$B$39, E43&lt;='club records'!$C$39), AND(D43='club records'!$B$40, E43&lt;='club records'!$C$40), AND(D43='club records'!$B$41, E43&lt;='club records'!$C$41))),"CR"," ")</f>
        <v xml:space="preserve"> </v>
      </c>
      <c r="S43" s="21" t="str">
        <f>IF(AND(A43=5000, OR(AND(D43='club records'!$B$42, E43&lt;='club records'!$C$42), AND(D43='club records'!$B$43, E43&lt;='club records'!$C$43))),"CR"," ")</f>
        <v xml:space="preserve"> </v>
      </c>
      <c r="T43" s="21" t="str">
        <f>IF(AND(A43=10000, OR(AND(D43='club records'!$B$44, E43&lt;='club records'!$C$44), AND(D43='club records'!$B$45, E43&lt;='club records'!$C$45))),"CR"," ")</f>
        <v xml:space="preserve"> </v>
      </c>
      <c r="U43" s="22" t="str">
        <f>IF(AND(A43="high jump", OR(AND(D43='club records'!$F$1, E43&gt;='club records'!$G$1), AND(D43='club records'!$F$2, E43&gt;='club records'!$G$2), AND(D43='club records'!$F$3, E43&gt;='club records'!$G$3),AND(D43='club records'!$F$4, E43&gt;='club records'!$G$4), AND(D43='club records'!$F$5, E43&gt;='club records'!$G$5))), "CR", " ")</f>
        <v xml:space="preserve"> </v>
      </c>
      <c r="V43" s="22" t="str">
        <f>IF(AND(A43="long jump", OR(AND(D43='club records'!$F$6, E43&gt;='club records'!$G$6), AND(D43='club records'!$F$7, E43&gt;='club records'!$G$7), AND(D43='club records'!$F$8, E43&gt;='club records'!$G$8), AND(D43='club records'!$F$9, E43&gt;='club records'!$G$9), AND(D43='club records'!$F$10, E43&gt;='club records'!$G$10))), "CR", " ")</f>
        <v xml:space="preserve"> </v>
      </c>
      <c r="W43" s="22" t="str">
        <f>IF(AND(A43="triple jump", OR(AND(D43='club records'!$F$11, E43&gt;='club records'!$G$11), AND(D43='club records'!$F$12, E43&gt;='club records'!$G$12), AND(D43='club records'!$F$13, E43&gt;='club records'!$G$13), AND(D43='club records'!$F$14, E43&gt;='club records'!$G$14), AND(D43='club records'!$F$15, E43&gt;='club records'!$G$15))), "CR", " ")</f>
        <v xml:space="preserve"> </v>
      </c>
      <c r="X43" s="22" t="str">
        <f>IF(AND(A43="pole vault", OR(AND(D43='club records'!$F$16, E43&gt;='club records'!$G$16), AND(D43='club records'!$F$17, E43&gt;='club records'!$G$17), AND(D43='club records'!$F$18, E43&gt;='club records'!$G$18), AND(D43='club records'!$F$19, E43&gt;='club records'!$G$19), AND(D43='club records'!$F$20, E43&gt;='club records'!$G$20))), "CR", " ")</f>
        <v xml:space="preserve"> </v>
      </c>
      <c r="Y43" s="22" t="str">
        <f>IF(AND(A43="discus 0.75", AND(D43='club records'!$F$21, E43&gt;='club records'!$G$21)), "CR", " ")</f>
        <v xml:space="preserve"> </v>
      </c>
      <c r="Z43" s="22" t="str">
        <f>IF(AND(A43="discus 1", OR(AND(D43='club records'!$F$22, E43&gt;='club records'!$G$22), AND(D43='club records'!$F$23, E43&gt;='club records'!$G$23), AND(D43='club records'!$F$24, E43&gt;='club records'!$G$24), AND(D43='club records'!$F$25, E43&gt;='club records'!$G$25))), "CR", " ")</f>
        <v xml:space="preserve"> </v>
      </c>
      <c r="AA43" s="22" t="str">
        <f>IF(AND(A43="hammer 3", OR(AND(D43='club records'!$F$26, E43&gt;='club records'!$G$26), AND(D43='club records'!$F$27, E43&gt;='club records'!$G$27), AND(D43='club records'!$F$28, E43&gt;='club records'!$G$28))), "CR", " ")</f>
        <v xml:space="preserve"> </v>
      </c>
      <c r="AB43" s="22" t="str">
        <f>IF(AND(A43="hammer 4", OR(AND(D43='club records'!$F$29, E43&gt;='club records'!$G$29), AND(D43='club records'!$F$30, E43&gt;='club records'!$G$30))), "CR", " ")</f>
        <v xml:space="preserve"> </v>
      </c>
      <c r="AC43" s="22" t="str">
        <f>IF(AND(A43="javelin 400", AND(D43='club records'!$F$31, E43&gt;='club records'!$G$31)), "CR", " ")</f>
        <v xml:space="preserve"> </v>
      </c>
      <c r="AD43" s="22" t="str">
        <f>IF(AND(A43="javelin 500", OR(AND(D43='club records'!$F$32, E43&gt;='club records'!$G$32), AND(D43='club records'!$F$33, E43&gt;='club records'!$G$33))), "CR", " ")</f>
        <v xml:space="preserve"> </v>
      </c>
      <c r="AE43" s="22" t="str">
        <f>IF(AND(A43="javelin 600", OR(AND(D43='club records'!$F$34, E43&gt;='club records'!$G$34), AND(D43='club records'!$F$35, E43&gt;='club records'!$G$35))), "CR", " ")</f>
        <v xml:space="preserve"> </v>
      </c>
      <c r="AF43" s="22" t="str">
        <f>IF(AND(A43="shot 2.72", AND(D43='club records'!$F$36, E43&gt;='club records'!$G$36)), "CR", " ")</f>
        <v xml:space="preserve"> </v>
      </c>
      <c r="AG43" s="22" t="str">
        <f>IF(AND(A43="shot 3", OR(AND(D43='club records'!$F$37, E43&gt;='club records'!$G$37), AND(D43='club records'!$F$38, E43&gt;='club records'!$G$38))), "CR", " ")</f>
        <v xml:space="preserve"> </v>
      </c>
      <c r="AH43" s="22" t="str">
        <f>IF(AND(A43="shot 4", OR(AND(D43='club records'!$F$39, E43&gt;='club records'!$G$39), AND(D43='club records'!$F$40, E43&gt;='club records'!$G$40))), "CR", " ")</f>
        <v xml:space="preserve"> </v>
      </c>
      <c r="AI43" s="22" t="str">
        <f>IF(AND(A43="70H", AND(D43='club records'!$J$6, E43&lt;='club records'!$K$6)), "CR", " ")</f>
        <v xml:space="preserve"> </v>
      </c>
      <c r="AJ43" s="22" t="str">
        <f>IF(AND(A43="75H", AND(D43='club records'!$J$7, E43&lt;='club records'!$K$7)), "CR", " ")</f>
        <v xml:space="preserve"> </v>
      </c>
      <c r="AK43" s="22" t="str">
        <f>IF(AND(A43="80H", AND(D43='club records'!$J$8, E43&lt;='club records'!$K$8)), "CR", " ")</f>
        <v xml:space="preserve"> </v>
      </c>
      <c r="AL43" s="22" t="str">
        <f>IF(AND(A43="100H", OR(AND(D43='club records'!$J$9, E43&lt;='club records'!$K$9), AND(D43='club records'!$J$10, E43&lt;='club records'!$K$10))), "CR", " ")</f>
        <v xml:space="preserve"> </v>
      </c>
      <c r="AM43" s="22" t="str">
        <f>IF(AND(A43="300H", AND(D43='club records'!$J$11, E43&lt;='club records'!$K$11)), "CR", " ")</f>
        <v xml:space="preserve"> </v>
      </c>
      <c r="AN43" s="22" t="str">
        <f>IF(AND(A43="400H", OR(AND(D43='club records'!$J$12, E43&lt;='club records'!$K$12), AND(D43='club records'!$J$13, E43&lt;='club records'!$K$13), AND(D43='club records'!$J$14, E43&lt;='club records'!$K$14))), "CR", " ")</f>
        <v xml:space="preserve"> </v>
      </c>
      <c r="AO43" s="22" t="str">
        <f>IF(AND(A43="1500SC", OR(AND(D43='club records'!$J$15, E43&lt;='club records'!$K$15), AND(D43='club records'!$J$16, E43&lt;='club records'!$K$16))), "CR", " ")</f>
        <v xml:space="preserve"> </v>
      </c>
      <c r="AP43" s="22" t="str">
        <f>IF(AND(A43="2000SC", OR(AND(D43='club records'!$J$18, E43&lt;='club records'!$K$18), AND(D43='club records'!$J$19, E43&lt;='club records'!$K$19))), "CR", " ")</f>
        <v xml:space="preserve"> </v>
      </c>
      <c r="AQ43" s="22" t="str">
        <f>IF(AND(A43="3000SC", AND(D43='club records'!$J$21, E43&lt;='club records'!$K$21)), "CR", " ")</f>
        <v xml:space="preserve"> </v>
      </c>
      <c r="AR43" s="21" t="str">
        <f>IF(AND(A43="4x100", OR(AND(D43='club records'!$N$1, E43&lt;='club records'!$O$1), AND(D43='club records'!$N$2, E43&lt;='club records'!$O$2), AND(D43='club records'!$N$3, E43&lt;='club records'!$O$3), AND(D43='club records'!$N$4, E43&lt;='club records'!$O$4), AND(D43='club records'!$N$5, E43&lt;='club records'!$O$5))), "CR", " ")</f>
        <v xml:space="preserve"> </v>
      </c>
      <c r="AS43" s="21" t="str">
        <f>IF(AND(A43="4x200", OR(AND(D43='club records'!$N$6, E43&lt;='club records'!$O$6), AND(D43='club records'!$N$7, E43&lt;='club records'!$O$7), AND(D43='club records'!$N$8, E43&lt;='club records'!$O$8), AND(D43='club records'!$N$9, E43&lt;='club records'!$O$9), AND(D43='club records'!$N$10, E43&lt;='club records'!$O$10))), "CR", " ")</f>
        <v xml:space="preserve"> </v>
      </c>
      <c r="AT43" s="21" t="str">
        <f>IF(AND(A43="4x300", OR(AND(D43='club records'!$N$11, E43&lt;='club records'!$O$11), AND(D43='club records'!$N$12, E43&lt;='club records'!$O$12))), "CR", " ")</f>
        <v xml:space="preserve"> </v>
      </c>
      <c r="AU43" s="21" t="str">
        <f>IF(AND(A43="4x400", OR(AND(D43='club records'!$N$13, E43&lt;='club records'!$O$13), AND(D43='club records'!$N$14, E43&lt;='club records'!$O$14), AND(D43='club records'!$N$15, E43&lt;='club records'!$O$15))), "CR", " ")</f>
        <v xml:space="preserve"> </v>
      </c>
      <c r="AV43" s="21" t="str">
        <f>IF(AND(A43="3x800", OR(AND(D43='club records'!$N$16, E43&lt;='club records'!$O$16), AND(D43='club records'!$N$17, E43&lt;='club records'!$O$17), AND(D43='club records'!$N$18, E43&lt;='club records'!$O$18), AND(D43='club records'!$N$19, E43&lt;='club records'!$O$19))), "CR", " ")</f>
        <v xml:space="preserve"> </v>
      </c>
      <c r="AW43" s="21" t="str">
        <f>IF(AND(A43="pentathlon", OR(AND(D43='club records'!$N$21, E43&gt;='club records'!$O$21), AND(D43='club records'!$N$22, E43&gt;='club records'!$O$22), AND(D43='club records'!$N$23, E43&gt;='club records'!$O$23), AND(D43='club records'!$N$24, E43&gt;='club records'!$O$24), AND(D43='club records'!$N$25, E43&gt;='club records'!$O$25))), "CR", " ")</f>
        <v xml:space="preserve"> </v>
      </c>
      <c r="AX43" s="21" t="str">
        <f>IF(AND(A43="heptathlon", OR(AND(D43='club records'!$N$26, E43&gt;='club records'!$O$26), AND(D43='club records'!$N$27, E43&gt;='club records'!$O$27), AND(D43='club records'!$N$28, E43&gt;='club records'!$O$28), )), "CR", " ")</f>
        <v xml:space="preserve"> </v>
      </c>
    </row>
    <row r="44" spans="1:50" ht="15" x14ac:dyDescent="0.25">
      <c r="A44" s="2" t="s">
        <v>30</v>
      </c>
      <c r="B44" s="2" t="s">
        <v>17</v>
      </c>
      <c r="C44" s="2" t="s">
        <v>18</v>
      </c>
      <c r="D44" s="13" t="s">
        <v>45</v>
      </c>
      <c r="E44" s="14">
        <v>15</v>
      </c>
      <c r="F44" s="19">
        <v>43596</v>
      </c>
      <c r="G44" s="2" t="s">
        <v>341</v>
      </c>
      <c r="H44" s="2" t="s">
        <v>366</v>
      </c>
      <c r="I44" s="20" t="str">
        <f>IF(OR(K44="CR", J44="CR", L44="CR", M44="CR", N44="CR", O44="CR", P44="CR", Q44="CR", R44="CR", S44="CR",T44="CR", U44="CR", V44="CR", W44="CR", X44="CR", Y44="CR", Z44="CR", AA44="CR", AB44="CR", AC44="CR", AD44="CR", AE44="CR", AF44="CR", AG44="CR", AH44="CR", AI44="CR", AJ44="CR", AK44="CR", AL44="CR", AM44="CR", AN44="CR", AO44="CR", AP44="CR", AQ44="CR", AR44="CR", AS44="CR", AT44="CR", AU44="CR", AV44="CR", AW44="CR", AX44="CR"), "***CLUB RECORD***", "")</f>
        <v/>
      </c>
      <c r="J44" s="21" t="str">
        <f>IF(AND(A44=100, OR(AND(D44='club records'!$B$6, E44&lt;='club records'!$C$6), AND(D44='club records'!$B$7, E44&lt;='club records'!$C$7), AND(D44='club records'!$B$8, E44&lt;='club records'!$C$8), AND(D44='club records'!$B$9, E44&lt;='club records'!$C$9), AND(D44='club records'!$B$10, E44&lt;='club records'!$C$10))),"CR"," ")</f>
        <v xml:space="preserve"> </v>
      </c>
      <c r="K44" s="21" t="str">
        <f>IF(AND(A44=200, OR(AND(D44='club records'!$B$11, E44&lt;='club records'!$C$11), AND(D44='club records'!$B$12, E44&lt;='club records'!$C$12), AND(D44='club records'!$B$13, E44&lt;='club records'!$C$13), AND(D44='club records'!$B$14, E44&lt;='club records'!$C$14), AND(D44='club records'!$B$15, E44&lt;='club records'!$C$15))),"CR"," ")</f>
        <v xml:space="preserve"> </v>
      </c>
      <c r="L44" s="21" t="str">
        <f>IF(AND(A44=300, OR(AND(D44='club records'!$B$16, E44&lt;='club records'!$C$16), AND(D44='club records'!$B$17, E44&lt;='club records'!$C$17))),"CR"," ")</f>
        <v xml:space="preserve"> </v>
      </c>
      <c r="M44" s="21" t="str">
        <f>IF(AND(A44=400, OR(AND(D44='club records'!$B$19, E44&lt;='club records'!$C$19), AND(D44='club records'!$B$20, E44&lt;='club records'!$C$20), AND(D44='club records'!$B$21, E44&lt;='club records'!$C$21))),"CR"," ")</f>
        <v xml:space="preserve"> </v>
      </c>
      <c r="N44" s="21" t="str">
        <f>IF(AND(A44=800, OR(AND(D44='club records'!$B$22, E44&lt;='club records'!$C$22), AND(D44='club records'!$B$23, E44&lt;='club records'!$C$23), AND(D44='club records'!$B$24, E44&lt;='club records'!$C$24), AND(D44='club records'!$B$25, E44&lt;='club records'!$C$25), AND(D44='club records'!$B$26, E44&lt;='club records'!$C$26))),"CR"," ")</f>
        <v xml:space="preserve"> </v>
      </c>
      <c r="O44" s="21" t="str">
        <f>IF(AND(A44=1200, AND(D44='club records'!$B$28, E44&lt;='club records'!$C$28)),"CR"," ")</f>
        <v xml:space="preserve"> </v>
      </c>
      <c r="P44" s="21" t="str">
        <f>IF(AND(A44=1500, OR(AND(D44='club records'!$B$29, E44&lt;='club records'!$C$29), AND(D44='club records'!$B$30, E44&lt;='club records'!$C$30), AND(D44='club records'!$B$31, E44&lt;='club records'!$C$31), AND(D44='club records'!$B$32, E44&lt;='club records'!$C$32), AND(D44='club records'!$B$33, E44&lt;='club records'!$C$33))),"CR"," ")</f>
        <v xml:space="preserve"> </v>
      </c>
      <c r="Q44" s="21" t="str">
        <f>IF(AND(A44="1M", AND(D44='club records'!$B$37,E44&lt;='club records'!$C$37)),"CR"," ")</f>
        <v xml:space="preserve"> </v>
      </c>
      <c r="R44" s="21" t="str">
        <f>IF(AND(A44=3000, OR(AND(D44='club records'!$B$39, E44&lt;='club records'!$C$39), AND(D44='club records'!$B$40, E44&lt;='club records'!$C$40), AND(D44='club records'!$B$41, E44&lt;='club records'!$C$41))),"CR"," ")</f>
        <v xml:space="preserve"> </v>
      </c>
      <c r="S44" s="21" t="str">
        <f>IF(AND(A44=5000, OR(AND(D44='club records'!$B$42, E44&lt;='club records'!$C$42), AND(D44='club records'!$B$43, E44&lt;='club records'!$C$43))),"CR"," ")</f>
        <v xml:space="preserve"> </v>
      </c>
      <c r="T44" s="21" t="str">
        <f>IF(AND(A44=10000, OR(AND(D44='club records'!$B$44, E44&lt;='club records'!$C$44), AND(D44='club records'!$B$45, E44&lt;='club records'!$C$45))),"CR"," ")</f>
        <v xml:space="preserve"> </v>
      </c>
      <c r="U44" s="22" t="str">
        <f>IF(AND(A44="high jump", OR(AND(D44='club records'!$F$1, E44&gt;='club records'!$G$1), AND(D44='club records'!$F$2, E44&gt;='club records'!$G$2), AND(D44='club records'!$F$3, E44&gt;='club records'!$G$3),AND(D44='club records'!$F$4, E44&gt;='club records'!$G$4), AND(D44='club records'!$F$5, E44&gt;='club records'!$G$5))), "CR", " ")</f>
        <v xml:space="preserve"> </v>
      </c>
      <c r="V44" s="22" t="str">
        <f>IF(AND(A44="long jump", OR(AND(D44='club records'!$F$6, E44&gt;='club records'!$G$6), AND(D44='club records'!$F$7, E44&gt;='club records'!$G$7), AND(D44='club records'!$F$8, E44&gt;='club records'!$G$8), AND(D44='club records'!$F$9, E44&gt;='club records'!$G$9), AND(D44='club records'!$F$10, E44&gt;='club records'!$G$10))), "CR", " ")</f>
        <v xml:space="preserve"> </v>
      </c>
      <c r="W44" s="22" t="str">
        <f>IF(AND(A44="triple jump", OR(AND(D44='club records'!$F$11, E44&gt;='club records'!$G$11), AND(D44='club records'!$F$12, E44&gt;='club records'!$G$12), AND(D44='club records'!$F$13, E44&gt;='club records'!$G$13), AND(D44='club records'!$F$14, E44&gt;='club records'!$G$14), AND(D44='club records'!$F$15, E44&gt;='club records'!$G$15))), "CR", " ")</f>
        <v xml:space="preserve"> </v>
      </c>
      <c r="X44" s="22" t="str">
        <f>IF(AND(A44="pole vault", OR(AND(D44='club records'!$F$16, E44&gt;='club records'!$G$16), AND(D44='club records'!$F$17, E44&gt;='club records'!$G$17), AND(D44='club records'!$F$18, E44&gt;='club records'!$G$18), AND(D44='club records'!$F$19, E44&gt;='club records'!$G$19), AND(D44='club records'!$F$20, E44&gt;='club records'!$G$20))), "CR", " ")</f>
        <v xml:space="preserve"> </v>
      </c>
      <c r="Y44" s="22" t="str">
        <f>IF(AND(A44="discus 0.75", AND(D44='club records'!$F$21, E44&gt;='club records'!$G$21)), "CR", " ")</f>
        <v xml:space="preserve"> </v>
      </c>
      <c r="Z44" s="22" t="str">
        <f>IF(AND(A44="discus 1", OR(AND(D44='club records'!$F$22, E44&gt;='club records'!$G$22), AND(D44='club records'!$F$23, E44&gt;='club records'!$G$23), AND(D44='club records'!$F$24, E44&gt;='club records'!$G$24), AND(D44='club records'!$F$25, E44&gt;='club records'!$G$25))), "CR", " ")</f>
        <v xml:space="preserve"> </v>
      </c>
      <c r="AA44" s="22" t="str">
        <f>IF(AND(A44="hammer 3", OR(AND(D44='club records'!$F$26, E44&gt;='club records'!$G$26), AND(D44='club records'!$F$27, E44&gt;='club records'!$G$27), AND(D44='club records'!$F$28, E44&gt;='club records'!$G$28))), "CR", " ")</f>
        <v xml:space="preserve"> </v>
      </c>
      <c r="AB44" s="22" t="str">
        <f>IF(AND(A44="hammer 4", OR(AND(D44='club records'!$F$29, E44&gt;='club records'!$G$29), AND(D44='club records'!$F$30, E44&gt;='club records'!$G$30))), "CR", " ")</f>
        <v xml:space="preserve"> </v>
      </c>
      <c r="AC44" s="22" t="str">
        <f>IF(AND(A44="javelin 400", AND(D44='club records'!$F$31, E44&gt;='club records'!$G$31)), "CR", " ")</f>
        <v xml:space="preserve"> </v>
      </c>
      <c r="AD44" s="22" t="str">
        <f>IF(AND(A44="javelin 500", OR(AND(D44='club records'!$F$32, E44&gt;='club records'!$G$32), AND(D44='club records'!$F$33, E44&gt;='club records'!$G$33))), "CR", " ")</f>
        <v xml:space="preserve"> </v>
      </c>
      <c r="AE44" s="22" t="str">
        <f>IF(AND(A44="javelin 600", OR(AND(D44='club records'!$F$34, E44&gt;='club records'!$G$34), AND(D44='club records'!$F$35, E44&gt;='club records'!$G$35))), "CR", " ")</f>
        <v xml:space="preserve"> </v>
      </c>
      <c r="AF44" s="22" t="str">
        <f>IF(AND(A44="shot 2.72", AND(D44='club records'!$F$36, E44&gt;='club records'!$G$36)), "CR", " ")</f>
        <v xml:space="preserve"> </v>
      </c>
      <c r="AG44" s="22" t="str">
        <f>IF(AND(A44="shot 3", OR(AND(D44='club records'!$F$37, E44&gt;='club records'!$G$37), AND(D44='club records'!$F$38, E44&gt;='club records'!$G$38))), "CR", " ")</f>
        <v xml:space="preserve"> </v>
      </c>
      <c r="AH44" s="22" t="str">
        <f>IF(AND(A44="shot 4", OR(AND(D44='club records'!$F$39, E44&gt;='club records'!$G$39), AND(D44='club records'!$F$40, E44&gt;='club records'!$G$40))), "CR", " ")</f>
        <v xml:space="preserve"> </v>
      </c>
      <c r="AI44" s="22" t="str">
        <f>IF(AND(A44="70H", AND(D44='club records'!$J$6, E44&lt;='club records'!$K$6)), "CR", " ")</f>
        <v xml:space="preserve"> </v>
      </c>
      <c r="AJ44" s="22" t="str">
        <f>IF(AND(A44="75H", AND(D44='club records'!$J$7, E44&lt;='club records'!$K$7)), "CR", " ")</f>
        <v xml:space="preserve"> </v>
      </c>
      <c r="AK44" s="22" t="str">
        <f>IF(AND(A44="80H", AND(D44='club records'!$J$8, E44&lt;='club records'!$K$8)), "CR", " ")</f>
        <v xml:space="preserve"> </v>
      </c>
      <c r="AL44" s="22" t="str">
        <f>IF(AND(A44="100H", OR(AND(D44='club records'!$J$9, E44&lt;='club records'!$K$9), AND(D44='club records'!$J$10, E44&lt;='club records'!$K$10))), "CR", " ")</f>
        <v xml:space="preserve"> </v>
      </c>
      <c r="AM44" s="22" t="str">
        <f>IF(AND(A44="300H", AND(D44='club records'!$J$11, E44&lt;='club records'!$K$11)), "CR", " ")</f>
        <v xml:space="preserve"> </v>
      </c>
      <c r="AN44" s="22" t="str">
        <f>IF(AND(A44="400H", OR(AND(D44='club records'!$J$12, E44&lt;='club records'!$K$12), AND(D44='club records'!$J$13, E44&lt;='club records'!$K$13), AND(D44='club records'!$J$14, E44&lt;='club records'!$K$14))), "CR", " ")</f>
        <v xml:space="preserve"> </v>
      </c>
      <c r="AO44" s="22" t="str">
        <f>IF(AND(A44="1500SC", OR(AND(D44='club records'!$J$15, E44&lt;='club records'!$K$15), AND(D44='club records'!$J$16, E44&lt;='club records'!$K$16))), "CR", " ")</f>
        <v xml:space="preserve"> </v>
      </c>
      <c r="AP44" s="22" t="str">
        <f>IF(AND(A44="2000SC", OR(AND(D44='club records'!$J$18, E44&lt;='club records'!$K$18), AND(D44='club records'!$J$19, E44&lt;='club records'!$K$19))), "CR", " ")</f>
        <v xml:space="preserve"> </v>
      </c>
      <c r="AQ44" s="22" t="str">
        <f>IF(AND(A44="3000SC", AND(D44='club records'!$J$21, E44&lt;='club records'!$K$21)), "CR", " ")</f>
        <v xml:space="preserve"> </v>
      </c>
      <c r="AR44" s="21" t="str">
        <f>IF(AND(A44="4x100", OR(AND(D44='club records'!$N$1, E44&lt;='club records'!$O$1), AND(D44='club records'!$N$2, E44&lt;='club records'!$O$2), AND(D44='club records'!$N$3, E44&lt;='club records'!$O$3), AND(D44='club records'!$N$4, E44&lt;='club records'!$O$4), AND(D44='club records'!$N$5, E44&lt;='club records'!$O$5))), "CR", " ")</f>
        <v xml:space="preserve"> </v>
      </c>
      <c r="AS44" s="21" t="str">
        <f>IF(AND(A44="4x200", OR(AND(D44='club records'!$N$6, E44&lt;='club records'!$O$6), AND(D44='club records'!$N$7, E44&lt;='club records'!$O$7), AND(D44='club records'!$N$8, E44&lt;='club records'!$O$8), AND(D44='club records'!$N$9, E44&lt;='club records'!$O$9), AND(D44='club records'!$N$10, E44&lt;='club records'!$O$10))), "CR", " ")</f>
        <v xml:space="preserve"> </v>
      </c>
      <c r="AT44" s="21" t="str">
        <f>IF(AND(A44="4x300", OR(AND(D44='club records'!$N$11, E44&lt;='club records'!$O$11), AND(D44='club records'!$N$12, E44&lt;='club records'!$O$12))), "CR", " ")</f>
        <v xml:space="preserve"> </v>
      </c>
      <c r="AU44" s="21" t="str">
        <f>IF(AND(A44="4x400", OR(AND(D44='club records'!$N$13, E44&lt;='club records'!$O$13), AND(D44='club records'!$N$14, E44&lt;='club records'!$O$14), AND(D44='club records'!$N$15, E44&lt;='club records'!$O$15))), "CR", " ")</f>
        <v xml:space="preserve"> </v>
      </c>
      <c r="AV44" s="21" t="str">
        <f>IF(AND(A44="3x800", OR(AND(D44='club records'!$N$16, E44&lt;='club records'!$O$16), AND(D44='club records'!$N$17, E44&lt;='club records'!$O$17), AND(D44='club records'!$N$18, E44&lt;='club records'!$O$18), AND(D44='club records'!$N$19, E44&lt;='club records'!$O$19))), "CR", " ")</f>
        <v xml:space="preserve"> </v>
      </c>
      <c r="AW44" s="21" t="str">
        <f>IF(AND(A44="pentathlon", OR(AND(D44='club records'!$N$21, E44&gt;='club records'!$O$21), AND(D44='club records'!$N$22, E44&gt;='club records'!$O$22), AND(D44='club records'!$N$23, E44&gt;='club records'!$O$23), AND(D44='club records'!$N$24, E44&gt;='club records'!$O$24), AND(D44='club records'!$N$25, E44&gt;='club records'!$O$25))), "CR", " ")</f>
        <v xml:space="preserve"> </v>
      </c>
      <c r="AX44" s="21" t="str">
        <f>IF(AND(A44="heptathlon", OR(AND(D44='club records'!$N$26, E44&gt;='club records'!$O$26), AND(D44='club records'!$N$27, E44&gt;='club records'!$O$27), AND(D44='club records'!$N$28, E44&gt;='club records'!$O$28), )), "CR", " ")</f>
        <v xml:space="preserve"> </v>
      </c>
    </row>
    <row r="45" spans="1:50" ht="15" x14ac:dyDescent="0.25">
      <c r="A45" s="2" t="s">
        <v>30</v>
      </c>
      <c r="B45" s="2" t="s">
        <v>19</v>
      </c>
      <c r="C45" s="2" t="s">
        <v>3</v>
      </c>
      <c r="D45" s="13" t="s">
        <v>45</v>
      </c>
      <c r="E45" s="14">
        <v>17.14</v>
      </c>
      <c r="F45" s="19">
        <v>43590</v>
      </c>
      <c r="G45" s="2" t="s">
        <v>360</v>
      </c>
      <c r="H45" s="2" t="s">
        <v>361</v>
      </c>
      <c r="I45" s="20" t="str">
        <f>IF(OR(K45="CR", J45="CR", L45="CR", M45="CR", N45="CR", O45="CR", P45="CR", Q45="CR", R45="CR", S45="CR",T45="CR", U45="CR", V45="CR", W45="CR", X45="CR", Y45="CR", Z45="CR", AA45="CR", AB45="CR", AC45="CR", AD45="CR", AE45="CR", AF45="CR", AG45="CR", AH45="CR", AI45="CR", AJ45="CR", AK45="CR", AL45="CR", AM45="CR", AN45="CR", AO45="CR", AP45="CR", AQ45="CR", AR45="CR", AS45="CR", AT45="CR", AU45="CR", AV45="CR", AW45="CR", AX45="CR"), "***CLUB RECORD***", "")</f>
        <v/>
      </c>
      <c r="J45" s="21" t="str">
        <f>IF(AND(A45=100, OR(AND(D45='club records'!$B$6, E45&lt;='club records'!$C$6), AND(D45='club records'!$B$7, E45&lt;='club records'!$C$7), AND(D45='club records'!$B$8, E45&lt;='club records'!$C$8), AND(D45='club records'!$B$9, E45&lt;='club records'!$C$9), AND(D45='club records'!$B$10, E45&lt;='club records'!$C$10))),"CR"," ")</f>
        <v xml:space="preserve"> </v>
      </c>
      <c r="K45" s="21" t="str">
        <f>IF(AND(A45=200, OR(AND(D45='club records'!$B$11, E45&lt;='club records'!$C$11), AND(D45='club records'!$B$12, E45&lt;='club records'!$C$12), AND(D45='club records'!$B$13, E45&lt;='club records'!$C$13), AND(D45='club records'!$B$14, E45&lt;='club records'!$C$14), AND(D45='club records'!$B$15, E45&lt;='club records'!$C$15))),"CR"," ")</f>
        <v xml:space="preserve"> </v>
      </c>
      <c r="L45" s="21" t="str">
        <f>IF(AND(A45=300, OR(AND(D45='club records'!$B$16, E45&lt;='club records'!$C$16), AND(D45='club records'!$B$17, E45&lt;='club records'!$C$17))),"CR"," ")</f>
        <v xml:space="preserve"> </v>
      </c>
      <c r="M45" s="21" t="str">
        <f>IF(AND(A45=400, OR(AND(D45='club records'!$B$19, E45&lt;='club records'!$C$19), AND(D45='club records'!$B$20, E45&lt;='club records'!$C$20), AND(D45='club records'!$B$21, E45&lt;='club records'!$C$21))),"CR"," ")</f>
        <v xml:space="preserve"> </v>
      </c>
      <c r="N45" s="21" t="str">
        <f>IF(AND(A45=800, OR(AND(D45='club records'!$B$22, E45&lt;='club records'!$C$22), AND(D45='club records'!$B$23, E45&lt;='club records'!$C$23), AND(D45='club records'!$B$24, E45&lt;='club records'!$C$24), AND(D45='club records'!$B$25, E45&lt;='club records'!$C$25), AND(D45='club records'!$B$26, E45&lt;='club records'!$C$26))),"CR"," ")</f>
        <v xml:space="preserve"> </v>
      </c>
      <c r="O45" s="21" t="str">
        <f>IF(AND(A45=1200, AND(D45='club records'!$B$28, E45&lt;='club records'!$C$28)),"CR"," ")</f>
        <v xml:space="preserve"> </v>
      </c>
      <c r="P45" s="21" t="str">
        <f>IF(AND(A45=1500, OR(AND(D45='club records'!$B$29, E45&lt;='club records'!$C$29), AND(D45='club records'!$B$30, E45&lt;='club records'!$C$30), AND(D45='club records'!$B$31, E45&lt;='club records'!$C$31), AND(D45='club records'!$B$32, E45&lt;='club records'!$C$32), AND(D45='club records'!$B$33, E45&lt;='club records'!$C$33))),"CR"," ")</f>
        <v xml:space="preserve"> </v>
      </c>
      <c r="Q45" s="21" t="str">
        <f>IF(AND(A45="1M", AND(D45='club records'!$B$37,E45&lt;='club records'!$C$37)),"CR"," ")</f>
        <v xml:space="preserve"> </v>
      </c>
      <c r="R45" s="21" t="str">
        <f>IF(AND(A45=3000, OR(AND(D45='club records'!$B$39, E45&lt;='club records'!$C$39), AND(D45='club records'!$B$40, E45&lt;='club records'!$C$40), AND(D45='club records'!$B$41, E45&lt;='club records'!$C$41))),"CR"," ")</f>
        <v xml:space="preserve"> </v>
      </c>
      <c r="S45" s="21" t="str">
        <f>IF(AND(A45=5000, OR(AND(D45='club records'!$B$42, E45&lt;='club records'!$C$42), AND(D45='club records'!$B$43, E45&lt;='club records'!$C$43))),"CR"," ")</f>
        <v xml:space="preserve"> </v>
      </c>
      <c r="T45" s="21" t="str">
        <f>IF(AND(A45=10000, OR(AND(D45='club records'!$B$44, E45&lt;='club records'!$C$44), AND(D45='club records'!$B$45, E45&lt;='club records'!$C$45))),"CR"," ")</f>
        <v xml:space="preserve"> </v>
      </c>
      <c r="U45" s="22" t="str">
        <f>IF(AND(A45="high jump", OR(AND(D45='club records'!$F$1, E45&gt;='club records'!$G$1), AND(D45='club records'!$F$2, E45&gt;='club records'!$G$2), AND(D45='club records'!$F$3, E45&gt;='club records'!$G$3),AND(D45='club records'!$F$4, E45&gt;='club records'!$G$4), AND(D45='club records'!$F$5, E45&gt;='club records'!$G$5))), "CR", " ")</f>
        <v xml:space="preserve"> </v>
      </c>
      <c r="V45" s="22" t="str">
        <f>IF(AND(A45="long jump", OR(AND(D45='club records'!$F$6, E45&gt;='club records'!$G$6), AND(D45='club records'!$F$7, E45&gt;='club records'!$G$7), AND(D45='club records'!$F$8, E45&gt;='club records'!$G$8), AND(D45='club records'!$F$9, E45&gt;='club records'!$G$9), AND(D45='club records'!$F$10, E45&gt;='club records'!$G$10))), "CR", " ")</f>
        <v xml:space="preserve"> </v>
      </c>
      <c r="W45" s="22" t="str">
        <f>IF(AND(A45="triple jump", OR(AND(D45='club records'!$F$11, E45&gt;='club records'!$G$11), AND(D45='club records'!$F$12, E45&gt;='club records'!$G$12), AND(D45='club records'!$F$13, E45&gt;='club records'!$G$13), AND(D45='club records'!$F$14, E45&gt;='club records'!$G$14), AND(D45='club records'!$F$15, E45&gt;='club records'!$G$15))), "CR", " ")</f>
        <v xml:space="preserve"> </v>
      </c>
      <c r="X45" s="22" t="str">
        <f>IF(AND(A45="pole vault", OR(AND(D45='club records'!$F$16, E45&gt;='club records'!$G$16), AND(D45='club records'!$F$17, E45&gt;='club records'!$G$17), AND(D45='club records'!$F$18, E45&gt;='club records'!$G$18), AND(D45='club records'!$F$19, E45&gt;='club records'!$G$19), AND(D45='club records'!$F$20, E45&gt;='club records'!$G$20))), "CR", " ")</f>
        <v xml:space="preserve"> </v>
      </c>
      <c r="Y45" s="22" t="str">
        <f>IF(AND(A45="discus 0.75", AND(D45='club records'!$F$21, E45&gt;='club records'!$G$21)), "CR", " ")</f>
        <v xml:space="preserve"> </v>
      </c>
      <c r="Z45" s="22" t="str">
        <f>IF(AND(A45="discus 1", OR(AND(D45='club records'!$F$22, E45&gt;='club records'!$G$22), AND(D45='club records'!$F$23, E45&gt;='club records'!$G$23), AND(D45='club records'!$F$24, E45&gt;='club records'!$G$24), AND(D45='club records'!$F$25, E45&gt;='club records'!$G$25))), "CR", " ")</f>
        <v xml:space="preserve"> </v>
      </c>
      <c r="AA45" s="22" t="str">
        <f>IF(AND(A45="hammer 3", OR(AND(D45='club records'!$F$26, E45&gt;='club records'!$G$26), AND(D45='club records'!$F$27, E45&gt;='club records'!$G$27), AND(D45='club records'!$F$28, E45&gt;='club records'!$G$28))), "CR", " ")</f>
        <v xml:space="preserve"> </v>
      </c>
      <c r="AB45" s="22" t="str">
        <f>IF(AND(A45="hammer 4", OR(AND(D45='club records'!$F$29, E45&gt;='club records'!$G$29), AND(D45='club records'!$F$30, E45&gt;='club records'!$G$30))), "CR", " ")</f>
        <v xml:space="preserve"> </v>
      </c>
      <c r="AC45" s="22" t="str">
        <f>IF(AND(A45="javelin 400", AND(D45='club records'!$F$31, E45&gt;='club records'!$G$31)), "CR", " ")</f>
        <v xml:space="preserve"> </v>
      </c>
      <c r="AD45" s="22" t="str">
        <f>IF(AND(A45="javelin 500", OR(AND(D45='club records'!$F$32, E45&gt;='club records'!$G$32), AND(D45='club records'!$F$33, E45&gt;='club records'!$G$33))), "CR", " ")</f>
        <v xml:space="preserve"> </v>
      </c>
      <c r="AE45" s="22" t="str">
        <f>IF(AND(A45="javelin 600", OR(AND(D45='club records'!$F$34, E45&gt;='club records'!$G$34), AND(D45='club records'!$F$35, E45&gt;='club records'!$G$35))), "CR", " ")</f>
        <v xml:space="preserve"> </v>
      </c>
      <c r="AF45" s="22" t="str">
        <f>IF(AND(A45="shot 2.72", AND(D45='club records'!$F$36, E45&gt;='club records'!$G$36)), "CR", " ")</f>
        <v xml:space="preserve"> </v>
      </c>
      <c r="AG45" s="22" t="str">
        <f>IF(AND(A45="shot 3", OR(AND(D45='club records'!$F$37, E45&gt;='club records'!$G$37), AND(D45='club records'!$F$38, E45&gt;='club records'!$G$38))), "CR", " ")</f>
        <v xml:space="preserve"> </v>
      </c>
      <c r="AH45" s="22" t="str">
        <f>IF(AND(A45="shot 4", OR(AND(D45='club records'!$F$39, E45&gt;='club records'!$G$39), AND(D45='club records'!$F$40, E45&gt;='club records'!$G$40))), "CR", " ")</f>
        <v xml:space="preserve"> </v>
      </c>
      <c r="AI45" s="22" t="str">
        <f>IF(AND(A45="70H", AND(D45='club records'!$J$6, E45&lt;='club records'!$K$6)), "CR", " ")</f>
        <v xml:space="preserve"> </v>
      </c>
      <c r="AJ45" s="22" t="str">
        <f>IF(AND(A45="75H", AND(D45='club records'!$J$7, E45&lt;='club records'!$K$7)), "CR", " ")</f>
        <v xml:space="preserve"> </v>
      </c>
      <c r="AK45" s="22" t="str">
        <f>IF(AND(A45="80H", AND(D45='club records'!$J$8, E45&lt;='club records'!$K$8)), "CR", " ")</f>
        <v xml:space="preserve"> </v>
      </c>
      <c r="AL45" s="22" t="str">
        <f>IF(AND(A45="100H", OR(AND(D45='club records'!$J$9, E45&lt;='club records'!$K$9), AND(D45='club records'!$J$10, E45&lt;='club records'!$K$10))), "CR", " ")</f>
        <v xml:space="preserve"> </v>
      </c>
      <c r="AM45" s="22" t="str">
        <f>IF(AND(A45="300H", AND(D45='club records'!$J$11, E45&lt;='club records'!$K$11)), "CR", " ")</f>
        <v xml:space="preserve"> </v>
      </c>
      <c r="AN45" s="22" t="str">
        <f>IF(AND(A45="400H", OR(AND(D45='club records'!$J$12, E45&lt;='club records'!$K$12), AND(D45='club records'!$J$13, E45&lt;='club records'!$K$13), AND(D45='club records'!$J$14, E45&lt;='club records'!$K$14))), "CR", " ")</f>
        <v xml:space="preserve"> </v>
      </c>
      <c r="AO45" s="22" t="str">
        <f>IF(AND(A45="1500SC", OR(AND(D45='club records'!$J$15, E45&lt;='club records'!$K$15), AND(D45='club records'!$J$16, E45&lt;='club records'!$K$16))), "CR", " ")</f>
        <v xml:space="preserve"> </v>
      </c>
      <c r="AP45" s="22" t="str">
        <f>IF(AND(A45="2000SC", OR(AND(D45='club records'!$J$18, E45&lt;='club records'!$K$18), AND(D45='club records'!$J$19, E45&lt;='club records'!$K$19))), "CR", " ")</f>
        <v xml:space="preserve"> </v>
      </c>
      <c r="AQ45" s="22" t="str">
        <f>IF(AND(A45="3000SC", AND(D45='club records'!$J$21, E45&lt;='club records'!$K$21)), "CR", " ")</f>
        <v xml:space="preserve"> </v>
      </c>
      <c r="AR45" s="21" t="str">
        <f>IF(AND(A45="4x100", OR(AND(D45='club records'!$N$1, E45&lt;='club records'!$O$1), AND(D45='club records'!$N$2, E45&lt;='club records'!$O$2), AND(D45='club records'!$N$3, E45&lt;='club records'!$O$3), AND(D45='club records'!$N$4, E45&lt;='club records'!$O$4), AND(D45='club records'!$N$5, E45&lt;='club records'!$O$5))), "CR", " ")</f>
        <v xml:space="preserve"> </v>
      </c>
      <c r="AS45" s="21" t="str">
        <f>IF(AND(A45="4x200", OR(AND(D45='club records'!$N$6, E45&lt;='club records'!$O$6), AND(D45='club records'!$N$7, E45&lt;='club records'!$O$7), AND(D45='club records'!$N$8, E45&lt;='club records'!$O$8), AND(D45='club records'!$N$9, E45&lt;='club records'!$O$9), AND(D45='club records'!$N$10, E45&lt;='club records'!$O$10))), "CR", " ")</f>
        <v xml:space="preserve"> </v>
      </c>
      <c r="AT45" s="21" t="str">
        <f>IF(AND(A45="4x300", OR(AND(D45='club records'!$N$11, E45&lt;='club records'!$O$11), AND(D45='club records'!$N$12, E45&lt;='club records'!$O$12))), "CR", " ")</f>
        <v xml:space="preserve"> </v>
      </c>
      <c r="AU45" s="21" t="str">
        <f>IF(AND(A45="4x400", OR(AND(D45='club records'!$N$13, E45&lt;='club records'!$O$13), AND(D45='club records'!$N$14, E45&lt;='club records'!$O$14), AND(D45='club records'!$N$15, E45&lt;='club records'!$O$15))), "CR", " ")</f>
        <v xml:space="preserve"> </v>
      </c>
      <c r="AV45" s="21" t="str">
        <f>IF(AND(A45="3x800", OR(AND(D45='club records'!$N$16, E45&lt;='club records'!$O$16), AND(D45='club records'!$N$17, E45&lt;='club records'!$O$17), AND(D45='club records'!$N$18, E45&lt;='club records'!$O$18), AND(D45='club records'!$N$19, E45&lt;='club records'!$O$19))), "CR", " ")</f>
        <v xml:space="preserve"> </v>
      </c>
      <c r="AW45" s="21" t="str">
        <f>IF(AND(A45="pentathlon", OR(AND(D45='club records'!$N$21, E45&gt;='club records'!$O$21), AND(D45='club records'!$N$22, E45&gt;='club records'!$O$22), AND(D45='club records'!$N$23, E45&gt;='club records'!$O$23), AND(D45='club records'!$N$24, E45&gt;='club records'!$O$24), AND(D45='club records'!$N$25, E45&gt;='club records'!$O$25))), "CR", " ")</f>
        <v xml:space="preserve"> </v>
      </c>
      <c r="AX45" s="21" t="str">
        <f>IF(AND(A45="heptathlon", OR(AND(D45='club records'!$N$26, E45&gt;='club records'!$O$26), AND(D45='club records'!$N$27, E45&gt;='club records'!$O$27), AND(D45='club records'!$N$28, E45&gt;='club records'!$O$28), )), "CR", " ")</f>
        <v xml:space="preserve"> </v>
      </c>
    </row>
    <row r="46" spans="1:50" ht="15" x14ac:dyDescent="0.25">
      <c r="A46" s="2" t="s">
        <v>250</v>
      </c>
      <c r="B46" s="2" t="s">
        <v>7</v>
      </c>
      <c r="C46" s="2" t="s">
        <v>435</v>
      </c>
      <c r="D46" s="13" t="s">
        <v>45</v>
      </c>
      <c r="E46" s="14" t="s">
        <v>436</v>
      </c>
      <c r="F46" s="19">
        <v>43625</v>
      </c>
      <c r="G46" s="23" t="s">
        <v>433</v>
      </c>
      <c r="H46" s="2" t="s">
        <v>434</v>
      </c>
      <c r="I46" s="20" t="s">
        <v>430</v>
      </c>
      <c r="N46" s="2"/>
      <c r="O46" s="21"/>
      <c r="P46" s="21"/>
      <c r="Q46" s="21"/>
      <c r="R46" s="21"/>
      <c r="S46" s="21"/>
      <c r="T46" s="21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1"/>
      <c r="AS46" s="21"/>
      <c r="AT46" s="21"/>
      <c r="AU46" s="21"/>
      <c r="AV46" s="21"/>
      <c r="AW46" s="21"/>
      <c r="AX46" s="21"/>
    </row>
    <row r="47" spans="1:50" ht="15" x14ac:dyDescent="0.25">
      <c r="A47" s="2" t="s">
        <v>20</v>
      </c>
      <c r="B47" s="2" t="s">
        <v>219</v>
      </c>
      <c r="C47" s="2" t="s">
        <v>344</v>
      </c>
      <c r="D47" s="13" t="s">
        <v>45</v>
      </c>
      <c r="E47" s="14">
        <v>59.51</v>
      </c>
      <c r="F47" s="19">
        <v>43625</v>
      </c>
      <c r="G47" s="23" t="s">
        <v>433</v>
      </c>
      <c r="H47" s="2" t="s">
        <v>434</v>
      </c>
      <c r="I47" s="20" t="str">
        <f>IF(OR(K47="CR", J47="CR", L47="CR", M47="CR", N47="CR", O47="CR", P47="CR", Q47="CR", R47="CR", S47="CR",T47="CR", U47="CR", V47="CR", W47="CR", X47="CR", Y47="CR", Z47="CR", AA47="CR", AB47="CR", AC47="CR", AD47="CR", AE47="CR", AF47="CR", AG47="CR", AH47="CR", AI47="CR", AJ47="CR", AK47="CR", AL47="CR", AM47="CR", AN47="CR", AO47="CR", AP47="CR", AQ47="CR", AR47="CR", AS47="CR", AT47="CR", AU47="CR", AV47="CR", AW47="CR", AX47="CR"), "***CLUB RECORD***", "")</f>
        <v/>
      </c>
      <c r="J47" s="21" t="str">
        <f>IF(AND(A47=100, OR(AND(D47='club records'!$B$6, E47&lt;='club records'!$C$6), AND(D47='club records'!$B$7, E47&lt;='club records'!$C$7), AND(D47='club records'!$B$8, E47&lt;='club records'!$C$8), AND(D47='club records'!$B$9, E47&lt;='club records'!$C$9), AND(D47='club records'!$B$10, E47&lt;='club records'!$C$10))),"CR"," ")</f>
        <v xml:space="preserve"> </v>
      </c>
      <c r="K47" s="21" t="str">
        <f>IF(AND(A47=200, OR(AND(D47='club records'!$B$11, E47&lt;='club records'!$C$11), AND(D47='club records'!$B$12, E47&lt;='club records'!$C$12), AND(D47='club records'!$B$13, E47&lt;='club records'!$C$13), AND(D47='club records'!$B$14, E47&lt;='club records'!$C$14), AND(D47='club records'!$B$15, E47&lt;='club records'!$C$15))),"CR"," ")</f>
        <v xml:space="preserve"> </v>
      </c>
      <c r="L47" s="21" t="str">
        <f>IF(AND(A47=300, OR(AND(D47='club records'!$B$16, E47&lt;='club records'!$C$16), AND(D47='club records'!$B$17, E47&lt;='club records'!$C$17))),"CR"," ")</f>
        <v xml:space="preserve"> </v>
      </c>
      <c r="M47" s="21" t="str">
        <f>IF(AND(A47=400, OR(AND(D47='club records'!$B$19, E47&lt;='club records'!$C$19), AND(D47='club records'!$B$20, E47&lt;='club records'!$C$20), AND(D47='club records'!$B$21, E47&lt;='club records'!$C$21))),"CR"," ")</f>
        <v xml:space="preserve"> </v>
      </c>
      <c r="N47" s="21" t="str">
        <f>IF(AND(A47=800, OR(AND(D47='club records'!$B$22, E47&lt;='club records'!$C$22), AND(D47='club records'!$B$23, E47&lt;='club records'!$C$23), AND(D47='club records'!$B$24, E47&lt;='club records'!$C$24), AND(D47='club records'!$B$25, E47&lt;='club records'!$C$25), AND(D47='club records'!$B$26, E47&lt;='club records'!$C$26))),"CR"," ")</f>
        <v xml:space="preserve"> </v>
      </c>
      <c r="O47" s="21" t="str">
        <f>IF(AND(A47=1200, AND(D47='club records'!$B$28, E47&lt;='club records'!$C$28)),"CR"," ")</f>
        <v xml:space="preserve"> </v>
      </c>
      <c r="P47" s="21" t="str">
        <f>IF(AND(A47=1500, OR(AND(D47='club records'!$B$29, E47&lt;='club records'!$C$29), AND(D47='club records'!$B$30, E47&lt;='club records'!$C$30), AND(D47='club records'!$B$31, E47&lt;='club records'!$C$31), AND(D47='club records'!$B$32, E47&lt;='club records'!$C$32), AND(D47='club records'!$B$33, E47&lt;='club records'!$C$33))),"CR"," ")</f>
        <v xml:space="preserve"> </v>
      </c>
      <c r="Q47" s="21" t="str">
        <f>IF(AND(A47="1M", AND(D47='club records'!$B$37,E47&lt;='club records'!$C$37)),"CR"," ")</f>
        <v xml:space="preserve"> </v>
      </c>
      <c r="R47" s="21" t="str">
        <f>IF(AND(A47=3000, OR(AND(D47='club records'!$B$39, E47&lt;='club records'!$C$39), AND(D47='club records'!$B$40, E47&lt;='club records'!$C$40), AND(D47='club records'!$B$41, E47&lt;='club records'!$C$41))),"CR"," ")</f>
        <v xml:space="preserve"> </v>
      </c>
      <c r="S47" s="21" t="str">
        <f>IF(AND(A47=5000, OR(AND(D47='club records'!$B$42, E47&lt;='club records'!$C$42), AND(D47='club records'!$B$43, E47&lt;='club records'!$C$43))),"CR"," ")</f>
        <v xml:space="preserve"> </v>
      </c>
      <c r="T47" s="21" t="str">
        <f>IF(AND(A47=10000, OR(AND(D47='club records'!$B$44, E47&lt;='club records'!$C$44), AND(D47='club records'!$B$45, E47&lt;='club records'!$C$45))),"CR"," ")</f>
        <v xml:space="preserve"> </v>
      </c>
      <c r="U47" s="22" t="str">
        <f>IF(AND(A47="high jump", OR(AND(D47='club records'!$F$1, E47&gt;='club records'!$G$1), AND(D47='club records'!$F$2, E47&gt;='club records'!$G$2), AND(D47='club records'!$F$3, E47&gt;='club records'!$G$3),AND(D47='club records'!$F$4, E47&gt;='club records'!$G$4), AND(D47='club records'!$F$5, E47&gt;='club records'!$G$5))), "CR", " ")</f>
        <v xml:space="preserve"> </v>
      </c>
      <c r="V47" s="22" t="str">
        <f>IF(AND(A47="long jump", OR(AND(D47='club records'!$F$6, E47&gt;='club records'!$G$6), AND(D47='club records'!$F$7, E47&gt;='club records'!$G$7), AND(D47='club records'!$F$8, E47&gt;='club records'!$G$8), AND(D47='club records'!$F$9, E47&gt;='club records'!$G$9), AND(D47='club records'!$F$10, E47&gt;='club records'!$G$10))), "CR", " ")</f>
        <v xml:space="preserve"> </v>
      </c>
      <c r="W47" s="22" t="str">
        <f>IF(AND(A47="triple jump", OR(AND(D47='club records'!$F$11, E47&gt;='club records'!$G$11), AND(D47='club records'!$F$12, E47&gt;='club records'!$G$12), AND(D47='club records'!$F$13, E47&gt;='club records'!$G$13), AND(D47='club records'!$F$14, E47&gt;='club records'!$G$14), AND(D47='club records'!$F$15, E47&gt;='club records'!$G$15))), "CR", " ")</f>
        <v xml:space="preserve"> </v>
      </c>
      <c r="X47" s="22" t="str">
        <f>IF(AND(A47="pole vault", OR(AND(D47='club records'!$F$16, E47&gt;='club records'!$G$16), AND(D47='club records'!$F$17, E47&gt;='club records'!$G$17), AND(D47='club records'!$F$18, E47&gt;='club records'!$G$18), AND(D47='club records'!$F$19, E47&gt;='club records'!$G$19), AND(D47='club records'!$F$20, E47&gt;='club records'!$G$20))), "CR", " ")</f>
        <v xml:space="preserve"> </v>
      </c>
      <c r="Y47" s="22" t="str">
        <f>IF(AND(A47="discus 0.75", AND(D47='club records'!$F$21, E47&gt;='club records'!$G$21)), "CR", " ")</f>
        <v xml:space="preserve"> </v>
      </c>
      <c r="Z47" s="22" t="str">
        <f>IF(AND(A47="discus 1", OR(AND(D47='club records'!$F$22, E47&gt;='club records'!$G$22), AND(D47='club records'!$F$23, E47&gt;='club records'!$G$23), AND(D47='club records'!$F$24, E47&gt;='club records'!$G$24), AND(D47='club records'!$F$25, E47&gt;='club records'!$G$25))), "CR", " ")</f>
        <v xml:space="preserve"> </v>
      </c>
      <c r="AA47" s="22" t="str">
        <f>IF(AND(A47="hammer 3", OR(AND(D47='club records'!$F$26, E47&gt;='club records'!$G$26), AND(D47='club records'!$F$27, E47&gt;='club records'!$G$27), AND(D47='club records'!$F$28, E47&gt;='club records'!$G$28))), "CR", " ")</f>
        <v xml:space="preserve"> </v>
      </c>
      <c r="AB47" s="22" t="str">
        <f>IF(AND(A47="hammer 4", OR(AND(D47='club records'!$F$29, E47&gt;='club records'!$G$29), AND(D47='club records'!$F$30, E47&gt;='club records'!$G$30))), "CR", " ")</f>
        <v xml:space="preserve"> </v>
      </c>
      <c r="AC47" s="22" t="str">
        <f>IF(AND(A47="javelin 400", AND(D47='club records'!$F$31, E47&gt;='club records'!$G$31)), "CR", " ")</f>
        <v xml:space="preserve"> </v>
      </c>
      <c r="AD47" s="22" t="str">
        <f>IF(AND(A47="javelin 500", OR(AND(D47='club records'!$F$32, E47&gt;='club records'!$G$32), AND(D47='club records'!$F$33, E47&gt;='club records'!$G$33))), "CR", " ")</f>
        <v xml:space="preserve"> </v>
      </c>
      <c r="AE47" s="22" t="str">
        <f>IF(AND(A47="javelin 600", OR(AND(D47='club records'!$F$34, E47&gt;='club records'!$G$34), AND(D47='club records'!$F$35, E47&gt;='club records'!$G$35))), "CR", " ")</f>
        <v xml:space="preserve"> </v>
      </c>
      <c r="AF47" s="22" t="str">
        <f>IF(AND(A47="shot 2.72", AND(D47='club records'!$F$36, E47&gt;='club records'!$G$36)), "CR", " ")</f>
        <v xml:space="preserve"> </v>
      </c>
      <c r="AG47" s="22" t="str">
        <f>IF(AND(A47="shot 3", OR(AND(D47='club records'!$F$37, E47&gt;='club records'!$G$37), AND(D47='club records'!$F$38, E47&gt;='club records'!$G$38))), "CR", " ")</f>
        <v xml:space="preserve"> </v>
      </c>
      <c r="AH47" s="22" t="str">
        <f>IF(AND(A47="shot 4", OR(AND(D47='club records'!$F$39, E47&gt;='club records'!$G$39), AND(D47='club records'!$F$40, E47&gt;='club records'!$G$40))), "CR", " ")</f>
        <v xml:space="preserve"> </v>
      </c>
      <c r="AI47" s="22" t="str">
        <f>IF(AND(A47="70H", AND(D47='club records'!$J$6, E47&lt;='club records'!$K$6)), "CR", " ")</f>
        <v xml:space="preserve"> </v>
      </c>
      <c r="AJ47" s="22" t="str">
        <f>IF(AND(A47="75H", AND(D47='club records'!$J$7, E47&lt;='club records'!$K$7)), "CR", " ")</f>
        <v xml:space="preserve"> </v>
      </c>
      <c r="AK47" s="22" t="str">
        <f>IF(AND(A47="80H", AND(D47='club records'!$J$8, E47&lt;='club records'!$K$8)), "CR", " ")</f>
        <v xml:space="preserve"> </v>
      </c>
      <c r="AL47" s="22" t="str">
        <f>IF(AND(A47="100H", OR(AND(D47='club records'!$J$9, E47&lt;='club records'!$K$9), AND(D47='club records'!$J$10, E47&lt;='club records'!$K$10))), "CR", " ")</f>
        <v xml:space="preserve"> </v>
      </c>
      <c r="AM47" s="22" t="str">
        <f>IF(AND(A47="300H", AND(D47='club records'!$J$11, E47&lt;='club records'!$K$11)), "CR", " ")</f>
        <v xml:space="preserve"> </v>
      </c>
      <c r="AN47" s="22" t="str">
        <f>IF(AND(A47="400H", OR(AND(D47='club records'!$J$12, E47&lt;='club records'!$K$12), AND(D47='club records'!$J$13, E47&lt;='club records'!$K$13), AND(D47='club records'!$J$14, E47&lt;='club records'!$K$14))), "CR", " ")</f>
        <v xml:space="preserve"> </v>
      </c>
      <c r="AO47" s="22" t="str">
        <f>IF(AND(A47="1500SC", OR(AND(D47='club records'!$J$15, E47&lt;='club records'!$K$15), AND(D47='club records'!$J$16, E47&lt;='club records'!$K$16))), "CR", " ")</f>
        <v xml:space="preserve"> </v>
      </c>
      <c r="AP47" s="22" t="str">
        <f>IF(AND(A47="2000SC", OR(AND(D47='club records'!$J$18, E47&lt;='club records'!$K$18), AND(D47='club records'!$J$19, E47&lt;='club records'!$K$19))), "CR", " ")</f>
        <v xml:space="preserve"> </v>
      </c>
      <c r="AQ47" s="22" t="str">
        <f>IF(AND(A47="3000SC", AND(D47='club records'!$J$21, E47&lt;='club records'!$K$21)), "CR", " ")</f>
        <v xml:space="preserve"> </v>
      </c>
      <c r="AR47" s="21" t="str">
        <f>IF(AND(A47="4x100", OR(AND(D47='club records'!$N$1, E47&lt;='club records'!$O$1), AND(D47='club records'!$N$2, E47&lt;='club records'!$O$2), AND(D47='club records'!$N$3, E47&lt;='club records'!$O$3), AND(D47='club records'!$N$4, E47&lt;='club records'!$O$4), AND(D47='club records'!$N$5, E47&lt;='club records'!$O$5))), "CR", " ")</f>
        <v xml:space="preserve"> </v>
      </c>
      <c r="AS47" s="21" t="str">
        <f>IF(AND(A47="4x200", OR(AND(D47='club records'!$N$6, E47&lt;='club records'!$O$6), AND(D47='club records'!$N$7, E47&lt;='club records'!$O$7), AND(D47='club records'!$N$8, E47&lt;='club records'!$O$8), AND(D47='club records'!$N$9, E47&lt;='club records'!$O$9), AND(D47='club records'!$N$10, E47&lt;='club records'!$O$10))), "CR", " ")</f>
        <v xml:space="preserve"> </v>
      </c>
      <c r="AT47" s="21" t="str">
        <f>IF(AND(A47="4x300", OR(AND(D47='club records'!$N$11, E47&lt;='club records'!$O$11), AND(D47='club records'!$N$12, E47&lt;='club records'!$O$12))), "CR", " ")</f>
        <v xml:space="preserve"> </v>
      </c>
      <c r="AU47" s="21" t="str">
        <f>IF(AND(A47="4x400", OR(AND(D47='club records'!$N$13, E47&lt;='club records'!$O$13), AND(D47='club records'!$N$14, E47&lt;='club records'!$O$14), AND(D47='club records'!$N$15, E47&lt;='club records'!$O$15))), "CR", " ")</f>
        <v xml:space="preserve"> </v>
      </c>
      <c r="AV47" s="21" t="str">
        <f>IF(AND(A47="3x800", OR(AND(D47='club records'!$N$16, E47&lt;='club records'!$O$16), AND(D47='club records'!$N$17, E47&lt;='club records'!$O$17), AND(D47='club records'!$N$18, E47&lt;='club records'!$O$18), AND(D47='club records'!$N$19, E47&lt;='club records'!$O$19))), "CR", " ")</f>
        <v xml:space="preserve"> </v>
      </c>
      <c r="AW47" s="21" t="str">
        <f>IF(AND(A47="pentathlon", OR(AND(D47='club records'!$N$21, E47&gt;='club records'!$O$21), AND(D47='club records'!$N$22, E47&gt;='club records'!$O$22), AND(D47='club records'!$N$23, E47&gt;='club records'!$O$23), AND(D47='club records'!$N$24, E47&gt;='club records'!$O$24), AND(D47='club records'!$N$25, E47&gt;='club records'!$O$25))), "CR", " ")</f>
        <v xml:space="preserve"> </v>
      </c>
      <c r="AX47" s="21" t="str">
        <f>IF(AND(A47="heptathlon", OR(AND(D47='club records'!$N$26, E47&gt;='club records'!$O$26), AND(D47='club records'!$N$27, E47&gt;='club records'!$O$27), AND(D47='club records'!$N$28, E47&gt;='club records'!$O$28), )), "CR", " ")</f>
        <v xml:space="preserve"> </v>
      </c>
    </row>
    <row r="48" spans="1:50" ht="15" x14ac:dyDescent="0.25">
      <c r="A48" s="2" t="s">
        <v>20</v>
      </c>
      <c r="B48" s="2" t="s">
        <v>38</v>
      </c>
      <c r="C48" s="2" t="s">
        <v>345</v>
      </c>
      <c r="D48" s="13" t="s">
        <v>45</v>
      </c>
      <c r="E48" s="14">
        <v>59.94</v>
      </c>
      <c r="F48" s="19">
        <v>43638</v>
      </c>
      <c r="G48" s="2" t="s">
        <v>456</v>
      </c>
      <c r="I48" s="20" t="str">
        <f>IF(OR(K48="CR", J48="CR", L48="CR", M48="CR", N48="CR", O48="CR", P48="CR", Q48="CR", R48="CR", S48="CR",T48="CR", U48="CR", V48="CR", W48="CR", X48="CR", Y48="CR", Z48="CR", AA48="CR", AB48="CR", AC48="CR", AD48="CR", AE48="CR", AF48="CR", AG48="CR", AH48="CR", AI48="CR", AJ48="CR", AK48="CR", AL48="CR", AM48="CR", AN48="CR", AO48="CR", AP48="CR", AQ48="CR", AR48="CR", AS48="CR", AT48="CR", AU48="CR", AV48="CR", AW48="CR", AX48="CR"), "***CLUB RECORD***", "")</f>
        <v/>
      </c>
      <c r="J48" s="21" t="str">
        <f>IF(AND(A48=100, OR(AND(D48='club records'!$B$6, E48&lt;='club records'!$C$6), AND(D48='club records'!$B$7, E48&lt;='club records'!$C$7), AND(D48='club records'!$B$8, E48&lt;='club records'!$C$8), AND(D48='club records'!$B$9, E48&lt;='club records'!$C$9), AND(D48='club records'!$B$10, E48&lt;='club records'!$C$10))),"CR"," ")</f>
        <v xml:space="preserve"> </v>
      </c>
      <c r="K48" s="21" t="str">
        <f>IF(AND(A48=200, OR(AND(D48='club records'!$B$11, E48&lt;='club records'!$C$11), AND(D48='club records'!$B$12, E48&lt;='club records'!$C$12), AND(D48='club records'!$B$13, E48&lt;='club records'!$C$13), AND(D48='club records'!$B$14, E48&lt;='club records'!$C$14), AND(D48='club records'!$B$15, E48&lt;='club records'!$C$15))),"CR"," ")</f>
        <v xml:space="preserve"> </v>
      </c>
      <c r="L48" s="21" t="str">
        <f>IF(AND(A48=300, OR(AND(D48='club records'!$B$16, E48&lt;='club records'!$C$16), AND(D48='club records'!$B$17, E48&lt;='club records'!$C$17))),"CR"," ")</f>
        <v xml:space="preserve"> </v>
      </c>
      <c r="M48" s="21" t="str">
        <f>IF(AND(A48=400, OR(AND(D48='club records'!$B$19, E48&lt;='club records'!$C$19), AND(D48='club records'!$B$20, E48&lt;='club records'!$C$20), AND(D48='club records'!$B$21, E48&lt;='club records'!$C$21))),"CR"," ")</f>
        <v xml:space="preserve"> </v>
      </c>
      <c r="N48" s="21" t="str">
        <f>IF(AND(A48=800, OR(AND(D48='club records'!$B$22, E48&lt;='club records'!$C$22), AND(D48='club records'!$B$23, E48&lt;='club records'!$C$23), AND(D48='club records'!$B$24, E48&lt;='club records'!$C$24), AND(D48='club records'!$B$25, E48&lt;='club records'!$C$25), AND(D48='club records'!$B$26, E48&lt;='club records'!$C$26))),"CR"," ")</f>
        <v xml:space="preserve"> </v>
      </c>
      <c r="O48" s="21" t="str">
        <f>IF(AND(A48=1200, AND(D48='club records'!$B$28, E48&lt;='club records'!$C$28)),"CR"," ")</f>
        <v xml:space="preserve"> </v>
      </c>
      <c r="P48" s="21" t="str">
        <f>IF(AND(A48=1500, OR(AND(D48='club records'!$B$29, E48&lt;='club records'!$C$29), AND(D48='club records'!$B$30, E48&lt;='club records'!$C$30), AND(D48='club records'!$B$31, E48&lt;='club records'!$C$31), AND(D48='club records'!$B$32, E48&lt;='club records'!$C$32), AND(D48='club records'!$B$33, E48&lt;='club records'!$C$33))),"CR"," ")</f>
        <v xml:space="preserve"> </v>
      </c>
      <c r="Q48" s="21" t="str">
        <f>IF(AND(A48="1M", AND(D48='club records'!$B$37,E48&lt;='club records'!$C$37)),"CR"," ")</f>
        <v xml:space="preserve"> </v>
      </c>
      <c r="R48" s="21" t="str">
        <f>IF(AND(A48=3000, OR(AND(D48='club records'!$B$39, E48&lt;='club records'!$C$39), AND(D48='club records'!$B$40, E48&lt;='club records'!$C$40), AND(D48='club records'!$B$41, E48&lt;='club records'!$C$41))),"CR"," ")</f>
        <v xml:space="preserve"> </v>
      </c>
      <c r="S48" s="21" t="str">
        <f>IF(AND(A48=5000, OR(AND(D48='club records'!$B$42, E48&lt;='club records'!$C$42), AND(D48='club records'!$B$43, E48&lt;='club records'!$C$43))),"CR"," ")</f>
        <v xml:space="preserve"> </v>
      </c>
      <c r="T48" s="21" t="str">
        <f>IF(AND(A48=10000, OR(AND(D48='club records'!$B$44, E48&lt;='club records'!$C$44), AND(D48='club records'!$B$45, E48&lt;='club records'!$C$45))),"CR"," ")</f>
        <v xml:space="preserve"> </v>
      </c>
      <c r="U48" s="22" t="str">
        <f>IF(AND(A48="high jump", OR(AND(D48='club records'!$F$1, E48&gt;='club records'!$G$1), AND(D48='club records'!$F$2, E48&gt;='club records'!$G$2), AND(D48='club records'!$F$3, E48&gt;='club records'!$G$3),AND(D48='club records'!$F$4, E48&gt;='club records'!$G$4), AND(D48='club records'!$F$5, E48&gt;='club records'!$G$5))), "CR", " ")</f>
        <v xml:space="preserve"> </v>
      </c>
      <c r="V48" s="22" t="str">
        <f>IF(AND(A48="long jump", OR(AND(D48='club records'!$F$6, E48&gt;='club records'!$G$6), AND(D48='club records'!$F$7, E48&gt;='club records'!$G$7), AND(D48='club records'!$F$8, E48&gt;='club records'!$G$8), AND(D48='club records'!$F$9, E48&gt;='club records'!$G$9), AND(D48='club records'!$F$10, E48&gt;='club records'!$G$10))), "CR", " ")</f>
        <v xml:space="preserve"> </v>
      </c>
      <c r="W48" s="22" t="str">
        <f>IF(AND(A48="triple jump", OR(AND(D48='club records'!$F$11, E48&gt;='club records'!$G$11), AND(D48='club records'!$F$12, E48&gt;='club records'!$G$12), AND(D48='club records'!$F$13, E48&gt;='club records'!$G$13), AND(D48='club records'!$F$14, E48&gt;='club records'!$G$14), AND(D48='club records'!$F$15, E48&gt;='club records'!$G$15))), "CR", " ")</f>
        <v xml:space="preserve"> </v>
      </c>
      <c r="X48" s="22" t="str">
        <f>IF(AND(A48="pole vault", OR(AND(D48='club records'!$F$16, E48&gt;='club records'!$G$16), AND(D48='club records'!$F$17, E48&gt;='club records'!$G$17), AND(D48='club records'!$F$18, E48&gt;='club records'!$G$18), AND(D48='club records'!$F$19, E48&gt;='club records'!$G$19), AND(D48='club records'!$F$20, E48&gt;='club records'!$G$20))), "CR", " ")</f>
        <v xml:space="preserve"> </v>
      </c>
      <c r="Y48" s="22" t="str">
        <f>IF(AND(A48="discus 0.75", AND(D48='club records'!$F$21, E48&gt;='club records'!$G$21)), "CR", " ")</f>
        <v xml:space="preserve"> </v>
      </c>
      <c r="Z48" s="22" t="str">
        <f>IF(AND(A48="discus 1", OR(AND(D48='club records'!$F$22, E48&gt;='club records'!$G$22), AND(D48='club records'!$F$23, E48&gt;='club records'!$G$23), AND(D48='club records'!$F$24, E48&gt;='club records'!$G$24), AND(D48='club records'!$F$25, E48&gt;='club records'!$G$25))), "CR", " ")</f>
        <v xml:space="preserve"> </v>
      </c>
      <c r="AA48" s="22" t="str">
        <f>IF(AND(A48="hammer 3", OR(AND(D48='club records'!$F$26, E48&gt;='club records'!$G$26), AND(D48='club records'!$F$27, E48&gt;='club records'!$G$27), AND(D48='club records'!$F$28, E48&gt;='club records'!$G$28))), "CR", " ")</f>
        <v xml:space="preserve"> </v>
      </c>
      <c r="AB48" s="22" t="str">
        <f>IF(AND(A48="hammer 4", OR(AND(D48='club records'!$F$29, E48&gt;='club records'!$G$29), AND(D48='club records'!$F$30, E48&gt;='club records'!$G$30))), "CR", " ")</f>
        <v xml:space="preserve"> </v>
      </c>
      <c r="AC48" s="22" t="str">
        <f>IF(AND(A48="javelin 400", AND(D48='club records'!$F$31, E48&gt;='club records'!$G$31)), "CR", " ")</f>
        <v xml:space="preserve"> </v>
      </c>
      <c r="AD48" s="22" t="str">
        <f>IF(AND(A48="javelin 500", OR(AND(D48='club records'!$F$32, E48&gt;='club records'!$G$32), AND(D48='club records'!$F$33, E48&gt;='club records'!$G$33))), "CR", " ")</f>
        <v xml:space="preserve"> </v>
      </c>
      <c r="AE48" s="22" t="str">
        <f>IF(AND(A48="javelin 600", OR(AND(D48='club records'!$F$34, E48&gt;='club records'!$G$34), AND(D48='club records'!$F$35, E48&gt;='club records'!$G$35))), "CR", " ")</f>
        <v xml:space="preserve"> </v>
      </c>
      <c r="AF48" s="22" t="str">
        <f>IF(AND(A48="shot 2.72", AND(D48='club records'!$F$36, E48&gt;='club records'!$G$36)), "CR", " ")</f>
        <v xml:space="preserve"> </v>
      </c>
      <c r="AG48" s="22" t="str">
        <f>IF(AND(A48="shot 3", OR(AND(D48='club records'!$F$37, E48&gt;='club records'!$G$37), AND(D48='club records'!$F$38, E48&gt;='club records'!$G$38))), "CR", " ")</f>
        <v xml:space="preserve"> </v>
      </c>
      <c r="AH48" s="22" t="str">
        <f>IF(AND(A48="shot 4", OR(AND(D48='club records'!$F$39, E48&gt;='club records'!$G$39), AND(D48='club records'!$F$40, E48&gt;='club records'!$G$40))), "CR", " ")</f>
        <v xml:space="preserve"> </v>
      </c>
      <c r="AI48" s="22" t="str">
        <f>IF(AND(A48="70H", AND(D48='club records'!$J$6, E48&lt;='club records'!$K$6)), "CR", " ")</f>
        <v xml:space="preserve"> </v>
      </c>
      <c r="AJ48" s="22" t="str">
        <f>IF(AND(A48="75H", AND(D48='club records'!$J$7, E48&lt;='club records'!$K$7)), "CR", " ")</f>
        <v xml:space="preserve"> </v>
      </c>
      <c r="AK48" s="22" t="str">
        <f>IF(AND(A48="80H", AND(D48='club records'!$J$8, E48&lt;='club records'!$K$8)), "CR", " ")</f>
        <v xml:space="preserve"> </v>
      </c>
      <c r="AL48" s="22" t="str">
        <f>IF(AND(A48="100H", OR(AND(D48='club records'!$J$9, E48&lt;='club records'!$K$9), AND(D48='club records'!$J$10, E48&lt;='club records'!$K$10))), "CR", " ")</f>
        <v xml:space="preserve"> </v>
      </c>
      <c r="AM48" s="22" t="str">
        <f>IF(AND(A48="300H", AND(D48='club records'!$J$11, E48&lt;='club records'!$K$11)), "CR", " ")</f>
        <v xml:space="preserve"> </v>
      </c>
      <c r="AN48" s="22" t="str">
        <f>IF(AND(A48="400H", OR(AND(D48='club records'!$J$12, E48&lt;='club records'!$K$12), AND(D48='club records'!$J$13, E48&lt;='club records'!$K$13), AND(D48='club records'!$J$14, E48&lt;='club records'!$K$14))), "CR", " ")</f>
        <v xml:space="preserve"> </v>
      </c>
      <c r="AO48" s="22" t="str">
        <f>IF(AND(A48="1500SC", OR(AND(D48='club records'!$J$15, E48&lt;='club records'!$K$15), AND(D48='club records'!$J$16, E48&lt;='club records'!$K$16))), "CR", " ")</f>
        <v xml:space="preserve"> </v>
      </c>
      <c r="AP48" s="22" t="str">
        <f>IF(AND(A48="2000SC", OR(AND(D48='club records'!$J$18, E48&lt;='club records'!$K$18), AND(D48='club records'!$J$19, E48&lt;='club records'!$K$19))), "CR", " ")</f>
        <v xml:space="preserve"> </v>
      </c>
      <c r="AQ48" s="22" t="str">
        <f>IF(AND(A48="3000SC", AND(D48='club records'!$J$21, E48&lt;='club records'!$K$21)), "CR", " ")</f>
        <v xml:space="preserve"> </v>
      </c>
      <c r="AR48" s="21" t="str">
        <f>IF(AND(A48="4x100", OR(AND(D48='club records'!$N$1, E48&lt;='club records'!$O$1), AND(D48='club records'!$N$2, E48&lt;='club records'!$O$2), AND(D48='club records'!$N$3, E48&lt;='club records'!$O$3), AND(D48='club records'!$N$4, E48&lt;='club records'!$O$4), AND(D48='club records'!$N$5, E48&lt;='club records'!$O$5))), "CR", " ")</f>
        <v xml:space="preserve"> </v>
      </c>
      <c r="AS48" s="21" t="str">
        <f>IF(AND(A48="4x200", OR(AND(D48='club records'!$N$6, E48&lt;='club records'!$O$6), AND(D48='club records'!$N$7, E48&lt;='club records'!$O$7), AND(D48='club records'!$N$8, E48&lt;='club records'!$O$8), AND(D48='club records'!$N$9, E48&lt;='club records'!$O$9), AND(D48='club records'!$N$10, E48&lt;='club records'!$O$10))), "CR", " ")</f>
        <v xml:space="preserve"> </v>
      </c>
      <c r="AT48" s="21" t="str">
        <f>IF(AND(A48="4x300", OR(AND(D48='club records'!$N$11, E48&lt;='club records'!$O$11), AND(D48='club records'!$N$12, E48&lt;='club records'!$O$12))), "CR", " ")</f>
        <v xml:space="preserve"> </v>
      </c>
      <c r="AU48" s="21" t="str">
        <f>IF(AND(A48="4x400", OR(AND(D48='club records'!$N$13, E48&lt;='club records'!$O$13), AND(D48='club records'!$N$14, E48&lt;='club records'!$O$14), AND(D48='club records'!$N$15, E48&lt;='club records'!$O$15))), "CR", " ")</f>
        <v xml:space="preserve"> </v>
      </c>
      <c r="AV48" s="21" t="str">
        <f>IF(AND(A48="3x800", OR(AND(D48='club records'!$N$16, E48&lt;='club records'!$O$16), AND(D48='club records'!$N$17, E48&lt;='club records'!$O$17), AND(D48='club records'!$N$18, E48&lt;='club records'!$O$18), AND(D48='club records'!$N$19, E48&lt;='club records'!$O$19))), "CR", " ")</f>
        <v xml:space="preserve"> </v>
      </c>
      <c r="AW48" s="21" t="str">
        <f>IF(AND(A48="pentathlon", OR(AND(D48='club records'!$N$21, E48&gt;='club records'!$O$21), AND(D48='club records'!$N$22, E48&gt;='club records'!$O$22), AND(D48='club records'!$N$23, E48&gt;='club records'!$O$23), AND(D48='club records'!$N$24, E48&gt;='club records'!$O$24), AND(D48='club records'!$N$25, E48&gt;='club records'!$O$25))), "CR", " ")</f>
        <v xml:space="preserve"> </v>
      </c>
      <c r="AX48" s="21" t="str">
        <f>IF(AND(A48="heptathlon", OR(AND(D48='club records'!$N$26, E48&gt;='club records'!$O$26), AND(D48='club records'!$N$27, E48&gt;='club records'!$O$27), AND(D48='club records'!$N$28, E48&gt;='club records'!$O$28), )), "CR", " ")</f>
        <v xml:space="preserve"> </v>
      </c>
    </row>
    <row r="49" spans="1:50" ht="15" x14ac:dyDescent="0.25">
      <c r="A49" s="2" t="s">
        <v>20</v>
      </c>
      <c r="B49" s="2" t="s">
        <v>9</v>
      </c>
      <c r="C49" s="2" t="s">
        <v>0</v>
      </c>
      <c r="D49" s="13" t="s">
        <v>45</v>
      </c>
      <c r="E49" s="14">
        <v>60.28</v>
      </c>
      <c r="F49" s="19">
        <v>43639</v>
      </c>
      <c r="G49" s="2" t="s">
        <v>360</v>
      </c>
      <c r="H49" s="2" t="s">
        <v>453</v>
      </c>
      <c r="I49" s="20" t="str">
        <f>IF(OR(K49="CR", J49="CR", L49="CR", M49="CR", N49="CR", O49="CR", P49="CR", Q49="CR", R49="CR", S49="CR",T49="CR", U49="CR", V49="CR", W49="CR", X49="CR", Y49="CR", Z49="CR", AA49="CR", AB49="CR", AC49="CR", AD49="CR", AE49="CR", AF49="CR", AG49="CR", AH49="CR", AI49="CR", AJ49="CR", AK49="CR", AL49="CR", AM49="CR", AN49="CR", AO49="CR", AP49="CR", AQ49="CR", AR49="CR", AS49="CR", AT49="CR", AU49="CR", AV49="CR", AW49="CR", AX49="CR"), "***CLUB RECORD***", "")</f>
        <v/>
      </c>
      <c r="J49" s="21" t="str">
        <f>IF(AND(A49=100, OR(AND(D49='club records'!$B$6, E49&lt;='club records'!$C$6), AND(D49='club records'!$B$7, E49&lt;='club records'!$C$7), AND(D49='club records'!$B$8, E49&lt;='club records'!$C$8), AND(D49='club records'!$B$9, E49&lt;='club records'!$C$9), AND(D49='club records'!$B$10, E49&lt;='club records'!$C$10))),"CR"," ")</f>
        <v xml:space="preserve"> </v>
      </c>
      <c r="K49" s="21" t="str">
        <f>IF(AND(A49=200, OR(AND(D49='club records'!$B$11, E49&lt;='club records'!$C$11), AND(D49='club records'!$B$12, E49&lt;='club records'!$C$12), AND(D49='club records'!$B$13, E49&lt;='club records'!$C$13), AND(D49='club records'!$B$14, E49&lt;='club records'!$C$14), AND(D49='club records'!$B$15, E49&lt;='club records'!$C$15))),"CR"," ")</f>
        <v xml:space="preserve"> </v>
      </c>
      <c r="L49" s="21" t="str">
        <f>IF(AND(A49=300, OR(AND(D49='club records'!$B$16, E49&lt;='club records'!$C$16), AND(D49='club records'!$B$17, E49&lt;='club records'!$C$17))),"CR"," ")</f>
        <v xml:space="preserve"> </v>
      </c>
      <c r="M49" s="21" t="str">
        <f>IF(AND(A49=400, OR(AND(D49='club records'!$B$19, E49&lt;='club records'!$C$19), AND(D49='club records'!$B$20, E49&lt;='club records'!$C$20), AND(D49='club records'!$B$21, E49&lt;='club records'!$C$21))),"CR"," ")</f>
        <v xml:space="preserve"> </v>
      </c>
      <c r="N49" s="21" t="str">
        <f>IF(AND(A49=800, OR(AND(D49='club records'!$B$22, E49&lt;='club records'!$C$22), AND(D49='club records'!$B$23, E49&lt;='club records'!$C$23), AND(D49='club records'!$B$24, E49&lt;='club records'!$C$24), AND(D49='club records'!$B$25, E49&lt;='club records'!$C$25), AND(D49='club records'!$B$26, E49&lt;='club records'!$C$26))),"CR"," ")</f>
        <v xml:space="preserve"> </v>
      </c>
      <c r="O49" s="21" t="str">
        <f>IF(AND(A49=1200, AND(D49='club records'!$B$28, E49&lt;='club records'!$C$28)),"CR"," ")</f>
        <v xml:space="preserve"> </v>
      </c>
      <c r="P49" s="21" t="str">
        <f>IF(AND(A49=1500, OR(AND(D49='club records'!$B$29, E49&lt;='club records'!$C$29), AND(D49='club records'!$B$30, E49&lt;='club records'!$C$30), AND(D49='club records'!$B$31, E49&lt;='club records'!$C$31), AND(D49='club records'!$B$32, E49&lt;='club records'!$C$32), AND(D49='club records'!$B$33, E49&lt;='club records'!$C$33))),"CR"," ")</f>
        <v xml:space="preserve"> </v>
      </c>
      <c r="Q49" s="21" t="str">
        <f>IF(AND(A49="1M", AND(D49='club records'!$B$37,E49&lt;='club records'!$C$37)),"CR"," ")</f>
        <v xml:space="preserve"> </v>
      </c>
      <c r="R49" s="21" t="str">
        <f>IF(AND(A49=3000, OR(AND(D49='club records'!$B$39, E49&lt;='club records'!$C$39), AND(D49='club records'!$B$40, E49&lt;='club records'!$C$40), AND(D49='club records'!$B$41, E49&lt;='club records'!$C$41))),"CR"," ")</f>
        <v xml:space="preserve"> </v>
      </c>
      <c r="S49" s="21" t="str">
        <f>IF(AND(A49=5000, OR(AND(D49='club records'!$B$42, E49&lt;='club records'!$C$42), AND(D49='club records'!$B$43, E49&lt;='club records'!$C$43))),"CR"," ")</f>
        <v xml:space="preserve"> </v>
      </c>
      <c r="T49" s="21" t="str">
        <f>IF(AND(A49=10000, OR(AND(D49='club records'!$B$44, E49&lt;='club records'!$C$44), AND(D49='club records'!$B$45, E49&lt;='club records'!$C$45))),"CR"," ")</f>
        <v xml:space="preserve"> </v>
      </c>
      <c r="U49" s="22" t="str">
        <f>IF(AND(A49="high jump", OR(AND(D49='club records'!$F$1, E49&gt;='club records'!$G$1), AND(D49='club records'!$F$2, E49&gt;='club records'!$G$2), AND(D49='club records'!$F$3, E49&gt;='club records'!$G$3),AND(D49='club records'!$F$4, E49&gt;='club records'!$G$4), AND(D49='club records'!$F$5, E49&gt;='club records'!$G$5))), "CR", " ")</f>
        <v xml:space="preserve"> </v>
      </c>
      <c r="V49" s="22" t="str">
        <f>IF(AND(A49="long jump", OR(AND(D49='club records'!$F$6, E49&gt;='club records'!$G$6), AND(D49='club records'!$F$7, E49&gt;='club records'!$G$7), AND(D49='club records'!$F$8, E49&gt;='club records'!$G$8), AND(D49='club records'!$F$9, E49&gt;='club records'!$G$9), AND(D49='club records'!$F$10, E49&gt;='club records'!$G$10))), "CR", " ")</f>
        <v xml:space="preserve"> </v>
      </c>
      <c r="W49" s="22" t="str">
        <f>IF(AND(A49="triple jump", OR(AND(D49='club records'!$F$11, E49&gt;='club records'!$G$11), AND(D49='club records'!$F$12, E49&gt;='club records'!$G$12), AND(D49='club records'!$F$13, E49&gt;='club records'!$G$13), AND(D49='club records'!$F$14, E49&gt;='club records'!$G$14), AND(D49='club records'!$F$15, E49&gt;='club records'!$G$15))), "CR", " ")</f>
        <v xml:space="preserve"> </v>
      </c>
      <c r="X49" s="22" t="str">
        <f>IF(AND(A49="pole vault", OR(AND(D49='club records'!$F$16, E49&gt;='club records'!$G$16), AND(D49='club records'!$F$17, E49&gt;='club records'!$G$17), AND(D49='club records'!$F$18, E49&gt;='club records'!$G$18), AND(D49='club records'!$F$19, E49&gt;='club records'!$G$19), AND(D49='club records'!$F$20, E49&gt;='club records'!$G$20))), "CR", " ")</f>
        <v xml:space="preserve"> </v>
      </c>
      <c r="Y49" s="22" t="str">
        <f>IF(AND(A49="discus 0.75", AND(D49='club records'!$F$21, E49&gt;='club records'!$G$21)), "CR", " ")</f>
        <v xml:space="preserve"> </v>
      </c>
      <c r="Z49" s="22" t="str">
        <f>IF(AND(A49="discus 1", OR(AND(D49='club records'!$F$22, E49&gt;='club records'!$G$22), AND(D49='club records'!$F$23, E49&gt;='club records'!$G$23), AND(D49='club records'!$F$24, E49&gt;='club records'!$G$24), AND(D49='club records'!$F$25, E49&gt;='club records'!$G$25))), "CR", " ")</f>
        <v xml:space="preserve"> </v>
      </c>
      <c r="AA49" s="22" t="str">
        <f>IF(AND(A49="hammer 3", OR(AND(D49='club records'!$F$26, E49&gt;='club records'!$G$26), AND(D49='club records'!$F$27, E49&gt;='club records'!$G$27), AND(D49='club records'!$F$28, E49&gt;='club records'!$G$28))), "CR", " ")</f>
        <v xml:space="preserve"> </v>
      </c>
      <c r="AB49" s="22" t="str">
        <f>IF(AND(A49="hammer 4", OR(AND(D49='club records'!$F$29, E49&gt;='club records'!$G$29), AND(D49='club records'!$F$30, E49&gt;='club records'!$G$30))), "CR", " ")</f>
        <v xml:space="preserve"> </v>
      </c>
      <c r="AC49" s="22" t="str">
        <f>IF(AND(A49="javelin 400", AND(D49='club records'!$F$31, E49&gt;='club records'!$G$31)), "CR", " ")</f>
        <v xml:space="preserve"> </v>
      </c>
      <c r="AD49" s="22" t="str">
        <f>IF(AND(A49="javelin 500", OR(AND(D49='club records'!$F$32, E49&gt;='club records'!$G$32), AND(D49='club records'!$F$33, E49&gt;='club records'!$G$33))), "CR", " ")</f>
        <v xml:space="preserve"> </v>
      </c>
      <c r="AE49" s="22" t="str">
        <f>IF(AND(A49="javelin 600", OR(AND(D49='club records'!$F$34, E49&gt;='club records'!$G$34), AND(D49='club records'!$F$35, E49&gt;='club records'!$G$35))), "CR", " ")</f>
        <v xml:space="preserve"> </v>
      </c>
      <c r="AF49" s="22" t="str">
        <f>IF(AND(A49="shot 2.72", AND(D49='club records'!$F$36, E49&gt;='club records'!$G$36)), "CR", " ")</f>
        <v xml:space="preserve"> </v>
      </c>
      <c r="AG49" s="22" t="str">
        <f>IF(AND(A49="shot 3", OR(AND(D49='club records'!$F$37, E49&gt;='club records'!$G$37), AND(D49='club records'!$F$38, E49&gt;='club records'!$G$38))), "CR", " ")</f>
        <v xml:space="preserve"> </v>
      </c>
      <c r="AH49" s="22" t="str">
        <f>IF(AND(A49="shot 4", OR(AND(D49='club records'!$F$39, E49&gt;='club records'!$G$39), AND(D49='club records'!$F$40, E49&gt;='club records'!$G$40))), "CR", " ")</f>
        <v xml:space="preserve"> </v>
      </c>
      <c r="AI49" s="22" t="str">
        <f>IF(AND(A49="70H", AND(D49='club records'!$J$6, E49&lt;='club records'!$K$6)), "CR", " ")</f>
        <v xml:space="preserve"> </v>
      </c>
      <c r="AJ49" s="22" t="str">
        <f>IF(AND(A49="75H", AND(D49='club records'!$J$7, E49&lt;='club records'!$K$7)), "CR", " ")</f>
        <v xml:space="preserve"> </v>
      </c>
      <c r="AK49" s="22" t="str">
        <f>IF(AND(A49="80H", AND(D49='club records'!$J$8, E49&lt;='club records'!$K$8)), "CR", " ")</f>
        <v xml:space="preserve"> </v>
      </c>
      <c r="AL49" s="22" t="str">
        <f>IF(AND(A49="100H", OR(AND(D49='club records'!$J$9, E49&lt;='club records'!$K$9), AND(D49='club records'!$J$10, E49&lt;='club records'!$K$10))), "CR", " ")</f>
        <v xml:space="preserve"> </v>
      </c>
      <c r="AM49" s="22" t="str">
        <f>IF(AND(A49="300H", AND(D49='club records'!$J$11, E49&lt;='club records'!$K$11)), "CR", " ")</f>
        <v xml:space="preserve"> </v>
      </c>
      <c r="AN49" s="22" t="str">
        <f>IF(AND(A49="400H", OR(AND(D49='club records'!$J$12, E49&lt;='club records'!$K$12), AND(D49='club records'!$J$13, E49&lt;='club records'!$K$13), AND(D49='club records'!$J$14, E49&lt;='club records'!$K$14))), "CR", " ")</f>
        <v xml:space="preserve"> </v>
      </c>
      <c r="AO49" s="22" t="str">
        <f>IF(AND(A49="1500SC", OR(AND(D49='club records'!$J$15, E49&lt;='club records'!$K$15), AND(D49='club records'!$J$16, E49&lt;='club records'!$K$16))), "CR", " ")</f>
        <v xml:space="preserve"> </v>
      </c>
      <c r="AP49" s="22" t="str">
        <f>IF(AND(A49="2000SC", OR(AND(D49='club records'!$J$18, E49&lt;='club records'!$K$18), AND(D49='club records'!$J$19, E49&lt;='club records'!$K$19))), "CR", " ")</f>
        <v xml:space="preserve"> </v>
      </c>
      <c r="AQ49" s="22" t="str">
        <f>IF(AND(A49="3000SC", AND(D49='club records'!$J$21, E49&lt;='club records'!$K$21)), "CR", " ")</f>
        <v xml:space="preserve"> </v>
      </c>
      <c r="AR49" s="21" t="str">
        <f>IF(AND(A49="4x100", OR(AND(D49='club records'!$N$1, E49&lt;='club records'!$O$1), AND(D49='club records'!$N$2, E49&lt;='club records'!$O$2), AND(D49='club records'!$N$3, E49&lt;='club records'!$O$3), AND(D49='club records'!$N$4, E49&lt;='club records'!$O$4), AND(D49='club records'!$N$5, E49&lt;='club records'!$O$5))), "CR", " ")</f>
        <v xml:space="preserve"> </v>
      </c>
      <c r="AS49" s="21" t="str">
        <f>IF(AND(A49="4x200", OR(AND(D49='club records'!$N$6, E49&lt;='club records'!$O$6), AND(D49='club records'!$N$7, E49&lt;='club records'!$O$7), AND(D49='club records'!$N$8, E49&lt;='club records'!$O$8), AND(D49='club records'!$N$9, E49&lt;='club records'!$O$9), AND(D49='club records'!$N$10, E49&lt;='club records'!$O$10))), "CR", " ")</f>
        <v xml:space="preserve"> </v>
      </c>
      <c r="AT49" s="21" t="str">
        <f>IF(AND(A49="4x300", OR(AND(D49='club records'!$N$11, E49&lt;='club records'!$O$11), AND(D49='club records'!$N$12, E49&lt;='club records'!$O$12))), "CR", " ")</f>
        <v xml:space="preserve"> </v>
      </c>
      <c r="AU49" s="21" t="str">
        <f>IF(AND(A49="4x400", OR(AND(D49='club records'!$N$13, E49&lt;='club records'!$O$13), AND(D49='club records'!$N$14, E49&lt;='club records'!$O$14), AND(D49='club records'!$N$15, E49&lt;='club records'!$O$15))), "CR", " ")</f>
        <v xml:space="preserve"> </v>
      </c>
      <c r="AV49" s="21" t="str">
        <f>IF(AND(A49="3x800", OR(AND(D49='club records'!$N$16, E49&lt;='club records'!$O$16), AND(D49='club records'!$N$17, E49&lt;='club records'!$O$17), AND(D49='club records'!$N$18, E49&lt;='club records'!$O$18), AND(D49='club records'!$N$19, E49&lt;='club records'!$O$19))), "CR", " ")</f>
        <v xml:space="preserve"> </v>
      </c>
      <c r="AW49" s="21" t="str">
        <f>IF(AND(A49="pentathlon", OR(AND(D49='club records'!$N$21, E49&gt;='club records'!$O$21), AND(D49='club records'!$N$22, E49&gt;='club records'!$O$22), AND(D49='club records'!$N$23, E49&gt;='club records'!$O$23), AND(D49='club records'!$N$24, E49&gt;='club records'!$O$24), AND(D49='club records'!$N$25, E49&gt;='club records'!$O$25))), "CR", " ")</f>
        <v xml:space="preserve"> </v>
      </c>
      <c r="AX49" s="21" t="str">
        <f>IF(AND(A49="heptathlon", OR(AND(D49='club records'!$N$26, E49&gt;='club records'!$O$26), AND(D49='club records'!$N$27, E49&gt;='club records'!$O$27), AND(D49='club records'!$N$28, E49&gt;='club records'!$O$28), )), "CR", " ")</f>
        <v xml:space="preserve"> </v>
      </c>
    </row>
    <row r="50" spans="1:50" ht="15" x14ac:dyDescent="0.25">
      <c r="A50" s="2" t="s">
        <v>20</v>
      </c>
      <c r="B50" s="2" t="s">
        <v>420</v>
      </c>
      <c r="C50" s="2" t="s">
        <v>421</v>
      </c>
      <c r="D50" s="13" t="s">
        <v>45</v>
      </c>
      <c r="E50" s="14">
        <v>60.71</v>
      </c>
      <c r="F50" s="19">
        <v>43645</v>
      </c>
      <c r="G50" s="23" t="s">
        <v>501</v>
      </c>
      <c r="I50" s="20" t="str">
        <f>IF(OR(K50="CR", J50="CR", L50="CR", M50="CR", N50="CR", O50="CR", P50="CR", Q50="CR", R50="CR", S50="CR",T50="CR", U50="CR", V50="CR", W50="CR", X50="CR", Y50="CR", Z50="CR", AA50="CR", AB50="CR", AC50="CR", AD50="CR", AE50="CR", AF50="CR", AG50="CR", AH50="CR", AI50="CR", AJ50="CR", AK50="CR", AL50="CR", AM50="CR", AN50="CR", AO50="CR", AP50="CR", AQ50="CR", AR50="CR", AS50="CR", AT50="CR", AU50="CR", AV50="CR", AW50="CR", AX50="CR"), "***CLUB RECORD***", "")</f>
        <v/>
      </c>
      <c r="J50" s="21" t="str">
        <f>IF(AND(A50=100, OR(AND(D50='club records'!$B$6, E50&lt;='club records'!$C$6), AND(D50='club records'!$B$7, E50&lt;='club records'!$C$7), AND(D50='club records'!$B$8, E50&lt;='club records'!$C$8), AND(D50='club records'!$B$9, E50&lt;='club records'!$C$9), AND(D50='club records'!$B$10, E50&lt;='club records'!$C$10))),"CR"," ")</f>
        <v xml:space="preserve"> </v>
      </c>
      <c r="K50" s="21" t="str">
        <f>IF(AND(A50=200, OR(AND(D50='club records'!$B$11, E50&lt;='club records'!$C$11), AND(D50='club records'!$B$12, E50&lt;='club records'!$C$12), AND(D50='club records'!$B$13, E50&lt;='club records'!$C$13), AND(D50='club records'!$B$14, E50&lt;='club records'!$C$14), AND(D50='club records'!$B$15, E50&lt;='club records'!$C$15))),"CR"," ")</f>
        <v xml:space="preserve"> </v>
      </c>
      <c r="L50" s="21" t="str">
        <f>IF(AND(A50=300, OR(AND(D50='club records'!$B$16, E50&lt;='club records'!$C$16), AND(D50='club records'!$B$17, E50&lt;='club records'!$C$17))),"CR"," ")</f>
        <v xml:space="preserve"> </v>
      </c>
      <c r="M50" s="21" t="str">
        <f>IF(AND(A50=400, OR(AND(D50='club records'!$B$19, E50&lt;='club records'!$C$19), AND(D50='club records'!$B$20, E50&lt;='club records'!$C$20), AND(D50='club records'!$B$21, E50&lt;='club records'!$C$21))),"CR"," ")</f>
        <v xml:space="preserve"> </v>
      </c>
      <c r="N50" s="21" t="str">
        <f>IF(AND(A50=800, OR(AND(D50='club records'!$B$22, E50&lt;='club records'!$C$22), AND(D50='club records'!$B$23, E50&lt;='club records'!$C$23), AND(D50='club records'!$B$24, E50&lt;='club records'!$C$24), AND(D50='club records'!$B$25, E50&lt;='club records'!$C$25), AND(D50='club records'!$B$26, E50&lt;='club records'!$C$26))),"CR"," ")</f>
        <v xml:space="preserve"> </v>
      </c>
      <c r="O50" s="21" t="str">
        <f>IF(AND(A50=1200, AND(D50='club records'!$B$28, E50&lt;='club records'!$C$28)),"CR"," ")</f>
        <v xml:space="preserve"> </v>
      </c>
      <c r="P50" s="21" t="str">
        <f>IF(AND(A50=1500, OR(AND(D50='club records'!$B$29, E50&lt;='club records'!$C$29), AND(D50='club records'!$B$30, E50&lt;='club records'!$C$30), AND(D50='club records'!$B$31, E50&lt;='club records'!$C$31), AND(D50='club records'!$B$32, E50&lt;='club records'!$C$32), AND(D50='club records'!$B$33, E50&lt;='club records'!$C$33))),"CR"," ")</f>
        <v xml:space="preserve"> </v>
      </c>
      <c r="Q50" s="21" t="str">
        <f>IF(AND(A50="1M", AND(D50='club records'!$B$37,E50&lt;='club records'!$C$37)),"CR"," ")</f>
        <v xml:space="preserve"> </v>
      </c>
      <c r="R50" s="21" t="str">
        <f>IF(AND(A50=3000, OR(AND(D50='club records'!$B$39, E50&lt;='club records'!$C$39), AND(D50='club records'!$B$40, E50&lt;='club records'!$C$40), AND(D50='club records'!$B$41, E50&lt;='club records'!$C$41))),"CR"," ")</f>
        <v xml:space="preserve"> </v>
      </c>
      <c r="S50" s="21" t="str">
        <f>IF(AND(A50=5000, OR(AND(D50='club records'!$B$42, E50&lt;='club records'!$C$42), AND(D50='club records'!$B$43, E50&lt;='club records'!$C$43))),"CR"," ")</f>
        <v xml:space="preserve"> </v>
      </c>
      <c r="T50" s="21" t="str">
        <f>IF(AND(A50=10000, OR(AND(D50='club records'!$B$44, E50&lt;='club records'!$C$44), AND(D50='club records'!$B$45, E50&lt;='club records'!$C$45))),"CR"," ")</f>
        <v xml:space="preserve"> </v>
      </c>
      <c r="U50" s="22" t="str">
        <f>IF(AND(A50="high jump", OR(AND(D50='club records'!$F$1, E50&gt;='club records'!$G$1), AND(D50='club records'!$F$2, E50&gt;='club records'!$G$2), AND(D50='club records'!$F$3, E50&gt;='club records'!$G$3),AND(D50='club records'!$F$4, E50&gt;='club records'!$G$4), AND(D50='club records'!$F$5, E50&gt;='club records'!$G$5))), "CR", " ")</f>
        <v xml:space="preserve"> </v>
      </c>
      <c r="V50" s="22" t="str">
        <f>IF(AND(A50="long jump", OR(AND(D50='club records'!$F$6, E50&gt;='club records'!$G$6), AND(D50='club records'!$F$7, E50&gt;='club records'!$G$7), AND(D50='club records'!$F$8, E50&gt;='club records'!$G$8), AND(D50='club records'!$F$9, E50&gt;='club records'!$G$9), AND(D50='club records'!$F$10, E50&gt;='club records'!$G$10))), "CR", " ")</f>
        <v xml:space="preserve"> </v>
      </c>
      <c r="W50" s="22" t="str">
        <f>IF(AND(A50="triple jump", OR(AND(D50='club records'!$F$11, E50&gt;='club records'!$G$11), AND(D50='club records'!$F$12, E50&gt;='club records'!$G$12), AND(D50='club records'!$F$13, E50&gt;='club records'!$G$13), AND(D50='club records'!$F$14, E50&gt;='club records'!$G$14), AND(D50='club records'!$F$15, E50&gt;='club records'!$G$15))), "CR", " ")</f>
        <v xml:space="preserve"> </v>
      </c>
      <c r="X50" s="22" t="str">
        <f>IF(AND(A50="pole vault", OR(AND(D50='club records'!$F$16, E50&gt;='club records'!$G$16), AND(D50='club records'!$F$17, E50&gt;='club records'!$G$17), AND(D50='club records'!$F$18, E50&gt;='club records'!$G$18), AND(D50='club records'!$F$19, E50&gt;='club records'!$G$19), AND(D50='club records'!$F$20, E50&gt;='club records'!$G$20))), "CR", " ")</f>
        <v xml:space="preserve"> </v>
      </c>
      <c r="Y50" s="22" t="str">
        <f>IF(AND(A50="discus 0.75", AND(D50='club records'!$F$21, E50&gt;='club records'!$G$21)), "CR", " ")</f>
        <v xml:space="preserve"> </v>
      </c>
      <c r="Z50" s="22" t="str">
        <f>IF(AND(A50="discus 1", OR(AND(D50='club records'!$F$22, E50&gt;='club records'!$G$22), AND(D50='club records'!$F$23, E50&gt;='club records'!$G$23), AND(D50='club records'!$F$24, E50&gt;='club records'!$G$24), AND(D50='club records'!$F$25, E50&gt;='club records'!$G$25))), "CR", " ")</f>
        <v xml:space="preserve"> </v>
      </c>
      <c r="AA50" s="22" t="str">
        <f>IF(AND(A50="hammer 3", OR(AND(D50='club records'!$F$26, E50&gt;='club records'!$G$26), AND(D50='club records'!$F$27, E50&gt;='club records'!$G$27), AND(D50='club records'!$F$28, E50&gt;='club records'!$G$28))), "CR", " ")</f>
        <v xml:space="preserve"> </v>
      </c>
      <c r="AB50" s="22" t="str">
        <f>IF(AND(A50="hammer 4", OR(AND(D50='club records'!$F$29, E50&gt;='club records'!$G$29), AND(D50='club records'!$F$30, E50&gt;='club records'!$G$30))), "CR", " ")</f>
        <v xml:space="preserve"> </v>
      </c>
      <c r="AC50" s="22" t="str">
        <f>IF(AND(A50="javelin 400", AND(D50='club records'!$F$31, E50&gt;='club records'!$G$31)), "CR", " ")</f>
        <v xml:space="preserve"> </v>
      </c>
      <c r="AD50" s="22" t="str">
        <f>IF(AND(A50="javelin 500", OR(AND(D50='club records'!$F$32, E50&gt;='club records'!$G$32), AND(D50='club records'!$F$33, E50&gt;='club records'!$G$33))), "CR", " ")</f>
        <v xml:space="preserve"> </v>
      </c>
      <c r="AE50" s="22" t="str">
        <f>IF(AND(A50="javelin 600", OR(AND(D50='club records'!$F$34, E50&gt;='club records'!$G$34), AND(D50='club records'!$F$35, E50&gt;='club records'!$G$35))), "CR", " ")</f>
        <v xml:space="preserve"> </v>
      </c>
      <c r="AF50" s="22" t="str">
        <f>IF(AND(A50="shot 2.72", AND(D50='club records'!$F$36, E50&gt;='club records'!$G$36)), "CR", " ")</f>
        <v xml:space="preserve"> </v>
      </c>
      <c r="AG50" s="22" t="str">
        <f>IF(AND(A50="shot 3", OR(AND(D50='club records'!$F$37, E50&gt;='club records'!$G$37), AND(D50='club records'!$F$38, E50&gt;='club records'!$G$38))), "CR", " ")</f>
        <v xml:space="preserve"> </v>
      </c>
      <c r="AH50" s="22" t="str">
        <f>IF(AND(A50="shot 4", OR(AND(D50='club records'!$F$39, E50&gt;='club records'!$G$39), AND(D50='club records'!$F$40, E50&gt;='club records'!$G$40))), "CR", " ")</f>
        <v xml:space="preserve"> </v>
      </c>
      <c r="AI50" s="22" t="str">
        <f>IF(AND(A50="70H", AND(D50='club records'!$J$6, E50&lt;='club records'!$K$6)), "CR", " ")</f>
        <v xml:space="preserve"> </v>
      </c>
      <c r="AJ50" s="22" t="str">
        <f>IF(AND(A50="75H", AND(D50='club records'!$J$7, E50&lt;='club records'!$K$7)), "CR", " ")</f>
        <v xml:space="preserve"> </v>
      </c>
      <c r="AK50" s="22" t="str">
        <f>IF(AND(A50="80H", AND(D50='club records'!$J$8, E50&lt;='club records'!$K$8)), "CR", " ")</f>
        <v xml:space="preserve"> </v>
      </c>
      <c r="AL50" s="22" t="str">
        <f>IF(AND(A50="100H", OR(AND(D50='club records'!$J$9, E50&lt;='club records'!$K$9), AND(D50='club records'!$J$10, E50&lt;='club records'!$K$10))), "CR", " ")</f>
        <v xml:space="preserve"> </v>
      </c>
      <c r="AM50" s="22" t="str">
        <f>IF(AND(A50="300H", AND(D50='club records'!$J$11, E50&lt;='club records'!$K$11)), "CR", " ")</f>
        <v xml:space="preserve"> </v>
      </c>
      <c r="AN50" s="22" t="str">
        <f>IF(AND(A50="400H", OR(AND(D50='club records'!$J$12, E50&lt;='club records'!$K$12), AND(D50='club records'!$J$13, E50&lt;='club records'!$K$13), AND(D50='club records'!$J$14, E50&lt;='club records'!$K$14))), "CR", " ")</f>
        <v xml:space="preserve"> </v>
      </c>
      <c r="AO50" s="22" t="str">
        <f>IF(AND(A50="1500SC", OR(AND(D50='club records'!$J$15, E50&lt;='club records'!$K$15), AND(D50='club records'!$J$16, E50&lt;='club records'!$K$16))), "CR", " ")</f>
        <v xml:space="preserve"> </v>
      </c>
      <c r="AP50" s="22" t="str">
        <f>IF(AND(A50="2000SC", OR(AND(D50='club records'!$J$18, E50&lt;='club records'!$K$18), AND(D50='club records'!$J$19, E50&lt;='club records'!$K$19))), "CR", " ")</f>
        <v xml:space="preserve"> </v>
      </c>
      <c r="AQ50" s="22" t="str">
        <f>IF(AND(A50="3000SC", AND(D50='club records'!$J$21, E50&lt;='club records'!$K$21)), "CR", " ")</f>
        <v xml:space="preserve"> </v>
      </c>
      <c r="AR50" s="21" t="str">
        <f>IF(AND(A50="4x100", OR(AND(D50='club records'!$N$1, E50&lt;='club records'!$O$1), AND(D50='club records'!$N$2, E50&lt;='club records'!$O$2), AND(D50='club records'!$N$3, E50&lt;='club records'!$O$3), AND(D50='club records'!$N$4, E50&lt;='club records'!$O$4), AND(D50='club records'!$N$5, E50&lt;='club records'!$O$5))), "CR", " ")</f>
        <v xml:space="preserve"> </v>
      </c>
      <c r="AS50" s="21" t="str">
        <f>IF(AND(A50="4x200", OR(AND(D50='club records'!$N$6, E50&lt;='club records'!$O$6), AND(D50='club records'!$N$7, E50&lt;='club records'!$O$7), AND(D50='club records'!$N$8, E50&lt;='club records'!$O$8), AND(D50='club records'!$N$9, E50&lt;='club records'!$O$9), AND(D50='club records'!$N$10, E50&lt;='club records'!$O$10))), "CR", " ")</f>
        <v xml:space="preserve"> </v>
      </c>
      <c r="AT50" s="21" t="str">
        <f>IF(AND(A50="4x300", OR(AND(D50='club records'!$N$11, E50&lt;='club records'!$O$11), AND(D50='club records'!$N$12, E50&lt;='club records'!$O$12))), "CR", " ")</f>
        <v xml:space="preserve"> </v>
      </c>
      <c r="AU50" s="21" t="str">
        <f>IF(AND(A50="4x400", OR(AND(D50='club records'!$N$13, E50&lt;='club records'!$O$13), AND(D50='club records'!$N$14, E50&lt;='club records'!$O$14), AND(D50='club records'!$N$15, E50&lt;='club records'!$O$15))), "CR", " ")</f>
        <v xml:space="preserve"> </v>
      </c>
      <c r="AV50" s="21" t="str">
        <f>IF(AND(A50="3x800", OR(AND(D50='club records'!$N$16, E50&lt;='club records'!$O$16), AND(D50='club records'!$N$17, E50&lt;='club records'!$O$17), AND(D50='club records'!$N$18, E50&lt;='club records'!$O$18), AND(D50='club records'!$N$19, E50&lt;='club records'!$O$19))), "CR", " ")</f>
        <v xml:space="preserve"> </v>
      </c>
      <c r="AW50" s="21" t="str">
        <f>IF(AND(A50="pentathlon", OR(AND(D50='club records'!$N$21, E50&gt;='club records'!$O$21), AND(D50='club records'!$N$22, E50&gt;='club records'!$O$22), AND(D50='club records'!$N$23, E50&gt;='club records'!$O$23), AND(D50='club records'!$N$24, E50&gt;='club records'!$O$24), AND(D50='club records'!$N$25, E50&gt;='club records'!$O$25))), "CR", " ")</f>
        <v xml:space="preserve"> </v>
      </c>
      <c r="AX50" s="21" t="str">
        <f>IF(AND(A50="heptathlon", OR(AND(D50='club records'!$N$26, E50&gt;='club records'!$O$26), AND(D50='club records'!$N$27, E50&gt;='club records'!$O$27), AND(D50='club records'!$N$28, E50&gt;='club records'!$O$28), )), "CR", " ")</f>
        <v xml:space="preserve"> </v>
      </c>
    </row>
    <row r="51" spans="1:50" ht="15" x14ac:dyDescent="0.25">
      <c r="A51" s="2" t="s">
        <v>248</v>
      </c>
      <c r="B51" s="2" t="s">
        <v>439</v>
      </c>
      <c r="D51" s="13" t="s">
        <v>45</v>
      </c>
      <c r="E51" s="14">
        <v>47.53</v>
      </c>
      <c r="F51" s="19">
        <v>43625</v>
      </c>
      <c r="G51" s="23" t="s">
        <v>433</v>
      </c>
      <c r="H51" s="2" t="s">
        <v>434</v>
      </c>
      <c r="I51" s="20" t="s">
        <v>430</v>
      </c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1"/>
      <c r="AS51" s="21"/>
      <c r="AT51" s="21"/>
      <c r="AU51" s="21"/>
      <c r="AV51" s="21"/>
      <c r="AW51" s="21"/>
      <c r="AX51" s="21"/>
    </row>
    <row r="52" spans="1:50" ht="15" x14ac:dyDescent="0.25">
      <c r="A52" s="2" t="s">
        <v>289</v>
      </c>
      <c r="B52" s="2" t="s">
        <v>440</v>
      </c>
      <c r="D52" s="13" t="s">
        <v>45</v>
      </c>
      <c r="E52" s="14" t="s">
        <v>441</v>
      </c>
      <c r="F52" s="19" t="s">
        <v>442</v>
      </c>
      <c r="G52" s="23" t="s">
        <v>433</v>
      </c>
      <c r="H52" s="2" t="s">
        <v>434</v>
      </c>
      <c r="I52" s="20" t="s">
        <v>430</v>
      </c>
      <c r="M52" s="21"/>
      <c r="N52" s="21"/>
      <c r="O52" s="21"/>
      <c r="P52" s="21"/>
      <c r="Q52" s="21"/>
      <c r="R52" s="21"/>
      <c r="S52" s="21"/>
      <c r="T52" s="21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1"/>
      <c r="AS52" s="21"/>
      <c r="AT52" s="21"/>
      <c r="AU52" s="21"/>
      <c r="AV52" s="21"/>
      <c r="AW52" s="21"/>
      <c r="AX52" s="21"/>
    </row>
    <row r="53" spans="1:50" ht="15" x14ac:dyDescent="0.25">
      <c r="A53" s="2" t="s">
        <v>170</v>
      </c>
      <c r="B53" s="2" t="s">
        <v>143</v>
      </c>
      <c r="C53" s="2" t="s">
        <v>144</v>
      </c>
      <c r="D53" s="13" t="s">
        <v>45</v>
      </c>
      <c r="E53" s="14">
        <v>21</v>
      </c>
      <c r="F53" s="19">
        <v>43569</v>
      </c>
      <c r="G53" s="2" t="s">
        <v>335</v>
      </c>
      <c r="H53" s="2" t="s">
        <v>336</v>
      </c>
      <c r="I53" s="20" t="str">
        <f>IF(OR(K53="CR", J53="CR", L53="CR", M53="CR", N53="CR", O53="CR", P53="CR", Q53="CR", R53="CR", S53="CR",T53="CR", U53="CR", V53="CR", W53="CR", X53="CR", Y53="CR", Z53="CR", AA53="CR", AB53="CR", AC53="CR", AD53="CR", AE53="CR", AF53="CR", AG53="CR", AH53="CR", AI53="CR", AJ53="CR", AK53="CR", AL53="CR", AM53="CR", AN53="CR", AO53="CR", AP53="CR", AQ53="CR", AR53="CR", AS53="CR", AT53="CR", AU53="CR", AV53="CR", AW53="CR", AX53="CR"), "***CLUB RECORD***", "")</f>
        <v/>
      </c>
      <c r="J53" s="21" t="str">
        <f>IF(AND(A53=100, OR(AND(D53='club records'!$B$6, E53&lt;='club records'!$C$6), AND(D53='club records'!$B$7, E53&lt;='club records'!$C$7), AND(D53='club records'!$B$8, E53&lt;='club records'!$C$8), AND(D53='club records'!$B$9, E53&lt;='club records'!$C$9), AND(D53='club records'!$B$10, E53&lt;='club records'!$C$10))),"CR"," ")</f>
        <v xml:space="preserve"> </v>
      </c>
      <c r="K53" s="21" t="str">
        <f>IF(AND(A53=200, OR(AND(D53='club records'!$B$11, E53&lt;='club records'!$C$11), AND(D53='club records'!$B$12, E53&lt;='club records'!$C$12), AND(D53='club records'!$B$13, E53&lt;='club records'!$C$13), AND(D53='club records'!$B$14, E53&lt;='club records'!$C$14), AND(D53='club records'!$B$15, E53&lt;='club records'!$C$15))),"CR"," ")</f>
        <v xml:space="preserve"> </v>
      </c>
      <c r="L53" s="21" t="str">
        <f>IF(AND(A53=300, OR(AND(D53='club records'!$B$16, E53&lt;='club records'!$C$16), AND(D53='club records'!$B$17, E53&lt;='club records'!$C$17))),"CR"," ")</f>
        <v xml:space="preserve"> </v>
      </c>
      <c r="M53" s="21" t="str">
        <f>IF(AND(A53=400, OR(AND(D53='club records'!$B$19, E53&lt;='club records'!$C$19), AND(D53='club records'!$B$20, E53&lt;='club records'!$C$20), AND(D53='club records'!$B$21, E53&lt;='club records'!$C$21))),"CR"," ")</f>
        <v xml:space="preserve"> </v>
      </c>
      <c r="N53" s="21" t="str">
        <f>IF(AND(A53=800, OR(AND(D53='club records'!$B$22, E53&lt;='club records'!$C$22), AND(D53='club records'!$B$23, E53&lt;='club records'!$C$23), AND(D53='club records'!$B$24, E53&lt;='club records'!$C$24), AND(D53='club records'!$B$25, E53&lt;='club records'!$C$25), AND(D53='club records'!$B$26, E53&lt;='club records'!$C$26))),"CR"," ")</f>
        <v xml:space="preserve"> </v>
      </c>
      <c r="O53" s="21" t="str">
        <f>IF(AND(A53=1200, AND(D53='club records'!$B$28, E53&lt;='club records'!$C$28)),"CR"," ")</f>
        <v xml:space="preserve"> </v>
      </c>
      <c r="P53" s="21" t="str">
        <f>IF(AND(A53=1500, OR(AND(D53='club records'!$B$29, E53&lt;='club records'!$C$29), AND(D53='club records'!$B$30, E53&lt;='club records'!$C$30), AND(D53='club records'!$B$31, E53&lt;='club records'!$C$31), AND(D53='club records'!$B$32, E53&lt;='club records'!$C$32), AND(D53='club records'!$B$33, E53&lt;='club records'!$C$33))),"CR"," ")</f>
        <v xml:space="preserve"> </v>
      </c>
      <c r="Q53" s="21" t="str">
        <f>IF(AND(A53="1M", AND(D53='club records'!$B$37,E53&lt;='club records'!$C$37)),"CR"," ")</f>
        <v xml:space="preserve"> </v>
      </c>
      <c r="R53" s="21" t="str">
        <f>IF(AND(A53=3000, OR(AND(D53='club records'!$B$39, E53&lt;='club records'!$C$39), AND(D53='club records'!$B$40, E53&lt;='club records'!$C$40), AND(D53='club records'!$B$41, E53&lt;='club records'!$C$41))),"CR"," ")</f>
        <v xml:space="preserve"> </v>
      </c>
      <c r="S53" s="21" t="str">
        <f>IF(AND(A53=5000, OR(AND(D53='club records'!$B$42, E53&lt;='club records'!$C$42), AND(D53='club records'!$B$43, E53&lt;='club records'!$C$43))),"CR"," ")</f>
        <v xml:space="preserve"> </v>
      </c>
      <c r="T53" s="21" t="str">
        <f>IF(AND(A53=10000, OR(AND(D53='club records'!$B$44, E53&lt;='club records'!$C$44), AND(D53='club records'!$B$45, E53&lt;='club records'!$C$45))),"CR"," ")</f>
        <v xml:space="preserve"> </v>
      </c>
      <c r="U53" s="22" t="str">
        <f>IF(AND(A53="high jump", OR(AND(D53='club records'!$F$1, E53&gt;='club records'!$G$1), AND(D53='club records'!$F$2, E53&gt;='club records'!$G$2), AND(D53='club records'!$F$3, E53&gt;='club records'!$G$3),AND(D53='club records'!$F$4, E53&gt;='club records'!$G$4), AND(D53='club records'!$F$5, E53&gt;='club records'!$G$5))), "CR", " ")</f>
        <v xml:space="preserve"> </v>
      </c>
      <c r="V53" s="22" t="str">
        <f>IF(AND(A53="long jump", OR(AND(D53='club records'!$F$6, E53&gt;='club records'!$G$6), AND(D53='club records'!$F$7, E53&gt;='club records'!$G$7), AND(D53='club records'!$F$8, E53&gt;='club records'!$G$8), AND(D53='club records'!$F$9, E53&gt;='club records'!$G$9), AND(D53='club records'!$F$10, E53&gt;='club records'!$G$10))), "CR", " ")</f>
        <v xml:space="preserve"> </v>
      </c>
      <c r="W53" s="22" t="str">
        <f>IF(AND(A53="triple jump", OR(AND(D53='club records'!$F$11, E53&gt;='club records'!$G$11), AND(D53='club records'!$F$12, E53&gt;='club records'!$G$12), AND(D53='club records'!$F$13, E53&gt;='club records'!$G$13), AND(D53='club records'!$F$14, E53&gt;='club records'!$G$14), AND(D53='club records'!$F$15, E53&gt;='club records'!$G$15))), "CR", " ")</f>
        <v xml:space="preserve"> </v>
      </c>
      <c r="X53" s="22" t="str">
        <f>IF(AND(A53="pole vault", OR(AND(D53='club records'!$F$16, E53&gt;='club records'!$G$16), AND(D53='club records'!$F$17, E53&gt;='club records'!$G$17), AND(D53='club records'!$F$18, E53&gt;='club records'!$G$18), AND(D53='club records'!$F$19, E53&gt;='club records'!$G$19), AND(D53='club records'!$F$20, E53&gt;='club records'!$G$20))), "CR", " ")</f>
        <v xml:space="preserve"> </v>
      </c>
      <c r="Y53" s="22" t="str">
        <f>IF(AND(A53="discus 0.75", AND(D53='club records'!$F$21, E53&gt;='club records'!$G$21)), "CR", " ")</f>
        <v xml:space="preserve"> </v>
      </c>
      <c r="Z53" s="22" t="str">
        <f>IF(AND(A53="discus 1", OR(AND(D53='club records'!$F$22, E53&gt;='club records'!$G$22), AND(D53='club records'!$F$23, E53&gt;='club records'!$G$23), AND(D53='club records'!$F$24, E53&gt;='club records'!$G$24), AND(D53='club records'!$F$25, E53&gt;='club records'!$G$25))), "CR", " ")</f>
        <v xml:space="preserve"> </v>
      </c>
      <c r="AA53" s="22" t="str">
        <f>IF(AND(A53="hammer 3", OR(AND(D53='club records'!$F$26, E53&gt;='club records'!$G$26), AND(D53='club records'!$F$27, E53&gt;='club records'!$G$27), AND(D53='club records'!$F$28, E53&gt;='club records'!$G$28))), "CR", " ")</f>
        <v xml:space="preserve"> </v>
      </c>
      <c r="AB53" s="22" t="str">
        <f>IF(AND(A53="hammer 4", OR(AND(D53='club records'!$F$29, E53&gt;='club records'!$G$29), AND(D53='club records'!$F$30, E53&gt;='club records'!$G$30))), "CR", " ")</f>
        <v xml:space="preserve"> </v>
      </c>
      <c r="AC53" s="22" t="str">
        <f>IF(AND(A53="javelin 400", AND(D53='club records'!$F$31, E53&gt;='club records'!$G$31)), "CR", " ")</f>
        <v xml:space="preserve"> </v>
      </c>
      <c r="AD53" s="22" t="str">
        <f>IF(AND(A53="javelin 500", OR(AND(D53='club records'!$F$32, E53&gt;='club records'!$G$32), AND(D53='club records'!$F$33, E53&gt;='club records'!$G$33))), "CR", " ")</f>
        <v xml:space="preserve"> </v>
      </c>
      <c r="AE53" s="22" t="str">
        <f>IF(AND(A53="javelin 600", OR(AND(D53='club records'!$F$34, E53&gt;='club records'!$G$34), AND(D53='club records'!$F$35, E53&gt;='club records'!$G$35))), "CR", " ")</f>
        <v xml:space="preserve"> </v>
      </c>
      <c r="AF53" s="22" t="str">
        <f>IF(AND(A53="shot 2.72", AND(D53='club records'!$F$36, E53&gt;='club records'!$G$36)), "CR", " ")</f>
        <v xml:space="preserve"> </v>
      </c>
      <c r="AG53" s="22" t="str">
        <f>IF(AND(A53="shot 3", OR(AND(D53='club records'!$F$37, E53&gt;='club records'!$G$37), AND(D53='club records'!$F$38, E53&gt;='club records'!$G$38))), "CR", " ")</f>
        <v xml:space="preserve"> </v>
      </c>
      <c r="AH53" s="22" t="str">
        <f>IF(AND(A53="shot 4", OR(AND(D53='club records'!$F$39, E53&gt;='club records'!$G$39), AND(D53='club records'!$F$40, E53&gt;='club records'!$G$40))), "CR", " ")</f>
        <v xml:space="preserve"> </v>
      </c>
      <c r="AI53" s="22" t="str">
        <f>IF(AND(A53="70H", AND(D53='club records'!$J$6, E53&lt;='club records'!$K$6)), "CR", " ")</f>
        <v xml:space="preserve"> </v>
      </c>
      <c r="AJ53" s="22" t="str">
        <f>IF(AND(A53="75H", AND(D53='club records'!$J$7, E53&lt;='club records'!$K$7)), "CR", " ")</f>
        <v xml:space="preserve"> </v>
      </c>
      <c r="AK53" s="22" t="str">
        <f>IF(AND(A53="80H", AND(D53='club records'!$J$8, E53&lt;='club records'!$K$8)), "CR", " ")</f>
        <v xml:space="preserve"> </v>
      </c>
      <c r="AL53" s="22" t="str">
        <f>IF(AND(A53="100H", OR(AND(D53='club records'!$J$9, E53&lt;='club records'!$K$9), AND(D53='club records'!$J$10, E53&lt;='club records'!$K$10))), "CR", " ")</f>
        <v xml:space="preserve"> </v>
      </c>
      <c r="AM53" s="22" t="str">
        <f>IF(AND(A53="300H", AND(D53='club records'!$J$11, E53&lt;='club records'!$K$11)), "CR", " ")</f>
        <v xml:space="preserve"> </v>
      </c>
      <c r="AN53" s="22" t="str">
        <f>IF(AND(A53="400H", OR(AND(D53='club records'!$J$12, E53&lt;='club records'!$K$12), AND(D53='club records'!$J$13, E53&lt;='club records'!$K$13), AND(D53='club records'!$J$14, E53&lt;='club records'!$K$14))), "CR", " ")</f>
        <v xml:space="preserve"> </v>
      </c>
      <c r="AO53" s="22" t="str">
        <f>IF(AND(A53="1500SC", OR(AND(D53='club records'!$J$15, E53&lt;='club records'!$K$15), AND(D53='club records'!$J$16, E53&lt;='club records'!$K$16))), "CR", " ")</f>
        <v xml:space="preserve"> </v>
      </c>
      <c r="AP53" s="22" t="str">
        <f>IF(AND(A53="2000SC", OR(AND(D53='club records'!$J$18, E53&lt;='club records'!$K$18), AND(D53='club records'!$J$19, E53&lt;='club records'!$K$19))), "CR", " ")</f>
        <v xml:space="preserve"> </v>
      </c>
      <c r="AQ53" s="22" t="str">
        <f>IF(AND(A53="3000SC", AND(D53='club records'!$J$21, E53&lt;='club records'!$K$21)), "CR", " ")</f>
        <v xml:space="preserve"> </v>
      </c>
      <c r="AR53" s="21" t="str">
        <f>IF(AND(A53="4x100", OR(AND(D53='club records'!$N$1, E53&lt;='club records'!$O$1), AND(D53='club records'!$N$2, E53&lt;='club records'!$O$2), AND(D53='club records'!$N$3, E53&lt;='club records'!$O$3), AND(D53='club records'!$N$4, E53&lt;='club records'!$O$4), AND(D53='club records'!$N$5, E53&lt;='club records'!$O$5))), "CR", " ")</f>
        <v xml:space="preserve"> </v>
      </c>
      <c r="AS53" s="21" t="str">
        <f>IF(AND(A53="4x200", OR(AND(D53='club records'!$N$6, E53&lt;='club records'!$O$6), AND(D53='club records'!$N$7, E53&lt;='club records'!$O$7), AND(D53='club records'!$N$8, E53&lt;='club records'!$O$8), AND(D53='club records'!$N$9, E53&lt;='club records'!$O$9), AND(D53='club records'!$N$10, E53&lt;='club records'!$O$10))), "CR", " ")</f>
        <v xml:space="preserve"> </v>
      </c>
      <c r="AT53" s="21" t="str">
        <f>IF(AND(A53="4x300", OR(AND(D53='club records'!$N$11, E53&lt;='club records'!$O$11), AND(D53='club records'!$N$12, E53&lt;='club records'!$O$12))), "CR", " ")</f>
        <v xml:space="preserve"> </v>
      </c>
      <c r="AU53" s="21" t="str">
        <f>IF(AND(A53="4x400", OR(AND(D53='club records'!$N$13, E53&lt;='club records'!$O$13), AND(D53='club records'!$N$14, E53&lt;='club records'!$O$14), AND(D53='club records'!$N$15, E53&lt;='club records'!$O$15))), "CR", " ")</f>
        <v xml:space="preserve"> </v>
      </c>
      <c r="AV53" s="21" t="str">
        <f>IF(AND(A53="3x800", OR(AND(D53='club records'!$N$16, E53&lt;='club records'!$O$16), AND(D53='club records'!$N$17, E53&lt;='club records'!$O$17), AND(D53='club records'!$N$18, E53&lt;='club records'!$O$18), AND(D53='club records'!$N$19, E53&lt;='club records'!$O$19))), "CR", " ")</f>
        <v xml:space="preserve"> </v>
      </c>
      <c r="AW53" s="21" t="str">
        <f>IF(AND(A53="pentathlon", OR(AND(D53='club records'!$N$21, E53&gt;='club records'!$O$21), AND(D53='club records'!$N$22, E53&gt;='club records'!$O$22), AND(D53='club records'!$N$23, E53&gt;='club records'!$O$23), AND(D53='club records'!$N$24, E53&gt;='club records'!$O$24), AND(D53='club records'!$N$25, E53&gt;='club records'!$O$25))), "CR", " ")</f>
        <v xml:space="preserve"> </v>
      </c>
      <c r="AX53" s="21" t="str">
        <f>IF(AND(A53="heptathlon", OR(AND(D53='club records'!$N$26, E53&gt;='club records'!$O$26), AND(D53='club records'!$N$27, E53&gt;='club records'!$O$27), AND(D53='club records'!$N$28, E53&gt;='club records'!$O$28), )), "CR", " ")</f>
        <v xml:space="preserve"> </v>
      </c>
    </row>
    <row r="54" spans="1:50" ht="15" x14ac:dyDescent="0.25">
      <c r="A54" s="2" t="s">
        <v>170</v>
      </c>
      <c r="B54" s="2" t="s">
        <v>240</v>
      </c>
      <c r="C54" s="2" t="s">
        <v>241</v>
      </c>
      <c r="D54" s="13" t="s">
        <v>45</v>
      </c>
      <c r="E54" s="14">
        <v>35.64</v>
      </c>
      <c r="F54" s="19">
        <v>43575</v>
      </c>
      <c r="G54" s="2" t="s">
        <v>341</v>
      </c>
      <c r="H54" s="2" t="s">
        <v>342</v>
      </c>
      <c r="I54" s="20" t="str">
        <f>IF(OR(K54="CR", J54="CR", L54="CR", M54="CR", N54="CR", O54="CR", P54="CR", Q54="CR", R54="CR", S54="CR",T54="CR", U54="CR", V54="CR", W54="CR", X54="CR", Y54="CR", Z54="CR", AA54="CR", AB54="CR", AC54="CR", AD54="CR", AE54="CR", AF54="CR", AG54="CR", AH54="CR", AI54="CR", AJ54="CR", AK54="CR", AL54="CR", AM54="CR", AN54="CR", AO54="CR", AP54="CR", AQ54="CR", AR54="CR", AS54="CR", AT54="CR", AU54="CR", AV54="CR", AW54="CR", AX54="CR"), "***CLUB RECORD***", "")</f>
        <v/>
      </c>
      <c r="J54" s="21" t="str">
        <f>IF(AND(A54=100, OR(AND(D54='club records'!$B$6, E54&lt;='club records'!$C$6), AND(D54='club records'!$B$7, E54&lt;='club records'!$C$7), AND(D54='club records'!$B$8, E54&lt;='club records'!$C$8), AND(D54='club records'!$B$9, E54&lt;='club records'!$C$9), AND(D54='club records'!$B$10, E54&lt;='club records'!$C$10))),"CR"," ")</f>
        <v xml:space="preserve"> </v>
      </c>
      <c r="K54" s="21" t="str">
        <f>IF(AND(A54=200, OR(AND(D54='club records'!$B$11, E54&lt;='club records'!$C$11), AND(D54='club records'!$B$12, E54&lt;='club records'!$C$12), AND(D54='club records'!$B$13, E54&lt;='club records'!$C$13), AND(D54='club records'!$B$14, E54&lt;='club records'!$C$14), AND(D54='club records'!$B$15, E54&lt;='club records'!$C$15))),"CR"," ")</f>
        <v xml:space="preserve"> </v>
      </c>
      <c r="L54" s="21" t="str">
        <f>IF(AND(A54=300, OR(AND(D54='club records'!$B$16, E54&lt;='club records'!$C$16), AND(D54='club records'!$B$17, E54&lt;='club records'!$C$17))),"CR"," ")</f>
        <v xml:space="preserve"> </v>
      </c>
      <c r="M54" s="21" t="str">
        <f>IF(AND(A54=400, OR(AND(D54='club records'!$B$19, E54&lt;='club records'!$C$19), AND(D54='club records'!$B$20, E54&lt;='club records'!$C$20), AND(D54='club records'!$B$21, E54&lt;='club records'!$C$21))),"CR"," ")</f>
        <v xml:space="preserve"> </v>
      </c>
      <c r="N54" s="21" t="str">
        <f>IF(AND(A54=800, OR(AND(D54='club records'!$B$22, E54&lt;='club records'!$C$22), AND(D54='club records'!$B$23, E54&lt;='club records'!$C$23), AND(D54='club records'!$B$24, E54&lt;='club records'!$C$24), AND(D54='club records'!$B$25, E54&lt;='club records'!$C$25), AND(D54='club records'!$B$26, E54&lt;='club records'!$C$26))),"CR"," ")</f>
        <v xml:space="preserve"> </v>
      </c>
      <c r="O54" s="21" t="str">
        <f>IF(AND(A54=1200, AND(D54='club records'!$B$28, E54&lt;='club records'!$C$28)),"CR"," ")</f>
        <v xml:space="preserve"> </v>
      </c>
      <c r="P54" s="21" t="str">
        <f>IF(AND(A54=1500, OR(AND(D54='club records'!$B$29, E54&lt;='club records'!$C$29), AND(D54='club records'!$B$30, E54&lt;='club records'!$C$30), AND(D54='club records'!$B$31, E54&lt;='club records'!$C$31), AND(D54='club records'!$B$32, E54&lt;='club records'!$C$32), AND(D54='club records'!$B$33, E54&lt;='club records'!$C$33))),"CR"," ")</f>
        <v xml:space="preserve"> </v>
      </c>
      <c r="Q54" s="21" t="str">
        <f>IF(AND(A54="1M", AND(D54='club records'!$B$37,E54&lt;='club records'!$C$37)),"CR"," ")</f>
        <v xml:space="preserve"> </v>
      </c>
      <c r="R54" s="21" t="str">
        <f>IF(AND(A54=3000, OR(AND(D54='club records'!$B$39, E54&lt;='club records'!$C$39), AND(D54='club records'!$B$40, E54&lt;='club records'!$C$40), AND(D54='club records'!$B$41, E54&lt;='club records'!$C$41))),"CR"," ")</f>
        <v xml:space="preserve"> </v>
      </c>
      <c r="S54" s="21" t="str">
        <f>IF(AND(A54=5000, OR(AND(D54='club records'!$B$42, E54&lt;='club records'!$C$42), AND(D54='club records'!$B$43, E54&lt;='club records'!$C$43))),"CR"," ")</f>
        <v xml:space="preserve"> </v>
      </c>
      <c r="T54" s="21" t="str">
        <f>IF(AND(A54=10000, OR(AND(D54='club records'!$B$44, E54&lt;='club records'!$C$44), AND(D54='club records'!$B$45, E54&lt;='club records'!$C$45))),"CR"," ")</f>
        <v xml:space="preserve"> </v>
      </c>
      <c r="U54" s="22" t="str">
        <f>IF(AND(A54="high jump", OR(AND(D54='club records'!$F$1, E54&gt;='club records'!$G$1), AND(D54='club records'!$F$2, E54&gt;='club records'!$G$2), AND(D54='club records'!$F$3, E54&gt;='club records'!$G$3),AND(D54='club records'!$F$4, E54&gt;='club records'!$G$4), AND(D54='club records'!$F$5, E54&gt;='club records'!$G$5))), "CR", " ")</f>
        <v xml:space="preserve"> </v>
      </c>
      <c r="V54" s="22" t="str">
        <f>IF(AND(A54="long jump", OR(AND(D54='club records'!$F$6, E54&gt;='club records'!$G$6), AND(D54='club records'!$F$7, E54&gt;='club records'!$G$7), AND(D54='club records'!$F$8, E54&gt;='club records'!$G$8), AND(D54='club records'!$F$9, E54&gt;='club records'!$G$9), AND(D54='club records'!$F$10, E54&gt;='club records'!$G$10))), "CR", " ")</f>
        <v xml:space="preserve"> </v>
      </c>
      <c r="W54" s="22" t="str">
        <f>IF(AND(A54="triple jump", OR(AND(D54='club records'!$F$11, E54&gt;='club records'!$G$11), AND(D54='club records'!$F$12, E54&gt;='club records'!$G$12), AND(D54='club records'!$F$13, E54&gt;='club records'!$G$13), AND(D54='club records'!$F$14, E54&gt;='club records'!$G$14), AND(D54='club records'!$F$15, E54&gt;='club records'!$G$15))), "CR", " ")</f>
        <v xml:space="preserve"> </v>
      </c>
      <c r="X54" s="22" t="str">
        <f>IF(AND(A54="pole vault", OR(AND(D54='club records'!$F$16, E54&gt;='club records'!$G$16), AND(D54='club records'!$F$17, E54&gt;='club records'!$G$17), AND(D54='club records'!$F$18, E54&gt;='club records'!$G$18), AND(D54='club records'!$F$19, E54&gt;='club records'!$G$19), AND(D54='club records'!$F$20, E54&gt;='club records'!$G$20))), "CR", " ")</f>
        <v xml:space="preserve"> </v>
      </c>
      <c r="Y54" s="22" t="str">
        <f>IF(AND(A54="discus 0.75", AND(D54='club records'!$F$21, E54&gt;='club records'!$G$21)), "CR", " ")</f>
        <v xml:space="preserve"> </v>
      </c>
      <c r="Z54" s="22" t="str">
        <f>IF(AND(A54="discus 1", OR(AND(D54='club records'!$F$22, E54&gt;='club records'!$G$22), AND(D54='club records'!$F$23, E54&gt;='club records'!$G$23), AND(D54='club records'!$F$24, E54&gt;='club records'!$G$24), AND(D54='club records'!$F$25, E54&gt;='club records'!$G$25))), "CR", " ")</f>
        <v xml:space="preserve"> </v>
      </c>
      <c r="AA54" s="22" t="str">
        <f>IF(AND(A54="hammer 3", OR(AND(D54='club records'!$F$26, E54&gt;='club records'!$G$26), AND(D54='club records'!$F$27, E54&gt;='club records'!$G$27), AND(D54='club records'!$F$28, E54&gt;='club records'!$G$28))), "CR", " ")</f>
        <v xml:space="preserve"> </v>
      </c>
      <c r="AB54" s="22" t="str">
        <f>IF(AND(A54="hammer 4", OR(AND(D54='club records'!$F$29, E54&gt;='club records'!$G$29), AND(D54='club records'!$F$30, E54&gt;='club records'!$G$30))), "CR", " ")</f>
        <v xml:space="preserve"> </v>
      </c>
      <c r="AC54" s="22" t="str">
        <f>IF(AND(A54="javelin 400", AND(D54='club records'!$F$31, E54&gt;='club records'!$G$31)), "CR", " ")</f>
        <v xml:space="preserve"> </v>
      </c>
      <c r="AD54" s="22" t="str">
        <f>IF(AND(A54="javelin 500", OR(AND(D54='club records'!$F$32, E54&gt;='club records'!$G$32), AND(D54='club records'!$F$33, E54&gt;='club records'!$G$33))), "CR", " ")</f>
        <v xml:space="preserve"> </v>
      </c>
      <c r="AE54" s="22" t="str">
        <f>IF(AND(A54="javelin 600", OR(AND(D54='club records'!$F$34, E54&gt;='club records'!$G$34), AND(D54='club records'!$F$35, E54&gt;='club records'!$G$35))), "CR", " ")</f>
        <v xml:space="preserve"> </v>
      </c>
      <c r="AF54" s="22" t="str">
        <f>IF(AND(A54="shot 2.72", AND(D54='club records'!$F$36, E54&gt;='club records'!$G$36)), "CR", " ")</f>
        <v xml:space="preserve"> </v>
      </c>
      <c r="AG54" s="22" t="str">
        <f>IF(AND(A54="shot 3", OR(AND(D54='club records'!$F$37, E54&gt;='club records'!$G$37), AND(D54='club records'!$F$38, E54&gt;='club records'!$G$38))), "CR", " ")</f>
        <v xml:space="preserve"> </v>
      </c>
      <c r="AH54" s="22" t="str">
        <f>IF(AND(A54="shot 4", OR(AND(D54='club records'!$F$39, E54&gt;='club records'!$G$39), AND(D54='club records'!$F$40, E54&gt;='club records'!$G$40))), "CR", " ")</f>
        <v xml:space="preserve"> </v>
      </c>
      <c r="AI54" s="22" t="str">
        <f>IF(AND(A54="70H", AND(D54='club records'!$J$6, E54&lt;='club records'!$K$6)), "CR", " ")</f>
        <v xml:space="preserve"> </v>
      </c>
      <c r="AJ54" s="22" t="str">
        <f>IF(AND(A54="75H", AND(D54='club records'!$J$7, E54&lt;='club records'!$K$7)), "CR", " ")</f>
        <v xml:space="preserve"> </v>
      </c>
      <c r="AK54" s="22" t="str">
        <f>IF(AND(A54="80H", AND(D54='club records'!$J$8, E54&lt;='club records'!$K$8)), "CR", " ")</f>
        <v xml:space="preserve"> </v>
      </c>
      <c r="AL54" s="22" t="str">
        <f>IF(AND(A54="100H", OR(AND(D54='club records'!$J$9, E54&lt;='club records'!$K$9), AND(D54='club records'!$J$10, E54&lt;='club records'!$K$10))), "CR", " ")</f>
        <v xml:space="preserve"> </v>
      </c>
      <c r="AM54" s="22" t="str">
        <f>IF(AND(A54="300H", AND(D54='club records'!$J$11, E54&lt;='club records'!$K$11)), "CR", " ")</f>
        <v xml:space="preserve"> </v>
      </c>
      <c r="AN54" s="22" t="str">
        <f>IF(AND(A54="400H", OR(AND(D54='club records'!$J$12, E54&lt;='club records'!$K$12), AND(D54='club records'!$J$13, E54&lt;='club records'!$K$13), AND(D54='club records'!$J$14, E54&lt;='club records'!$K$14))), "CR", " ")</f>
        <v xml:space="preserve"> </v>
      </c>
      <c r="AO54" s="22" t="str">
        <f>IF(AND(A54="1500SC", OR(AND(D54='club records'!$J$15, E54&lt;='club records'!$K$15), AND(D54='club records'!$J$16, E54&lt;='club records'!$K$16))), "CR", " ")</f>
        <v xml:space="preserve"> </v>
      </c>
      <c r="AP54" s="22" t="str">
        <f>IF(AND(A54="2000SC", OR(AND(D54='club records'!$J$18, E54&lt;='club records'!$K$18), AND(D54='club records'!$J$19, E54&lt;='club records'!$K$19))), "CR", " ")</f>
        <v xml:space="preserve"> </v>
      </c>
      <c r="AQ54" s="22" t="str">
        <f>IF(AND(A54="3000SC", AND(D54='club records'!$J$21, E54&lt;='club records'!$K$21)), "CR", " ")</f>
        <v xml:space="preserve"> </v>
      </c>
      <c r="AR54" s="21" t="str">
        <f>IF(AND(A54="4x100", OR(AND(D54='club records'!$N$1, E54&lt;='club records'!$O$1), AND(D54='club records'!$N$2, E54&lt;='club records'!$O$2), AND(D54='club records'!$N$3, E54&lt;='club records'!$O$3), AND(D54='club records'!$N$4, E54&lt;='club records'!$O$4), AND(D54='club records'!$N$5, E54&lt;='club records'!$O$5))), "CR", " ")</f>
        <v xml:space="preserve"> </v>
      </c>
      <c r="AS54" s="21" t="str">
        <f>IF(AND(A54="4x200", OR(AND(D54='club records'!$N$6, E54&lt;='club records'!$O$6), AND(D54='club records'!$N$7, E54&lt;='club records'!$O$7), AND(D54='club records'!$N$8, E54&lt;='club records'!$O$8), AND(D54='club records'!$N$9, E54&lt;='club records'!$O$9), AND(D54='club records'!$N$10, E54&lt;='club records'!$O$10))), "CR", " ")</f>
        <v xml:space="preserve"> </v>
      </c>
      <c r="AT54" s="21" t="str">
        <f>IF(AND(A54="4x300", OR(AND(D54='club records'!$N$11, E54&lt;='club records'!$O$11), AND(D54='club records'!$N$12, E54&lt;='club records'!$O$12))), "CR", " ")</f>
        <v xml:space="preserve"> </v>
      </c>
      <c r="AU54" s="21" t="str">
        <f>IF(AND(A54="4x400", OR(AND(D54='club records'!$N$13, E54&lt;='club records'!$O$13), AND(D54='club records'!$N$14, E54&lt;='club records'!$O$14), AND(D54='club records'!$N$15, E54&lt;='club records'!$O$15))), "CR", " ")</f>
        <v xml:space="preserve"> </v>
      </c>
      <c r="AV54" s="21" t="str">
        <f>IF(AND(A54="3x800", OR(AND(D54='club records'!$N$16, E54&lt;='club records'!$O$16), AND(D54='club records'!$N$17, E54&lt;='club records'!$O$17), AND(D54='club records'!$N$18, E54&lt;='club records'!$O$18), AND(D54='club records'!$N$19, E54&lt;='club records'!$O$19))), "CR", " ")</f>
        <v xml:space="preserve"> </v>
      </c>
      <c r="AW54" s="21" t="str">
        <f>IF(AND(A54="pentathlon", OR(AND(D54='club records'!$N$21, E54&gt;='club records'!$O$21), AND(D54='club records'!$N$22, E54&gt;='club records'!$O$22), AND(D54='club records'!$N$23, E54&gt;='club records'!$O$23), AND(D54='club records'!$N$24, E54&gt;='club records'!$O$24), AND(D54='club records'!$N$25, E54&gt;='club records'!$O$25))), "CR", " ")</f>
        <v xml:space="preserve"> </v>
      </c>
      <c r="AX54" s="21" t="str">
        <f>IF(AND(A54="heptathlon", OR(AND(D54='club records'!$N$26, E54&gt;='club records'!$O$26), AND(D54='club records'!$N$27, E54&gt;='club records'!$O$27), AND(D54='club records'!$N$28, E54&gt;='club records'!$O$28), )), "CR", " ")</f>
        <v xml:space="preserve"> </v>
      </c>
    </row>
    <row r="55" spans="1:50" ht="15" x14ac:dyDescent="0.25">
      <c r="A55" s="2" t="s">
        <v>176</v>
      </c>
      <c r="B55" s="2" t="s">
        <v>29</v>
      </c>
      <c r="C55" s="2" t="s">
        <v>188</v>
      </c>
      <c r="D55" s="13" t="s">
        <v>45</v>
      </c>
      <c r="E55" s="14">
        <v>30.72</v>
      </c>
      <c r="F55" s="19">
        <v>43645</v>
      </c>
      <c r="G55" s="2" t="s">
        <v>375</v>
      </c>
      <c r="I55" s="20" t="str">
        <f>IF(OR(K55="CR", J55="CR", L55="CR", M55="CR", N55="CR", O55="CR", P55="CR", Q55="CR", R55="CR", S55="CR",T55="CR", U55="CR", V55="CR", W55="CR", X55="CR", Y55="CR", Z55="CR", AA55="CR", AB55="CR", AC55="CR", AD55="CR", AE55="CR", AF55="CR", AG55="CR", AH55="CR", AI55="CR", AJ55="CR", AK55="CR", AL55="CR", AM55="CR", AN55="CR", AO55="CR", AP55="CR", AQ55="CR", AR55="CR", AS55="CR", AT55="CR", AU55="CR", AV55="CR", AW55="CR", AX55="CR"), "***CLUB RECORD***", "")</f>
        <v/>
      </c>
      <c r="J55" s="21" t="str">
        <f>IF(AND(A55=100, OR(AND(D55='club records'!$B$6, E55&lt;='club records'!$C$6), AND(D55='club records'!$B$7, E55&lt;='club records'!$C$7), AND(D55='club records'!$B$8, E55&lt;='club records'!$C$8), AND(D55='club records'!$B$9, E55&lt;='club records'!$C$9), AND(D55='club records'!$B$10, E55&lt;='club records'!$C$10))),"CR"," ")</f>
        <v xml:space="preserve"> </v>
      </c>
      <c r="K55" s="21" t="str">
        <f>IF(AND(A55=200, OR(AND(D55='club records'!$B$11, E55&lt;='club records'!$C$11), AND(D55='club records'!$B$12, E55&lt;='club records'!$C$12), AND(D55='club records'!$B$13, E55&lt;='club records'!$C$13), AND(D55='club records'!$B$14, E55&lt;='club records'!$C$14), AND(D55='club records'!$B$15, E55&lt;='club records'!$C$15))),"CR"," ")</f>
        <v xml:space="preserve"> </v>
      </c>
      <c r="L55" s="21" t="str">
        <f>IF(AND(A55=300, OR(AND(D55='club records'!$B$16, E55&lt;='club records'!$C$16), AND(D55='club records'!$B$17, E55&lt;='club records'!$C$17))),"CR"," ")</f>
        <v xml:space="preserve"> </v>
      </c>
      <c r="M55" s="21" t="str">
        <f>IF(AND(A55=400, OR(AND(D55='club records'!$B$19, E55&lt;='club records'!$C$19), AND(D55='club records'!$B$20, E55&lt;='club records'!$C$20), AND(D55='club records'!$B$21, E55&lt;='club records'!$C$21))),"CR"," ")</f>
        <v xml:space="preserve"> </v>
      </c>
      <c r="N55" s="21" t="str">
        <f>IF(AND(A55=800, OR(AND(D55='club records'!$B$22, E55&lt;='club records'!$C$22), AND(D55='club records'!$B$23, E55&lt;='club records'!$C$23), AND(D55='club records'!$B$24, E55&lt;='club records'!$C$24), AND(D55='club records'!$B$25, E55&lt;='club records'!$C$25), AND(D55='club records'!$B$26, E55&lt;='club records'!$C$26))),"CR"," ")</f>
        <v xml:space="preserve"> </v>
      </c>
      <c r="O55" s="21" t="str">
        <f>IF(AND(A55=1200, AND(D55='club records'!$B$28, E55&lt;='club records'!$C$28)),"CR"," ")</f>
        <v xml:space="preserve"> </v>
      </c>
      <c r="P55" s="21" t="str">
        <f>IF(AND(A55=1500, OR(AND(D55='club records'!$B$29, E55&lt;='club records'!$C$29), AND(D55='club records'!$B$30, E55&lt;='club records'!$C$30), AND(D55='club records'!$B$31, E55&lt;='club records'!$C$31), AND(D55='club records'!$B$32, E55&lt;='club records'!$C$32), AND(D55='club records'!$B$33, E55&lt;='club records'!$C$33))),"CR"," ")</f>
        <v xml:space="preserve"> </v>
      </c>
      <c r="Q55" s="21" t="str">
        <f>IF(AND(A55="1M", AND(D55='club records'!$B$37,E55&lt;='club records'!$C$37)),"CR"," ")</f>
        <v xml:space="preserve"> </v>
      </c>
      <c r="R55" s="21" t="str">
        <f>IF(AND(A55=3000, OR(AND(D55='club records'!$B$39, E55&lt;='club records'!$C$39), AND(D55='club records'!$B$40, E55&lt;='club records'!$C$40), AND(D55='club records'!$B$41, E55&lt;='club records'!$C$41))),"CR"," ")</f>
        <v xml:space="preserve"> </v>
      </c>
      <c r="S55" s="21" t="str">
        <f>IF(AND(A55=5000, OR(AND(D55='club records'!$B$42, E55&lt;='club records'!$C$42), AND(D55='club records'!$B$43, E55&lt;='club records'!$C$43))),"CR"," ")</f>
        <v xml:space="preserve"> </v>
      </c>
      <c r="T55" s="21" t="str">
        <f>IF(AND(A55=10000, OR(AND(D55='club records'!$B$44, E55&lt;='club records'!$C$44), AND(D55='club records'!$B$45, E55&lt;='club records'!$C$45))),"CR"," ")</f>
        <v xml:space="preserve"> </v>
      </c>
      <c r="U55" s="22" t="str">
        <f>IF(AND(A55="high jump", OR(AND(D55='club records'!$F$1, E55&gt;='club records'!$G$1), AND(D55='club records'!$F$2, E55&gt;='club records'!$G$2), AND(D55='club records'!$F$3, E55&gt;='club records'!$G$3),AND(D55='club records'!$F$4, E55&gt;='club records'!$G$4), AND(D55='club records'!$F$5, E55&gt;='club records'!$G$5))), "CR", " ")</f>
        <v xml:space="preserve"> </v>
      </c>
      <c r="V55" s="22" t="str">
        <f>IF(AND(A55="long jump", OR(AND(D55='club records'!$F$6, E55&gt;='club records'!$G$6), AND(D55='club records'!$F$7, E55&gt;='club records'!$G$7), AND(D55='club records'!$F$8, E55&gt;='club records'!$G$8), AND(D55='club records'!$F$9, E55&gt;='club records'!$G$9), AND(D55='club records'!$F$10, E55&gt;='club records'!$G$10))), "CR", " ")</f>
        <v xml:space="preserve"> </v>
      </c>
      <c r="W55" s="22" t="str">
        <f>IF(AND(A55="triple jump", OR(AND(D55='club records'!$F$11, E55&gt;='club records'!$G$11), AND(D55='club records'!$F$12, E55&gt;='club records'!$G$12), AND(D55='club records'!$F$13, E55&gt;='club records'!$G$13), AND(D55='club records'!$F$14, E55&gt;='club records'!$G$14), AND(D55='club records'!$F$15, E55&gt;='club records'!$G$15))), "CR", " ")</f>
        <v xml:space="preserve"> </v>
      </c>
      <c r="X55" s="22" t="str">
        <f>IF(AND(A55="pole vault", OR(AND(D55='club records'!$F$16, E55&gt;='club records'!$G$16), AND(D55='club records'!$F$17, E55&gt;='club records'!$G$17), AND(D55='club records'!$F$18, E55&gt;='club records'!$G$18), AND(D55='club records'!$F$19, E55&gt;='club records'!$G$19), AND(D55='club records'!$F$20, E55&gt;='club records'!$G$20))), "CR", " ")</f>
        <v xml:space="preserve"> </v>
      </c>
      <c r="Y55" s="22" t="str">
        <f>IF(AND(A55="discus 0.75", AND(D55='club records'!$F$21, E55&gt;='club records'!$G$21)), "CR", " ")</f>
        <v xml:space="preserve"> </v>
      </c>
      <c r="Z55" s="22" t="str">
        <f>IF(AND(A55="discus 1", OR(AND(D55='club records'!$F$22, E55&gt;='club records'!$G$22), AND(D55='club records'!$F$23, E55&gt;='club records'!$G$23), AND(D55='club records'!$F$24, E55&gt;='club records'!$G$24), AND(D55='club records'!$F$25, E55&gt;='club records'!$G$25))), "CR", " ")</f>
        <v xml:space="preserve"> </v>
      </c>
      <c r="AA55" s="22" t="str">
        <f>IF(AND(A55="hammer 3", OR(AND(D55='club records'!$F$26, E55&gt;='club records'!$G$26), AND(D55='club records'!$F$27, E55&gt;='club records'!$G$27), AND(D55='club records'!$F$28, E55&gt;='club records'!$G$28))), "CR", " ")</f>
        <v xml:space="preserve"> </v>
      </c>
      <c r="AB55" s="22" t="str">
        <f>IF(AND(A55="hammer 4", OR(AND(D55='club records'!$F$29, E55&gt;='club records'!$G$29), AND(D55='club records'!$F$30, E55&gt;='club records'!$G$30))), "CR", " ")</f>
        <v xml:space="preserve"> </v>
      </c>
      <c r="AC55" s="22" t="str">
        <f>IF(AND(A55="javelin 400", AND(D55='club records'!$F$31, E55&gt;='club records'!$G$31)), "CR", " ")</f>
        <v xml:space="preserve"> </v>
      </c>
      <c r="AD55" s="22" t="str">
        <f>IF(AND(A55="javelin 500", OR(AND(D55='club records'!$F$32, E55&gt;='club records'!$G$32), AND(D55='club records'!$F$33, E55&gt;='club records'!$G$33))), "CR", " ")</f>
        <v xml:space="preserve"> </v>
      </c>
      <c r="AE55" s="22" t="str">
        <f>IF(AND(A55="javelin 600", OR(AND(D55='club records'!$F$34, E55&gt;='club records'!$G$34), AND(D55='club records'!$F$35, E55&gt;='club records'!$G$35))), "CR", " ")</f>
        <v xml:space="preserve"> </v>
      </c>
      <c r="AF55" s="22" t="str">
        <f>IF(AND(A55="shot 2.72", AND(D55='club records'!$F$36, E55&gt;='club records'!$G$36)), "CR", " ")</f>
        <v xml:space="preserve"> </v>
      </c>
      <c r="AG55" s="22" t="str">
        <f>IF(AND(A55="shot 3", OR(AND(D55='club records'!$F$37, E55&gt;='club records'!$G$37), AND(D55='club records'!$F$38, E55&gt;='club records'!$G$38))), "CR", " ")</f>
        <v xml:space="preserve"> </v>
      </c>
      <c r="AH55" s="22" t="str">
        <f>IF(AND(A55="shot 4", OR(AND(D55='club records'!$F$39, E55&gt;='club records'!$G$39), AND(D55='club records'!$F$40, E55&gt;='club records'!$G$40))), "CR", " ")</f>
        <v xml:space="preserve"> </v>
      </c>
      <c r="AI55" s="22" t="str">
        <f>IF(AND(A55="70H", AND(D55='club records'!$J$6, E55&lt;='club records'!$K$6)), "CR", " ")</f>
        <v xml:space="preserve"> </v>
      </c>
      <c r="AJ55" s="22" t="str">
        <f>IF(AND(A55="75H", AND(D55='club records'!$J$7, E55&lt;='club records'!$K$7)), "CR", " ")</f>
        <v xml:space="preserve"> </v>
      </c>
      <c r="AK55" s="22" t="str">
        <f>IF(AND(A55="80H", AND(D55='club records'!$J$8, E55&lt;='club records'!$K$8)), "CR", " ")</f>
        <v xml:space="preserve"> </v>
      </c>
      <c r="AL55" s="22" t="str">
        <f>IF(AND(A55="100H", OR(AND(D55='club records'!$J$9, E55&lt;='club records'!$K$9), AND(D55='club records'!$J$10, E55&lt;='club records'!$K$10))), "CR", " ")</f>
        <v xml:space="preserve"> </v>
      </c>
      <c r="AM55" s="22" t="str">
        <f>IF(AND(A55="300H", AND(D55='club records'!$J$11, E55&lt;='club records'!$K$11)), "CR", " ")</f>
        <v xml:space="preserve"> </v>
      </c>
      <c r="AN55" s="22" t="str">
        <f>IF(AND(A55="400H", OR(AND(D55='club records'!$J$12, E55&lt;='club records'!$K$12), AND(D55='club records'!$J$13, E55&lt;='club records'!$K$13), AND(D55='club records'!$J$14, E55&lt;='club records'!$K$14))), "CR", " ")</f>
        <v xml:space="preserve"> </v>
      </c>
      <c r="AO55" s="22" t="str">
        <f>IF(AND(A55="1500SC", OR(AND(D55='club records'!$J$15, E55&lt;='club records'!$K$15), AND(D55='club records'!$J$16, E55&lt;='club records'!$K$16))), "CR", " ")</f>
        <v xml:space="preserve"> </v>
      </c>
      <c r="AP55" s="22" t="str">
        <f>IF(AND(A55="2000SC", OR(AND(D55='club records'!$J$18, E55&lt;='club records'!$K$18), AND(D55='club records'!$J$19, E55&lt;='club records'!$K$19))), "CR", " ")</f>
        <v xml:space="preserve"> </v>
      </c>
      <c r="AQ55" s="22" t="str">
        <f>IF(AND(A55="3000SC", AND(D55='club records'!$J$21, E55&lt;='club records'!$K$21)), "CR", " ")</f>
        <v xml:space="preserve"> </v>
      </c>
      <c r="AR55" s="21" t="str">
        <f>IF(AND(A55="4x100", OR(AND(D55='club records'!$N$1, E55&lt;='club records'!$O$1), AND(D55='club records'!$N$2, E55&lt;='club records'!$O$2), AND(D55='club records'!$N$3, E55&lt;='club records'!$O$3), AND(D55='club records'!$N$4, E55&lt;='club records'!$O$4), AND(D55='club records'!$N$5, E55&lt;='club records'!$O$5))), "CR", " ")</f>
        <v xml:space="preserve"> </v>
      </c>
      <c r="AS55" s="21" t="str">
        <f>IF(AND(A55="4x200", OR(AND(D55='club records'!$N$6, E55&lt;='club records'!$O$6), AND(D55='club records'!$N$7, E55&lt;='club records'!$O$7), AND(D55='club records'!$N$8, E55&lt;='club records'!$O$8), AND(D55='club records'!$N$9, E55&lt;='club records'!$O$9), AND(D55='club records'!$N$10, E55&lt;='club records'!$O$10))), "CR", " ")</f>
        <v xml:space="preserve"> </v>
      </c>
      <c r="AT55" s="21" t="str">
        <f>IF(AND(A55="4x300", OR(AND(D55='club records'!$N$11, E55&lt;='club records'!$O$11), AND(D55='club records'!$N$12, E55&lt;='club records'!$O$12))), "CR", " ")</f>
        <v xml:space="preserve"> </v>
      </c>
      <c r="AU55" s="21" t="str">
        <f>IF(AND(A55="4x400", OR(AND(D55='club records'!$N$13, E55&lt;='club records'!$O$13), AND(D55='club records'!$N$14, E55&lt;='club records'!$O$14), AND(D55='club records'!$N$15, E55&lt;='club records'!$O$15))), "CR", " ")</f>
        <v xml:space="preserve"> </v>
      </c>
      <c r="AV55" s="21" t="str">
        <f>IF(AND(A55="3x800", OR(AND(D55='club records'!$N$16, E55&lt;='club records'!$O$16), AND(D55='club records'!$N$17, E55&lt;='club records'!$O$17), AND(D55='club records'!$N$18, E55&lt;='club records'!$O$18), AND(D55='club records'!$N$19, E55&lt;='club records'!$O$19))), "CR", " ")</f>
        <v xml:space="preserve"> </v>
      </c>
      <c r="AW55" s="21" t="str">
        <f>IF(AND(A55="pentathlon", OR(AND(D55='club records'!$N$21, E55&gt;='club records'!$O$21), AND(D55='club records'!$N$22, E55&gt;='club records'!$O$22), AND(D55='club records'!$N$23, E55&gt;='club records'!$O$23), AND(D55='club records'!$N$24, E55&gt;='club records'!$O$24), AND(D55='club records'!$N$25, E55&gt;='club records'!$O$25))), "CR", " ")</f>
        <v xml:space="preserve"> </v>
      </c>
      <c r="AX55" s="21" t="str">
        <f>IF(AND(A55="heptathlon", OR(AND(D55='club records'!$N$26, E55&gt;='club records'!$O$26), AND(D55='club records'!$N$27, E55&gt;='club records'!$O$27), AND(D55='club records'!$N$28, E55&gt;='club records'!$O$28), )), "CR", " ")</f>
        <v xml:space="preserve"> </v>
      </c>
    </row>
    <row r="56" spans="1:50" ht="15" x14ac:dyDescent="0.25">
      <c r="A56" s="2" t="s">
        <v>176</v>
      </c>
      <c r="B56" s="2" t="s">
        <v>143</v>
      </c>
      <c r="C56" s="2" t="s">
        <v>144</v>
      </c>
      <c r="D56" s="13" t="s">
        <v>45</v>
      </c>
      <c r="E56" s="14">
        <v>58.15</v>
      </c>
      <c r="F56" s="19">
        <v>43569</v>
      </c>
      <c r="G56" s="2" t="s">
        <v>335</v>
      </c>
      <c r="H56" s="2" t="s">
        <v>336</v>
      </c>
      <c r="I56" s="20" t="str">
        <f>IF(OR(K56="CR", J56="CR", L56="CR", M56="CR", N56="CR", O56="CR", P56="CR", Q56="CR", R56="CR", S56="CR",T56="CR", U56="CR", V56="CR", W56="CR", X56="CR", Y56="CR", Z56="CR", AA56="CR", AB56="CR", AC56="CR", AD56="CR", AE56="CR", AF56="CR", AG56="CR", AH56="CR", AI56="CR", AJ56="CR", AK56="CR", AL56="CR", AM56="CR", AN56="CR", AO56="CR", AP56="CR", AQ56="CR", AR56="CR", AS56="CR", AT56="CR", AU56="CR", AV56="CR", AW56="CR", AX56="CR"), "***CLUB RECORD***", "")</f>
        <v/>
      </c>
      <c r="J56" s="21" t="str">
        <f>IF(AND(A56=100, OR(AND(D56='club records'!$B$6, E56&lt;='club records'!$C$6), AND(D56='club records'!$B$7, E56&lt;='club records'!$C$7), AND(D56='club records'!$B$8, E56&lt;='club records'!$C$8), AND(D56='club records'!$B$9, E56&lt;='club records'!$C$9), AND(D56='club records'!$B$10, E56&lt;='club records'!$C$10))),"CR"," ")</f>
        <v xml:space="preserve"> </v>
      </c>
      <c r="K56" s="21" t="str">
        <f>IF(AND(A56=200, OR(AND(D56='club records'!$B$11, E56&lt;='club records'!$C$11), AND(D56='club records'!$B$12, E56&lt;='club records'!$C$12), AND(D56='club records'!$B$13, E56&lt;='club records'!$C$13), AND(D56='club records'!$B$14, E56&lt;='club records'!$C$14), AND(D56='club records'!$B$15, E56&lt;='club records'!$C$15))),"CR"," ")</f>
        <v xml:space="preserve"> </v>
      </c>
      <c r="L56" s="21" t="str">
        <f>IF(AND(A56=300, OR(AND(D56='club records'!$B$16, E56&lt;='club records'!$C$16), AND(D56='club records'!$B$17, E56&lt;='club records'!$C$17))),"CR"," ")</f>
        <v xml:space="preserve"> </v>
      </c>
      <c r="M56" s="21" t="str">
        <f>IF(AND(A56=400, OR(AND(D56='club records'!$B$19, E56&lt;='club records'!$C$19), AND(D56='club records'!$B$20, E56&lt;='club records'!$C$20), AND(D56='club records'!$B$21, E56&lt;='club records'!$C$21))),"CR"," ")</f>
        <v xml:space="preserve"> </v>
      </c>
      <c r="N56" s="21" t="str">
        <f>IF(AND(A56=800, OR(AND(D56='club records'!$B$22, E56&lt;='club records'!$C$22), AND(D56='club records'!$B$23, E56&lt;='club records'!$C$23), AND(D56='club records'!$B$24, E56&lt;='club records'!$C$24), AND(D56='club records'!$B$25, E56&lt;='club records'!$C$25), AND(D56='club records'!$B$26, E56&lt;='club records'!$C$26))),"CR"," ")</f>
        <v xml:space="preserve"> </v>
      </c>
      <c r="O56" s="21" t="str">
        <f>IF(AND(A56=1200, AND(D56='club records'!$B$28, E56&lt;='club records'!$C$28)),"CR"," ")</f>
        <v xml:space="preserve"> </v>
      </c>
      <c r="P56" s="21" t="str">
        <f>IF(AND(A56=1500, OR(AND(D56='club records'!$B$29, E56&lt;='club records'!$C$29), AND(D56='club records'!$B$30, E56&lt;='club records'!$C$30), AND(D56='club records'!$B$31, E56&lt;='club records'!$C$31), AND(D56='club records'!$B$32, E56&lt;='club records'!$C$32), AND(D56='club records'!$B$33, E56&lt;='club records'!$C$33))),"CR"," ")</f>
        <v xml:space="preserve"> </v>
      </c>
      <c r="Q56" s="21" t="str">
        <f>IF(AND(A56="1M", AND(D56='club records'!$B$37,E56&lt;='club records'!$C$37)),"CR"," ")</f>
        <v xml:space="preserve"> </v>
      </c>
      <c r="R56" s="21" t="str">
        <f>IF(AND(A56=3000, OR(AND(D56='club records'!$B$39, E56&lt;='club records'!$C$39), AND(D56='club records'!$B$40, E56&lt;='club records'!$C$40), AND(D56='club records'!$B$41, E56&lt;='club records'!$C$41))),"CR"," ")</f>
        <v xml:space="preserve"> </v>
      </c>
      <c r="S56" s="21" t="str">
        <f>IF(AND(A56=5000, OR(AND(D56='club records'!$B$42, E56&lt;='club records'!$C$42), AND(D56='club records'!$B$43, E56&lt;='club records'!$C$43))),"CR"," ")</f>
        <v xml:space="preserve"> </v>
      </c>
      <c r="T56" s="21" t="str">
        <f>IF(AND(A56=10000, OR(AND(D56='club records'!$B$44, E56&lt;='club records'!$C$44), AND(D56='club records'!$B$45, E56&lt;='club records'!$C$45))),"CR"," ")</f>
        <v xml:space="preserve"> </v>
      </c>
      <c r="U56" s="22" t="str">
        <f>IF(AND(A56="high jump", OR(AND(D56='club records'!$F$1, E56&gt;='club records'!$G$1), AND(D56='club records'!$F$2, E56&gt;='club records'!$G$2), AND(D56='club records'!$F$3, E56&gt;='club records'!$G$3),AND(D56='club records'!$F$4, E56&gt;='club records'!$G$4), AND(D56='club records'!$F$5, E56&gt;='club records'!$G$5))), "CR", " ")</f>
        <v xml:space="preserve"> </v>
      </c>
      <c r="V56" s="22" t="str">
        <f>IF(AND(A56="long jump", OR(AND(D56='club records'!$F$6, E56&gt;='club records'!$G$6), AND(D56='club records'!$F$7, E56&gt;='club records'!$G$7), AND(D56='club records'!$F$8, E56&gt;='club records'!$G$8), AND(D56='club records'!$F$9, E56&gt;='club records'!$G$9), AND(D56='club records'!$F$10, E56&gt;='club records'!$G$10))), "CR", " ")</f>
        <v xml:space="preserve"> </v>
      </c>
      <c r="W56" s="22" t="str">
        <f>IF(AND(A56="triple jump", OR(AND(D56='club records'!$F$11, E56&gt;='club records'!$G$11), AND(D56='club records'!$F$12, E56&gt;='club records'!$G$12), AND(D56='club records'!$F$13, E56&gt;='club records'!$G$13), AND(D56='club records'!$F$14, E56&gt;='club records'!$G$14), AND(D56='club records'!$F$15, E56&gt;='club records'!$G$15))), "CR", " ")</f>
        <v xml:space="preserve"> </v>
      </c>
      <c r="X56" s="22" t="str">
        <f>IF(AND(A56="pole vault", OR(AND(D56='club records'!$F$16, E56&gt;='club records'!$G$16), AND(D56='club records'!$F$17, E56&gt;='club records'!$G$17), AND(D56='club records'!$F$18, E56&gt;='club records'!$G$18), AND(D56='club records'!$F$19, E56&gt;='club records'!$G$19), AND(D56='club records'!$F$20, E56&gt;='club records'!$G$20))), "CR", " ")</f>
        <v xml:space="preserve"> </v>
      </c>
      <c r="Y56" s="22" t="str">
        <f>IF(AND(A56="discus 0.75", AND(D56='club records'!$F$21, E56&gt;='club records'!$G$21)), "CR", " ")</f>
        <v xml:space="preserve"> </v>
      </c>
      <c r="Z56" s="22" t="str">
        <f>IF(AND(A56="discus 1", OR(AND(D56='club records'!$F$22, E56&gt;='club records'!$G$22), AND(D56='club records'!$F$23, E56&gt;='club records'!$G$23), AND(D56='club records'!$F$24, E56&gt;='club records'!$G$24), AND(D56='club records'!$F$25, E56&gt;='club records'!$G$25))), "CR", " ")</f>
        <v xml:space="preserve"> </v>
      </c>
      <c r="AA56" s="22" t="str">
        <f>IF(AND(A56="hammer 3", OR(AND(D56='club records'!$F$26, E56&gt;='club records'!$G$26), AND(D56='club records'!$F$27, E56&gt;='club records'!$G$27), AND(D56='club records'!$F$28, E56&gt;='club records'!$G$28))), "CR", " ")</f>
        <v xml:space="preserve"> </v>
      </c>
      <c r="AB56" s="22" t="str">
        <f>IF(AND(A56="hammer 4", OR(AND(D56='club records'!$F$29, E56&gt;='club records'!$G$29), AND(D56='club records'!$F$30, E56&gt;='club records'!$G$30))), "CR", " ")</f>
        <v xml:space="preserve"> </v>
      </c>
      <c r="AC56" s="22" t="str">
        <f>IF(AND(A56="javelin 400", AND(D56='club records'!$F$31, E56&gt;='club records'!$G$31)), "CR", " ")</f>
        <v xml:space="preserve"> </v>
      </c>
      <c r="AD56" s="22" t="str">
        <f>IF(AND(A56="javelin 500", OR(AND(D56='club records'!$F$32, E56&gt;='club records'!$G$32), AND(D56='club records'!$F$33, E56&gt;='club records'!$G$33))), "CR", " ")</f>
        <v xml:space="preserve"> </v>
      </c>
      <c r="AE56" s="22" t="str">
        <f>IF(AND(A56="javelin 600", OR(AND(D56='club records'!$F$34, E56&gt;='club records'!$G$34), AND(D56='club records'!$F$35, E56&gt;='club records'!$G$35))), "CR", " ")</f>
        <v xml:space="preserve"> </v>
      </c>
      <c r="AF56" s="22" t="str">
        <f>IF(AND(A56="shot 2.72", AND(D56='club records'!$F$36, E56&gt;='club records'!$G$36)), "CR", " ")</f>
        <v xml:space="preserve"> </v>
      </c>
      <c r="AG56" s="22" t="str">
        <f>IF(AND(A56="shot 3", OR(AND(D56='club records'!$F$37, E56&gt;='club records'!$G$37), AND(D56='club records'!$F$38, E56&gt;='club records'!$G$38))), "CR", " ")</f>
        <v xml:space="preserve"> </v>
      </c>
      <c r="AH56" s="22" t="str">
        <f>IF(AND(A56="shot 4", OR(AND(D56='club records'!$F$39, E56&gt;='club records'!$G$39), AND(D56='club records'!$F$40, E56&gt;='club records'!$G$40))), "CR", " ")</f>
        <v xml:space="preserve"> </v>
      </c>
      <c r="AI56" s="22" t="str">
        <f>IF(AND(A56="70H", AND(D56='club records'!$J$6, E56&lt;='club records'!$K$6)), "CR", " ")</f>
        <v xml:space="preserve"> </v>
      </c>
      <c r="AJ56" s="22" t="str">
        <f>IF(AND(A56="75H", AND(D56='club records'!$J$7, E56&lt;='club records'!$K$7)), "CR", " ")</f>
        <v xml:space="preserve"> </v>
      </c>
      <c r="AK56" s="22" t="str">
        <f>IF(AND(A56="80H", AND(D56='club records'!$J$8, E56&lt;='club records'!$K$8)), "CR", " ")</f>
        <v xml:space="preserve"> </v>
      </c>
      <c r="AL56" s="22" t="str">
        <f>IF(AND(A56="100H", OR(AND(D56='club records'!$J$9, E56&lt;='club records'!$K$9), AND(D56='club records'!$J$10, E56&lt;='club records'!$K$10))), "CR", " ")</f>
        <v xml:space="preserve"> </v>
      </c>
      <c r="AM56" s="22" t="str">
        <f>IF(AND(A56="300H", AND(D56='club records'!$J$11, E56&lt;='club records'!$K$11)), "CR", " ")</f>
        <v xml:space="preserve"> </v>
      </c>
      <c r="AN56" s="22" t="str">
        <f>IF(AND(A56="400H", OR(AND(D56='club records'!$J$12, E56&lt;='club records'!$K$12), AND(D56='club records'!$J$13, E56&lt;='club records'!$K$13), AND(D56='club records'!$J$14, E56&lt;='club records'!$K$14))), "CR", " ")</f>
        <v xml:space="preserve"> </v>
      </c>
      <c r="AO56" s="22" t="str">
        <f>IF(AND(A56="1500SC", OR(AND(D56='club records'!$J$15, E56&lt;='club records'!$K$15), AND(D56='club records'!$J$16, E56&lt;='club records'!$K$16))), "CR", " ")</f>
        <v xml:space="preserve"> </v>
      </c>
      <c r="AP56" s="22" t="str">
        <f>IF(AND(A56="2000SC", OR(AND(D56='club records'!$J$18, E56&lt;='club records'!$K$18), AND(D56='club records'!$J$19, E56&lt;='club records'!$K$19))), "CR", " ")</f>
        <v xml:space="preserve"> </v>
      </c>
      <c r="AQ56" s="22" t="str">
        <f>IF(AND(A56="3000SC", AND(D56='club records'!$J$21, E56&lt;='club records'!$K$21)), "CR", " ")</f>
        <v xml:space="preserve"> </v>
      </c>
      <c r="AR56" s="21" t="str">
        <f>IF(AND(A56="4x100", OR(AND(D56='club records'!$N$1, E56&lt;='club records'!$O$1), AND(D56='club records'!$N$2, E56&lt;='club records'!$O$2), AND(D56='club records'!$N$3, E56&lt;='club records'!$O$3), AND(D56='club records'!$N$4, E56&lt;='club records'!$O$4), AND(D56='club records'!$N$5, E56&lt;='club records'!$O$5))), "CR", " ")</f>
        <v xml:space="preserve"> </v>
      </c>
      <c r="AS56" s="21" t="str">
        <f>IF(AND(A56="4x200", OR(AND(D56='club records'!$N$6, E56&lt;='club records'!$O$6), AND(D56='club records'!$N$7, E56&lt;='club records'!$O$7), AND(D56='club records'!$N$8, E56&lt;='club records'!$O$8), AND(D56='club records'!$N$9, E56&lt;='club records'!$O$9), AND(D56='club records'!$N$10, E56&lt;='club records'!$O$10))), "CR", " ")</f>
        <v xml:space="preserve"> </v>
      </c>
      <c r="AT56" s="21" t="str">
        <f>IF(AND(A56="4x300", OR(AND(D56='club records'!$N$11, E56&lt;='club records'!$O$11), AND(D56='club records'!$N$12, E56&lt;='club records'!$O$12))), "CR", " ")</f>
        <v xml:space="preserve"> </v>
      </c>
      <c r="AU56" s="21" t="str">
        <f>IF(AND(A56="4x400", OR(AND(D56='club records'!$N$13, E56&lt;='club records'!$O$13), AND(D56='club records'!$N$14, E56&lt;='club records'!$O$14), AND(D56='club records'!$N$15, E56&lt;='club records'!$O$15))), "CR", " ")</f>
        <v xml:space="preserve"> </v>
      </c>
      <c r="AV56" s="21" t="str">
        <f>IF(AND(A56="3x800", OR(AND(D56='club records'!$N$16, E56&lt;='club records'!$O$16), AND(D56='club records'!$N$17, E56&lt;='club records'!$O$17), AND(D56='club records'!$N$18, E56&lt;='club records'!$O$18), AND(D56='club records'!$N$19, E56&lt;='club records'!$O$19))), "CR", " ")</f>
        <v xml:space="preserve"> </v>
      </c>
      <c r="AW56" s="21" t="str">
        <f>IF(AND(A56="pentathlon", OR(AND(D56='club records'!$N$21, E56&gt;='club records'!$O$21), AND(D56='club records'!$N$22, E56&gt;='club records'!$O$22), AND(D56='club records'!$N$23, E56&gt;='club records'!$O$23), AND(D56='club records'!$N$24, E56&gt;='club records'!$O$24), AND(D56='club records'!$N$25, E56&gt;='club records'!$O$25))), "CR", " ")</f>
        <v xml:space="preserve"> </v>
      </c>
      <c r="AX56" s="21" t="str">
        <f>IF(AND(A56="heptathlon", OR(AND(D56='club records'!$N$26, E56&gt;='club records'!$O$26), AND(D56='club records'!$N$27, E56&gt;='club records'!$O$27), AND(D56='club records'!$N$28, E56&gt;='club records'!$O$28), )), "CR", " ")</f>
        <v xml:space="preserve"> </v>
      </c>
    </row>
    <row r="57" spans="1:50" ht="15" x14ac:dyDescent="0.25">
      <c r="A57" s="2" t="s">
        <v>290</v>
      </c>
      <c r="B57" s="2" t="s">
        <v>29</v>
      </c>
      <c r="C57" s="2" t="s">
        <v>76</v>
      </c>
      <c r="D57" s="13" t="s">
        <v>45</v>
      </c>
      <c r="E57" s="18">
        <v>4921</v>
      </c>
      <c r="F57" s="23">
        <v>43597</v>
      </c>
      <c r="G57" s="2" t="s">
        <v>374</v>
      </c>
      <c r="I57" s="20" t="str">
        <f>IF(OR(K57="CR", J57="CR", L57="CR", M57="CR", N57="CR", O57="CR", P57="CR", Q57="CR", R57="CR", S57="CR",T57="CR", U57="CR", V57="CR", W57="CR", X57="CR", Y57="CR", Z57="CR", AA57="CR", AB57="CR", AC57="CR", AD57="CR", AE57="CR", AF57="CR", AG57="CR", AH57="CR", AI57="CR", AJ57="CR", AK57="CR", AL57="CR", AM57="CR", AN57="CR", AO57="CR", AP57="CR", AQ57="CR", AR57="CR", AS57="CR", AT57="CR", AU57="CR", AV57="CR", AW57="CR", AX57="CR"), "***CLUB RECORD***", "")</f>
        <v/>
      </c>
      <c r="J57" s="21" t="str">
        <f>IF(AND(A57=100, OR(AND(D57='club records'!$B$6, E57&lt;='club records'!$C$6), AND(D57='club records'!$B$7, E57&lt;='club records'!$C$7), AND(D57='club records'!$B$8, E57&lt;='club records'!$C$8), AND(D57='club records'!$B$9, E57&lt;='club records'!$C$9), AND(D57='club records'!$B$10, E57&lt;='club records'!$C$10))),"CR"," ")</f>
        <v xml:space="preserve"> </v>
      </c>
      <c r="K57" s="21" t="str">
        <f>IF(AND(A57=200, OR(AND(D57='club records'!$B$11, E57&lt;='club records'!$C$11), AND(D57='club records'!$B$12, E57&lt;='club records'!$C$12), AND(D57='club records'!$B$13, E57&lt;='club records'!$C$13), AND(D57='club records'!$B$14, E57&lt;='club records'!$C$14), AND(D57='club records'!$B$15, E57&lt;='club records'!$C$15))),"CR"," ")</f>
        <v xml:space="preserve"> </v>
      </c>
      <c r="L57" s="21" t="str">
        <f>IF(AND(A57=300, OR(AND(D57='club records'!$B$16, E57&lt;='club records'!$C$16), AND(D57='club records'!$B$17, E57&lt;='club records'!$C$17))),"CR"," ")</f>
        <v xml:space="preserve"> </v>
      </c>
      <c r="M57" s="21" t="str">
        <f>IF(AND(A57=400, OR(AND(D57='club records'!$B$19, E57&lt;='club records'!$C$19), AND(D57='club records'!$B$20, E57&lt;='club records'!$C$20), AND(D57='club records'!$B$21, E57&lt;='club records'!$C$21))),"CR"," ")</f>
        <v xml:space="preserve"> </v>
      </c>
      <c r="N57" s="21" t="str">
        <f>IF(AND(A57=800, OR(AND(D57='club records'!$B$22, E57&lt;='club records'!$C$22), AND(D57='club records'!$B$23, E57&lt;='club records'!$C$23), AND(D57='club records'!$B$24, E57&lt;='club records'!$C$24), AND(D57='club records'!$B$25, E57&lt;='club records'!$C$25), AND(D57='club records'!$B$26, E57&lt;='club records'!$C$26))),"CR"," ")</f>
        <v xml:space="preserve"> </v>
      </c>
      <c r="O57" s="21" t="str">
        <f>IF(AND(A57=1200, AND(D57='club records'!$B$28, E57&lt;='club records'!$C$28)),"CR"," ")</f>
        <v xml:space="preserve"> </v>
      </c>
      <c r="P57" s="21" t="str">
        <f>IF(AND(A57=1500, OR(AND(D57='club records'!$B$29, E57&lt;='club records'!$C$29), AND(D57='club records'!$B$30, E57&lt;='club records'!$C$30), AND(D57='club records'!$B$31, E57&lt;='club records'!$C$31), AND(D57='club records'!$B$32, E57&lt;='club records'!$C$32), AND(D57='club records'!$B$33, E57&lt;='club records'!$C$33))),"CR"," ")</f>
        <v xml:space="preserve"> </v>
      </c>
      <c r="Q57" s="21" t="str">
        <f>IF(AND(A57="1M", AND(D57='club records'!$B$37,E57&lt;='club records'!$C$37)),"CR"," ")</f>
        <v xml:space="preserve"> </v>
      </c>
      <c r="R57" s="21" t="str">
        <f>IF(AND(A57=3000, OR(AND(D57='club records'!$B$39, E57&lt;='club records'!$C$39), AND(D57='club records'!$B$40, E57&lt;='club records'!$C$40), AND(D57='club records'!$B$41, E57&lt;='club records'!$C$41))),"CR"," ")</f>
        <v xml:space="preserve"> </v>
      </c>
      <c r="S57" s="21" t="str">
        <f>IF(AND(A57=5000, OR(AND(D57='club records'!$B$42, E57&lt;='club records'!$C$42), AND(D57='club records'!$B$43, E57&lt;='club records'!$C$43))),"CR"," ")</f>
        <v xml:space="preserve"> </v>
      </c>
      <c r="T57" s="21" t="str">
        <f>IF(AND(A57=10000, OR(AND(D57='club records'!$B$44, E57&lt;='club records'!$C$44), AND(D57='club records'!$B$45, E57&lt;='club records'!$C$45))),"CR"," ")</f>
        <v xml:space="preserve"> </v>
      </c>
      <c r="U57" s="22" t="str">
        <f>IF(AND(A57="high jump", OR(AND(D57='club records'!$F$1, E57&gt;='club records'!$G$1), AND(D57='club records'!$F$2, E57&gt;='club records'!$G$2), AND(D57='club records'!$F$3, E57&gt;='club records'!$G$3),AND(D57='club records'!$F$4, E57&gt;='club records'!$G$4), AND(D57='club records'!$F$5, E57&gt;='club records'!$G$5))), "CR", " ")</f>
        <v xml:space="preserve"> </v>
      </c>
      <c r="V57" s="22" t="str">
        <f>IF(AND(A57="long jump", OR(AND(D57='club records'!$F$6, E57&gt;='club records'!$G$6), AND(D57='club records'!$F$7, E57&gt;='club records'!$G$7), AND(D57='club records'!$F$8, E57&gt;='club records'!$G$8), AND(D57='club records'!$F$9, E57&gt;='club records'!$G$9), AND(D57='club records'!$F$10, E57&gt;='club records'!$G$10))), "CR", " ")</f>
        <v xml:space="preserve"> </v>
      </c>
      <c r="W57" s="22" t="str">
        <f>IF(AND(A57="triple jump", OR(AND(D57='club records'!$F$11, E57&gt;='club records'!$G$11), AND(D57='club records'!$F$12, E57&gt;='club records'!$G$12), AND(D57='club records'!$F$13, E57&gt;='club records'!$G$13), AND(D57='club records'!$F$14, E57&gt;='club records'!$G$14), AND(D57='club records'!$F$15, E57&gt;='club records'!$G$15))), "CR", " ")</f>
        <v xml:space="preserve"> </v>
      </c>
      <c r="X57" s="22" t="str">
        <f>IF(AND(A57="pole vault", OR(AND(D57='club records'!$F$16, E57&gt;='club records'!$G$16), AND(D57='club records'!$F$17, E57&gt;='club records'!$G$17), AND(D57='club records'!$F$18, E57&gt;='club records'!$G$18), AND(D57='club records'!$F$19, E57&gt;='club records'!$G$19), AND(D57='club records'!$F$20, E57&gt;='club records'!$G$20))), "CR", " ")</f>
        <v xml:space="preserve"> </v>
      </c>
      <c r="Y57" s="22" t="str">
        <f>IF(AND(A57="discus 0.75", AND(D57='club records'!$F$21, E57&gt;='club records'!$G$21)), "CR", " ")</f>
        <v xml:space="preserve"> </v>
      </c>
      <c r="Z57" s="22" t="str">
        <f>IF(AND(A57="discus 1", OR(AND(D57='club records'!$F$22, E57&gt;='club records'!$G$22), AND(D57='club records'!$F$23, E57&gt;='club records'!$G$23), AND(D57='club records'!$F$24, E57&gt;='club records'!$G$24), AND(D57='club records'!$F$25, E57&gt;='club records'!$G$25))), "CR", " ")</f>
        <v xml:space="preserve"> </v>
      </c>
      <c r="AA57" s="22" t="str">
        <f>IF(AND(A57="hammer 3", OR(AND(D57='club records'!$F$26, E57&gt;='club records'!$G$26), AND(D57='club records'!$F$27, E57&gt;='club records'!$G$27), AND(D57='club records'!$F$28, E57&gt;='club records'!$G$28))), "CR", " ")</f>
        <v xml:space="preserve"> </v>
      </c>
      <c r="AB57" s="22" t="str">
        <f>IF(AND(A57="hammer 4", OR(AND(D57='club records'!$F$29, E57&gt;='club records'!$G$29), AND(D57='club records'!$F$30, E57&gt;='club records'!$G$30))), "CR", " ")</f>
        <v xml:space="preserve"> </v>
      </c>
      <c r="AC57" s="22" t="str">
        <f>IF(AND(A57="javelin 400", AND(D57='club records'!$F$31, E57&gt;='club records'!$G$31)), "CR", " ")</f>
        <v xml:space="preserve"> </v>
      </c>
      <c r="AD57" s="22" t="str">
        <f>IF(AND(A57="javelin 500", OR(AND(D57='club records'!$F$32, E57&gt;='club records'!$G$32), AND(D57='club records'!$F$33, E57&gt;='club records'!$G$33))), "CR", " ")</f>
        <v xml:space="preserve"> </v>
      </c>
      <c r="AE57" s="22" t="str">
        <f>IF(AND(A57="javelin 600", OR(AND(D57='club records'!$F$34, E57&gt;='club records'!$G$34), AND(D57='club records'!$F$35, E57&gt;='club records'!$G$35))), "CR", " ")</f>
        <v xml:space="preserve"> </v>
      </c>
      <c r="AF57" s="22" t="str">
        <f>IF(AND(A57="shot 2.72", AND(D57='club records'!$F$36, E57&gt;='club records'!$G$36)), "CR", " ")</f>
        <v xml:space="preserve"> </v>
      </c>
      <c r="AG57" s="22" t="str">
        <f>IF(AND(A57="shot 3", OR(AND(D57='club records'!$F$37, E57&gt;='club records'!$G$37), AND(D57='club records'!$F$38, E57&gt;='club records'!$G$38))), "CR", " ")</f>
        <v xml:space="preserve"> </v>
      </c>
      <c r="AH57" s="22" t="str">
        <f>IF(AND(A57="shot 4", OR(AND(D57='club records'!$F$39, E57&gt;='club records'!$G$39), AND(D57='club records'!$F$40, E57&gt;='club records'!$G$40))), "CR", " ")</f>
        <v xml:space="preserve"> </v>
      </c>
      <c r="AI57" s="22" t="str">
        <f>IF(AND(A57="70H", AND(D57='club records'!$J$6, E57&lt;='club records'!$K$6)), "CR", " ")</f>
        <v xml:space="preserve"> </v>
      </c>
      <c r="AJ57" s="22" t="str">
        <f>IF(AND(A57="75H", AND(D57='club records'!$J$7, E57&lt;='club records'!$K$7)), "CR", " ")</f>
        <v xml:space="preserve"> </v>
      </c>
      <c r="AK57" s="22" t="str">
        <f>IF(AND(A57="80H", AND(D57='club records'!$J$8, E57&lt;='club records'!$K$8)), "CR", " ")</f>
        <v xml:space="preserve"> </v>
      </c>
      <c r="AL57" s="22" t="str">
        <f>IF(AND(A57="100H", OR(AND(D57='club records'!$J$9, E57&lt;='club records'!$K$9), AND(D57='club records'!$J$10, E57&lt;='club records'!$K$10))), "CR", " ")</f>
        <v xml:space="preserve"> </v>
      </c>
      <c r="AM57" s="22" t="str">
        <f>IF(AND(A57="300H", AND(D57='club records'!$J$11, E57&lt;='club records'!$K$11)), "CR", " ")</f>
        <v xml:space="preserve"> </v>
      </c>
      <c r="AN57" s="22" t="str">
        <f>IF(AND(A57="400H", OR(AND(D57='club records'!$J$12, E57&lt;='club records'!$K$12), AND(D57='club records'!$J$13, E57&lt;='club records'!$K$13), AND(D57='club records'!$J$14, E57&lt;='club records'!$K$14))), "CR", " ")</f>
        <v xml:space="preserve"> </v>
      </c>
      <c r="AO57" s="22" t="str">
        <f>IF(AND(A57="1500SC", OR(AND(D57='club records'!$J$15, E57&lt;='club records'!$K$15), AND(D57='club records'!$J$16, E57&lt;='club records'!$K$16))), "CR", " ")</f>
        <v xml:space="preserve"> </v>
      </c>
      <c r="AP57" s="22" t="str">
        <f>IF(AND(A57="2000SC", OR(AND(D57='club records'!$J$18, E57&lt;='club records'!$K$18), AND(D57='club records'!$J$19, E57&lt;='club records'!$K$19))), "CR", " ")</f>
        <v xml:space="preserve"> </v>
      </c>
      <c r="AQ57" s="22" t="str">
        <f>IF(AND(A57="3000SC", AND(D57='club records'!$J$21, E57&lt;='club records'!$K$21)), "CR", " ")</f>
        <v xml:space="preserve"> </v>
      </c>
      <c r="AR57" s="21" t="str">
        <f>IF(AND(A57="4x100", OR(AND(D57='club records'!$N$1, E57&lt;='club records'!$O$1), AND(D57='club records'!$N$2, E57&lt;='club records'!$O$2), AND(D57='club records'!$N$3, E57&lt;='club records'!$O$3), AND(D57='club records'!$N$4, E57&lt;='club records'!$O$4), AND(D57='club records'!$N$5, E57&lt;='club records'!$O$5))), "CR", " ")</f>
        <v xml:space="preserve"> </v>
      </c>
      <c r="AS57" s="21" t="str">
        <f>IF(AND(A57="4x200", OR(AND(D57='club records'!$N$6, E57&lt;='club records'!$O$6), AND(D57='club records'!$N$7, E57&lt;='club records'!$O$7), AND(D57='club records'!$N$8, E57&lt;='club records'!$O$8), AND(D57='club records'!$N$9, E57&lt;='club records'!$O$9), AND(D57='club records'!$N$10, E57&lt;='club records'!$O$10))), "CR", " ")</f>
        <v xml:space="preserve"> </v>
      </c>
      <c r="AT57" s="21" t="str">
        <f>IF(AND(A57="4x300", OR(AND(D57='club records'!$N$11, E57&lt;='club records'!$O$11), AND(D57='club records'!$N$12, E57&lt;='club records'!$O$12))), "CR", " ")</f>
        <v xml:space="preserve"> </v>
      </c>
      <c r="AU57" s="21" t="str">
        <f>IF(AND(A57="4x400", OR(AND(D57='club records'!$N$13, E57&lt;='club records'!$O$13), AND(D57='club records'!$N$14, E57&lt;='club records'!$O$14), AND(D57='club records'!$N$15, E57&lt;='club records'!$O$15))), "CR", " ")</f>
        <v xml:space="preserve"> </v>
      </c>
      <c r="AV57" s="21" t="str">
        <f>IF(AND(A57="3x800", OR(AND(D57='club records'!$N$16, E57&lt;='club records'!$O$16), AND(D57='club records'!$N$17, E57&lt;='club records'!$O$17), AND(D57='club records'!$N$18, E57&lt;='club records'!$O$18), AND(D57='club records'!$N$19, E57&lt;='club records'!$O$19))), "CR", " ")</f>
        <v xml:space="preserve"> </v>
      </c>
      <c r="AW57" s="21" t="str">
        <f>IF(AND(A57="pentathlon", OR(AND(D57='club records'!$N$21, E57&gt;='club records'!$O$21), AND(D57='club records'!$N$22, E57&gt;='club records'!$O$22), AND(D57='club records'!$N$23, E57&gt;='club records'!$O$23), AND(D57='club records'!$N$24, E57&gt;='club records'!$O$24), AND(D57='club records'!$N$25, E57&gt;='club records'!$O$25))), "CR", " ")</f>
        <v xml:space="preserve"> </v>
      </c>
      <c r="AX57" s="21" t="str">
        <f>IF(AND(A57="heptathlon", OR(AND(D57='club records'!$N$26, E57&gt;='club records'!$O$26), AND(D57='club records'!$N$27, E57&gt;='club records'!$O$27), AND(D57='club records'!$N$28, E57&gt;='club records'!$O$28), )), "CR", " ")</f>
        <v xml:space="preserve"> </v>
      </c>
    </row>
    <row r="58" spans="1:50" ht="15.75" customHeight="1" x14ac:dyDescent="0.25">
      <c r="A58" s="2" t="s">
        <v>446</v>
      </c>
      <c r="B58" s="2" t="s">
        <v>77</v>
      </c>
      <c r="C58" s="2" t="s">
        <v>78</v>
      </c>
      <c r="D58" s="13" t="s">
        <v>45</v>
      </c>
      <c r="E58" s="18">
        <v>5397</v>
      </c>
      <c r="F58" s="23" t="s">
        <v>444</v>
      </c>
      <c r="G58" s="2" t="s">
        <v>426</v>
      </c>
      <c r="I58" s="20" t="s">
        <v>430</v>
      </c>
    </row>
    <row r="59" spans="1:50" ht="15" x14ac:dyDescent="0.25">
      <c r="A59" s="2" t="s">
        <v>41</v>
      </c>
      <c r="B59" s="2" t="s">
        <v>467</v>
      </c>
      <c r="C59" s="2" t="s">
        <v>468</v>
      </c>
      <c r="D59" s="13" t="s">
        <v>45</v>
      </c>
      <c r="E59" s="14">
        <v>1.5</v>
      </c>
      <c r="F59" s="23">
        <v>43632</v>
      </c>
      <c r="G59" s="2" t="s">
        <v>415</v>
      </c>
      <c r="H59" s="2" t="s">
        <v>452</v>
      </c>
      <c r="I59" s="20" t="str">
        <f>IF(OR(K59="CR", J59="CR", L59="CR", M59="CR", N59="CR", O59="CR", P59="CR", Q59="CR", R59="CR", S59="CR",T59="CR", U59="CR", V59="CR", W59="CR", X59="CR", Y59="CR", Z59="CR", AA59="CR", AB59="CR", AC59="CR", AD59="CR", AE59="CR", AF59="CR", AG59="CR", AH59="CR", AI59="CR", AJ59="CR", AK59="CR", AL59="CR", AM59="CR", AN59="CR", AO59="CR", AP59="CR", AQ59="CR", AR59="CR", AS59="CR", AT59="CR", AU59="CR", AV59="CR", AW59="CR", AX59="CR"), "***CLUB RECORD***", "")</f>
        <v/>
      </c>
      <c r="J59" s="21" t="str">
        <f>IF(AND(A59=100, OR(AND(D59='club records'!$B$6, E59&lt;='club records'!$C$6), AND(D59='club records'!$B$7, E59&lt;='club records'!$C$7), AND(D59='club records'!$B$8, E59&lt;='club records'!$C$8), AND(D59='club records'!$B$9, E59&lt;='club records'!$C$9), AND(D59='club records'!$B$10, E59&lt;='club records'!$C$10))),"CR"," ")</f>
        <v xml:space="preserve"> </v>
      </c>
      <c r="K59" s="21" t="str">
        <f>IF(AND(A59=200, OR(AND(D59='club records'!$B$11, E59&lt;='club records'!$C$11), AND(D59='club records'!$B$12, E59&lt;='club records'!$C$12), AND(D59='club records'!$B$13, E59&lt;='club records'!$C$13), AND(D59='club records'!$B$14, E59&lt;='club records'!$C$14), AND(D59='club records'!$B$15, E59&lt;='club records'!$C$15))),"CR"," ")</f>
        <v xml:space="preserve"> </v>
      </c>
      <c r="L59" s="21" t="str">
        <f>IF(AND(A59=300, OR(AND(D59='club records'!$B$16, E59&lt;='club records'!$C$16), AND(D59='club records'!$B$17, E59&lt;='club records'!$C$17))),"CR"," ")</f>
        <v xml:space="preserve"> </v>
      </c>
      <c r="M59" s="21" t="str">
        <f>IF(AND(A59=400, OR(AND(D59='club records'!$B$19, E59&lt;='club records'!$C$19), AND(D59='club records'!$B$20, E59&lt;='club records'!$C$20), AND(D59='club records'!$B$21, E59&lt;='club records'!$C$21))),"CR"," ")</f>
        <v xml:space="preserve"> </v>
      </c>
      <c r="N59" s="21" t="str">
        <f>IF(AND(A59=800, OR(AND(D59='club records'!$B$22, E59&lt;='club records'!$C$22), AND(D59='club records'!$B$23, E59&lt;='club records'!$C$23), AND(D59='club records'!$B$24, E59&lt;='club records'!$C$24), AND(D59='club records'!$B$25, E59&lt;='club records'!$C$25), AND(D59='club records'!$B$26, E59&lt;='club records'!$C$26))),"CR"," ")</f>
        <v xml:space="preserve"> </v>
      </c>
      <c r="O59" s="21" t="str">
        <f>IF(AND(A59=1200, AND(D59='club records'!$B$28, E59&lt;='club records'!$C$28)),"CR"," ")</f>
        <v xml:space="preserve"> </v>
      </c>
      <c r="P59" s="21" t="str">
        <f>IF(AND(A59=1500, OR(AND(D59='club records'!$B$29, E59&lt;='club records'!$C$29), AND(D59='club records'!$B$30, E59&lt;='club records'!$C$30), AND(D59='club records'!$B$31, E59&lt;='club records'!$C$31), AND(D59='club records'!$B$32, E59&lt;='club records'!$C$32), AND(D59='club records'!$B$33, E59&lt;='club records'!$C$33))),"CR"," ")</f>
        <v xml:space="preserve"> </v>
      </c>
      <c r="Q59" s="21" t="str">
        <f>IF(AND(A59="1M", AND(D59='club records'!$B$37,E59&lt;='club records'!$C$37)),"CR"," ")</f>
        <v xml:space="preserve"> </v>
      </c>
      <c r="R59" s="21" t="str">
        <f>IF(AND(A59=3000, OR(AND(D59='club records'!$B$39, E59&lt;='club records'!$C$39), AND(D59='club records'!$B$40, E59&lt;='club records'!$C$40), AND(D59='club records'!$B$41, E59&lt;='club records'!$C$41))),"CR"," ")</f>
        <v xml:space="preserve"> </v>
      </c>
      <c r="S59" s="21" t="str">
        <f>IF(AND(A59=5000, OR(AND(D59='club records'!$B$42, E59&lt;='club records'!$C$42), AND(D59='club records'!$B$43, E59&lt;='club records'!$C$43))),"CR"," ")</f>
        <v xml:space="preserve"> </v>
      </c>
      <c r="T59" s="21" t="str">
        <f>IF(AND(A59=10000, OR(AND(D59='club records'!$B$44, E59&lt;='club records'!$C$44), AND(D59='club records'!$B$45, E59&lt;='club records'!$C$45))),"CR"," ")</f>
        <v xml:space="preserve"> </v>
      </c>
      <c r="U59" s="22" t="str">
        <f>IF(AND(A59="high jump", OR(AND(D59='club records'!$F$1, E59&gt;='club records'!$G$1), AND(D59='club records'!$F$2, E59&gt;='club records'!$G$2), AND(D59='club records'!$F$3, E59&gt;='club records'!$G$3),AND(D59='club records'!$F$4, E59&gt;='club records'!$G$4), AND(D59='club records'!$F$5, E59&gt;='club records'!$G$5))), "CR", " ")</f>
        <v xml:space="preserve"> </v>
      </c>
      <c r="V59" s="22" t="str">
        <f>IF(AND(A59="long jump", OR(AND(D59='club records'!$F$6, E59&gt;='club records'!$G$6), AND(D59='club records'!$F$7, E59&gt;='club records'!$G$7), AND(D59='club records'!$F$8, E59&gt;='club records'!$G$8), AND(D59='club records'!$F$9, E59&gt;='club records'!$G$9), AND(D59='club records'!$F$10, E59&gt;='club records'!$G$10))), "CR", " ")</f>
        <v xml:space="preserve"> </v>
      </c>
      <c r="W59" s="22" t="str">
        <f>IF(AND(A59="triple jump", OR(AND(D59='club records'!$F$11, E59&gt;='club records'!$G$11), AND(D59='club records'!$F$12, E59&gt;='club records'!$G$12), AND(D59='club records'!$F$13, E59&gt;='club records'!$G$13), AND(D59='club records'!$F$14, E59&gt;='club records'!$G$14), AND(D59='club records'!$F$15, E59&gt;='club records'!$G$15))), "CR", " ")</f>
        <v xml:space="preserve"> </v>
      </c>
      <c r="X59" s="22" t="str">
        <f>IF(AND(A59="pole vault", OR(AND(D59='club records'!$F$16, E59&gt;='club records'!$G$16), AND(D59='club records'!$F$17, E59&gt;='club records'!$G$17), AND(D59='club records'!$F$18, E59&gt;='club records'!$G$18), AND(D59='club records'!$F$19, E59&gt;='club records'!$G$19), AND(D59='club records'!$F$20, E59&gt;='club records'!$G$20))), "CR", " ")</f>
        <v xml:space="preserve"> </v>
      </c>
      <c r="Y59" s="22" t="str">
        <f>IF(AND(A59="discus 0.75", AND(D59='club records'!$F$21, E59&gt;='club records'!$G$21)), "CR", " ")</f>
        <v xml:space="preserve"> </v>
      </c>
      <c r="Z59" s="22" t="str">
        <f>IF(AND(A59="discus 1", OR(AND(D59='club records'!$F$22, E59&gt;='club records'!$G$22), AND(D59='club records'!$F$23, E59&gt;='club records'!$G$23), AND(D59='club records'!$F$24, E59&gt;='club records'!$G$24), AND(D59='club records'!$F$25, E59&gt;='club records'!$G$25))), "CR", " ")</f>
        <v xml:space="preserve"> </v>
      </c>
      <c r="AA59" s="22" t="str">
        <f>IF(AND(A59="hammer 3", OR(AND(D59='club records'!$F$26, E59&gt;='club records'!$G$26), AND(D59='club records'!$F$27, E59&gt;='club records'!$G$27), AND(D59='club records'!$F$28, E59&gt;='club records'!$G$28))), "CR", " ")</f>
        <v xml:space="preserve"> </v>
      </c>
      <c r="AB59" s="22" t="str">
        <f>IF(AND(A59="hammer 4", OR(AND(D59='club records'!$F$29, E59&gt;='club records'!$G$29), AND(D59='club records'!$F$30, E59&gt;='club records'!$G$30))), "CR", " ")</f>
        <v xml:space="preserve"> </v>
      </c>
      <c r="AC59" s="22" t="str">
        <f>IF(AND(A59="javelin 400", AND(D59='club records'!$F$31, E59&gt;='club records'!$G$31)), "CR", " ")</f>
        <v xml:space="preserve"> </v>
      </c>
      <c r="AD59" s="22" t="str">
        <f>IF(AND(A59="javelin 500", OR(AND(D59='club records'!$F$32, E59&gt;='club records'!$G$32), AND(D59='club records'!$F$33, E59&gt;='club records'!$G$33))), "CR", " ")</f>
        <v xml:space="preserve"> </v>
      </c>
      <c r="AE59" s="22" t="str">
        <f>IF(AND(A59="javelin 600", OR(AND(D59='club records'!$F$34, E59&gt;='club records'!$G$34), AND(D59='club records'!$F$35, E59&gt;='club records'!$G$35))), "CR", " ")</f>
        <v xml:space="preserve"> </v>
      </c>
      <c r="AF59" s="22" t="str">
        <f>IF(AND(A59="shot 2.72", AND(D59='club records'!$F$36, E59&gt;='club records'!$G$36)), "CR", " ")</f>
        <v xml:space="preserve"> </v>
      </c>
      <c r="AG59" s="22" t="str">
        <f>IF(AND(A59="shot 3", OR(AND(D59='club records'!$F$37, E59&gt;='club records'!$G$37), AND(D59='club records'!$F$38, E59&gt;='club records'!$G$38))), "CR", " ")</f>
        <v xml:space="preserve"> </v>
      </c>
      <c r="AH59" s="22" t="str">
        <f>IF(AND(A59="shot 4", OR(AND(D59='club records'!$F$39, E59&gt;='club records'!$G$39), AND(D59='club records'!$F$40, E59&gt;='club records'!$G$40))), "CR", " ")</f>
        <v xml:space="preserve"> </v>
      </c>
      <c r="AI59" s="22" t="str">
        <f>IF(AND(A59="70H", AND(D59='club records'!$J$6, E59&lt;='club records'!$K$6)), "CR", " ")</f>
        <v xml:space="preserve"> </v>
      </c>
      <c r="AJ59" s="22" t="str">
        <f>IF(AND(A59="75H", AND(D59='club records'!$J$7, E59&lt;='club records'!$K$7)), "CR", " ")</f>
        <v xml:space="preserve"> </v>
      </c>
      <c r="AK59" s="22" t="str">
        <f>IF(AND(A59="80H", AND(D59='club records'!$J$8, E59&lt;='club records'!$K$8)), "CR", " ")</f>
        <v xml:space="preserve"> </v>
      </c>
      <c r="AL59" s="22" t="str">
        <f>IF(AND(A59="100H", OR(AND(D59='club records'!$J$9, E59&lt;='club records'!$K$9), AND(D59='club records'!$J$10, E59&lt;='club records'!$K$10))), "CR", " ")</f>
        <v xml:space="preserve"> </v>
      </c>
      <c r="AM59" s="22" t="str">
        <f>IF(AND(A59="300H", AND(D59='club records'!$J$11, E59&lt;='club records'!$K$11)), "CR", " ")</f>
        <v xml:space="preserve"> </v>
      </c>
      <c r="AN59" s="22" t="str">
        <f>IF(AND(A59="400H", OR(AND(D59='club records'!$J$12, E59&lt;='club records'!$K$12), AND(D59='club records'!$J$13, E59&lt;='club records'!$K$13), AND(D59='club records'!$J$14, E59&lt;='club records'!$K$14))), "CR", " ")</f>
        <v xml:space="preserve"> </v>
      </c>
      <c r="AO59" s="22" t="str">
        <f>IF(AND(A59="1500SC", OR(AND(D59='club records'!$J$15, E59&lt;='club records'!$K$15), AND(D59='club records'!$J$16, E59&lt;='club records'!$K$16))), "CR", " ")</f>
        <v xml:space="preserve"> </v>
      </c>
      <c r="AP59" s="22" t="str">
        <f>IF(AND(A59="2000SC", OR(AND(D59='club records'!$J$18, E59&lt;='club records'!$K$18), AND(D59='club records'!$J$19, E59&lt;='club records'!$K$19))), "CR", " ")</f>
        <v xml:space="preserve"> </v>
      </c>
      <c r="AQ59" s="22" t="str">
        <f>IF(AND(A59="3000SC", AND(D59='club records'!$J$21, E59&lt;='club records'!$K$21)), "CR", " ")</f>
        <v xml:space="preserve"> </v>
      </c>
      <c r="AR59" s="21" t="str">
        <f>IF(AND(A59="4x100", OR(AND(D59='club records'!$N$1, E59&lt;='club records'!$O$1), AND(D59='club records'!$N$2, E59&lt;='club records'!$O$2), AND(D59='club records'!$N$3, E59&lt;='club records'!$O$3), AND(D59='club records'!$N$4, E59&lt;='club records'!$O$4), AND(D59='club records'!$N$5, E59&lt;='club records'!$O$5))), "CR", " ")</f>
        <v xml:space="preserve"> </v>
      </c>
      <c r="AS59" s="21" t="str">
        <f>IF(AND(A59="4x200", OR(AND(D59='club records'!$N$6, E59&lt;='club records'!$O$6), AND(D59='club records'!$N$7, E59&lt;='club records'!$O$7), AND(D59='club records'!$N$8, E59&lt;='club records'!$O$8), AND(D59='club records'!$N$9, E59&lt;='club records'!$O$9), AND(D59='club records'!$N$10, E59&lt;='club records'!$O$10))), "CR", " ")</f>
        <v xml:space="preserve"> </v>
      </c>
      <c r="AT59" s="21" t="str">
        <f>IF(AND(A59="4x300", OR(AND(D59='club records'!$N$11, E59&lt;='club records'!$O$11), AND(D59='club records'!$N$12, E59&lt;='club records'!$O$12))), "CR", " ")</f>
        <v xml:space="preserve"> </v>
      </c>
      <c r="AU59" s="21" t="str">
        <f>IF(AND(A59="4x400", OR(AND(D59='club records'!$N$13, E59&lt;='club records'!$O$13), AND(D59='club records'!$N$14, E59&lt;='club records'!$O$14), AND(D59='club records'!$N$15, E59&lt;='club records'!$O$15))), "CR", " ")</f>
        <v xml:space="preserve"> </v>
      </c>
      <c r="AV59" s="21" t="str">
        <f>IF(AND(A59="3x800", OR(AND(D59='club records'!$N$16, E59&lt;='club records'!$O$16), AND(D59='club records'!$N$17, E59&lt;='club records'!$O$17), AND(D59='club records'!$N$18, E59&lt;='club records'!$O$18), AND(D59='club records'!$N$19, E59&lt;='club records'!$O$19))), "CR", " ")</f>
        <v xml:space="preserve"> </v>
      </c>
      <c r="AW59" s="21" t="str">
        <f>IF(AND(A59="pentathlon", OR(AND(D59='club records'!$N$21, E59&gt;='club records'!$O$21), AND(D59='club records'!$N$22, E59&gt;='club records'!$O$22), AND(D59='club records'!$N$23, E59&gt;='club records'!$O$23), AND(D59='club records'!$N$24, E59&gt;='club records'!$O$24), AND(D59='club records'!$N$25, E59&gt;='club records'!$O$25))), "CR", " ")</f>
        <v xml:space="preserve"> </v>
      </c>
      <c r="AX59" s="21" t="str">
        <f>IF(AND(A59="heptathlon", OR(AND(D59='club records'!$N$26, E59&gt;='club records'!$O$26), AND(D59='club records'!$N$27, E59&gt;='club records'!$O$27), AND(D59='club records'!$N$28, E59&gt;='club records'!$O$28), )), "CR", " ")</f>
        <v xml:space="preserve"> </v>
      </c>
    </row>
    <row r="60" spans="1:50" ht="15" x14ac:dyDescent="0.25">
      <c r="A60" s="2" t="s">
        <v>41</v>
      </c>
      <c r="B60" s="2" t="s">
        <v>77</v>
      </c>
      <c r="C60" s="2" t="s">
        <v>78</v>
      </c>
      <c r="D60" s="13" t="s">
        <v>45</v>
      </c>
      <c r="E60" s="14">
        <v>1.6</v>
      </c>
      <c r="F60" s="23" t="s">
        <v>444</v>
      </c>
      <c r="G60" s="2" t="s">
        <v>426</v>
      </c>
      <c r="I60" s="20" t="str">
        <f>IF(OR(K60="CR", J60="CR", L60="CR", M60="CR", N60="CR", O60="CR", P60="CR", Q60="CR", R60="CR", S60="CR",T60="CR", U60="CR", V60="CR", W60="CR", X60="CR", Y60="CR", Z60="CR", AA60="CR", AB60="CR", AC60="CR", AD60="CR", AE60="CR", AF60="CR", AG60="CR", AH60="CR", AI60="CR", AJ60="CR", AK60="CR", AL60="CR", AM60="CR", AN60="CR", AO60="CR", AP60="CR", AQ60="CR", AR60="CR", AS60="CR", AT60="CR", AU60="CR", AV60="CR", AW60="CR", AX60="CR"), "***CLUB RECORD***", "")</f>
        <v/>
      </c>
      <c r="J60" s="21" t="str">
        <f>IF(AND(A60=100, OR(AND(D60='club records'!$B$6, E60&lt;='club records'!$C$6), AND(D60='club records'!$B$7, E60&lt;='club records'!$C$7), AND(D60='club records'!$B$8, E60&lt;='club records'!$C$8), AND(D60='club records'!$B$9, E60&lt;='club records'!$C$9), AND(D60='club records'!$B$10, E60&lt;='club records'!$C$10))),"CR"," ")</f>
        <v xml:space="preserve"> </v>
      </c>
      <c r="K60" s="21" t="str">
        <f>IF(AND(A60=200, OR(AND(D60='club records'!$B$11, E60&lt;='club records'!$C$11), AND(D60='club records'!$B$12, E60&lt;='club records'!$C$12), AND(D60='club records'!$B$13, E60&lt;='club records'!$C$13), AND(D60='club records'!$B$14, E60&lt;='club records'!$C$14), AND(D60='club records'!$B$15, E60&lt;='club records'!$C$15))),"CR"," ")</f>
        <v xml:space="preserve"> </v>
      </c>
      <c r="L60" s="21" t="str">
        <f>IF(AND(A60=300, OR(AND(D60='club records'!$B$16, E60&lt;='club records'!$C$16), AND(D60='club records'!$B$17, E60&lt;='club records'!$C$17))),"CR"," ")</f>
        <v xml:space="preserve"> </v>
      </c>
      <c r="M60" s="21" t="str">
        <f>IF(AND(A60=400, OR(AND(D60='club records'!$B$19, E60&lt;='club records'!$C$19), AND(D60='club records'!$B$20, E60&lt;='club records'!$C$20), AND(D60='club records'!$B$21, E60&lt;='club records'!$C$21))),"CR"," ")</f>
        <v xml:space="preserve"> </v>
      </c>
      <c r="N60" s="21" t="str">
        <f>IF(AND(A60=800, OR(AND(D60='club records'!$B$22, E60&lt;='club records'!$C$22), AND(D60='club records'!$B$23, E60&lt;='club records'!$C$23), AND(D60='club records'!$B$24, E60&lt;='club records'!$C$24), AND(D60='club records'!$B$25, E60&lt;='club records'!$C$25), AND(D60='club records'!$B$26, E60&lt;='club records'!$C$26))),"CR"," ")</f>
        <v xml:space="preserve"> </v>
      </c>
      <c r="O60" s="21" t="str">
        <f>IF(AND(A60=1200, AND(D60='club records'!$B$28, E60&lt;='club records'!$C$28)),"CR"," ")</f>
        <v xml:space="preserve"> </v>
      </c>
      <c r="P60" s="21" t="str">
        <f>IF(AND(A60=1500, OR(AND(D60='club records'!$B$29, E60&lt;='club records'!$C$29), AND(D60='club records'!$B$30, E60&lt;='club records'!$C$30), AND(D60='club records'!$B$31, E60&lt;='club records'!$C$31), AND(D60='club records'!$B$32, E60&lt;='club records'!$C$32), AND(D60='club records'!$B$33, E60&lt;='club records'!$C$33))),"CR"," ")</f>
        <v xml:space="preserve"> </v>
      </c>
      <c r="Q60" s="21" t="str">
        <f>IF(AND(A60="1M", AND(D60='club records'!$B$37,E60&lt;='club records'!$C$37)),"CR"," ")</f>
        <v xml:space="preserve"> </v>
      </c>
      <c r="R60" s="21" t="str">
        <f>IF(AND(A60=3000, OR(AND(D60='club records'!$B$39, E60&lt;='club records'!$C$39), AND(D60='club records'!$B$40, E60&lt;='club records'!$C$40), AND(D60='club records'!$B$41, E60&lt;='club records'!$C$41))),"CR"," ")</f>
        <v xml:space="preserve"> </v>
      </c>
      <c r="S60" s="21" t="str">
        <f>IF(AND(A60=5000, OR(AND(D60='club records'!$B$42, E60&lt;='club records'!$C$42), AND(D60='club records'!$B$43, E60&lt;='club records'!$C$43))),"CR"," ")</f>
        <v xml:space="preserve"> </v>
      </c>
      <c r="T60" s="21" t="str">
        <f>IF(AND(A60=10000, OR(AND(D60='club records'!$B$44, E60&lt;='club records'!$C$44), AND(D60='club records'!$B$45, E60&lt;='club records'!$C$45))),"CR"," ")</f>
        <v xml:space="preserve"> </v>
      </c>
      <c r="U60" s="22" t="str">
        <f>IF(AND(A60="high jump", OR(AND(D60='club records'!$F$1, E60&gt;='club records'!$G$1), AND(D60='club records'!$F$2, E60&gt;='club records'!$G$2), AND(D60='club records'!$F$3, E60&gt;='club records'!$G$3),AND(D60='club records'!$F$4, E60&gt;='club records'!$G$4), AND(D60='club records'!$F$5, E60&gt;='club records'!$G$5))), "CR", " ")</f>
        <v xml:space="preserve"> </v>
      </c>
      <c r="V60" s="22" t="str">
        <f>IF(AND(A60="long jump", OR(AND(D60='club records'!$F$6, E60&gt;='club records'!$G$6), AND(D60='club records'!$F$7, E60&gt;='club records'!$G$7), AND(D60='club records'!$F$8, E60&gt;='club records'!$G$8), AND(D60='club records'!$F$9, E60&gt;='club records'!$G$9), AND(D60='club records'!$F$10, E60&gt;='club records'!$G$10))), "CR", " ")</f>
        <v xml:space="preserve"> </v>
      </c>
      <c r="W60" s="22" t="str">
        <f>IF(AND(A60="triple jump", OR(AND(D60='club records'!$F$11, E60&gt;='club records'!$G$11), AND(D60='club records'!$F$12, E60&gt;='club records'!$G$12), AND(D60='club records'!$F$13, E60&gt;='club records'!$G$13), AND(D60='club records'!$F$14, E60&gt;='club records'!$G$14), AND(D60='club records'!$F$15, E60&gt;='club records'!$G$15))), "CR", " ")</f>
        <v xml:space="preserve"> </v>
      </c>
      <c r="X60" s="22" t="str">
        <f>IF(AND(A60="pole vault", OR(AND(D60='club records'!$F$16, E60&gt;='club records'!$G$16), AND(D60='club records'!$F$17, E60&gt;='club records'!$G$17), AND(D60='club records'!$F$18, E60&gt;='club records'!$G$18), AND(D60='club records'!$F$19, E60&gt;='club records'!$G$19), AND(D60='club records'!$F$20, E60&gt;='club records'!$G$20))), "CR", " ")</f>
        <v xml:space="preserve"> </v>
      </c>
      <c r="Y60" s="22" t="str">
        <f>IF(AND(A60="discus 0.75", AND(D60='club records'!$F$21, E60&gt;='club records'!$G$21)), "CR", " ")</f>
        <v xml:space="preserve"> </v>
      </c>
      <c r="Z60" s="22" t="str">
        <f>IF(AND(A60="discus 1", OR(AND(D60='club records'!$F$22, E60&gt;='club records'!$G$22), AND(D60='club records'!$F$23, E60&gt;='club records'!$G$23), AND(D60='club records'!$F$24, E60&gt;='club records'!$G$24), AND(D60='club records'!$F$25, E60&gt;='club records'!$G$25))), "CR", " ")</f>
        <v xml:space="preserve"> </v>
      </c>
      <c r="AA60" s="22" t="str">
        <f>IF(AND(A60="hammer 3", OR(AND(D60='club records'!$F$26, E60&gt;='club records'!$G$26), AND(D60='club records'!$F$27, E60&gt;='club records'!$G$27), AND(D60='club records'!$F$28, E60&gt;='club records'!$G$28))), "CR", " ")</f>
        <v xml:space="preserve"> </v>
      </c>
      <c r="AB60" s="22" t="str">
        <f>IF(AND(A60="hammer 4", OR(AND(D60='club records'!$F$29, E60&gt;='club records'!$G$29), AND(D60='club records'!$F$30, E60&gt;='club records'!$G$30))), "CR", " ")</f>
        <v xml:space="preserve"> </v>
      </c>
      <c r="AC60" s="22" t="str">
        <f>IF(AND(A60="javelin 400", AND(D60='club records'!$F$31, E60&gt;='club records'!$G$31)), "CR", " ")</f>
        <v xml:space="preserve"> </v>
      </c>
      <c r="AD60" s="22" t="str">
        <f>IF(AND(A60="javelin 500", OR(AND(D60='club records'!$F$32, E60&gt;='club records'!$G$32), AND(D60='club records'!$F$33, E60&gt;='club records'!$G$33))), "CR", " ")</f>
        <v xml:space="preserve"> </v>
      </c>
      <c r="AE60" s="22" t="str">
        <f>IF(AND(A60="javelin 600", OR(AND(D60='club records'!$F$34, E60&gt;='club records'!$G$34), AND(D60='club records'!$F$35, E60&gt;='club records'!$G$35))), "CR", " ")</f>
        <v xml:space="preserve"> </v>
      </c>
      <c r="AF60" s="22" t="str">
        <f>IF(AND(A60="shot 2.72", AND(D60='club records'!$F$36, E60&gt;='club records'!$G$36)), "CR", " ")</f>
        <v xml:space="preserve"> </v>
      </c>
      <c r="AG60" s="22" t="str">
        <f>IF(AND(A60="shot 3", OR(AND(D60='club records'!$F$37, E60&gt;='club records'!$G$37), AND(D60='club records'!$F$38, E60&gt;='club records'!$G$38))), "CR", " ")</f>
        <v xml:space="preserve"> </v>
      </c>
      <c r="AH60" s="22" t="str">
        <f>IF(AND(A60="shot 4", OR(AND(D60='club records'!$F$39, E60&gt;='club records'!$G$39), AND(D60='club records'!$F$40, E60&gt;='club records'!$G$40))), "CR", " ")</f>
        <v xml:space="preserve"> </v>
      </c>
      <c r="AI60" s="22" t="str">
        <f>IF(AND(A60="70H", AND(D60='club records'!$J$6, E60&lt;='club records'!$K$6)), "CR", " ")</f>
        <v xml:space="preserve"> </v>
      </c>
      <c r="AJ60" s="22" t="str">
        <f>IF(AND(A60="75H", AND(D60='club records'!$J$7, E60&lt;='club records'!$K$7)), "CR", " ")</f>
        <v xml:space="preserve"> </v>
      </c>
      <c r="AK60" s="22" t="str">
        <f>IF(AND(A60="80H", AND(D60='club records'!$J$8, E60&lt;='club records'!$K$8)), "CR", " ")</f>
        <v xml:space="preserve"> </v>
      </c>
      <c r="AL60" s="22" t="str">
        <f>IF(AND(A60="100H", OR(AND(D60='club records'!$J$9, E60&lt;='club records'!$K$9), AND(D60='club records'!$J$10, E60&lt;='club records'!$K$10))), "CR", " ")</f>
        <v xml:space="preserve"> </v>
      </c>
      <c r="AM60" s="22" t="str">
        <f>IF(AND(A60="300H", AND(D60='club records'!$J$11, E60&lt;='club records'!$K$11)), "CR", " ")</f>
        <v xml:space="preserve"> </v>
      </c>
      <c r="AN60" s="22" t="str">
        <f>IF(AND(A60="400H", OR(AND(D60='club records'!$J$12, E60&lt;='club records'!$K$12), AND(D60='club records'!$J$13, E60&lt;='club records'!$K$13), AND(D60='club records'!$J$14, E60&lt;='club records'!$K$14))), "CR", " ")</f>
        <v xml:space="preserve"> </v>
      </c>
      <c r="AO60" s="22" t="str">
        <f>IF(AND(A60="1500SC", OR(AND(D60='club records'!$J$15, E60&lt;='club records'!$K$15), AND(D60='club records'!$J$16, E60&lt;='club records'!$K$16))), "CR", " ")</f>
        <v xml:space="preserve"> </v>
      </c>
      <c r="AP60" s="22" t="str">
        <f>IF(AND(A60="2000SC", OR(AND(D60='club records'!$J$18, E60&lt;='club records'!$K$18), AND(D60='club records'!$J$19, E60&lt;='club records'!$K$19))), "CR", " ")</f>
        <v xml:space="preserve"> </v>
      </c>
      <c r="AQ60" s="22" t="str">
        <f>IF(AND(A60="3000SC", AND(D60='club records'!$J$21, E60&lt;='club records'!$K$21)), "CR", " ")</f>
        <v xml:space="preserve"> </v>
      </c>
      <c r="AR60" s="21" t="str">
        <f>IF(AND(A60="4x100", OR(AND(D60='club records'!$N$1, E60&lt;='club records'!$O$1), AND(D60='club records'!$N$2, E60&lt;='club records'!$O$2), AND(D60='club records'!$N$3, E60&lt;='club records'!$O$3), AND(D60='club records'!$N$4, E60&lt;='club records'!$O$4), AND(D60='club records'!$N$5, E60&lt;='club records'!$O$5))), "CR", " ")</f>
        <v xml:space="preserve"> </v>
      </c>
      <c r="AS60" s="21" t="str">
        <f>IF(AND(A60="4x200", OR(AND(D60='club records'!$N$6, E60&lt;='club records'!$O$6), AND(D60='club records'!$N$7, E60&lt;='club records'!$O$7), AND(D60='club records'!$N$8, E60&lt;='club records'!$O$8), AND(D60='club records'!$N$9, E60&lt;='club records'!$O$9), AND(D60='club records'!$N$10, E60&lt;='club records'!$O$10))), "CR", " ")</f>
        <v xml:space="preserve"> </v>
      </c>
      <c r="AT60" s="21" t="str">
        <f>IF(AND(A60="4x300", OR(AND(D60='club records'!$N$11, E60&lt;='club records'!$O$11), AND(D60='club records'!$N$12, E60&lt;='club records'!$O$12))), "CR", " ")</f>
        <v xml:space="preserve"> </v>
      </c>
      <c r="AU60" s="21" t="str">
        <f>IF(AND(A60="4x400", OR(AND(D60='club records'!$N$13, E60&lt;='club records'!$O$13), AND(D60='club records'!$N$14, E60&lt;='club records'!$O$14), AND(D60='club records'!$N$15, E60&lt;='club records'!$O$15))), "CR", " ")</f>
        <v xml:space="preserve"> </v>
      </c>
      <c r="AV60" s="21" t="str">
        <f>IF(AND(A60="3x800", OR(AND(D60='club records'!$N$16, E60&lt;='club records'!$O$16), AND(D60='club records'!$N$17, E60&lt;='club records'!$O$17), AND(D60='club records'!$N$18, E60&lt;='club records'!$O$18), AND(D60='club records'!$N$19, E60&lt;='club records'!$O$19))), "CR", " ")</f>
        <v xml:space="preserve"> </v>
      </c>
      <c r="AW60" s="21" t="str">
        <f>IF(AND(A60="pentathlon", OR(AND(D60='club records'!$N$21, E60&gt;='club records'!$O$21), AND(D60='club records'!$N$22, E60&gt;='club records'!$O$22), AND(D60='club records'!$N$23, E60&gt;='club records'!$O$23), AND(D60='club records'!$N$24, E60&gt;='club records'!$O$24), AND(D60='club records'!$N$25, E60&gt;='club records'!$O$25))), "CR", " ")</f>
        <v xml:space="preserve"> </v>
      </c>
      <c r="AX60" s="21" t="str">
        <f>IF(AND(A60="heptathlon", OR(AND(D60='club records'!$N$26, E60&gt;='club records'!$O$26), AND(D60='club records'!$N$27, E60&gt;='club records'!$O$27), AND(D60='club records'!$N$28, E60&gt;='club records'!$O$28), )), "CR", " ")</f>
        <v xml:space="preserve"> </v>
      </c>
    </row>
    <row r="61" spans="1:50" ht="15" x14ac:dyDescent="0.25">
      <c r="A61" s="2" t="s">
        <v>41</v>
      </c>
      <c r="B61" s="2" t="s">
        <v>29</v>
      </c>
      <c r="C61" s="2" t="s">
        <v>76</v>
      </c>
      <c r="D61" s="13" t="s">
        <v>45</v>
      </c>
      <c r="E61" s="14">
        <v>1.72</v>
      </c>
      <c r="F61" s="23">
        <v>43610</v>
      </c>
      <c r="G61" s="2" t="s">
        <v>360</v>
      </c>
      <c r="H61" s="2" t="s">
        <v>401</v>
      </c>
      <c r="I61" s="20" t="str">
        <f>IF(OR(K61="CR", J61="CR", L61="CR", M61="CR", N61="CR", O61="CR", P61="CR", Q61="CR", R61="CR", S61="CR",T61="CR", U61="CR", V61="CR", W61="CR", X61="CR", Y61="CR", Z61="CR", AA61="CR", AB61="CR", AC61="CR", AD61="CR", AE61="CR", AF61="CR", AG61="CR", AH61="CR", AI61="CR", AJ61="CR", AK61="CR", AL61="CR", AM61="CR", AN61="CR", AO61="CR", AP61="CR", AQ61="CR", AR61="CR", AS61="CR", AT61="CR", AU61="CR", AV61="CR", AW61="CR", AX61="CR"), "***CLUB RECORD***", "")</f>
        <v/>
      </c>
      <c r="J61" s="21" t="str">
        <f>IF(AND(A61=100, OR(AND(D61='club records'!$B$6, E61&lt;='club records'!$C$6), AND(D61='club records'!$B$7, E61&lt;='club records'!$C$7), AND(D61='club records'!$B$8, E61&lt;='club records'!$C$8), AND(D61='club records'!$B$9, E61&lt;='club records'!$C$9), AND(D61='club records'!$B$10, E61&lt;='club records'!$C$10))),"CR"," ")</f>
        <v xml:space="preserve"> </v>
      </c>
      <c r="K61" s="21" t="str">
        <f>IF(AND(A61=200, OR(AND(D61='club records'!$B$11, E61&lt;='club records'!$C$11), AND(D61='club records'!$B$12, E61&lt;='club records'!$C$12), AND(D61='club records'!$B$13, E61&lt;='club records'!$C$13), AND(D61='club records'!$B$14, E61&lt;='club records'!$C$14), AND(D61='club records'!$B$15, E61&lt;='club records'!$C$15))),"CR"," ")</f>
        <v xml:space="preserve"> </v>
      </c>
      <c r="L61" s="21" t="str">
        <f>IF(AND(A61=300, OR(AND(D61='club records'!$B$16, E61&lt;='club records'!$C$16), AND(D61='club records'!$B$17, E61&lt;='club records'!$C$17))),"CR"," ")</f>
        <v xml:space="preserve"> </v>
      </c>
      <c r="M61" s="21" t="str">
        <f>IF(AND(A61=400, OR(AND(D61='club records'!$B$19, E61&lt;='club records'!$C$19), AND(D61='club records'!$B$20, E61&lt;='club records'!$C$20), AND(D61='club records'!$B$21, E61&lt;='club records'!$C$21))),"CR"," ")</f>
        <v xml:space="preserve"> </v>
      </c>
      <c r="N61" s="21" t="str">
        <f>IF(AND(A61=800, OR(AND(D61='club records'!$B$22, E61&lt;='club records'!$C$22), AND(D61='club records'!$B$23, E61&lt;='club records'!$C$23), AND(D61='club records'!$B$24, E61&lt;='club records'!$C$24), AND(D61='club records'!$B$25, E61&lt;='club records'!$C$25), AND(D61='club records'!$B$26, E61&lt;='club records'!$C$26))),"CR"," ")</f>
        <v xml:space="preserve"> </v>
      </c>
      <c r="O61" s="21" t="str">
        <f>IF(AND(A61=1200, AND(D61='club records'!$B$28, E61&lt;='club records'!$C$28)),"CR"," ")</f>
        <v xml:space="preserve"> </v>
      </c>
      <c r="P61" s="21" t="str">
        <f>IF(AND(A61=1500, OR(AND(D61='club records'!$B$29, E61&lt;='club records'!$C$29), AND(D61='club records'!$B$30, E61&lt;='club records'!$C$30), AND(D61='club records'!$B$31, E61&lt;='club records'!$C$31), AND(D61='club records'!$B$32, E61&lt;='club records'!$C$32), AND(D61='club records'!$B$33, E61&lt;='club records'!$C$33))),"CR"," ")</f>
        <v xml:space="preserve"> </v>
      </c>
      <c r="Q61" s="21" t="str">
        <f>IF(AND(A61="1M", AND(D61='club records'!$B$37,E61&lt;='club records'!$C$37)),"CR"," ")</f>
        <v xml:space="preserve"> </v>
      </c>
      <c r="R61" s="21" t="str">
        <f>IF(AND(A61=3000, OR(AND(D61='club records'!$B$39, E61&lt;='club records'!$C$39), AND(D61='club records'!$B$40, E61&lt;='club records'!$C$40), AND(D61='club records'!$B$41, E61&lt;='club records'!$C$41))),"CR"," ")</f>
        <v xml:space="preserve"> </v>
      </c>
      <c r="S61" s="21" t="str">
        <f>IF(AND(A61=5000, OR(AND(D61='club records'!$B$42, E61&lt;='club records'!$C$42), AND(D61='club records'!$B$43, E61&lt;='club records'!$C$43))),"CR"," ")</f>
        <v xml:space="preserve"> </v>
      </c>
      <c r="T61" s="21" t="str">
        <f>IF(AND(A61=10000, OR(AND(D61='club records'!$B$44, E61&lt;='club records'!$C$44), AND(D61='club records'!$B$45, E61&lt;='club records'!$C$45))),"CR"," ")</f>
        <v xml:space="preserve"> </v>
      </c>
      <c r="U61" s="22" t="str">
        <f>IF(AND(A61="high jump", OR(AND(D61='club records'!$F$1, E61&gt;='club records'!$G$1), AND(D61='club records'!$F$2, E61&gt;='club records'!$G$2), AND(D61='club records'!$F$3, E61&gt;='club records'!$G$3),AND(D61='club records'!$F$4, E61&gt;='club records'!$G$4), AND(D61='club records'!$F$5, E61&gt;='club records'!$G$5))), "CR", " ")</f>
        <v xml:space="preserve"> </v>
      </c>
      <c r="V61" s="22" t="str">
        <f>IF(AND(A61="long jump", OR(AND(D61='club records'!$F$6, E61&gt;='club records'!$G$6), AND(D61='club records'!$F$7, E61&gt;='club records'!$G$7), AND(D61='club records'!$F$8, E61&gt;='club records'!$G$8), AND(D61='club records'!$F$9, E61&gt;='club records'!$G$9), AND(D61='club records'!$F$10, E61&gt;='club records'!$G$10))), "CR", " ")</f>
        <v xml:space="preserve"> </v>
      </c>
      <c r="W61" s="22" t="str">
        <f>IF(AND(A61="triple jump", OR(AND(D61='club records'!$F$11, E61&gt;='club records'!$G$11), AND(D61='club records'!$F$12, E61&gt;='club records'!$G$12), AND(D61='club records'!$F$13, E61&gt;='club records'!$G$13), AND(D61='club records'!$F$14, E61&gt;='club records'!$G$14), AND(D61='club records'!$F$15, E61&gt;='club records'!$G$15))), "CR", " ")</f>
        <v xml:space="preserve"> </v>
      </c>
      <c r="X61" s="22" t="str">
        <f>IF(AND(A61="pole vault", OR(AND(D61='club records'!$F$16, E61&gt;='club records'!$G$16), AND(D61='club records'!$F$17, E61&gt;='club records'!$G$17), AND(D61='club records'!$F$18, E61&gt;='club records'!$G$18), AND(D61='club records'!$F$19, E61&gt;='club records'!$G$19), AND(D61='club records'!$F$20, E61&gt;='club records'!$G$20))), "CR", " ")</f>
        <v xml:space="preserve"> </v>
      </c>
      <c r="Y61" s="22" t="str">
        <f>IF(AND(A61="discus 0.75", AND(D61='club records'!$F$21, E61&gt;='club records'!$G$21)), "CR", " ")</f>
        <v xml:space="preserve"> </v>
      </c>
      <c r="Z61" s="22" t="str">
        <f>IF(AND(A61="discus 1", OR(AND(D61='club records'!$F$22, E61&gt;='club records'!$G$22), AND(D61='club records'!$F$23, E61&gt;='club records'!$G$23), AND(D61='club records'!$F$24, E61&gt;='club records'!$G$24), AND(D61='club records'!$F$25, E61&gt;='club records'!$G$25))), "CR", " ")</f>
        <v xml:space="preserve"> </v>
      </c>
      <c r="AA61" s="22" t="str">
        <f>IF(AND(A61="hammer 3", OR(AND(D61='club records'!$F$26, E61&gt;='club records'!$G$26), AND(D61='club records'!$F$27, E61&gt;='club records'!$G$27), AND(D61='club records'!$F$28, E61&gt;='club records'!$G$28))), "CR", " ")</f>
        <v xml:space="preserve"> </v>
      </c>
      <c r="AB61" s="22" t="str">
        <f>IF(AND(A61="hammer 4", OR(AND(D61='club records'!$F$29, E61&gt;='club records'!$G$29), AND(D61='club records'!$F$30, E61&gt;='club records'!$G$30))), "CR", " ")</f>
        <v xml:space="preserve"> </v>
      </c>
      <c r="AC61" s="22" t="str">
        <f>IF(AND(A61="javelin 400", AND(D61='club records'!$F$31, E61&gt;='club records'!$G$31)), "CR", " ")</f>
        <v xml:space="preserve"> </v>
      </c>
      <c r="AD61" s="22" t="str">
        <f>IF(AND(A61="javelin 500", OR(AND(D61='club records'!$F$32, E61&gt;='club records'!$G$32), AND(D61='club records'!$F$33, E61&gt;='club records'!$G$33))), "CR", " ")</f>
        <v xml:space="preserve"> </v>
      </c>
      <c r="AE61" s="22" t="str">
        <f>IF(AND(A61="javelin 600", OR(AND(D61='club records'!$F$34, E61&gt;='club records'!$G$34), AND(D61='club records'!$F$35, E61&gt;='club records'!$G$35))), "CR", " ")</f>
        <v xml:space="preserve"> </v>
      </c>
      <c r="AF61" s="22" t="str">
        <f>IF(AND(A61="shot 2.72", AND(D61='club records'!$F$36, E61&gt;='club records'!$G$36)), "CR", " ")</f>
        <v xml:space="preserve"> </v>
      </c>
      <c r="AG61" s="22" t="str">
        <f>IF(AND(A61="shot 3", OR(AND(D61='club records'!$F$37, E61&gt;='club records'!$G$37), AND(D61='club records'!$F$38, E61&gt;='club records'!$G$38))), "CR", " ")</f>
        <v xml:space="preserve"> </v>
      </c>
      <c r="AH61" s="22" t="str">
        <f>IF(AND(A61="shot 4", OR(AND(D61='club records'!$F$39, E61&gt;='club records'!$G$39), AND(D61='club records'!$F$40, E61&gt;='club records'!$G$40))), "CR", " ")</f>
        <v xml:space="preserve"> </v>
      </c>
      <c r="AI61" s="22" t="str">
        <f>IF(AND(A61="70H", AND(D61='club records'!$J$6, E61&lt;='club records'!$K$6)), "CR", " ")</f>
        <v xml:space="preserve"> </v>
      </c>
      <c r="AJ61" s="22" t="str">
        <f>IF(AND(A61="75H", AND(D61='club records'!$J$7, E61&lt;='club records'!$K$7)), "CR", " ")</f>
        <v xml:space="preserve"> </v>
      </c>
      <c r="AK61" s="22" t="str">
        <f>IF(AND(A61="80H", AND(D61='club records'!$J$8, E61&lt;='club records'!$K$8)), "CR", " ")</f>
        <v xml:space="preserve"> </v>
      </c>
      <c r="AL61" s="22" t="str">
        <f>IF(AND(A61="100H", OR(AND(D61='club records'!$J$9, E61&lt;='club records'!$K$9), AND(D61='club records'!$J$10, E61&lt;='club records'!$K$10))), "CR", " ")</f>
        <v xml:space="preserve"> </v>
      </c>
      <c r="AM61" s="22" t="str">
        <f>IF(AND(A61="300H", AND(D61='club records'!$J$11, E61&lt;='club records'!$K$11)), "CR", " ")</f>
        <v xml:space="preserve"> </v>
      </c>
      <c r="AN61" s="22" t="str">
        <f>IF(AND(A61="400H", OR(AND(D61='club records'!$J$12, E61&lt;='club records'!$K$12), AND(D61='club records'!$J$13, E61&lt;='club records'!$K$13), AND(D61='club records'!$J$14, E61&lt;='club records'!$K$14))), "CR", " ")</f>
        <v xml:space="preserve"> </v>
      </c>
      <c r="AO61" s="22" t="str">
        <f>IF(AND(A61="1500SC", OR(AND(D61='club records'!$J$15, E61&lt;='club records'!$K$15), AND(D61='club records'!$J$16, E61&lt;='club records'!$K$16))), "CR", " ")</f>
        <v xml:space="preserve"> </v>
      </c>
      <c r="AP61" s="22" t="str">
        <f>IF(AND(A61="2000SC", OR(AND(D61='club records'!$J$18, E61&lt;='club records'!$K$18), AND(D61='club records'!$J$19, E61&lt;='club records'!$K$19))), "CR", " ")</f>
        <v xml:space="preserve"> </v>
      </c>
      <c r="AQ61" s="22" t="str">
        <f>IF(AND(A61="3000SC", AND(D61='club records'!$J$21, E61&lt;='club records'!$K$21)), "CR", " ")</f>
        <v xml:space="preserve"> </v>
      </c>
      <c r="AR61" s="21" t="str">
        <f>IF(AND(A61="4x100", OR(AND(D61='club records'!$N$1, E61&lt;='club records'!$O$1), AND(D61='club records'!$N$2, E61&lt;='club records'!$O$2), AND(D61='club records'!$N$3, E61&lt;='club records'!$O$3), AND(D61='club records'!$N$4, E61&lt;='club records'!$O$4), AND(D61='club records'!$N$5, E61&lt;='club records'!$O$5))), "CR", " ")</f>
        <v xml:space="preserve"> </v>
      </c>
      <c r="AS61" s="21" t="str">
        <f>IF(AND(A61="4x200", OR(AND(D61='club records'!$N$6, E61&lt;='club records'!$O$6), AND(D61='club records'!$N$7, E61&lt;='club records'!$O$7), AND(D61='club records'!$N$8, E61&lt;='club records'!$O$8), AND(D61='club records'!$N$9, E61&lt;='club records'!$O$9), AND(D61='club records'!$N$10, E61&lt;='club records'!$O$10))), "CR", " ")</f>
        <v xml:space="preserve"> </v>
      </c>
      <c r="AT61" s="21" t="str">
        <f>IF(AND(A61="4x300", OR(AND(D61='club records'!$N$11, E61&lt;='club records'!$O$11), AND(D61='club records'!$N$12, E61&lt;='club records'!$O$12))), "CR", " ")</f>
        <v xml:space="preserve"> </v>
      </c>
      <c r="AU61" s="21" t="str">
        <f>IF(AND(A61="4x400", OR(AND(D61='club records'!$N$13, E61&lt;='club records'!$O$13), AND(D61='club records'!$N$14, E61&lt;='club records'!$O$14), AND(D61='club records'!$N$15, E61&lt;='club records'!$O$15))), "CR", " ")</f>
        <v xml:space="preserve"> </v>
      </c>
      <c r="AV61" s="21" t="str">
        <f>IF(AND(A61="3x800", OR(AND(D61='club records'!$N$16, E61&lt;='club records'!$O$16), AND(D61='club records'!$N$17, E61&lt;='club records'!$O$17), AND(D61='club records'!$N$18, E61&lt;='club records'!$O$18), AND(D61='club records'!$N$19, E61&lt;='club records'!$O$19))), "CR", " ")</f>
        <v xml:space="preserve"> </v>
      </c>
      <c r="AW61" s="21" t="str">
        <f>IF(AND(A61="pentathlon", OR(AND(D61='club records'!$N$21, E61&gt;='club records'!$O$21), AND(D61='club records'!$N$22, E61&gt;='club records'!$O$22), AND(D61='club records'!$N$23, E61&gt;='club records'!$O$23), AND(D61='club records'!$N$24, E61&gt;='club records'!$O$24), AND(D61='club records'!$N$25, E61&gt;='club records'!$O$25))), "CR", " ")</f>
        <v xml:space="preserve"> </v>
      </c>
      <c r="AX61" s="21" t="str">
        <f>IF(AND(A61="heptathlon", OR(AND(D61='club records'!$N$26, E61&gt;='club records'!$O$26), AND(D61='club records'!$N$27, E61&gt;='club records'!$O$27), AND(D61='club records'!$N$28, E61&gt;='club records'!$O$28), )), "CR", " ")</f>
        <v xml:space="preserve"> </v>
      </c>
    </row>
    <row r="62" spans="1:50" ht="15" x14ac:dyDescent="0.25">
      <c r="A62" s="2" t="s">
        <v>41</v>
      </c>
      <c r="B62" s="2" t="s">
        <v>29</v>
      </c>
      <c r="C62" s="2" t="s">
        <v>245</v>
      </c>
      <c r="D62" s="13" t="s">
        <v>45</v>
      </c>
      <c r="E62" s="14">
        <v>1.83</v>
      </c>
      <c r="F62" s="19">
        <v>43612</v>
      </c>
      <c r="G62" s="23" t="s">
        <v>360</v>
      </c>
      <c r="H62" s="2" t="s">
        <v>402</v>
      </c>
      <c r="I62" s="20" t="str">
        <f>IF(OR(K62="CR", J62="CR", L62="CR", M62="CR", N62="CR", O62="CR", P62="CR", Q62="CR", R62="CR", S62="CR",T62="CR", U62="CR", V62="CR", W62="CR", X62="CR", Y62="CR", Z62="CR", AA62="CR", AB62="CR", AC62="CR", AD62="CR", AE62="CR", AF62="CR", AG62="CR", AH62="CR", AI62="CR", AJ62="CR", AK62="CR", AL62="CR", AM62="CR", AN62="CR", AO62="CR", AP62="CR", AQ62="CR", AR62="CR", AS62="CR", AT62="CR", AU62="CR", AV62="CR", AW62="CR", AX62="CR"), "***CLUB RECORD***", "")</f>
        <v/>
      </c>
      <c r="J62" s="21" t="str">
        <f>IF(AND(A62=100, OR(AND(D62='club records'!$B$6, E62&lt;='club records'!$C$6), AND(D62='club records'!$B$7, E62&lt;='club records'!$C$7), AND(D62='club records'!$B$8, E62&lt;='club records'!$C$8), AND(D62='club records'!$B$9, E62&lt;='club records'!$C$9), AND(D62='club records'!$B$10, E62&lt;='club records'!$C$10))),"CR"," ")</f>
        <v xml:space="preserve"> </v>
      </c>
      <c r="K62" s="21" t="str">
        <f>IF(AND(A62=200, OR(AND(D62='club records'!$B$11, E62&lt;='club records'!$C$11), AND(D62='club records'!$B$12, E62&lt;='club records'!$C$12), AND(D62='club records'!$B$13, E62&lt;='club records'!$C$13), AND(D62='club records'!$B$14, E62&lt;='club records'!$C$14), AND(D62='club records'!$B$15, E62&lt;='club records'!$C$15))),"CR"," ")</f>
        <v xml:space="preserve"> </v>
      </c>
      <c r="L62" s="21" t="str">
        <f>IF(AND(A62=300, OR(AND(D62='club records'!$B$16, E62&lt;='club records'!$C$16), AND(D62='club records'!$B$17, E62&lt;='club records'!$C$17))),"CR"," ")</f>
        <v xml:space="preserve"> </v>
      </c>
      <c r="M62" s="21" t="str">
        <f>IF(AND(A62=400, OR(AND(D62='club records'!$B$19, E62&lt;='club records'!$C$19), AND(D62='club records'!$B$20, E62&lt;='club records'!$C$20), AND(D62='club records'!$B$21, E62&lt;='club records'!$C$21))),"CR"," ")</f>
        <v xml:space="preserve"> </v>
      </c>
      <c r="N62" s="21" t="str">
        <f>IF(AND(A62=800, OR(AND(D62='club records'!$B$22, E62&lt;='club records'!$C$22), AND(D62='club records'!$B$23, E62&lt;='club records'!$C$23), AND(D62='club records'!$B$24, E62&lt;='club records'!$C$24), AND(D62='club records'!$B$25, E62&lt;='club records'!$C$25), AND(D62='club records'!$B$26, E62&lt;='club records'!$C$26))),"CR"," ")</f>
        <v xml:space="preserve"> </v>
      </c>
      <c r="O62" s="21" t="str">
        <f>IF(AND(A62=1200, AND(D62='club records'!$B$28, E62&lt;='club records'!$C$28)),"CR"," ")</f>
        <v xml:space="preserve"> </v>
      </c>
      <c r="P62" s="21" t="str">
        <f>IF(AND(A62=1500, OR(AND(D62='club records'!$B$29, E62&lt;='club records'!$C$29), AND(D62='club records'!$B$30, E62&lt;='club records'!$C$30), AND(D62='club records'!$B$31, E62&lt;='club records'!$C$31), AND(D62='club records'!$B$32, E62&lt;='club records'!$C$32), AND(D62='club records'!$B$33, E62&lt;='club records'!$C$33))),"CR"," ")</f>
        <v xml:space="preserve"> </v>
      </c>
      <c r="Q62" s="21" t="str">
        <f>IF(AND(A62="1M", AND(D62='club records'!$B$37,E62&lt;='club records'!$C$37)),"CR"," ")</f>
        <v xml:space="preserve"> </v>
      </c>
      <c r="R62" s="21" t="str">
        <f>IF(AND(A62=3000, OR(AND(D62='club records'!$B$39, E62&lt;='club records'!$C$39), AND(D62='club records'!$B$40, E62&lt;='club records'!$C$40), AND(D62='club records'!$B$41, E62&lt;='club records'!$C$41))),"CR"," ")</f>
        <v xml:space="preserve"> </v>
      </c>
      <c r="S62" s="21" t="str">
        <f>IF(AND(A62=5000, OR(AND(D62='club records'!$B$42, E62&lt;='club records'!$C$42), AND(D62='club records'!$B$43, E62&lt;='club records'!$C$43))),"CR"," ")</f>
        <v xml:space="preserve"> </v>
      </c>
      <c r="T62" s="21" t="str">
        <f>IF(AND(A62=10000, OR(AND(D62='club records'!$B$44, E62&lt;='club records'!$C$44), AND(D62='club records'!$B$45, E62&lt;='club records'!$C$45))),"CR"," ")</f>
        <v xml:space="preserve"> </v>
      </c>
      <c r="U62" s="22" t="str">
        <f>IF(AND(A62="high jump", OR(AND(D62='club records'!$F$1, E62&gt;='club records'!$G$1), AND(D62='club records'!$F$2, E62&gt;='club records'!$G$2), AND(D62='club records'!$F$3, E62&gt;='club records'!$G$3),AND(D62='club records'!$F$4, E62&gt;='club records'!$G$4), AND(D62='club records'!$F$5, E62&gt;='club records'!$G$5))), "CR", " ")</f>
        <v xml:space="preserve"> </v>
      </c>
      <c r="V62" s="22" t="str">
        <f>IF(AND(A62="long jump", OR(AND(D62='club records'!$F$6, E62&gt;='club records'!$G$6), AND(D62='club records'!$F$7, E62&gt;='club records'!$G$7), AND(D62='club records'!$F$8, E62&gt;='club records'!$G$8), AND(D62='club records'!$F$9, E62&gt;='club records'!$G$9), AND(D62='club records'!$F$10, E62&gt;='club records'!$G$10))), "CR", " ")</f>
        <v xml:space="preserve"> </v>
      </c>
      <c r="W62" s="22" t="str">
        <f>IF(AND(A62="triple jump", OR(AND(D62='club records'!$F$11, E62&gt;='club records'!$G$11), AND(D62='club records'!$F$12, E62&gt;='club records'!$G$12), AND(D62='club records'!$F$13, E62&gt;='club records'!$G$13), AND(D62='club records'!$F$14, E62&gt;='club records'!$G$14), AND(D62='club records'!$F$15, E62&gt;='club records'!$G$15))), "CR", " ")</f>
        <v xml:space="preserve"> </v>
      </c>
      <c r="X62" s="22" t="str">
        <f>IF(AND(A62="pole vault", OR(AND(D62='club records'!$F$16, E62&gt;='club records'!$G$16), AND(D62='club records'!$F$17, E62&gt;='club records'!$G$17), AND(D62='club records'!$F$18, E62&gt;='club records'!$G$18), AND(D62='club records'!$F$19, E62&gt;='club records'!$G$19), AND(D62='club records'!$F$20, E62&gt;='club records'!$G$20))), "CR", " ")</f>
        <v xml:space="preserve"> </v>
      </c>
      <c r="Y62" s="22" t="str">
        <f>IF(AND(A62="discus 0.75", AND(D62='club records'!$F$21, E62&gt;='club records'!$G$21)), "CR", " ")</f>
        <v xml:space="preserve"> </v>
      </c>
      <c r="Z62" s="22" t="str">
        <f>IF(AND(A62="discus 1", OR(AND(D62='club records'!$F$22, E62&gt;='club records'!$G$22), AND(D62='club records'!$F$23, E62&gt;='club records'!$G$23), AND(D62='club records'!$F$24, E62&gt;='club records'!$G$24), AND(D62='club records'!$F$25, E62&gt;='club records'!$G$25))), "CR", " ")</f>
        <v xml:space="preserve"> </v>
      </c>
      <c r="AA62" s="22" t="str">
        <f>IF(AND(A62="hammer 3", OR(AND(D62='club records'!$F$26, E62&gt;='club records'!$G$26), AND(D62='club records'!$F$27, E62&gt;='club records'!$G$27), AND(D62='club records'!$F$28, E62&gt;='club records'!$G$28))), "CR", " ")</f>
        <v xml:space="preserve"> </v>
      </c>
      <c r="AB62" s="22" t="str">
        <f>IF(AND(A62="hammer 4", OR(AND(D62='club records'!$F$29, E62&gt;='club records'!$G$29), AND(D62='club records'!$F$30, E62&gt;='club records'!$G$30))), "CR", " ")</f>
        <v xml:space="preserve"> </v>
      </c>
      <c r="AC62" s="22" t="str">
        <f>IF(AND(A62="javelin 400", AND(D62='club records'!$F$31, E62&gt;='club records'!$G$31)), "CR", " ")</f>
        <v xml:space="preserve"> </v>
      </c>
      <c r="AD62" s="22" t="str">
        <f>IF(AND(A62="javelin 500", OR(AND(D62='club records'!$F$32, E62&gt;='club records'!$G$32), AND(D62='club records'!$F$33, E62&gt;='club records'!$G$33))), "CR", " ")</f>
        <v xml:space="preserve"> </v>
      </c>
      <c r="AE62" s="22" t="str">
        <f>IF(AND(A62="javelin 600", OR(AND(D62='club records'!$F$34, E62&gt;='club records'!$G$34), AND(D62='club records'!$F$35, E62&gt;='club records'!$G$35))), "CR", " ")</f>
        <v xml:space="preserve"> </v>
      </c>
      <c r="AF62" s="22" t="str">
        <f>IF(AND(A62="shot 2.72", AND(D62='club records'!$F$36, E62&gt;='club records'!$G$36)), "CR", " ")</f>
        <v xml:space="preserve"> </v>
      </c>
      <c r="AG62" s="22" t="str">
        <f>IF(AND(A62="shot 3", OR(AND(D62='club records'!$F$37, E62&gt;='club records'!$G$37), AND(D62='club records'!$F$38, E62&gt;='club records'!$G$38))), "CR", " ")</f>
        <v xml:space="preserve"> </v>
      </c>
      <c r="AH62" s="22" t="str">
        <f>IF(AND(A62="shot 4", OR(AND(D62='club records'!$F$39, E62&gt;='club records'!$G$39), AND(D62='club records'!$F$40, E62&gt;='club records'!$G$40))), "CR", " ")</f>
        <v xml:space="preserve"> </v>
      </c>
      <c r="AI62" s="22" t="str">
        <f>IF(AND(A62="70H", AND(D62='club records'!$J$6, E62&lt;='club records'!$K$6)), "CR", " ")</f>
        <v xml:space="preserve"> </v>
      </c>
      <c r="AJ62" s="22" t="str">
        <f>IF(AND(A62="75H", AND(D62='club records'!$J$7, E62&lt;='club records'!$K$7)), "CR", " ")</f>
        <v xml:space="preserve"> </v>
      </c>
      <c r="AK62" s="22" t="str">
        <f>IF(AND(A62="80H", AND(D62='club records'!$J$8, E62&lt;='club records'!$K$8)), "CR", " ")</f>
        <v xml:space="preserve"> </v>
      </c>
      <c r="AL62" s="22" t="str">
        <f>IF(AND(A62="100H", OR(AND(D62='club records'!$J$9, E62&lt;='club records'!$K$9), AND(D62='club records'!$J$10, E62&lt;='club records'!$K$10))), "CR", " ")</f>
        <v xml:space="preserve"> </v>
      </c>
      <c r="AM62" s="22" t="str">
        <f>IF(AND(A62="300H", AND(D62='club records'!$J$11, E62&lt;='club records'!$K$11)), "CR", " ")</f>
        <v xml:space="preserve"> </v>
      </c>
      <c r="AN62" s="22" t="str">
        <f>IF(AND(A62="400H", OR(AND(D62='club records'!$J$12, E62&lt;='club records'!$K$12), AND(D62='club records'!$J$13, E62&lt;='club records'!$K$13), AND(D62='club records'!$J$14, E62&lt;='club records'!$K$14))), "CR", " ")</f>
        <v xml:space="preserve"> </v>
      </c>
      <c r="AO62" s="22" t="str">
        <f>IF(AND(A62="1500SC", OR(AND(D62='club records'!$J$15, E62&lt;='club records'!$K$15), AND(D62='club records'!$J$16, E62&lt;='club records'!$K$16))), "CR", " ")</f>
        <v xml:space="preserve"> </v>
      </c>
      <c r="AP62" s="22" t="str">
        <f>IF(AND(A62="2000SC", OR(AND(D62='club records'!$J$18, E62&lt;='club records'!$K$18), AND(D62='club records'!$J$19, E62&lt;='club records'!$K$19))), "CR", " ")</f>
        <v xml:space="preserve"> </v>
      </c>
      <c r="AQ62" s="22" t="str">
        <f>IF(AND(A62="3000SC", AND(D62='club records'!$J$21, E62&lt;='club records'!$K$21)), "CR", " ")</f>
        <v xml:space="preserve"> </v>
      </c>
      <c r="AR62" s="21" t="str">
        <f>IF(AND(A62="4x100", OR(AND(D62='club records'!$N$1, E62&lt;='club records'!$O$1), AND(D62='club records'!$N$2, E62&lt;='club records'!$O$2), AND(D62='club records'!$N$3, E62&lt;='club records'!$O$3), AND(D62='club records'!$N$4, E62&lt;='club records'!$O$4), AND(D62='club records'!$N$5, E62&lt;='club records'!$O$5))), "CR", " ")</f>
        <v xml:space="preserve"> </v>
      </c>
      <c r="AS62" s="21" t="str">
        <f>IF(AND(A62="4x200", OR(AND(D62='club records'!$N$6, E62&lt;='club records'!$O$6), AND(D62='club records'!$N$7, E62&lt;='club records'!$O$7), AND(D62='club records'!$N$8, E62&lt;='club records'!$O$8), AND(D62='club records'!$N$9, E62&lt;='club records'!$O$9), AND(D62='club records'!$N$10, E62&lt;='club records'!$O$10))), "CR", " ")</f>
        <v xml:space="preserve"> </v>
      </c>
      <c r="AT62" s="21" t="str">
        <f>IF(AND(A62="4x300", OR(AND(D62='club records'!$N$11, E62&lt;='club records'!$O$11), AND(D62='club records'!$N$12, E62&lt;='club records'!$O$12))), "CR", " ")</f>
        <v xml:space="preserve"> </v>
      </c>
      <c r="AU62" s="21" t="str">
        <f>IF(AND(A62="4x400", OR(AND(D62='club records'!$N$13, E62&lt;='club records'!$O$13), AND(D62='club records'!$N$14, E62&lt;='club records'!$O$14), AND(D62='club records'!$N$15, E62&lt;='club records'!$O$15))), "CR", " ")</f>
        <v xml:space="preserve"> </v>
      </c>
      <c r="AV62" s="21" t="str">
        <f>IF(AND(A62="3x800", OR(AND(D62='club records'!$N$16, E62&lt;='club records'!$O$16), AND(D62='club records'!$N$17, E62&lt;='club records'!$O$17), AND(D62='club records'!$N$18, E62&lt;='club records'!$O$18), AND(D62='club records'!$N$19, E62&lt;='club records'!$O$19))), "CR", " ")</f>
        <v xml:space="preserve"> </v>
      </c>
      <c r="AW62" s="21" t="str">
        <f>IF(AND(A62="pentathlon", OR(AND(D62='club records'!$N$21, E62&gt;='club records'!$O$21), AND(D62='club records'!$N$22, E62&gt;='club records'!$O$22), AND(D62='club records'!$N$23, E62&gt;='club records'!$O$23), AND(D62='club records'!$N$24, E62&gt;='club records'!$O$24), AND(D62='club records'!$N$25, E62&gt;='club records'!$O$25))), "CR", " ")</f>
        <v xml:space="preserve"> </v>
      </c>
      <c r="AX62" s="21" t="str">
        <f>IF(AND(A62="heptathlon", OR(AND(D62='club records'!$N$26, E62&gt;='club records'!$O$26), AND(D62='club records'!$N$27, E62&gt;='club records'!$O$27), AND(D62='club records'!$N$28, E62&gt;='club records'!$O$28), )), "CR", " ")</f>
        <v xml:space="preserve"> </v>
      </c>
    </row>
    <row r="63" spans="1:50" ht="15" x14ac:dyDescent="0.25">
      <c r="A63" s="2" t="s">
        <v>175</v>
      </c>
      <c r="B63" s="2" t="s">
        <v>19</v>
      </c>
      <c r="C63" s="2" t="s">
        <v>3</v>
      </c>
      <c r="D63" s="13" t="s">
        <v>45</v>
      </c>
      <c r="E63" s="14">
        <v>11.26</v>
      </c>
      <c r="F63" s="19">
        <v>43575</v>
      </c>
      <c r="G63" s="2" t="s">
        <v>341</v>
      </c>
      <c r="H63" s="2" t="s">
        <v>342</v>
      </c>
      <c r="I63" s="20" t="str">
        <f>IF(OR(K63="CR", J63="CR", L63="CR", M63="CR", N63="CR", O63="CR", P63="CR", Q63="CR", R63="CR", S63="CR",T63="CR", U63="CR", V63="CR", W63="CR", X63="CR", Y63="CR", Z63="CR", AA63="CR", AB63="CR", AC63="CR", AD63="CR", AE63="CR", AF63="CR", AG63="CR", AH63="CR", AI63="CR", AJ63="CR", AK63="CR", AL63="CR", AM63="CR", AN63="CR", AO63="CR", AP63="CR", AQ63="CR", AR63="CR", AS63="CR", AT63="CR", AU63="CR", AV63="CR", AW63="CR", AX63="CR"), "***CLUB RECORD***", "")</f>
        <v/>
      </c>
      <c r="J63" s="21" t="str">
        <f>IF(AND(A63=100, OR(AND(D63='club records'!$B$6, E63&lt;='club records'!$C$6), AND(D63='club records'!$B$7, E63&lt;='club records'!$C$7), AND(D63='club records'!$B$8, E63&lt;='club records'!$C$8), AND(D63='club records'!$B$9, E63&lt;='club records'!$C$9), AND(D63='club records'!$B$10, E63&lt;='club records'!$C$10))),"CR"," ")</f>
        <v xml:space="preserve"> </v>
      </c>
      <c r="K63" s="21" t="str">
        <f>IF(AND(A63=200, OR(AND(D63='club records'!$B$11, E63&lt;='club records'!$C$11), AND(D63='club records'!$B$12, E63&lt;='club records'!$C$12), AND(D63='club records'!$B$13, E63&lt;='club records'!$C$13), AND(D63='club records'!$B$14, E63&lt;='club records'!$C$14), AND(D63='club records'!$B$15, E63&lt;='club records'!$C$15))),"CR"," ")</f>
        <v xml:space="preserve"> </v>
      </c>
      <c r="L63" s="21" t="str">
        <f>IF(AND(A63=300, OR(AND(D63='club records'!$B$16, E63&lt;='club records'!$C$16), AND(D63='club records'!$B$17, E63&lt;='club records'!$C$17))),"CR"," ")</f>
        <v xml:space="preserve"> </v>
      </c>
      <c r="M63" s="21" t="str">
        <f>IF(AND(A63=400, OR(AND(D63='club records'!$B$19, E63&lt;='club records'!$C$19), AND(D63='club records'!$B$20, E63&lt;='club records'!$C$20), AND(D63='club records'!$B$21, E63&lt;='club records'!$C$21))),"CR"," ")</f>
        <v xml:space="preserve"> </v>
      </c>
      <c r="N63" s="21" t="str">
        <f>IF(AND(A63=800, OR(AND(D63='club records'!$B$22, E63&lt;='club records'!$C$22), AND(D63='club records'!$B$23, E63&lt;='club records'!$C$23), AND(D63='club records'!$B$24, E63&lt;='club records'!$C$24), AND(D63='club records'!$B$25, E63&lt;='club records'!$C$25), AND(D63='club records'!$B$26, E63&lt;='club records'!$C$26))),"CR"," ")</f>
        <v xml:space="preserve"> </v>
      </c>
      <c r="O63" s="21" t="str">
        <f>IF(AND(A63=1200, AND(D63='club records'!$B$28, E63&lt;='club records'!$C$28)),"CR"," ")</f>
        <v xml:space="preserve"> </v>
      </c>
      <c r="P63" s="21" t="str">
        <f>IF(AND(A63=1500, OR(AND(D63='club records'!$B$29, E63&lt;='club records'!$C$29), AND(D63='club records'!$B$30, E63&lt;='club records'!$C$30), AND(D63='club records'!$B$31, E63&lt;='club records'!$C$31), AND(D63='club records'!$B$32, E63&lt;='club records'!$C$32), AND(D63='club records'!$B$33, E63&lt;='club records'!$C$33))),"CR"," ")</f>
        <v xml:space="preserve"> </v>
      </c>
      <c r="Q63" s="21" t="str">
        <f>IF(AND(A63="1M", AND(D63='club records'!$B$37,E63&lt;='club records'!$C$37)),"CR"," ")</f>
        <v xml:space="preserve"> </v>
      </c>
      <c r="R63" s="21" t="str">
        <f>IF(AND(A63=3000, OR(AND(D63='club records'!$B$39, E63&lt;='club records'!$C$39), AND(D63='club records'!$B$40, E63&lt;='club records'!$C$40), AND(D63='club records'!$B$41, E63&lt;='club records'!$C$41))),"CR"," ")</f>
        <v xml:space="preserve"> </v>
      </c>
      <c r="S63" s="21" t="str">
        <f>IF(AND(A63=5000, OR(AND(D63='club records'!$B$42, E63&lt;='club records'!$C$42), AND(D63='club records'!$B$43, E63&lt;='club records'!$C$43))),"CR"," ")</f>
        <v xml:space="preserve"> </v>
      </c>
      <c r="T63" s="21" t="str">
        <f>IF(AND(A63=10000, OR(AND(D63='club records'!$B$44, E63&lt;='club records'!$C$44), AND(D63='club records'!$B$45, E63&lt;='club records'!$C$45))),"CR"," ")</f>
        <v xml:space="preserve"> </v>
      </c>
      <c r="U63" s="22" t="str">
        <f>IF(AND(A63="high jump", OR(AND(D63='club records'!$F$1, E63&gt;='club records'!$G$1), AND(D63='club records'!$F$2, E63&gt;='club records'!$G$2), AND(D63='club records'!$F$3, E63&gt;='club records'!$G$3),AND(D63='club records'!$F$4, E63&gt;='club records'!$G$4), AND(D63='club records'!$F$5, E63&gt;='club records'!$G$5))), "CR", " ")</f>
        <v xml:space="preserve"> </v>
      </c>
      <c r="V63" s="22" t="str">
        <f>IF(AND(A63="long jump", OR(AND(D63='club records'!$F$6, E63&gt;='club records'!$G$6), AND(D63='club records'!$F$7, E63&gt;='club records'!$G$7), AND(D63='club records'!$F$8, E63&gt;='club records'!$G$8), AND(D63='club records'!$F$9, E63&gt;='club records'!$G$9), AND(D63='club records'!$F$10, E63&gt;='club records'!$G$10))), "CR", " ")</f>
        <v xml:space="preserve"> </v>
      </c>
      <c r="W63" s="22" t="str">
        <f>IF(AND(A63="triple jump", OR(AND(D63='club records'!$F$11, E63&gt;='club records'!$G$11), AND(D63='club records'!$F$12, E63&gt;='club records'!$G$12), AND(D63='club records'!$F$13, E63&gt;='club records'!$G$13), AND(D63='club records'!$F$14, E63&gt;='club records'!$G$14), AND(D63='club records'!$F$15, E63&gt;='club records'!$G$15))), "CR", " ")</f>
        <v xml:space="preserve"> </v>
      </c>
      <c r="X63" s="22" t="str">
        <f>IF(AND(A63="pole vault", OR(AND(D63='club records'!$F$16, E63&gt;='club records'!$G$16), AND(D63='club records'!$F$17, E63&gt;='club records'!$G$17), AND(D63='club records'!$F$18, E63&gt;='club records'!$G$18), AND(D63='club records'!$F$19, E63&gt;='club records'!$G$19), AND(D63='club records'!$F$20, E63&gt;='club records'!$G$20))), "CR", " ")</f>
        <v xml:space="preserve"> </v>
      </c>
      <c r="Y63" s="22" t="str">
        <f>IF(AND(A63="discus 0.75", AND(D63='club records'!$F$21, E63&gt;='club records'!$G$21)), "CR", " ")</f>
        <v xml:space="preserve"> </v>
      </c>
      <c r="Z63" s="22" t="str">
        <f>IF(AND(A63="discus 1", OR(AND(D63='club records'!$F$22, E63&gt;='club records'!$G$22), AND(D63='club records'!$F$23, E63&gt;='club records'!$G$23), AND(D63='club records'!$F$24, E63&gt;='club records'!$G$24), AND(D63='club records'!$F$25, E63&gt;='club records'!$G$25))), "CR", " ")</f>
        <v xml:space="preserve"> </v>
      </c>
      <c r="AA63" s="22" t="str">
        <f>IF(AND(A63="hammer 3", OR(AND(D63='club records'!$F$26, E63&gt;='club records'!$G$26), AND(D63='club records'!$F$27, E63&gt;='club records'!$G$27), AND(D63='club records'!$F$28, E63&gt;='club records'!$G$28))), "CR", " ")</f>
        <v xml:space="preserve"> </v>
      </c>
      <c r="AB63" s="22" t="str">
        <f>IF(AND(A63="hammer 4", OR(AND(D63='club records'!$F$29, E63&gt;='club records'!$G$29), AND(D63='club records'!$F$30, E63&gt;='club records'!$G$30))), "CR", " ")</f>
        <v xml:space="preserve"> </v>
      </c>
      <c r="AC63" s="22" t="str">
        <f>IF(AND(A63="javelin 400", AND(D63='club records'!$F$31, E63&gt;='club records'!$G$31)), "CR", " ")</f>
        <v xml:space="preserve"> </v>
      </c>
      <c r="AD63" s="22" t="str">
        <f>IF(AND(A63="javelin 500", OR(AND(D63='club records'!$F$32, E63&gt;='club records'!$G$32), AND(D63='club records'!$F$33, E63&gt;='club records'!$G$33))), "CR", " ")</f>
        <v xml:space="preserve"> </v>
      </c>
      <c r="AE63" s="22" t="str">
        <f>IF(AND(A63="javelin 600", OR(AND(D63='club records'!$F$34, E63&gt;='club records'!$G$34), AND(D63='club records'!$F$35, E63&gt;='club records'!$G$35))), "CR", " ")</f>
        <v xml:space="preserve"> </v>
      </c>
      <c r="AF63" s="22" t="str">
        <f>IF(AND(A63="shot 2.72", AND(D63='club records'!$F$36, E63&gt;='club records'!$G$36)), "CR", " ")</f>
        <v xml:space="preserve"> </v>
      </c>
      <c r="AG63" s="22" t="str">
        <f>IF(AND(A63="shot 3", OR(AND(D63='club records'!$F$37, E63&gt;='club records'!$G$37), AND(D63='club records'!$F$38, E63&gt;='club records'!$G$38))), "CR", " ")</f>
        <v xml:space="preserve"> </v>
      </c>
      <c r="AH63" s="22" t="str">
        <f>IF(AND(A63="shot 4", OR(AND(D63='club records'!$F$39, E63&gt;='club records'!$G$39), AND(D63='club records'!$F$40, E63&gt;='club records'!$G$40))), "CR", " ")</f>
        <v xml:space="preserve"> </v>
      </c>
      <c r="AI63" s="22" t="str">
        <f>IF(AND(A63="70H", AND(D63='club records'!$J$6, E63&lt;='club records'!$K$6)), "CR", " ")</f>
        <v xml:space="preserve"> </v>
      </c>
      <c r="AJ63" s="22" t="str">
        <f>IF(AND(A63="75H", AND(D63='club records'!$J$7, E63&lt;='club records'!$K$7)), "CR", " ")</f>
        <v xml:space="preserve"> </v>
      </c>
      <c r="AK63" s="22" t="str">
        <f>IF(AND(A63="80H", AND(D63='club records'!$J$8, E63&lt;='club records'!$K$8)), "CR", " ")</f>
        <v xml:space="preserve"> </v>
      </c>
      <c r="AL63" s="22" t="str">
        <f>IF(AND(A63="100H", OR(AND(D63='club records'!$J$9, E63&lt;='club records'!$K$9), AND(D63='club records'!$J$10, E63&lt;='club records'!$K$10))), "CR", " ")</f>
        <v xml:space="preserve"> </v>
      </c>
      <c r="AM63" s="22" t="str">
        <f>IF(AND(A63="300H", AND(D63='club records'!$J$11, E63&lt;='club records'!$K$11)), "CR", " ")</f>
        <v xml:space="preserve"> </v>
      </c>
      <c r="AN63" s="22" t="str">
        <f>IF(AND(A63="400H", OR(AND(D63='club records'!$J$12, E63&lt;='club records'!$K$12), AND(D63='club records'!$J$13, E63&lt;='club records'!$K$13), AND(D63='club records'!$J$14, E63&lt;='club records'!$K$14))), "CR", " ")</f>
        <v xml:space="preserve"> </v>
      </c>
      <c r="AO63" s="22" t="str">
        <f>IF(AND(A63="1500SC", OR(AND(D63='club records'!$J$15, E63&lt;='club records'!$K$15), AND(D63='club records'!$J$16, E63&lt;='club records'!$K$16))), "CR", " ")</f>
        <v xml:space="preserve"> </v>
      </c>
      <c r="AP63" s="22" t="str">
        <f>IF(AND(A63="2000SC", OR(AND(D63='club records'!$J$18, E63&lt;='club records'!$K$18), AND(D63='club records'!$J$19, E63&lt;='club records'!$K$19))), "CR", " ")</f>
        <v xml:space="preserve"> </v>
      </c>
      <c r="AQ63" s="22" t="str">
        <f>IF(AND(A63="3000SC", AND(D63='club records'!$J$21, E63&lt;='club records'!$K$21)), "CR", " ")</f>
        <v xml:space="preserve"> </v>
      </c>
      <c r="AR63" s="21" t="str">
        <f>IF(AND(A63="4x100", OR(AND(D63='club records'!$N$1, E63&lt;='club records'!$O$1), AND(D63='club records'!$N$2, E63&lt;='club records'!$O$2), AND(D63='club records'!$N$3, E63&lt;='club records'!$O$3), AND(D63='club records'!$N$4, E63&lt;='club records'!$O$4), AND(D63='club records'!$N$5, E63&lt;='club records'!$O$5))), "CR", " ")</f>
        <v xml:space="preserve"> </v>
      </c>
      <c r="AS63" s="21" t="str">
        <f>IF(AND(A63="4x200", OR(AND(D63='club records'!$N$6, E63&lt;='club records'!$O$6), AND(D63='club records'!$N$7, E63&lt;='club records'!$O$7), AND(D63='club records'!$N$8, E63&lt;='club records'!$O$8), AND(D63='club records'!$N$9, E63&lt;='club records'!$O$9), AND(D63='club records'!$N$10, E63&lt;='club records'!$O$10))), "CR", " ")</f>
        <v xml:space="preserve"> </v>
      </c>
      <c r="AT63" s="21" t="str">
        <f>IF(AND(A63="4x300", OR(AND(D63='club records'!$N$11, E63&lt;='club records'!$O$11), AND(D63='club records'!$N$12, E63&lt;='club records'!$O$12))), "CR", " ")</f>
        <v xml:space="preserve"> </v>
      </c>
      <c r="AU63" s="21" t="str">
        <f>IF(AND(A63="4x400", OR(AND(D63='club records'!$N$13, E63&lt;='club records'!$O$13), AND(D63='club records'!$N$14, E63&lt;='club records'!$O$14), AND(D63='club records'!$N$15, E63&lt;='club records'!$O$15))), "CR", " ")</f>
        <v xml:space="preserve"> </v>
      </c>
      <c r="AV63" s="21" t="str">
        <f>IF(AND(A63="3x800", OR(AND(D63='club records'!$N$16, E63&lt;='club records'!$O$16), AND(D63='club records'!$N$17, E63&lt;='club records'!$O$17), AND(D63='club records'!$N$18, E63&lt;='club records'!$O$18), AND(D63='club records'!$N$19, E63&lt;='club records'!$O$19))), "CR", " ")</f>
        <v xml:space="preserve"> </v>
      </c>
      <c r="AW63" s="21" t="str">
        <f>IF(AND(A63="pentathlon", OR(AND(D63='club records'!$N$21, E63&gt;='club records'!$O$21), AND(D63='club records'!$N$22, E63&gt;='club records'!$O$22), AND(D63='club records'!$N$23, E63&gt;='club records'!$O$23), AND(D63='club records'!$N$24, E63&gt;='club records'!$O$24), AND(D63='club records'!$N$25, E63&gt;='club records'!$O$25))), "CR", " ")</f>
        <v xml:space="preserve"> </v>
      </c>
      <c r="AX63" s="21" t="str">
        <f>IF(AND(A63="heptathlon", OR(AND(D63='club records'!$N$26, E63&gt;='club records'!$O$26), AND(D63='club records'!$N$27, E63&gt;='club records'!$O$27), AND(D63='club records'!$N$28, E63&gt;='club records'!$O$28), )), "CR", " ")</f>
        <v xml:space="preserve"> </v>
      </c>
    </row>
    <row r="64" spans="1:50" ht="15" x14ac:dyDescent="0.25">
      <c r="A64" s="2" t="s">
        <v>175</v>
      </c>
      <c r="B64" s="2" t="s">
        <v>17</v>
      </c>
      <c r="C64" s="2" t="s">
        <v>18</v>
      </c>
      <c r="D64" s="13" t="s">
        <v>45</v>
      </c>
      <c r="E64" s="14">
        <v>19.87</v>
      </c>
      <c r="F64" s="19">
        <v>43569</v>
      </c>
      <c r="G64" s="2" t="s">
        <v>335</v>
      </c>
      <c r="H64" s="2" t="s">
        <v>336</v>
      </c>
      <c r="I64" s="20" t="str">
        <f>IF(OR(K64="CR", J64="CR", L64="CR", M64="CR", N64="CR", O64="CR", P64="CR", Q64="CR", R64="CR", S64="CR",T64="CR", U64="CR", V64="CR", W64="CR", X64="CR", Y64="CR", Z64="CR", AA64="CR", AB64="CR", AC64="CR", AD64="CR", AE64="CR", AF64="CR", AG64="CR", AH64="CR", AI64="CR", AJ64="CR", AK64="CR", AL64="CR", AM64="CR", AN64="CR", AO64="CR", AP64="CR", AQ64="CR", AR64="CR", AS64="CR", AT64="CR", AU64="CR", AV64="CR", AW64="CR", AX64="CR"), "***CLUB RECORD***", "")</f>
        <v/>
      </c>
      <c r="J64" s="21" t="str">
        <f>IF(AND(A64=100, OR(AND(D64='club records'!$B$6, E64&lt;='club records'!$C$6), AND(D64='club records'!$B$7, E64&lt;='club records'!$C$7), AND(D64='club records'!$B$8, E64&lt;='club records'!$C$8), AND(D64='club records'!$B$9, E64&lt;='club records'!$C$9), AND(D64='club records'!$B$10, E64&lt;='club records'!$C$10))),"CR"," ")</f>
        <v xml:space="preserve"> </v>
      </c>
      <c r="K64" s="21" t="str">
        <f>IF(AND(A64=200, OR(AND(D64='club records'!$B$11, E64&lt;='club records'!$C$11), AND(D64='club records'!$B$12, E64&lt;='club records'!$C$12), AND(D64='club records'!$B$13, E64&lt;='club records'!$C$13), AND(D64='club records'!$B$14, E64&lt;='club records'!$C$14), AND(D64='club records'!$B$15, E64&lt;='club records'!$C$15))),"CR"," ")</f>
        <v xml:space="preserve"> </v>
      </c>
      <c r="L64" s="21" t="str">
        <f>IF(AND(A64=300, OR(AND(D64='club records'!$B$16, E64&lt;='club records'!$C$16), AND(D64='club records'!$B$17, E64&lt;='club records'!$C$17))),"CR"," ")</f>
        <v xml:space="preserve"> </v>
      </c>
      <c r="M64" s="21" t="str">
        <f>IF(AND(A64=400, OR(AND(D64='club records'!$B$19, E64&lt;='club records'!$C$19), AND(D64='club records'!$B$20, E64&lt;='club records'!$C$20), AND(D64='club records'!$B$21, E64&lt;='club records'!$C$21))),"CR"," ")</f>
        <v xml:space="preserve"> </v>
      </c>
      <c r="N64" s="21" t="str">
        <f>IF(AND(A64=800, OR(AND(D64='club records'!$B$22, E64&lt;='club records'!$C$22), AND(D64='club records'!$B$23, E64&lt;='club records'!$C$23), AND(D64='club records'!$B$24, E64&lt;='club records'!$C$24), AND(D64='club records'!$B$25, E64&lt;='club records'!$C$25), AND(D64='club records'!$B$26, E64&lt;='club records'!$C$26))),"CR"," ")</f>
        <v xml:space="preserve"> </v>
      </c>
      <c r="O64" s="21" t="str">
        <f>IF(AND(A64=1200, AND(D64='club records'!$B$28, E64&lt;='club records'!$C$28)),"CR"," ")</f>
        <v xml:space="preserve"> </v>
      </c>
      <c r="P64" s="21" t="str">
        <f>IF(AND(A64=1500, OR(AND(D64='club records'!$B$29, E64&lt;='club records'!$C$29), AND(D64='club records'!$B$30, E64&lt;='club records'!$C$30), AND(D64='club records'!$B$31, E64&lt;='club records'!$C$31), AND(D64='club records'!$B$32, E64&lt;='club records'!$C$32), AND(D64='club records'!$B$33, E64&lt;='club records'!$C$33))),"CR"," ")</f>
        <v xml:space="preserve"> </v>
      </c>
      <c r="Q64" s="21" t="str">
        <f>IF(AND(A64="1M", AND(D64='club records'!$B$37,E64&lt;='club records'!$C$37)),"CR"," ")</f>
        <v xml:space="preserve"> </v>
      </c>
      <c r="R64" s="21" t="str">
        <f>IF(AND(A64=3000, OR(AND(D64='club records'!$B$39, E64&lt;='club records'!$C$39), AND(D64='club records'!$B$40, E64&lt;='club records'!$C$40), AND(D64='club records'!$B$41, E64&lt;='club records'!$C$41))),"CR"," ")</f>
        <v xml:space="preserve"> </v>
      </c>
      <c r="S64" s="21" t="str">
        <f>IF(AND(A64=5000, OR(AND(D64='club records'!$B$42, E64&lt;='club records'!$C$42), AND(D64='club records'!$B$43, E64&lt;='club records'!$C$43))),"CR"," ")</f>
        <v xml:space="preserve"> </v>
      </c>
      <c r="T64" s="21" t="str">
        <f>IF(AND(A64=10000, OR(AND(D64='club records'!$B$44, E64&lt;='club records'!$C$44), AND(D64='club records'!$B$45, E64&lt;='club records'!$C$45))),"CR"," ")</f>
        <v xml:space="preserve"> </v>
      </c>
      <c r="U64" s="22" t="str">
        <f>IF(AND(A64="high jump", OR(AND(D64='club records'!$F$1, E64&gt;='club records'!$G$1), AND(D64='club records'!$F$2, E64&gt;='club records'!$G$2), AND(D64='club records'!$F$3, E64&gt;='club records'!$G$3),AND(D64='club records'!$F$4, E64&gt;='club records'!$G$4), AND(D64='club records'!$F$5, E64&gt;='club records'!$G$5))), "CR", " ")</f>
        <v xml:space="preserve"> </v>
      </c>
      <c r="V64" s="22" t="str">
        <f>IF(AND(A64="long jump", OR(AND(D64='club records'!$F$6, E64&gt;='club records'!$G$6), AND(D64='club records'!$F$7, E64&gt;='club records'!$G$7), AND(D64='club records'!$F$8, E64&gt;='club records'!$G$8), AND(D64='club records'!$F$9, E64&gt;='club records'!$G$9), AND(D64='club records'!$F$10, E64&gt;='club records'!$G$10))), "CR", " ")</f>
        <v xml:space="preserve"> </v>
      </c>
      <c r="W64" s="22" t="str">
        <f>IF(AND(A64="triple jump", OR(AND(D64='club records'!$F$11, E64&gt;='club records'!$G$11), AND(D64='club records'!$F$12, E64&gt;='club records'!$G$12), AND(D64='club records'!$F$13, E64&gt;='club records'!$G$13), AND(D64='club records'!$F$14, E64&gt;='club records'!$G$14), AND(D64='club records'!$F$15, E64&gt;='club records'!$G$15))), "CR", " ")</f>
        <v xml:space="preserve"> </v>
      </c>
      <c r="X64" s="22" t="str">
        <f>IF(AND(A64="pole vault", OR(AND(D64='club records'!$F$16, E64&gt;='club records'!$G$16), AND(D64='club records'!$F$17, E64&gt;='club records'!$G$17), AND(D64='club records'!$F$18, E64&gt;='club records'!$G$18), AND(D64='club records'!$F$19, E64&gt;='club records'!$G$19), AND(D64='club records'!$F$20, E64&gt;='club records'!$G$20))), "CR", " ")</f>
        <v xml:space="preserve"> </v>
      </c>
      <c r="Y64" s="22" t="str">
        <f>IF(AND(A64="discus 0.75", AND(D64='club records'!$F$21, E64&gt;='club records'!$G$21)), "CR", " ")</f>
        <v xml:space="preserve"> </v>
      </c>
      <c r="Z64" s="22" t="str">
        <f>IF(AND(A64="discus 1", OR(AND(D64='club records'!$F$22, E64&gt;='club records'!$G$22), AND(D64='club records'!$F$23, E64&gt;='club records'!$G$23), AND(D64='club records'!$F$24, E64&gt;='club records'!$G$24), AND(D64='club records'!$F$25, E64&gt;='club records'!$G$25))), "CR", " ")</f>
        <v xml:space="preserve"> </v>
      </c>
      <c r="AA64" s="22" t="str">
        <f>IF(AND(A64="hammer 3", OR(AND(D64='club records'!$F$26, E64&gt;='club records'!$G$26), AND(D64='club records'!$F$27, E64&gt;='club records'!$G$27), AND(D64='club records'!$F$28, E64&gt;='club records'!$G$28))), "CR", " ")</f>
        <v xml:space="preserve"> </v>
      </c>
      <c r="AB64" s="22" t="str">
        <f>IF(AND(A64="hammer 4", OR(AND(D64='club records'!$F$29, E64&gt;='club records'!$G$29), AND(D64='club records'!$F$30, E64&gt;='club records'!$G$30))), "CR", " ")</f>
        <v xml:space="preserve"> </v>
      </c>
      <c r="AC64" s="22" t="str">
        <f>IF(AND(A64="javelin 400", AND(D64='club records'!$F$31, E64&gt;='club records'!$G$31)), "CR", " ")</f>
        <v xml:space="preserve"> </v>
      </c>
      <c r="AD64" s="22" t="str">
        <f>IF(AND(A64="javelin 500", OR(AND(D64='club records'!$F$32, E64&gt;='club records'!$G$32), AND(D64='club records'!$F$33, E64&gt;='club records'!$G$33))), "CR", " ")</f>
        <v xml:space="preserve"> </v>
      </c>
      <c r="AE64" s="22" t="str">
        <f>IF(AND(A64="javelin 600", OR(AND(D64='club records'!$F$34, E64&gt;='club records'!$G$34), AND(D64='club records'!$F$35, E64&gt;='club records'!$G$35))), "CR", " ")</f>
        <v xml:space="preserve"> </v>
      </c>
      <c r="AF64" s="22" t="str">
        <f>IF(AND(A64="shot 2.72", AND(D64='club records'!$F$36, E64&gt;='club records'!$G$36)), "CR", " ")</f>
        <v xml:space="preserve"> </v>
      </c>
      <c r="AG64" s="22" t="str">
        <f>IF(AND(A64="shot 3", OR(AND(D64='club records'!$F$37, E64&gt;='club records'!$G$37), AND(D64='club records'!$F$38, E64&gt;='club records'!$G$38))), "CR", " ")</f>
        <v xml:space="preserve"> </v>
      </c>
      <c r="AH64" s="22" t="str">
        <f>IF(AND(A64="shot 4", OR(AND(D64='club records'!$F$39, E64&gt;='club records'!$G$39), AND(D64='club records'!$F$40, E64&gt;='club records'!$G$40))), "CR", " ")</f>
        <v xml:space="preserve"> </v>
      </c>
      <c r="AI64" s="22" t="str">
        <f>IF(AND(A64="70H", AND(D64='club records'!$J$6, E64&lt;='club records'!$K$6)), "CR", " ")</f>
        <v xml:space="preserve"> </v>
      </c>
      <c r="AJ64" s="22" t="str">
        <f>IF(AND(A64="75H", AND(D64='club records'!$J$7, E64&lt;='club records'!$K$7)), "CR", " ")</f>
        <v xml:space="preserve"> </v>
      </c>
      <c r="AK64" s="22" t="str">
        <f>IF(AND(A64="80H", AND(D64='club records'!$J$8, E64&lt;='club records'!$K$8)), "CR", " ")</f>
        <v xml:space="preserve"> </v>
      </c>
      <c r="AL64" s="22" t="str">
        <f>IF(AND(A64="100H", OR(AND(D64='club records'!$J$9, E64&lt;='club records'!$K$9), AND(D64='club records'!$J$10, E64&lt;='club records'!$K$10))), "CR", " ")</f>
        <v xml:space="preserve"> </v>
      </c>
      <c r="AM64" s="22" t="str">
        <f>IF(AND(A64="300H", AND(D64='club records'!$J$11, E64&lt;='club records'!$K$11)), "CR", " ")</f>
        <v xml:space="preserve"> </v>
      </c>
      <c r="AN64" s="22" t="str">
        <f>IF(AND(A64="400H", OR(AND(D64='club records'!$J$12, E64&lt;='club records'!$K$12), AND(D64='club records'!$J$13, E64&lt;='club records'!$K$13), AND(D64='club records'!$J$14, E64&lt;='club records'!$K$14))), "CR", " ")</f>
        <v xml:space="preserve"> </v>
      </c>
      <c r="AO64" s="22" t="str">
        <f>IF(AND(A64="1500SC", OR(AND(D64='club records'!$J$15, E64&lt;='club records'!$K$15), AND(D64='club records'!$J$16, E64&lt;='club records'!$K$16))), "CR", " ")</f>
        <v xml:space="preserve"> </v>
      </c>
      <c r="AP64" s="22" t="str">
        <f>IF(AND(A64="2000SC", OR(AND(D64='club records'!$J$18, E64&lt;='club records'!$K$18), AND(D64='club records'!$J$19, E64&lt;='club records'!$K$19))), "CR", " ")</f>
        <v xml:space="preserve"> </v>
      </c>
      <c r="AQ64" s="22" t="str">
        <f>IF(AND(A64="3000SC", AND(D64='club records'!$J$21, E64&lt;='club records'!$K$21)), "CR", " ")</f>
        <v xml:space="preserve"> </v>
      </c>
      <c r="AR64" s="21" t="str">
        <f>IF(AND(A64="4x100", OR(AND(D64='club records'!$N$1, E64&lt;='club records'!$O$1), AND(D64='club records'!$N$2, E64&lt;='club records'!$O$2), AND(D64='club records'!$N$3, E64&lt;='club records'!$O$3), AND(D64='club records'!$N$4, E64&lt;='club records'!$O$4), AND(D64='club records'!$N$5, E64&lt;='club records'!$O$5))), "CR", " ")</f>
        <v xml:space="preserve"> </v>
      </c>
      <c r="AS64" s="21" t="str">
        <f>IF(AND(A64="4x200", OR(AND(D64='club records'!$N$6, E64&lt;='club records'!$O$6), AND(D64='club records'!$N$7, E64&lt;='club records'!$O$7), AND(D64='club records'!$N$8, E64&lt;='club records'!$O$8), AND(D64='club records'!$N$9, E64&lt;='club records'!$O$9), AND(D64='club records'!$N$10, E64&lt;='club records'!$O$10))), "CR", " ")</f>
        <v xml:space="preserve"> </v>
      </c>
      <c r="AT64" s="21" t="str">
        <f>IF(AND(A64="4x300", OR(AND(D64='club records'!$N$11, E64&lt;='club records'!$O$11), AND(D64='club records'!$N$12, E64&lt;='club records'!$O$12))), "CR", " ")</f>
        <v xml:space="preserve"> </v>
      </c>
      <c r="AU64" s="21" t="str">
        <f>IF(AND(A64="4x400", OR(AND(D64='club records'!$N$13, E64&lt;='club records'!$O$13), AND(D64='club records'!$N$14, E64&lt;='club records'!$O$14), AND(D64='club records'!$N$15, E64&lt;='club records'!$O$15))), "CR", " ")</f>
        <v xml:space="preserve"> </v>
      </c>
      <c r="AV64" s="21" t="str">
        <f>IF(AND(A64="3x800", OR(AND(D64='club records'!$N$16, E64&lt;='club records'!$O$16), AND(D64='club records'!$N$17, E64&lt;='club records'!$O$17), AND(D64='club records'!$N$18, E64&lt;='club records'!$O$18), AND(D64='club records'!$N$19, E64&lt;='club records'!$O$19))), "CR", " ")</f>
        <v xml:space="preserve"> </v>
      </c>
      <c r="AW64" s="21" t="str">
        <f>IF(AND(A64="pentathlon", OR(AND(D64='club records'!$N$21, E64&gt;='club records'!$O$21), AND(D64='club records'!$N$22, E64&gt;='club records'!$O$22), AND(D64='club records'!$N$23, E64&gt;='club records'!$O$23), AND(D64='club records'!$N$24, E64&gt;='club records'!$O$24), AND(D64='club records'!$N$25, E64&gt;='club records'!$O$25))), "CR", " ")</f>
        <v xml:space="preserve"> </v>
      </c>
      <c r="AX64" s="21" t="str">
        <f>IF(AND(A64="heptathlon", OR(AND(D64='club records'!$N$26, E64&gt;='club records'!$O$26), AND(D64='club records'!$N$27, E64&gt;='club records'!$O$27), AND(D64='club records'!$N$28, E64&gt;='club records'!$O$28), )), "CR", " ")</f>
        <v xml:space="preserve"> </v>
      </c>
    </row>
    <row r="65" spans="1:50" ht="15" x14ac:dyDescent="0.25">
      <c r="A65" s="2" t="s">
        <v>175</v>
      </c>
      <c r="B65" s="2" t="s">
        <v>240</v>
      </c>
      <c r="C65" s="2" t="s">
        <v>241</v>
      </c>
      <c r="D65" s="13" t="s">
        <v>45</v>
      </c>
      <c r="E65" s="14">
        <v>21.6</v>
      </c>
      <c r="F65" s="19">
        <v>43625</v>
      </c>
      <c r="G65" s="23" t="s">
        <v>433</v>
      </c>
      <c r="H65" s="2" t="s">
        <v>434</v>
      </c>
      <c r="I65" s="20" t="s">
        <v>430</v>
      </c>
      <c r="N65" s="21"/>
      <c r="O65" s="21"/>
      <c r="P65" s="21"/>
      <c r="Q65" s="21"/>
      <c r="R65" s="21"/>
      <c r="S65" s="21"/>
      <c r="T65" s="21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1"/>
      <c r="AS65" s="21"/>
      <c r="AT65" s="21"/>
      <c r="AU65" s="21"/>
      <c r="AV65" s="21"/>
      <c r="AW65" s="21"/>
      <c r="AX65" s="21"/>
    </row>
    <row r="66" spans="1:50" ht="15" x14ac:dyDescent="0.25">
      <c r="A66" s="2" t="s">
        <v>175</v>
      </c>
      <c r="B66" s="2" t="s">
        <v>22</v>
      </c>
      <c r="C66" s="2" t="s">
        <v>23</v>
      </c>
      <c r="D66" s="13" t="s">
        <v>45</v>
      </c>
      <c r="E66" s="14">
        <v>24.38</v>
      </c>
      <c r="F66" s="19">
        <v>43625</v>
      </c>
      <c r="G66" s="23" t="s">
        <v>433</v>
      </c>
      <c r="H66" s="2" t="s">
        <v>434</v>
      </c>
      <c r="I66" s="20" t="s">
        <v>430</v>
      </c>
      <c r="N66" s="21"/>
      <c r="O66" s="21"/>
      <c r="P66" s="21"/>
      <c r="Q66" s="21"/>
      <c r="R66" s="21"/>
      <c r="S66" s="21"/>
      <c r="T66" s="2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1"/>
      <c r="AS66" s="21"/>
      <c r="AT66" s="21"/>
      <c r="AU66" s="21"/>
      <c r="AV66" s="21"/>
      <c r="AW66" s="21"/>
      <c r="AX66" s="21"/>
    </row>
    <row r="67" spans="1:50" ht="15" x14ac:dyDescent="0.25">
      <c r="A67" s="2" t="s">
        <v>175</v>
      </c>
      <c r="B67" s="2" t="s">
        <v>29</v>
      </c>
      <c r="C67" s="2" t="s">
        <v>76</v>
      </c>
      <c r="D67" s="13" t="s">
        <v>45</v>
      </c>
      <c r="E67" s="14">
        <v>27.74</v>
      </c>
      <c r="F67" s="23">
        <v>43632</v>
      </c>
      <c r="G67" s="2" t="s">
        <v>451</v>
      </c>
      <c r="I67" s="20" t="str">
        <f>IF(OR(K67="CR", J67="CR", L67="CR", M67="CR", N67="CR", O67="CR", P67="CR", Q67="CR", R67="CR", S67="CR",T67="CR", U67="CR", V67="CR", W67="CR", X67="CR", Y67="CR", Z67="CR", AA67="CR", AB67="CR", AC67="CR", AD67="CR", AE67="CR", AF67="CR", AG67="CR", AH67="CR", AI67="CR", AJ67="CR", AK67="CR", AL67="CR", AM67="CR", AN67="CR", AO67="CR", AP67="CR", AQ67="CR", AR67="CR", AS67="CR", AT67="CR", AU67="CR", AV67="CR", AW67="CR", AX67="CR"), "***CLUB RECORD***", "")</f>
        <v/>
      </c>
      <c r="J67" s="21" t="str">
        <f>IF(AND(A67=100, OR(AND(D67='club records'!$B$6, E67&lt;='club records'!$C$6), AND(D67='club records'!$B$7, E67&lt;='club records'!$C$7), AND(D67='club records'!$B$8, E67&lt;='club records'!$C$8), AND(D67='club records'!$B$9, E67&lt;='club records'!$C$9), AND(D67='club records'!$B$10, E67&lt;='club records'!$C$10))),"CR"," ")</f>
        <v xml:space="preserve"> </v>
      </c>
      <c r="K67" s="21" t="str">
        <f>IF(AND(A67=200, OR(AND(D67='club records'!$B$11, E67&lt;='club records'!$C$11), AND(D67='club records'!$B$12, E67&lt;='club records'!$C$12), AND(D67='club records'!$B$13, E67&lt;='club records'!$C$13), AND(D67='club records'!$B$14, E67&lt;='club records'!$C$14), AND(D67='club records'!$B$15, E67&lt;='club records'!$C$15))),"CR"," ")</f>
        <v xml:space="preserve"> </v>
      </c>
      <c r="L67" s="21" t="str">
        <f>IF(AND(A67=300, OR(AND(D67='club records'!$B$16, E67&lt;='club records'!$C$16), AND(D67='club records'!$B$17, E67&lt;='club records'!$C$17))),"CR"," ")</f>
        <v xml:space="preserve"> </v>
      </c>
      <c r="M67" s="21" t="str">
        <f>IF(AND(A67=400, OR(AND(D67='club records'!$B$19, E67&lt;='club records'!$C$19), AND(D67='club records'!$B$20, E67&lt;='club records'!$C$20), AND(D67='club records'!$B$21, E67&lt;='club records'!$C$21))),"CR"," ")</f>
        <v xml:space="preserve"> </v>
      </c>
      <c r="N67" s="21" t="str">
        <f>IF(AND(A67=800, OR(AND(D67='club records'!$B$22, E67&lt;='club records'!$C$22), AND(D67='club records'!$B$23, E67&lt;='club records'!$C$23), AND(D67='club records'!$B$24, E67&lt;='club records'!$C$24), AND(D67='club records'!$B$25, E67&lt;='club records'!$C$25), AND(D67='club records'!$B$26, E67&lt;='club records'!$C$26))),"CR"," ")</f>
        <v xml:space="preserve"> </v>
      </c>
      <c r="O67" s="21" t="str">
        <f>IF(AND(A67=1200, AND(D67='club records'!$B$28, E67&lt;='club records'!$C$28)),"CR"," ")</f>
        <v xml:space="preserve"> </v>
      </c>
      <c r="P67" s="21" t="str">
        <f>IF(AND(A67=1500, OR(AND(D67='club records'!$B$29, E67&lt;='club records'!$C$29), AND(D67='club records'!$B$30, E67&lt;='club records'!$C$30), AND(D67='club records'!$B$31, E67&lt;='club records'!$C$31), AND(D67='club records'!$B$32, E67&lt;='club records'!$C$32), AND(D67='club records'!$B$33, E67&lt;='club records'!$C$33))),"CR"," ")</f>
        <v xml:space="preserve"> </v>
      </c>
      <c r="Q67" s="21" t="str">
        <f>IF(AND(A67="1M", AND(D67='club records'!$B$37,E67&lt;='club records'!$C$37)),"CR"," ")</f>
        <v xml:space="preserve"> </v>
      </c>
      <c r="R67" s="21" t="str">
        <f>IF(AND(A67=3000, OR(AND(D67='club records'!$B$39, E67&lt;='club records'!$C$39), AND(D67='club records'!$B$40, E67&lt;='club records'!$C$40), AND(D67='club records'!$B$41, E67&lt;='club records'!$C$41))),"CR"," ")</f>
        <v xml:space="preserve"> </v>
      </c>
      <c r="S67" s="21" t="str">
        <f>IF(AND(A67=5000, OR(AND(D67='club records'!$B$42, E67&lt;='club records'!$C$42), AND(D67='club records'!$B$43, E67&lt;='club records'!$C$43))),"CR"," ")</f>
        <v xml:space="preserve"> </v>
      </c>
      <c r="T67" s="21" t="str">
        <f>IF(AND(A67=10000, OR(AND(D67='club records'!$B$44, E67&lt;='club records'!$C$44), AND(D67='club records'!$B$45, E67&lt;='club records'!$C$45))),"CR"," ")</f>
        <v xml:space="preserve"> </v>
      </c>
      <c r="U67" s="22" t="str">
        <f>IF(AND(A67="high jump", OR(AND(D67='club records'!$F$1, E67&gt;='club records'!$G$1), AND(D67='club records'!$F$2, E67&gt;='club records'!$G$2), AND(D67='club records'!$F$3, E67&gt;='club records'!$G$3),AND(D67='club records'!$F$4, E67&gt;='club records'!$G$4), AND(D67='club records'!$F$5, E67&gt;='club records'!$G$5))), "CR", " ")</f>
        <v xml:space="preserve"> </v>
      </c>
      <c r="V67" s="22" t="str">
        <f>IF(AND(A67="long jump", OR(AND(D67='club records'!$F$6, E67&gt;='club records'!$G$6), AND(D67='club records'!$F$7, E67&gt;='club records'!$G$7), AND(D67='club records'!$F$8, E67&gt;='club records'!$G$8), AND(D67='club records'!$F$9, E67&gt;='club records'!$G$9), AND(D67='club records'!$F$10, E67&gt;='club records'!$G$10))), "CR", " ")</f>
        <v xml:space="preserve"> </v>
      </c>
      <c r="W67" s="22" t="str">
        <f>IF(AND(A67="triple jump", OR(AND(D67='club records'!$F$11, E67&gt;='club records'!$G$11), AND(D67='club records'!$F$12, E67&gt;='club records'!$G$12), AND(D67='club records'!$F$13, E67&gt;='club records'!$G$13), AND(D67='club records'!$F$14, E67&gt;='club records'!$G$14), AND(D67='club records'!$F$15, E67&gt;='club records'!$G$15))), "CR", " ")</f>
        <v xml:space="preserve"> </v>
      </c>
      <c r="X67" s="22" t="str">
        <f>IF(AND(A67="pole vault", OR(AND(D67='club records'!$F$16, E67&gt;='club records'!$G$16), AND(D67='club records'!$F$17, E67&gt;='club records'!$G$17), AND(D67='club records'!$F$18, E67&gt;='club records'!$G$18), AND(D67='club records'!$F$19, E67&gt;='club records'!$G$19), AND(D67='club records'!$F$20, E67&gt;='club records'!$G$20))), "CR", " ")</f>
        <v xml:space="preserve"> </v>
      </c>
      <c r="Y67" s="22" t="str">
        <f>IF(AND(A67="discus 0.75", AND(D67='club records'!$F$21, E67&gt;='club records'!$G$21)), "CR", " ")</f>
        <v xml:space="preserve"> </v>
      </c>
      <c r="Z67" s="22" t="str">
        <f>IF(AND(A67="discus 1", OR(AND(D67='club records'!$F$22, E67&gt;='club records'!$G$22), AND(D67='club records'!$F$23, E67&gt;='club records'!$G$23), AND(D67='club records'!$F$24, E67&gt;='club records'!$G$24), AND(D67='club records'!$F$25, E67&gt;='club records'!$G$25))), "CR", " ")</f>
        <v xml:space="preserve"> </v>
      </c>
      <c r="AA67" s="22" t="str">
        <f>IF(AND(A67="hammer 3", OR(AND(D67='club records'!$F$26, E67&gt;='club records'!$G$26), AND(D67='club records'!$F$27, E67&gt;='club records'!$G$27), AND(D67='club records'!$F$28, E67&gt;='club records'!$G$28))), "CR", " ")</f>
        <v xml:space="preserve"> </v>
      </c>
      <c r="AB67" s="22" t="str">
        <f>IF(AND(A67="hammer 4", OR(AND(D67='club records'!$F$29, E67&gt;='club records'!$G$29), AND(D67='club records'!$F$30, E67&gt;='club records'!$G$30))), "CR", " ")</f>
        <v xml:space="preserve"> </v>
      </c>
      <c r="AC67" s="22" t="str">
        <f>IF(AND(A67="javelin 400", AND(D67='club records'!$F$31, E67&gt;='club records'!$G$31)), "CR", " ")</f>
        <v xml:space="preserve"> </v>
      </c>
      <c r="AD67" s="22" t="str">
        <f>IF(AND(A67="javelin 500", OR(AND(D67='club records'!$F$32, E67&gt;='club records'!$G$32), AND(D67='club records'!$F$33, E67&gt;='club records'!$G$33))), "CR", " ")</f>
        <v xml:space="preserve"> </v>
      </c>
      <c r="AE67" s="22" t="str">
        <f>IF(AND(A67="javelin 600", OR(AND(D67='club records'!$F$34, E67&gt;='club records'!$G$34), AND(D67='club records'!$F$35, E67&gt;='club records'!$G$35))), "CR", " ")</f>
        <v xml:space="preserve"> </v>
      </c>
      <c r="AF67" s="22" t="str">
        <f>IF(AND(A67="shot 2.72", AND(D67='club records'!$F$36, E67&gt;='club records'!$G$36)), "CR", " ")</f>
        <v xml:space="preserve"> </v>
      </c>
      <c r="AG67" s="22" t="str">
        <f>IF(AND(A67="shot 3", OR(AND(D67='club records'!$F$37, E67&gt;='club records'!$G$37), AND(D67='club records'!$F$38, E67&gt;='club records'!$G$38))), "CR", " ")</f>
        <v xml:space="preserve"> </v>
      </c>
      <c r="AH67" s="22" t="str">
        <f>IF(AND(A67="shot 4", OR(AND(D67='club records'!$F$39, E67&gt;='club records'!$G$39), AND(D67='club records'!$F$40, E67&gt;='club records'!$G$40))), "CR", " ")</f>
        <v xml:space="preserve"> </v>
      </c>
      <c r="AI67" s="22" t="str">
        <f>IF(AND(A67="70H", AND(D67='club records'!$J$6, E67&lt;='club records'!$K$6)), "CR", " ")</f>
        <v xml:space="preserve"> </v>
      </c>
      <c r="AJ67" s="22" t="str">
        <f>IF(AND(A67="75H", AND(D67='club records'!$J$7, E67&lt;='club records'!$K$7)), "CR", " ")</f>
        <v xml:space="preserve"> </v>
      </c>
      <c r="AK67" s="22" t="str">
        <f>IF(AND(A67="80H", AND(D67='club records'!$J$8, E67&lt;='club records'!$K$8)), "CR", " ")</f>
        <v xml:space="preserve"> </v>
      </c>
      <c r="AL67" s="22" t="str">
        <f>IF(AND(A67="100H", OR(AND(D67='club records'!$J$9, E67&lt;='club records'!$K$9), AND(D67='club records'!$J$10, E67&lt;='club records'!$K$10))), "CR", " ")</f>
        <v xml:space="preserve"> </v>
      </c>
      <c r="AM67" s="22" t="str">
        <f>IF(AND(A67="300H", AND(D67='club records'!$J$11, E67&lt;='club records'!$K$11)), "CR", " ")</f>
        <v xml:space="preserve"> </v>
      </c>
      <c r="AN67" s="22" t="str">
        <f>IF(AND(A67="400H", OR(AND(D67='club records'!$J$12, E67&lt;='club records'!$K$12), AND(D67='club records'!$J$13, E67&lt;='club records'!$K$13), AND(D67='club records'!$J$14, E67&lt;='club records'!$K$14))), "CR", " ")</f>
        <v xml:space="preserve"> </v>
      </c>
      <c r="AO67" s="22" t="str">
        <f>IF(AND(A67="1500SC", OR(AND(D67='club records'!$J$15, E67&lt;='club records'!$K$15), AND(D67='club records'!$J$16, E67&lt;='club records'!$K$16))), "CR", " ")</f>
        <v xml:space="preserve"> </v>
      </c>
      <c r="AP67" s="22" t="str">
        <f>IF(AND(A67="2000SC", OR(AND(D67='club records'!$J$18, E67&lt;='club records'!$K$18), AND(D67='club records'!$J$19, E67&lt;='club records'!$K$19))), "CR", " ")</f>
        <v xml:space="preserve"> </v>
      </c>
      <c r="AQ67" s="22" t="str">
        <f>IF(AND(A67="3000SC", AND(D67='club records'!$J$21, E67&lt;='club records'!$K$21)), "CR", " ")</f>
        <v xml:space="preserve"> </v>
      </c>
      <c r="AR67" s="21" t="str">
        <f>IF(AND(A67="4x100", OR(AND(D67='club records'!$N$1, E67&lt;='club records'!$O$1), AND(D67='club records'!$N$2, E67&lt;='club records'!$O$2), AND(D67='club records'!$N$3, E67&lt;='club records'!$O$3), AND(D67='club records'!$N$4, E67&lt;='club records'!$O$4), AND(D67='club records'!$N$5, E67&lt;='club records'!$O$5))), "CR", " ")</f>
        <v xml:space="preserve"> </v>
      </c>
      <c r="AS67" s="21" t="str">
        <f>IF(AND(A67="4x200", OR(AND(D67='club records'!$N$6, E67&lt;='club records'!$O$6), AND(D67='club records'!$N$7, E67&lt;='club records'!$O$7), AND(D67='club records'!$N$8, E67&lt;='club records'!$O$8), AND(D67='club records'!$N$9, E67&lt;='club records'!$O$9), AND(D67='club records'!$N$10, E67&lt;='club records'!$O$10))), "CR", " ")</f>
        <v xml:space="preserve"> </v>
      </c>
      <c r="AT67" s="21" t="str">
        <f>IF(AND(A67="4x300", OR(AND(D67='club records'!$N$11, E67&lt;='club records'!$O$11), AND(D67='club records'!$N$12, E67&lt;='club records'!$O$12))), "CR", " ")</f>
        <v xml:space="preserve"> </v>
      </c>
      <c r="AU67" s="21" t="str">
        <f>IF(AND(A67="4x400", OR(AND(D67='club records'!$N$13, E67&lt;='club records'!$O$13), AND(D67='club records'!$N$14, E67&lt;='club records'!$O$14), AND(D67='club records'!$N$15, E67&lt;='club records'!$O$15))), "CR", " ")</f>
        <v xml:space="preserve"> </v>
      </c>
      <c r="AV67" s="21" t="str">
        <f>IF(AND(A67="3x800", OR(AND(D67='club records'!$N$16, E67&lt;='club records'!$O$16), AND(D67='club records'!$N$17, E67&lt;='club records'!$O$17), AND(D67='club records'!$N$18, E67&lt;='club records'!$O$18), AND(D67='club records'!$N$19, E67&lt;='club records'!$O$19))), "CR", " ")</f>
        <v xml:space="preserve"> </v>
      </c>
      <c r="AW67" s="21" t="str">
        <f>IF(AND(A67="pentathlon", OR(AND(D67='club records'!$N$21, E67&gt;='club records'!$O$21), AND(D67='club records'!$N$22, E67&gt;='club records'!$O$22), AND(D67='club records'!$N$23, E67&gt;='club records'!$O$23), AND(D67='club records'!$N$24, E67&gt;='club records'!$O$24), AND(D67='club records'!$N$25, E67&gt;='club records'!$O$25))), "CR", " ")</f>
        <v xml:space="preserve"> </v>
      </c>
      <c r="AX67" s="21" t="str">
        <f>IF(AND(A67="heptathlon", OR(AND(D67='club records'!$N$26, E67&gt;='club records'!$O$26), AND(D67='club records'!$N$27, E67&gt;='club records'!$O$27), AND(D67='club records'!$N$28, E67&gt;='club records'!$O$28), )), "CR", " ")</f>
        <v xml:space="preserve"> </v>
      </c>
    </row>
    <row r="68" spans="1:50" ht="15" x14ac:dyDescent="0.25">
      <c r="A68" s="2" t="s">
        <v>175</v>
      </c>
      <c r="B68" s="2" t="s">
        <v>77</v>
      </c>
      <c r="C68" s="2" t="s">
        <v>78</v>
      </c>
      <c r="D68" s="13" t="s">
        <v>45</v>
      </c>
      <c r="E68" s="14">
        <v>36.44</v>
      </c>
      <c r="F68" s="23" t="s">
        <v>444</v>
      </c>
      <c r="G68" s="2" t="s">
        <v>426</v>
      </c>
      <c r="I68" s="20" t="s">
        <v>430</v>
      </c>
    </row>
    <row r="69" spans="1:50" ht="15" x14ac:dyDescent="0.25">
      <c r="A69" s="2" t="s">
        <v>175</v>
      </c>
      <c r="B69" s="2" t="s">
        <v>25</v>
      </c>
      <c r="C69" s="2" t="s">
        <v>26</v>
      </c>
      <c r="D69" s="13" t="s">
        <v>45</v>
      </c>
      <c r="E69" s="14">
        <v>40.19</v>
      </c>
      <c r="F69" s="19">
        <v>43596</v>
      </c>
      <c r="G69" s="2" t="s">
        <v>372</v>
      </c>
      <c r="H69" s="2" t="s">
        <v>373</v>
      </c>
      <c r="I69" s="20" t="str">
        <f>IF(OR(K69="CR", J69="CR", L69="CR", M69="CR", N69="CR", O69="CR", P69="CR", Q69="CR", R69="CR", S69="CR",T69="CR", U69="CR", V69="CR", W69="CR", X69="CR", Y69="CR", Z69="CR", AA69="CR", AB69="CR", AC69="CR", AD69="CR", AE69="CR", AF69="CR", AG69="CR", AH69="CR", AI69="CR", AJ69="CR", AK69="CR", AL69="CR", AM69="CR", AN69="CR", AO69="CR", AP69="CR", AQ69="CR", AR69="CR", AS69="CR", AT69="CR", AU69="CR", AV69="CR", AW69="CR", AX69="CR"), "***CLUB RECORD***", "")</f>
        <v/>
      </c>
      <c r="J69" s="21" t="str">
        <f>IF(AND(A69=100, OR(AND(D69='club records'!$B$6, E69&lt;='club records'!$C$6), AND(D69='club records'!$B$7, E69&lt;='club records'!$C$7), AND(D69='club records'!$B$8, E69&lt;='club records'!$C$8), AND(D69='club records'!$B$9, E69&lt;='club records'!$C$9), AND(D69='club records'!$B$10, E69&lt;='club records'!$C$10))),"CR"," ")</f>
        <v xml:space="preserve"> </v>
      </c>
      <c r="K69" s="21" t="str">
        <f>IF(AND(A69=200, OR(AND(D69='club records'!$B$11, E69&lt;='club records'!$C$11), AND(D69='club records'!$B$12, E69&lt;='club records'!$C$12), AND(D69='club records'!$B$13, E69&lt;='club records'!$C$13), AND(D69='club records'!$B$14, E69&lt;='club records'!$C$14), AND(D69='club records'!$B$15, E69&lt;='club records'!$C$15))),"CR"," ")</f>
        <v xml:space="preserve"> </v>
      </c>
      <c r="L69" s="21" t="str">
        <f>IF(AND(A69=300, OR(AND(D69='club records'!$B$16, E69&lt;='club records'!$C$16), AND(D69='club records'!$B$17, E69&lt;='club records'!$C$17))),"CR"," ")</f>
        <v xml:space="preserve"> </v>
      </c>
      <c r="M69" s="21" t="str">
        <f>IF(AND(A69=400, OR(AND(D69='club records'!$B$19, E69&lt;='club records'!$C$19), AND(D69='club records'!$B$20, E69&lt;='club records'!$C$20), AND(D69='club records'!$B$21, E69&lt;='club records'!$C$21))),"CR"," ")</f>
        <v xml:space="preserve"> </v>
      </c>
      <c r="N69" s="21" t="str">
        <f>IF(AND(A69=800, OR(AND(D69='club records'!$B$22, E69&lt;='club records'!$C$22), AND(D69='club records'!$B$23, E69&lt;='club records'!$C$23), AND(D69='club records'!$B$24, E69&lt;='club records'!$C$24), AND(D69='club records'!$B$25, E69&lt;='club records'!$C$25), AND(D69='club records'!$B$26, E69&lt;='club records'!$C$26))),"CR"," ")</f>
        <v xml:space="preserve"> </v>
      </c>
      <c r="O69" s="21" t="str">
        <f>IF(AND(A69=1200, AND(D69='club records'!$B$28, E69&lt;='club records'!$C$28)),"CR"," ")</f>
        <v xml:space="preserve"> </v>
      </c>
      <c r="P69" s="21" t="str">
        <f>IF(AND(A69=1500, OR(AND(D69='club records'!$B$29, E69&lt;='club records'!$C$29), AND(D69='club records'!$B$30, E69&lt;='club records'!$C$30), AND(D69='club records'!$B$31, E69&lt;='club records'!$C$31), AND(D69='club records'!$B$32, E69&lt;='club records'!$C$32), AND(D69='club records'!$B$33, E69&lt;='club records'!$C$33))),"CR"," ")</f>
        <v xml:space="preserve"> </v>
      </c>
      <c r="Q69" s="21" t="str">
        <f>IF(AND(A69="1M", AND(D69='club records'!$B$37,E69&lt;='club records'!$C$37)),"CR"," ")</f>
        <v xml:space="preserve"> </v>
      </c>
      <c r="R69" s="21" t="str">
        <f>IF(AND(A69=3000, OR(AND(D69='club records'!$B$39, E69&lt;='club records'!$C$39), AND(D69='club records'!$B$40, E69&lt;='club records'!$C$40), AND(D69='club records'!$B$41, E69&lt;='club records'!$C$41))),"CR"," ")</f>
        <v xml:space="preserve"> </v>
      </c>
      <c r="S69" s="21" t="str">
        <f>IF(AND(A69=5000, OR(AND(D69='club records'!$B$42, E69&lt;='club records'!$C$42), AND(D69='club records'!$B$43, E69&lt;='club records'!$C$43))),"CR"," ")</f>
        <v xml:space="preserve"> </v>
      </c>
      <c r="T69" s="21" t="str">
        <f>IF(AND(A69=10000, OR(AND(D69='club records'!$B$44, E69&lt;='club records'!$C$44), AND(D69='club records'!$B$45, E69&lt;='club records'!$C$45))),"CR"," ")</f>
        <v xml:space="preserve"> </v>
      </c>
      <c r="U69" s="22" t="str">
        <f>IF(AND(A69="high jump", OR(AND(D69='club records'!$F$1, E69&gt;='club records'!$G$1), AND(D69='club records'!$F$2, E69&gt;='club records'!$G$2), AND(D69='club records'!$F$3, E69&gt;='club records'!$G$3),AND(D69='club records'!$F$4, E69&gt;='club records'!$G$4), AND(D69='club records'!$F$5, E69&gt;='club records'!$G$5))), "CR", " ")</f>
        <v xml:space="preserve"> </v>
      </c>
      <c r="V69" s="22" t="str">
        <f>IF(AND(A69="long jump", OR(AND(D69='club records'!$F$6, E69&gt;='club records'!$G$6), AND(D69='club records'!$F$7, E69&gt;='club records'!$G$7), AND(D69='club records'!$F$8, E69&gt;='club records'!$G$8), AND(D69='club records'!$F$9, E69&gt;='club records'!$G$9), AND(D69='club records'!$F$10, E69&gt;='club records'!$G$10))), "CR", " ")</f>
        <v xml:space="preserve"> </v>
      </c>
      <c r="W69" s="22" t="str">
        <f>IF(AND(A69="triple jump", OR(AND(D69='club records'!$F$11, E69&gt;='club records'!$G$11), AND(D69='club records'!$F$12, E69&gt;='club records'!$G$12), AND(D69='club records'!$F$13, E69&gt;='club records'!$G$13), AND(D69='club records'!$F$14, E69&gt;='club records'!$G$14), AND(D69='club records'!$F$15, E69&gt;='club records'!$G$15))), "CR", " ")</f>
        <v xml:space="preserve"> </v>
      </c>
      <c r="X69" s="22" t="str">
        <f>IF(AND(A69="pole vault", OR(AND(D69='club records'!$F$16, E69&gt;='club records'!$G$16), AND(D69='club records'!$F$17, E69&gt;='club records'!$G$17), AND(D69='club records'!$F$18, E69&gt;='club records'!$G$18), AND(D69='club records'!$F$19, E69&gt;='club records'!$G$19), AND(D69='club records'!$F$20, E69&gt;='club records'!$G$20))), "CR", " ")</f>
        <v xml:space="preserve"> </v>
      </c>
      <c r="Y69" s="22" t="str">
        <f>IF(AND(A69="discus 0.75", AND(D69='club records'!$F$21, E69&gt;='club records'!$G$21)), "CR", " ")</f>
        <v xml:space="preserve"> </v>
      </c>
      <c r="Z69" s="22" t="str">
        <f>IF(AND(A69="discus 1", OR(AND(D69='club records'!$F$22, E69&gt;='club records'!$G$22), AND(D69='club records'!$F$23, E69&gt;='club records'!$G$23), AND(D69='club records'!$F$24, E69&gt;='club records'!$G$24), AND(D69='club records'!$F$25, E69&gt;='club records'!$G$25))), "CR", " ")</f>
        <v xml:space="preserve"> </v>
      </c>
      <c r="AA69" s="22" t="str">
        <f>IF(AND(A69="hammer 3", OR(AND(D69='club records'!$F$26, E69&gt;='club records'!$G$26), AND(D69='club records'!$F$27, E69&gt;='club records'!$G$27), AND(D69='club records'!$F$28, E69&gt;='club records'!$G$28))), "CR", " ")</f>
        <v xml:space="preserve"> </v>
      </c>
      <c r="AB69" s="22" t="str">
        <f>IF(AND(A69="hammer 4", OR(AND(D69='club records'!$F$29, E69&gt;='club records'!$G$29), AND(D69='club records'!$F$30, E69&gt;='club records'!$G$30))), "CR", " ")</f>
        <v xml:space="preserve"> </v>
      </c>
      <c r="AC69" s="22" t="str">
        <f>IF(AND(A69="javelin 400", AND(D69='club records'!$F$31, E69&gt;='club records'!$G$31)), "CR", " ")</f>
        <v xml:space="preserve"> </v>
      </c>
      <c r="AD69" s="22" t="str">
        <f>IF(AND(A69="javelin 500", OR(AND(D69='club records'!$F$32, E69&gt;='club records'!$G$32), AND(D69='club records'!$F$33, E69&gt;='club records'!$G$33))), "CR", " ")</f>
        <v xml:space="preserve"> </v>
      </c>
      <c r="AE69" s="22" t="str">
        <f>IF(AND(A69="javelin 600", OR(AND(D69='club records'!$F$34, E69&gt;='club records'!$G$34), AND(D69='club records'!$F$35, E69&gt;='club records'!$G$35))), "CR", " ")</f>
        <v xml:space="preserve"> </v>
      </c>
      <c r="AF69" s="22" t="str">
        <f>IF(AND(A69="shot 2.72", AND(D69='club records'!$F$36, E69&gt;='club records'!$G$36)), "CR", " ")</f>
        <v xml:space="preserve"> </v>
      </c>
      <c r="AG69" s="22" t="str">
        <f>IF(AND(A69="shot 3", OR(AND(D69='club records'!$F$37, E69&gt;='club records'!$G$37), AND(D69='club records'!$F$38, E69&gt;='club records'!$G$38))), "CR", " ")</f>
        <v xml:space="preserve"> </v>
      </c>
      <c r="AH69" s="22" t="str">
        <f>IF(AND(A69="shot 4", OR(AND(D69='club records'!$F$39, E69&gt;='club records'!$G$39), AND(D69='club records'!$F$40, E69&gt;='club records'!$G$40))), "CR", " ")</f>
        <v xml:space="preserve"> </v>
      </c>
      <c r="AI69" s="22" t="str">
        <f>IF(AND(A69="70H", AND(D69='club records'!$J$6, E69&lt;='club records'!$K$6)), "CR", " ")</f>
        <v xml:space="preserve"> </v>
      </c>
      <c r="AJ69" s="22" t="str">
        <f>IF(AND(A69="75H", AND(D69='club records'!$J$7, E69&lt;='club records'!$K$7)), "CR", " ")</f>
        <v xml:space="preserve"> </v>
      </c>
      <c r="AK69" s="22" t="str">
        <f>IF(AND(A69="80H", AND(D69='club records'!$J$8, E69&lt;='club records'!$K$8)), "CR", " ")</f>
        <v xml:space="preserve"> </v>
      </c>
      <c r="AL69" s="22" t="str">
        <f>IF(AND(A69="100H", OR(AND(D69='club records'!$J$9, E69&lt;='club records'!$K$9), AND(D69='club records'!$J$10, E69&lt;='club records'!$K$10))), "CR", " ")</f>
        <v xml:space="preserve"> </v>
      </c>
      <c r="AM69" s="22" t="str">
        <f>IF(AND(A69="300H", AND(D69='club records'!$J$11, E69&lt;='club records'!$K$11)), "CR", " ")</f>
        <v xml:space="preserve"> </v>
      </c>
      <c r="AN69" s="22" t="str">
        <f>IF(AND(A69="400H", OR(AND(D69='club records'!$J$12, E69&lt;='club records'!$K$12), AND(D69='club records'!$J$13, E69&lt;='club records'!$K$13), AND(D69='club records'!$J$14, E69&lt;='club records'!$K$14))), "CR", " ")</f>
        <v xml:space="preserve"> </v>
      </c>
      <c r="AO69" s="22" t="str">
        <f>IF(AND(A69="1500SC", OR(AND(D69='club records'!$J$15, E69&lt;='club records'!$K$15), AND(D69='club records'!$J$16, E69&lt;='club records'!$K$16))), "CR", " ")</f>
        <v xml:space="preserve"> </v>
      </c>
      <c r="AP69" s="22" t="str">
        <f>IF(AND(A69="2000SC", OR(AND(D69='club records'!$J$18, E69&lt;='club records'!$K$18), AND(D69='club records'!$J$19, E69&lt;='club records'!$K$19))), "CR", " ")</f>
        <v xml:space="preserve"> </v>
      </c>
      <c r="AQ69" s="22" t="str">
        <f>IF(AND(A69="3000SC", AND(D69='club records'!$J$21, E69&lt;='club records'!$K$21)), "CR", " ")</f>
        <v xml:space="preserve"> </v>
      </c>
      <c r="AR69" s="21" t="str">
        <f>IF(AND(A69="4x100", OR(AND(D69='club records'!$N$1, E69&lt;='club records'!$O$1), AND(D69='club records'!$N$2, E69&lt;='club records'!$O$2), AND(D69='club records'!$N$3, E69&lt;='club records'!$O$3), AND(D69='club records'!$N$4, E69&lt;='club records'!$O$4), AND(D69='club records'!$N$5, E69&lt;='club records'!$O$5))), "CR", " ")</f>
        <v xml:space="preserve"> </v>
      </c>
      <c r="AS69" s="21" t="str">
        <f>IF(AND(A69="4x200", OR(AND(D69='club records'!$N$6, E69&lt;='club records'!$O$6), AND(D69='club records'!$N$7, E69&lt;='club records'!$O$7), AND(D69='club records'!$N$8, E69&lt;='club records'!$O$8), AND(D69='club records'!$N$9, E69&lt;='club records'!$O$9), AND(D69='club records'!$N$10, E69&lt;='club records'!$O$10))), "CR", " ")</f>
        <v xml:space="preserve"> </v>
      </c>
      <c r="AT69" s="21" t="str">
        <f>IF(AND(A69="4x300", OR(AND(D69='club records'!$N$11, E69&lt;='club records'!$O$11), AND(D69='club records'!$N$12, E69&lt;='club records'!$O$12))), "CR", " ")</f>
        <v xml:space="preserve"> </v>
      </c>
      <c r="AU69" s="21" t="str">
        <f>IF(AND(A69="4x400", OR(AND(D69='club records'!$N$13, E69&lt;='club records'!$O$13), AND(D69='club records'!$N$14, E69&lt;='club records'!$O$14), AND(D69='club records'!$N$15, E69&lt;='club records'!$O$15))), "CR", " ")</f>
        <v xml:space="preserve"> </v>
      </c>
      <c r="AV69" s="21" t="str">
        <f>IF(AND(A69="3x800", OR(AND(D69='club records'!$N$16, E69&lt;='club records'!$O$16), AND(D69='club records'!$N$17, E69&lt;='club records'!$O$17), AND(D69='club records'!$N$18, E69&lt;='club records'!$O$18), AND(D69='club records'!$N$19, E69&lt;='club records'!$O$19))), "CR", " ")</f>
        <v xml:space="preserve"> </v>
      </c>
      <c r="AW69" s="21" t="str">
        <f>IF(AND(A69="pentathlon", OR(AND(D69='club records'!$N$21, E69&gt;='club records'!$O$21), AND(D69='club records'!$N$22, E69&gt;='club records'!$O$22), AND(D69='club records'!$N$23, E69&gt;='club records'!$O$23), AND(D69='club records'!$N$24, E69&gt;='club records'!$O$24), AND(D69='club records'!$N$25, E69&gt;='club records'!$O$25))), "CR", " ")</f>
        <v xml:space="preserve"> </v>
      </c>
      <c r="AX69" s="21" t="str">
        <f>IF(AND(A69="heptathlon", OR(AND(D69='club records'!$N$26, E69&gt;='club records'!$O$26), AND(D69='club records'!$N$27, E69&gt;='club records'!$O$27), AND(D69='club records'!$N$28, E69&gt;='club records'!$O$28), )), "CR", " ")</f>
        <v xml:space="preserve"> </v>
      </c>
    </row>
    <row r="70" spans="1:50" ht="15" x14ac:dyDescent="0.25">
      <c r="A70" s="2" t="s">
        <v>42</v>
      </c>
      <c r="B70" s="2" t="s">
        <v>22</v>
      </c>
      <c r="C70" s="2" t="s">
        <v>23</v>
      </c>
      <c r="D70" s="13" t="s">
        <v>45</v>
      </c>
      <c r="E70" s="14">
        <v>5.35</v>
      </c>
      <c r="F70" s="19">
        <v>43596</v>
      </c>
      <c r="G70" s="2" t="s">
        <v>341</v>
      </c>
      <c r="H70" s="2" t="s">
        <v>367</v>
      </c>
      <c r="I70" s="20" t="str">
        <f>IF(OR(K70="CR", J70="CR", L70="CR", M70="CR", N70="CR", O70="CR", P70="CR", Q70="CR", R70="CR", S70="CR",T70="CR", U70="CR", V70="CR", W70="CR", X70="CR", Y70="CR", Z70="CR", AA70="CR", AB70="CR", AC70="CR", AD70="CR", AE70="CR", AF70="CR", AG70="CR", AH70="CR", AI70="CR", AJ70="CR", AK70="CR", AL70="CR", AM70="CR", AN70="CR", AO70="CR", AP70="CR", AQ70="CR", AR70="CR", AS70="CR", AT70="CR", AU70="CR", AV70="CR", AW70="CR", AX70="CR"), "***CLUB RECORD***", "")</f>
        <v/>
      </c>
      <c r="J70" s="21" t="str">
        <f>IF(AND(A70=100, OR(AND(D70='club records'!$B$6, E70&lt;='club records'!$C$6), AND(D70='club records'!$B$7, E70&lt;='club records'!$C$7), AND(D70='club records'!$B$8, E70&lt;='club records'!$C$8), AND(D70='club records'!$B$9, E70&lt;='club records'!$C$9), AND(D70='club records'!$B$10, E70&lt;='club records'!$C$10))),"CR"," ")</f>
        <v xml:space="preserve"> </v>
      </c>
      <c r="K70" s="21" t="str">
        <f>IF(AND(A70=200, OR(AND(D70='club records'!$B$11, E70&lt;='club records'!$C$11), AND(D70='club records'!$B$12, E70&lt;='club records'!$C$12), AND(D70='club records'!$B$13, E70&lt;='club records'!$C$13), AND(D70='club records'!$B$14, E70&lt;='club records'!$C$14), AND(D70='club records'!$B$15, E70&lt;='club records'!$C$15))),"CR"," ")</f>
        <v xml:space="preserve"> </v>
      </c>
      <c r="L70" s="21" t="str">
        <f>IF(AND(A70=300, OR(AND(D70='club records'!$B$16, E70&lt;='club records'!$C$16), AND(D70='club records'!$B$17, E70&lt;='club records'!$C$17))),"CR"," ")</f>
        <v xml:space="preserve"> </v>
      </c>
      <c r="M70" s="21" t="str">
        <f>IF(AND(A70=400, OR(AND(D70='club records'!$B$19, E70&lt;='club records'!$C$19), AND(D70='club records'!$B$20, E70&lt;='club records'!$C$20), AND(D70='club records'!$B$21, E70&lt;='club records'!$C$21))),"CR"," ")</f>
        <v xml:space="preserve"> </v>
      </c>
      <c r="N70" s="21" t="str">
        <f>IF(AND(A70=800, OR(AND(D70='club records'!$B$22, E70&lt;='club records'!$C$22), AND(D70='club records'!$B$23, E70&lt;='club records'!$C$23), AND(D70='club records'!$B$24, E70&lt;='club records'!$C$24), AND(D70='club records'!$B$25, E70&lt;='club records'!$C$25), AND(D70='club records'!$B$26, E70&lt;='club records'!$C$26))),"CR"," ")</f>
        <v xml:space="preserve"> </v>
      </c>
      <c r="O70" s="21" t="str">
        <f>IF(AND(A70=1200, AND(D70='club records'!$B$28, E70&lt;='club records'!$C$28)),"CR"," ")</f>
        <v xml:space="preserve"> </v>
      </c>
      <c r="P70" s="21" t="str">
        <f>IF(AND(A70=1500, OR(AND(D70='club records'!$B$29, E70&lt;='club records'!$C$29), AND(D70='club records'!$B$30, E70&lt;='club records'!$C$30), AND(D70='club records'!$B$31, E70&lt;='club records'!$C$31), AND(D70='club records'!$B$32, E70&lt;='club records'!$C$32), AND(D70='club records'!$B$33, E70&lt;='club records'!$C$33))),"CR"," ")</f>
        <v xml:space="preserve"> </v>
      </c>
      <c r="Q70" s="21" t="str">
        <f>IF(AND(A70="1M", AND(D70='club records'!$B$37,E70&lt;='club records'!$C$37)),"CR"," ")</f>
        <v xml:space="preserve"> </v>
      </c>
      <c r="R70" s="21" t="str">
        <f>IF(AND(A70=3000, OR(AND(D70='club records'!$B$39, E70&lt;='club records'!$C$39), AND(D70='club records'!$B$40, E70&lt;='club records'!$C$40), AND(D70='club records'!$B$41, E70&lt;='club records'!$C$41))),"CR"," ")</f>
        <v xml:space="preserve"> </v>
      </c>
      <c r="S70" s="21" t="str">
        <f>IF(AND(A70=5000, OR(AND(D70='club records'!$B$42, E70&lt;='club records'!$C$42), AND(D70='club records'!$B$43, E70&lt;='club records'!$C$43))),"CR"," ")</f>
        <v xml:space="preserve"> </v>
      </c>
      <c r="T70" s="21" t="str">
        <f>IF(AND(A70=10000, OR(AND(D70='club records'!$B$44, E70&lt;='club records'!$C$44), AND(D70='club records'!$B$45, E70&lt;='club records'!$C$45))),"CR"," ")</f>
        <v xml:space="preserve"> </v>
      </c>
      <c r="U70" s="22" t="str">
        <f>IF(AND(A70="high jump", OR(AND(D70='club records'!$F$1, E70&gt;='club records'!$G$1), AND(D70='club records'!$F$2, E70&gt;='club records'!$G$2), AND(D70='club records'!$F$3, E70&gt;='club records'!$G$3),AND(D70='club records'!$F$4, E70&gt;='club records'!$G$4), AND(D70='club records'!$F$5, E70&gt;='club records'!$G$5))), "CR", " ")</f>
        <v xml:space="preserve"> </v>
      </c>
      <c r="V70" s="22" t="str">
        <f>IF(AND(A70="long jump", OR(AND(D70='club records'!$F$6, E70&gt;='club records'!$G$6), AND(D70='club records'!$F$7, E70&gt;='club records'!$G$7), AND(D70='club records'!$F$8, E70&gt;='club records'!$G$8), AND(D70='club records'!$F$9, E70&gt;='club records'!$G$9), AND(D70='club records'!$F$10, E70&gt;='club records'!$G$10))), "CR", " ")</f>
        <v xml:space="preserve"> </v>
      </c>
      <c r="W70" s="22" t="str">
        <f>IF(AND(A70="triple jump", OR(AND(D70='club records'!$F$11, E70&gt;='club records'!$G$11), AND(D70='club records'!$F$12, E70&gt;='club records'!$G$12), AND(D70='club records'!$F$13, E70&gt;='club records'!$G$13), AND(D70='club records'!$F$14, E70&gt;='club records'!$G$14), AND(D70='club records'!$F$15, E70&gt;='club records'!$G$15))), "CR", " ")</f>
        <v xml:space="preserve"> </v>
      </c>
      <c r="X70" s="22" t="str">
        <f>IF(AND(A70="pole vault", OR(AND(D70='club records'!$F$16, E70&gt;='club records'!$G$16), AND(D70='club records'!$F$17, E70&gt;='club records'!$G$17), AND(D70='club records'!$F$18, E70&gt;='club records'!$G$18), AND(D70='club records'!$F$19, E70&gt;='club records'!$G$19), AND(D70='club records'!$F$20, E70&gt;='club records'!$G$20))), "CR", " ")</f>
        <v xml:space="preserve"> </v>
      </c>
      <c r="Y70" s="22" t="str">
        <f>IF(AND(A70="discus 0.75", AND(D70='club records'!$F$21, E70&gt;='club records'!$G$21)), "CR", " ")</f>
        <v xml:space="preserve"> </v>
      </c>
      <c r="Z70" s="22" t="str">
        <f>IF(AND(A70="discus 1", OR(AND(D70='club records'!$F$22, E70&gt;='club records'!$G$22), AND(D70='club records'!$F$23, E70&gt;='club records'!$G$23), AND(D70='club records'!$F$24, E70&gt;='club records'!$G$24), AND(D70='club records'!$F$25, E70&gt;='club records'!$G$25))), "CR", " ")</f>
        <v xml:space="preserve"> </v>
      </c>
      <c r="AA70" s="22" t="str">
        <f>IF(AND(A70="hammer 3", OR(AND(D70='club records'!$F$26, E70&gt;='club records'!$G$26), AND(D70='club records'!$F$27, E70&gt;='club records'!$G$27), AND(D70='club records'!$F$28, E70&gt;='club records'!$G$28))), "CR", " ")</f>
        <v xml:space="preserve"> </v>
      </c>
      <c r="AB70" s="22" t="str">
        <f>IF(AND(A70="hammer 4", OR(AND(D70='club records'!$F$29, E70&gt;='club records'!$G$29), AND(D70='club records'!$F$30, E70&gt;='club records'!$G$30))), "CR", " ")</f>
        <v xml:space="preserve"> </v>
      </c>
      <c r="AC70" s="22" t="str">
        <f>IF(AND(A70="javelin 400", AND(D70='club records'!$F$31, E70&gt;='club records'!$G$31)), "CR", " ")</f>
        <v xml:space="preserve"> </v>
      </c>
      <c r="AD70" s="22" t="str">
        <f>IF(AND(A70="javelin 500", OR(AND(D70='club records'!$F$32, E70&gt;='club records'!$G$32), AND(D70='club records'!$F$33, E70&gt;='club records'!$G$33))), "CR", " ")</f>
        <v xml:space="preserve"> </v>
      </c>
      <c r="AE70" s="22" t="str">
        <f>IF(AND(A70="javelin 600", OR(AND(D70='club records'!$F$34, E70&gt;='club records'!$G$34), AND(D70='club records'!$F$35, E70&gt;='club records'!$G$35))), "CR", " ")</f>
        <v xml:space="preserve"> </v>
      </c>
      <c r="AF70" s="22" t="str">
        <f>IF(AND(A70="shot 2.72", AND(D70='club records'!$F$36, E70&gt;='club records'!$G$36)), "CR", " ")</f>
        <v xml:space="preserve"> </v>
      </c>
      <c r="AG70" s="22" t="str">
        <f>IF(AND(A70="shot 3", OR(AND(D70='club records'!$F$37, E70&gt;='club records'!$G$37), AND(D70='club records'!$F$38, E70&gt;='club records'!$G$38))), "CR", " ")</f>
        <v xml:space="preserve"> </v>
      </c>
      <c r="AH70" s="22" t="str">
        <f>IF(AND(A70="shot 4", OR(AND(D70='club records'!$F$39, E70&gt;='club records'!$G$39), AND(D70='club records'!$F$40, E70&gt;='club records'!$G$40))), "CR", " ")</f>
        <v xml:space="preserve"> </v>
      </c>
      <c r="AI70" s="22" t="str">
        <f>IF(AND(A70="70H", AND(D70='club records'!$J$6, E70&lt;='club records'!$K$6)), "CR", " ")</f>
        <v xml:space="preserve"> </v>
      </c>
      <c r="AJ70" s="22" t="str">
        <f>IF(AND(A70="75H", AND(D70='club records'!$J$7, E70&lt;='club records'!$K$7)), "CR", " ")</f>
        <v xml:space="preserve"> </v>
      </c>
      <c r="AK70" s="22" t="str">
        <f>IF(AND(A70="80H", AND(D70='club records'!$J$8, E70&lt;='club records'!$K$8)), "CR", " ")</f>
        <v xml:space="preserve"> </v>
      </c>
      <c r="AL70" s="22" t="str">
        <f>IF(AND(A70="100H", OR(AND(D70='club records'!$J$9, E70&lt;='club records'!$K$9), AND(D70='club records'!$J$10, E70&lt;='club records'!$K$10))), "CR", " ")</f>
        <v xml:space="preserve"> </v>
      </c>
      <c r="AM70" s="22" t="str">
        <f>IF(AND(A70="300H", AND(D70='club records'!$J$11, E70&lt;='club records'!$K$11)), "CR", " ")</f>
        <v xml:space="preserve"> </v>
      </c>
      <c r="AN70" s="22" t="str">
        <f>IF(AND(A70="400H", OR(AND(D70='club records'!$J$12, E70&lt;='club records'!$K$12), AND(D70='club records'!$J$13, E70&lt;='club records'!$K$13), AND(D70='club records'!$J$14, E70&lt;='club records'!$K$14))), "CR", " ")</f>
        <v xml:space="preserve"> </v>
      </c>
      <c r="AO70" s="22" t="str">
        <f>IF(AND(A70="1500SC", OR(AND(D70='club records'!$J$15, E70&lt;='club records'!$K$15), AND(D70='club records'!$J$16, E70&lt;='club records'!$K$16))), "CR", " ")</f>
        <v xml:space="preserve"> </v>
      </c>
      <c r="AP70" s="22" t="str">
        <f>IF(AND(A70="2000SC", OR(AND(D70='club records'!$J$18, E70&lt;='club records'!$K$18), AND(D70='club records'!$J$19, E70&lt;='club records'!$K$19))), "CR", " ")</f>
        <v xml:space="preserve"> </v>
      </c>
      <c r="AQ70" s="22" t="str">
        <f>IF(AND(A70="3000SC", AND(D70='club records'!$J$21, E70&lt;='club records'!$K$21)), "CR", " ")</f>
        <v xml:space="preserve"> </v>
      </c>
      <c r="AR70" s="21" t="str">
        <f>IF(AND(A70="4x100", OR(AND(D70='club records'!$N$1, E70&lt;='club records'!$O$1), AND(D70='club records'!$N$2, E70&lt;='club records'!$O$2), AND(D70='club records'!$N$3, E70&lt;='club records'!$O$3), AND(D70='club records'!$N$4, E70&lt;='club records'!$O$4), AND(D70='club records'!$N$5, E70&lt;='club records'!$O$5))), "CR", " ")</f>
        <v xml:space="preserve"> </v>
      </c>
      <c r="AS70" s="21" t="str">
        <f>IF(AND(A70="4x200", OR(AND(D70='club records'!$N$6, E70&lt;='club records'!$O$6), AND(D70='club records'!$N$7, E70&lt;='club records'!$O$7), AND(D70='club records'!$N$8, E70&lt;='club records'!$O$8), AND(D70='club records'!$N$9, E70&lt;='club records'!$O$9), AND(D70='club records'!$N$10, E70&lt;='club records'!$O$10))), "CR", " ")</f>
        <v xml:space="preserve"> </v>
      </c>
      <c r="AT70" s="21" t="str">
        <f>IF(AND(A70="4x300", OR(AND(D70='club records'!$N$11, E70&lt;='club records'!$O$11), AND(D70='club records'!$N$12, E70&lt;='club records'!$O$12))), "CR", " ")</f>
        <v xml:space="preserve"> </v>
      </c>
      <c r="AU70" s="21" t="str">
        <f>IF(AND(A70="4x400", OR(AND(D70='club records'!$N$13, E70&lt;='club records'!$O$13), AND(D70='club records'!$N$14, E70&lt;='club records'!$O$14), AND(D70='club records'!$N$15, E70&lt;='club records'!$O$15))), "CR", " ")</f>
        <v xml:space="preserve"> </v>
      </c>
      <c r="AV70" s="21" t="str">
        <f>IF(AND(A70="3x800", OR(AND(D70='club records'!$N$16, E70&lt;='club records'!$O$16), AND(D70='club records'!$N$17, E70&lt;='club records'!$O$17), AND(D70='club records'!$N$18, E70&lt;='club records'!$O$18), AND(D70='club records'!$N$19, E70&lt;='club records'!$O$19))), "CR", " ")</f>
        <v xml:space="preserve"> </v>
      </c>
      <c r="AW70" s="21" t="str">
        <f>IF(AND(A70="pentathlon", OR(AND(D70='club records'!$N$21, E70&gt;='club records'!$O$21), AND(D70='club records'!$N$22, E70&gt;='club records'!$O$22), AND(D70='club records'!$N$23, E70&gt;='club records'!$O$23), AND(D70='club records'!$N$24, E70&gt;='club records'!$O$24), AND(D70='club records'!$N$25, E70&gt;='club records'!$O$25))), "CR", " ")</f>
        <v xml:space="preserve"> </v>
      </c>
      <c r="AX70" s="21" t="str">
        <f>IF(AND(A70="heptathlon", OR(AND(D70='club records'!$N$26, E70&gt;='club records'!$O$26), AND(D70='club records'!$N$27, E70&gt;='club records'!$O$27), AND(D70='club records'!$N$28, E70&gt;='club records'!$O$28), )), "CR", " ")</f>
        <v xml:space="preserve"> </v>
      </c>
    </row>
    <row r="71" spans="1:50" ht="15" x14ac:dyDescent="0.25">
      <c r="A71" s="2" t="s">
        <v>42</v>
      </c>
      <c r="B71" s="2" t="s">
        <v>35</v>
      </c>
      <c r="C71" s="2" t="s">
        <v>6</v>
      </c>
      <c r="D71" s="13" t="s">
        <v>45</v>
      </c>
      <c r="E71" s="14">
        <v>5.52</v>
      </c>
      <c r="F71" s="19">
        <v>43582</v>
      </c>
      <c r="G71" s="2" t="s">
        <v>355</v>
      </c>
      <c r="I71" s="20" t="str">
        <f>IF(OR(K71="CR", J71="CR", L71="CR", M71="CR", N71="CR", O71="CR", P71="CR", Q71="CR", R71="CR", S71="CR",T71="CR", U71="CR", V71="CR", W71="CR", X71="CR", Y71="CR", Z71="CR", AA71="CR", AB71="CR", AC71="CR", AD71="CR", AE71="CR", AF71="CR", AG71="CR", AH71="CR", AI71="CR", AJ71="CR", AK71="CR", AL71="CR", AM71="CR", AN71="CR", AO71="CR", AP71="CR", AQ71="CR", AR71="CR", AS71="CR", AT71="CR", AU71="CR", AV71="CR", AW71="CR", AX71="CR"), "***CLUB RECORD***", "")</f>
        <v/>
      </c>
      <c r="J71" s="21" t="str">
        <f>IF(AND(A71=100, OR(AND(D71='club records'!$B$6, E71&lt;='club records'!$C$6), AND(D71='club records'!$B$7, E71&lt;='club records'!$C$7), AND(D71='club records'!$B$8, E71&lt;='club records'!$C$8), AND(D71='club records'!$B$9, E71&lt;='club records'!$C$9), AND(D71='club records'!$B$10, E71&lt;='club records'!$C$10))),"CR"," ")</f>
        <v xml:space="preserve"> </v>
      </c>
      <c r="K71" s="21" t="str">
        <f>IF(AND(A71=200, OR(AND(D71='club records'!$B$11, E71&lt;='club records'!$C$11), AND(D71='club records'!$B$12, E71&lt;='club records'!$C$12), AND(D71='club records'!$B$13, E71&lt;='club records'!$C$13), AND(D71='club records'!$B$14, E71&lt;='club records'!$C$14), AND(D71='club records'!$B$15, E71&lt;='club records'!$C$15))),"CR"," ")</f>
        <v xml:space="preserve"> </v>
      </c>
      <c r="L71" s="21" t="str">
        <f>IF(AND(A71=300, OR(AND(D71='club records'!$B$16, E71&lt;='club records'!$C$16), AND(D71='club records'!$B$17, E71&lt;='club records'!$C$17))),"CR"," ")</f>
        <v xml:space="preserve"> </v>
      </c>
      <c r="M71" s="21" t="str">
        <f>IF(AND(A71=400, OR(AND(D71='club records'!$B$19, E71&lt;='club records'!$C$19), AND(D71='club records'!$B$20, E71&lt;='club records'!$C$20), AND(D71='club records'!$B$21, E71&lt;='club records'!$C$21))),"CR"," ")</f>
        <v xml:space="preserve"> </v>
      </c>
      <c r="N71" s="21" t="str">
        <f>IF(AND(A71=800, OR(AND(D71='club records'!$B$22, E71&lt;='club records'!$C$22), AND(D71='club records'!$B$23, E71&lt;='club records'!$C$23), AND(D71='club records'!$B$24, E71&lt;='club records'!$C$24), AND(D71='club records'!$B$25, E71&lt;='club records'!$C$25), AND(D71='club records'!$B$26, E71&lt;='club records'!$C$26))),"CR"," ")</f>
        <v xml:space="preserve"> </v>
      </c>
      <c r="O71" s="21" t="str">
        <f>IF(AND(A71=1200, AND(D71='club records'!$B$28, E71&lt;='club records'!$C$28)),"CR"," ")</f>
        <v xml:space="preserve"> </v>
      </c>
      <c r="P71" s="21" t="str">
        <f>IF(AND(A71=1500, OR(AND(D71='club records'!$B$29, E71&lt;='club records'!$C$29), AND(D71='club records'!$B$30, E71&lt;='club records'!$C$30), AND(D71='club records'!$B$31, E71&lt;='club records'!$C$31), AND(D71='club records'!$B$32, E71&lt;='club records'!$C$32), AND(D71='club records'!$B$33, E71&lt;='club records'!$C$33))),"CR"," ")</f>
        <v xml:space="preserve"> </v>
      </c>
      <c r="Q71" s="21" t="str">
        <f>IF(AND(A71="1M", AND(D71='club records'!$B$37,E71&lt;='club records'!$C$37)),"CR"," ")</f>
        <v xml:space="preserve"> </v>
      </c>
      <c r="R71" s="21" t="str">
        <f>IF(AND(A71=3000, OR(AND(D71='club records'!$B$39, E71&lt;='club records'!$C$39), AND(D71='club records'!$B$40, E71&lt;='club records'!$C$40), AND(D71='club records'!$B$41, E71&lt;='club records'!$C$41))),"CR"," ")</f>
        <v xml:space="preserve"> </v>
      </c>
      <c r="S71" s="21" t="str">
        <f>IF(AND(A71=5000, OR(AND(D71='club records'!$B$42, E71&lt;='club records'!$C$42), AND(D71='club records'!$B$43, E71&lt;='club records'!$C$43))),"CR"," ")</f>
        <v xml:space="preserve"> </v>
      </c>
      <c r="T71" s="21" t="str">
        <f>IF(AND(A71=10000, OR(AND(D71='club records'!$B$44, E71&lt;='club records'!$C$44), AND(D71='club records'!$B$45, E71&lt;='club records'!$C$45))),"CR"," ")</f>
        <v xml:space="preserve"> </v>
      </c>
      <c r="U71" s="22" t="str">
        <f>IF(AND(A71="high jump", OR(AND(D71='club records'!$F$1, E71&gt;='club records'!$G$1), AND(D71='club records'!$F$2, E71&gt;='club records'!$G$2), AND(D71='club records'!$F$3, E71&gt;='club records'!$G$3),AND(D71='club records'!$F$4, E71&gt;='club records'!$G$4), AND(D71='club records'!$F$5, E71&gt;='club records'!$G$5))), "CR", " ")</f>
        <v xml:space="preserve"> </v>
      </c>
      <c r="V71" s="22" t="str">
        <f>IF(AND(A71="long jump", OR(AND(D71='club records'!$F$6, E71&gt;='club records'!$G$6), AND(D71='club records'!$F$7, E71&gt;='club records'!$G$7), AND(D71='club records'!$F$8, E71&gt;='club records'!$G$8), AND(D71='club records'!$F$9, E71&gt;='club records'!$G$9), AND(D71='club records'!$F$10, E71&gt;='club records'!$G$10))), "CR", " ")</f>
        <v xml:space="preserve"> </v>
      </c>
      <c r="W71" s="22" t="str">
        <f>IF(AND(A71="triple jump", OR(AND(D71='club records'!$F$11, E71&gt;='club records'!$G$11), AND(D71='club records'!$F$12, E71&gt;='club records'!$G$12), AND(D71='club records'!$F$13, E71&gt;='club records'!$G$13), AND(D71='club records'!$F$14, E71&gt;='club records'!$G$14), AND(D71='club records'!$F$15, E71&gt;='club records'!$G$15))), "CR", " ")</f>
        <v xml:space="preserve"> </v>
      </c>
      <c r="X71" s="22" t="str">
        <f>IF(AND(A71="pole vault", OR(AND(D71='club records'!$F$16, E71&gt;='club records'!$G$16), AND(D71='club records'!$F$17, E71&gt;='club records'!$G$17), AND(D71='club records'!$F$18, E71&gt;='club records'!$G$18), AND(D71='club records'!$F$19, E71&gt;='club records'!$G$19), AND(D71='club records'!$F$20, E71&gt;='club records'!$G$20))), "CR", " ")</f>
        <v xml:space="preserve"> </v>
      </c>
      <c r="Y71" s="22" t="str">
        <f>IF(AND(A71="discus 0.75", AND(D71='club records'!$F$21, E71&gt;='club records'!$G$21)), "CR", " ")</f>
        <v xml:space="preserve"> </v>
      </c>
      <c r="Z71" s="22" t="str">
        <f>IF(AND(A71="discus 1", OR(AND(D71='club records'!$F$22, E71&gt;='club records'!$G$22), AND(D71='club records'!$F$23, E71&gt;='club records'!$G$23), AND(D71='club records'!$F$24, E71&gt;='club records'!$G$24), AND(D71='club records'!$F$25, E71&gt;='club records'!$G$25))), "CR", " ")</f>
        <v xml:space="preserve"> </v>
      </c>
      <c r="AA71" s="22" t="str">
        <f>IF(AND(A71="hammer 3", OR(AND(D71='club records'!$F$26, E71&gt;='club records'!$G$26), AND(D71='club records'!$F$27, E71&gt;='club records'!$G$27), AND(D71='club records'!$F$28, E71&gt;='club records'!$G$28))), "CR", " ")</f>
        <v xml:space="preserve"> </v>
      </c>
      <c r="AB71" s="22" t="str">
        <f>IF(AND(A71="hammer 4", OR(AND(D71='club records'!$F$29, E71&gt;='club records'!$G$29), AND(D71='club records'!$F$30, E71&gt;='club records'!$G$30))), "CR", " ")</f>
        <v xml:space="preserve"> </v>
      </c>
      <c r="AC71" s="22" t="str">
        <f>IF(AND(A71="javelin 400", AND(D71='club records'!$F$31, E71&gt;='club records'!$G$31)), "CR", " ")</f>
        <v xml:space="preserve"> </v>
      </c>
      <c r="AD71" s="22" t="str">
        <f>IF(AND(A71="javelin 500", OR(AND(D71='club records'!$F$32, E71&gt;='club records'!$G$32), AND(D71='club records'!$F$33, E71&gt;='club records'!$G$33))), "CR", " ")</f>
        <v xml:space="preserve"> </v>
      </c>
      <c r="AE71" s="22" t="str">
        <f>IF(AND(A71="javelin 600", OR(AND(D71='club records'!$F$34, E71&gt;='club records'!$G$34), AND(D71='club records'!$F$35, E71&gt;='club records'!$G$35))), "CR", " ")</f>
        <v xml:space="preserve"> </v>
      </c>
      <c r="AF71" s="22" t="str">
        <f>IF(AND(A71="shot 2.72", AND(D71='club records'!$F$36, E71&gt;='club records'!$G$36)), "CR", " ")</f>
        <v xml:space="preserve"> </v>
      </c>
      <c r="AG71" s="22" t="str">
        <f>IF(AND(A71="shot 3", OR(AND(D71='club records'!$F$37, E71&gt;='club records'!$G$37), AND(D71='club records'!$F$38, E71&gt;='club records'!$G$38))), "CR", " ")</f>
        <v xml:space="preserve"> </v>
      </c>
      <c r="AH71" s="22" t="str">
        <f>IF(AND(A71="shot 4", OR(AND(D71='club records'!$F$39, E71&gt;='club records'!$G$39), AND(D71='club records'!$F$40, E71&gt;='club records'!$G$40))), "CR", " ")</f>
        <v xml:space="preserve"> </v>
      </c>
      <c r="AI71" s="22" t="str">
        <f>IF(AND(A71="70H", AND(D71='club records'!$J$6, E71&lt;='club records'!$K$6)), "CR", " ")</f>
        <v xml:space="preserve"> </v>
      </c>
      <c r="AJ71" s="22" t="str">
        <f>IF(AND(A71="75H", AND(D71='club records'!$J$7, E71&lt;='club records'!$K$7)), "CR", " ")</f>
        <v xml:space="preserve"> </v>
      </c>
      <c r="AK71" s="22" t="str">
        <f>IF(AND(A71="80H", AND(D71='club records'!$J$8, E71&lt;='club records'!$K$8)), "CR", " ")</f>
        <v xml:space="preserve"> </v>
      </c>
      <c r="AL71" s="22" t="str">
        <f>IF(AND(A71="100H", OR(AND(D71='club records'!$J$9, E71&lt;='club records'!$K$9), AND(D71='club records'!$J$10, E71&lt;='club records'!$K$10))), "CR", " ")</f>
        <v xml:space="preserve"> </v>
      </c>
      <c r="AM71" s="22" t="str">
        <f>IF(AND(A71="300H", AND(D71='club records'!$J$11, E71&lt;='club records'!$K$11)), "CR", " ")</f>
        <v xml:space="preserve"> </v>
      </c>
      <c r="AN71" s="22" t="str">
        <f>IF(AND(A71="400H", OR(AND(D71='club records'!$J$12, E71&lt;='club records'!$K$12), AND(D71='club records'!$J$13, E71&lt;='club records'!$K$13), AND(D71='club records'!$J$14, E71&lt;='club records'!$K$14))), "CR", " ")</f>
        <v xml:space="preserve"> </v>
      </c>
      <c r="AO71" s="22" t="str">
        <f>IF(AND(A71="1500SC", OR(AND(D71='club records'!$J$15, E71&lt;='club records'!$K$15), AND(D71='club records'!$J$16, E71&lt;='club records'!$K$16))), "CR", " ")</f>
        <v xml:space="preserve"> </v>
      </c>
      <c r="AP71" s="22" t="str">
        <f>IF(AND(A71="2000SC", OR(AND(D71='club records'!$J$18, E71&lt;='club records'!$K$18), AND(D71='club records'!$J$19, E71&lt;='club records'!$K$19))), "CR", " ")</f>
        <v xml:space="preserve"> </v>
      </c>
      <c r="AQ71" s="22" t="str">
        <f>IF(AND(A71="3000SC", AND(D71='club records'!$J$21, E71&lt;='club records'!$K$21)), "CR", " ")</f>
        <v xml:space="preserve"> </v>
      </c>
      <c r="AR71" s="21" t="str">
        <f>IF(AND(A71="4x100", OR(AND(D71='club records'!$N$1, E71&lt;='club records'!$O$1), AND(D71='club records'!$N$2, E71&lt;='club records'!$O$2), AND(D71='club records'!$N$3, E71&lt;='club records'!$O$3), AND(D71='club records'!$N$4, E71&lt;='club records'!$O$4), AND(D71='club records'!$N$5, E71&lt;='club records'!$O$5))), "CR", " ")</f>
        <v xml:space="preserve"> </v>
      </c>
      <c r="AS71" s="21" t="str">
        <f>IF(AND(A71="4x200", OR(AND(D71='club records'!$N$6, E71&lt;='club records'!$O$6), AND(D71='club records'!$N$7, E71&lt;='club records'!$O$7), AND(D71='club records'!$N$8, E71&lt;='club records'!$O$8), AND(D71='club records'!$N$9, E71&lt;='club records'!$O$9), AND(D71='club records'!$N$10, E71&lt;='club records'!$O$10))), "CR", " ")</f>
        <v xml:space="preserve"> </v>
      </c>
      <c r="AT71" s="21" t="str">
        <f>IF(AND(A71="4x300", OR(AND(D71='club records'!$N$11, E71&lt;='club records'!$O$11), AND(D71='club records'!$N$12, E71&lt;='club records'!$O$12))), "CR", " ")</f>
        <v xml:space="preserve"> </v>
      </c>
      <c r="AU71" s="21" t="str">
        <f>IF(AND(A71="4x400", OR(AND(D71='club records'!$N$13, E71&lt;='club records'!$O$13), AND(D71='club records'!$N$14, E71&lt;='club records'!$O$14), AND(D71='club records'!$N$15, E71&lt;='club records'!$O$15))), "CR", " ")</f>
        <v xml:space="preserve"> </v>
      </c>
      <c r="AV71" s="21" t="str">
        <f>IF(AND(A71="3x800", OR(AND(D71='club records'!$N$16, E71&lt;='club records'!$O$16), AND(D71='club records'!$N$17, E71&lt;='club records'!$O$17), AND(D71='club records'!$N$18, E71&lt;='club records'!$O$18), AND(D71='club records'!$N$19, E71&lt;='club records'!$O$19))), "CR", " ")</f>
        <v xml:space="preserve"> </v>
      </c>
      <c r="AW71" s="21" t="str">
        <f>IF(AND(A71="pentathlon", OR(AND(D71='club records'!$N$21, E71&gt;='club records'!$O$21), AND(D71='club records'!$N$22, E71&gt;='club records'!$O$22), AND(D71='club records'!$N$23, E71&gt;='club records'!$O$23), AND(D71='club records'!$N$24, E71&gt;='club records'!$O$24), AND(D71='club records'!$N$25, E71&gt;='club records'!$O$25))), "CR", " ")</f>
        <v xml:space="preserve"> </v>
      </c>
      <c r="AX71" s="21" t="str">
        <f>IF(AND(A71="heptathlon", OR(AND(D71='club records'!$N$26, E71&gt;='club records'!$O$26), AND(D71='club records'!$N$27, E71&gt;='club records'!$O$27), AND(D71='club records'!$N$28, E71&gt;='club records'!$O$28), )), "CR", " ")</f>
        <v xml:space="preserve"> </v>
      </c>
    </row>
    <row r="72" spans="1:50" ht="15" x14ac:dyDescent="0.25">
      <c r="A72" s="2" t="s">
        <v>42</v>
      </c>
      <c r="B72" s="2" t="s">
        <v>31</v>
      </c>
      <c r="C72" s="2" t="s">
        <v>343</v>
      </c>
      <c r="D72" s="13" t="s">
        <v>45</v>
      </c>
      <c r="E72" s="14">
        <v>5.57</v>
      </c>
      <c r="F72" s="19">
        <v>43575</v>
      </c>
      <c r="G72" s="2" t="s">
        <v>341</v>
      </c>
      <c r="H72" s="2" t="s">
        <v>342</v>
      </c>
      <c r="I72" s="20" t="str">
        <f>IF(OR(K72="CR", J72="CR", L72="CR", M72="CR", N72="CR", O72="CR", P72="CR", Q72="CR", R72="CR", S72="CR",T72="CR", U72="CR", V72="CR", W72="CR", X72="CR", Y72="CR", Z72="CR", AA72="CR", AB72="CR", AC72="CR", AD72="CR", AE72="CR", AF72="CR", AG72="CR", AH72="CR", AI72="CR", AJ72="CR", AK72="CR", AL72="CR", AM72="CR", AN72="CR", AO72="CR", AP72="CR", AQ72="CR", AR72="CR", AS72="CR", AT72="CR", AU72="CR", AV72="CR", AW72="CR", AX72="CR"), "***CLUB RECORD***", "")</f>
        <v/>
      </c>
      <c r="J72" s="21" t="str">
        <f>IF(AND(A72=100, OR(AND(D72='club records'!$B$6, E72&lt;='club records'!$C$6), AND(D72='club records'!$B$7, E72&lt;='club records'!$C$7), AND(D72='club records'!$B$8, E72&lt;='club records'!$C$8), AND(D72='club records'!$B$9, E72&lt;='club records'!$C$9), AND(D72='club records'!$B$10, E72&lt;='club records'!$C$10))),"CR"," ")</f>
        <v xml:space="preserve"> </v>
      </c>
      <c r="K72" s="21" t="str">
        <f>IF(AND(A72=200, OR(AND(D72='club records'!$B$11, E72&lt;='club records'!$C$11), AND(D72='club records'!$B$12, E72&lt;='club records'!$C$12), AND(D72='club records'!$B$13, E72&lt;='club records'!$C$13), AND(D72='club records'!$B$14, E72&lt;='club records'!$C$14), AND(D72='club records'!$B$15, E72&lt;='club records'!$C$15))),"CR"," ")</f>
        <v xml:space="preserve"> </v>
      </c>
      <c r="L72" s="21" t="str">
        <f>IF(AND(A72=300, OR(AND(D72='club records'!$B$16, E72&lt;='club records'!$C$16), AND(D72='club records'!$B$17, E72&lt;='club records'!$C$17))),"CR"," ")</f>
        <v xml:space="preserve"> </v>
      </c>
      <c r="M72" s="21" t="str">
        <f>IF(AND(A72=400, OR(AND(D72='club records'!$B$19, E72&lt;='club records'!$C$19), AND(D72='club records'!$B$20, E72&lt;='club records'!$C$20), AND(D72='club records'!$B$21, E72&lt;='club records'!$C$21))),"CR"," ")</f>
        <v xml:space="preserve"> </v>
      </c>
      <c r="N72" s="21" t="str">
        <f>IF(AND(A72=800, OR(AND(D72='club records'!$B$22, E72&lt;='club records'!$C$22), AND(D72='club records'!$B$23, E72&lt;='club records'!$C$23), AND(D72='club records'!$B$24, E72&lt;='club records'!$C$24), AND(D72='club records'!$B$25, E72&lt;='club records'!$C$25), AND(D72='club records'!$B$26, E72&lt;='club records'!$C$26))),"CR"," ")</f>
        <v xml:space="preserve"> </v>
      </c>
      <c r="O72" s="21" t="str">
        <f>IF(AND(A72=1200, AND(D72='club records'!$B$28, E72&lt;='club records'!$C$28)),"CR"," ")</f>
        <v xml:space="preserve"> </v>
      </c>
      <c r="P72" s="21" t="str">
        <f>IF(AND(A72=1500, OR(AND(D72='club records'!$B$29, E72&lt;='club records'!$C$29), AND(D72='club records'!$B$30, E72&lt;='club records'!$C$30), AND(D72='club records'!$B$31, E72&lt;='club records'!$C$31), AND(D72='club records'!$B$32, E72&lt;='club records'!$C$32), AND(D72='club records'!$B$33, E72&lt;='club records'!$C$33))),"CR"," ")</f>
        <v xml:space="preserve"> </v>
      </c>
      <c r="Q72" s="21" t="str">
        <f>IF(AND(A72="1M", AND(D72='club records'!$B$37,E72&lt;='club records'!$C$37)),"CR"," ")</f>
        <v xml:space="preserve"> </v>
      </c>
      <c r="R72" s="21" t="str">
        <f>IF(AND(A72=3000, OR(AND(D72='club records'!$B$39, E72&lt;='club records'!$C$39), AND(D72='club records'!$B$40, E72&lt;='club records'!$C$40), AND(D72='club records'!$B$41, E72&lt;='club records'!$C$41))),"CR"," ")</f>
        <v xml:space="preserve"> </v>
      </c>
      <c r="S72" s="21" t="str">
        <f>IF(AND(A72=5000, OR(AND(D72='club records'!$B$42, E72&lt;='club records'!$C$42), AND(D72='club records'!$B$43, E72&lt;='club records'!$C$43))),"CR"," ")</f>
        <v xml:space="preserve"> </v>
      </c>
      <c r="T72" s="21" t="str">
        <f>IF(AND(A72=10000, OR(AND(D72='club records'!$B$44, E72&lt;='club records'!$C$44), AND(D72='club records'!$B$45, E72&lt;='club records'!$C$45))),"CR"," ")</f>
        <v xml:space="preserve"> </v>
      </c>
      <c r="U72" s="22" t="str">
        <f>IF(AND(A72="high jump", OR(AND(D72='club records'!$F$1, E72&gt;='club records'!$G$1), AND(D72='club records'!$F$2, E72&gt;='club records'!$G$2), AND(D72='club records'!$F$3, E72&gt;='club records'!$G$3),AND(D72='club records'!$F$4, E72&gt;='club records'!$G$4), AND(D72='club records'!$F$5, E72&gt;='club records'!$G$5))), "CR", " ")</f>
        <v xml:space="preserve"> </v>
      </c>
      <c r="V72" s="22" t="str">
        <f>IF(AND(A72="long jump", OR(AND(D72='club records'!$F$6, E72&gt;='club records'!$G$6), AND(D72='club records'!$F$7, E72&gt;='club records'!$G$7), AND(D72='club records'!$F$8, E72&gt;='club records'!$G$8), AND(D72='club records'!$F$9, E72&gt;='club records'!$G$9), AND(D72='club records'!$F$10, E72&gt;='club records'!$G$10))), "CR", " ")</f>
        <v xml:space="preserve"> </v>
      </c>
      <c r="W72" s="22" t="str">
        <f>IF(AND(A72="triple jump", OR(AND(D72='club records'!$F$11, E72&gt;='club records'!$G$11), AND(D72='club records'!$F$12, E72&gt;='club records'!$G$12), AND(D72='club records'!$F$13, E72&gt;='club records'!$G$13), AND(D72='club records'!$F$14, E72&gt;='club records'!$G$14), AND(D72='club records'!$F$15, E72&gt;='club records'!$G$15))), "CR", " ")</f>
        <v xml:space="preserve"> </v>
      </c>
      <c r="X72" s="22" t="str">
        <f>IF(AND(A72="pole vault", OR(AND(D72='club records'!$F$16, E72&gt;='club records'!$G$16), AND(D72='club records'!$F$17, E72&gt;='club records'!$G$17), AND(D72='club records'!$F$18, E72&gt;='club records'!$G$18), AND(D72='club records'!$F$19, E72&gt;='club records'!$G$19), AND(D72='club records'!$F$20, E72&gt;='club records'!$G$20))), "CR", " ")</f>
        <v xml:space="preserve"> </v>
      </c>
      <c r="Y72" s="22" t="str">
        <f>IF(AND(A72="discus 0.75", AND(D72='club records'!$F$21, E72&gt;='club records'!$G$21)), "CR", " ")</f>
        <v xml:space="preserve"> </v>
      </c>
      <c r="Z72" s="22" t="str">
        <f>IF(AND(A72="discus 1", OR(AND(D72='club records'!$F$22, E72&gt;='club records'!$G$22), AND(D72='club records'!$F$23, E72&gt;='club records'!$G$23), AND(D72='club records'!$F$24, E72&gt;='club records'!$G$24), AND(D72='club records'!$F$25, E72&gt;='club records'!$G$25))), "CR", " ")</f>
        <v xml:space="preserve"> </v>
      </c>
      <c r="AA72" s="22" t="str">
        <f>IF(AND(A72="hammer 3", OR(AND(D72='club records'!$F$26, E72&gt;='club records'!$G$26), AND(D72='club records'!$F$27, E72&gt;='club records'!$G$27), AND(D72='club records'!$F$28, E72&gt;='club records'!$G$28))), "CR", " ")</f>
        <v xml:space="preserve"> </v>
      </c>
      <c r="AB72" s="22" t="str">
        <f>IF(AND(A72="hammer 4", OR(AND(D72='club records'!$F$29, E72&gt;='club records'!$G$29), AND(D72='club records'!$F$30, E72&gt;='club records'!$G$30))), "CR", " ")</f>
        <v xml:space="preserve"> </v>
      </c>
      <c r="AC72" s="22" t="str">
        <f>IF(AND(A72="javelin 400", AND(D72='club records'!$F$31, E72&gt;='club records'!$G$31)), "CR", " ")</f>
        <v xml:space="preserve"> </v>
      </c>
      <c r="AD72" s="22" t="str">
        <f>IF(AND(A72="javelin 500", OR(AND(D72='club records'!$F$32, E72&gt;='club records'!$G$32), AND(D72='club records'!$F$33, E72&gt;='club records'!$G$33))), "CR", " ")</f>
        <v xml:space="preserve"> </v>
      </c>
      <c r="AE72" s="22" t="str">
        <f>IF(AND(A72="javelin 600", OR(AND(D72='club records'!$F$34, E72&gt;='club records'!$G$34), AND(D72='club records'!$F$35, E72&gt;='club records'!$G$35))), "CR", " ")</f>
        <v xml:space="preserve"> </v>
      </c>
      <c r="AF72" s="22" t="str">
        <f>IF(AND(A72="shot 2.72", AND(D72='club records'!$F$36, E72&gt;='club records'!$G$36)), "CR", " ")</f>
        <v xml:space="preserve"> </v>
      </c>
      <c r="AG72" s="22" t="str">
        <f>IF(AND(A72="shot 3", OR(AND(D72='club records'!$F$37, E72&gt;='club records'!$G$37), AND(D72='club records'!$F$38, E72&gt;='club records'!$G$38))), "CR", " ")</f>
        <v xml:space="preserve"> </v>
      </c>
      <c r="AH72" s="22" t="str">
        <f>IF(AND(A72="shot 4", OR(AND(D72='club records'!$F$39, E72&gt;='club records'!$G$39), AND(D72='club records'!$F$40, E72&gt;='club records'!$G$40))), "CR", " ")</f>
        <v xml:space="preserve"> </v>
      </c>
      <c r="AI72" s="22" t="str">
        <f>IF(AND(A72="70H", AND(D72='club records'!$J$6, E72&lt;='club records'!$K$6)), "CR", " ")</f>
        <v xml:space="preserve"> </v>
      </c>
      <c r="AJ72" s="22" t="str">
        <f>IF(AND(A72="75H", AND(D72='club records'!$J$7, E72&lt;='club records'!$K$7)), "CR", " ")</f>
        <v xml:space="preserve"> </v>
      </c>
      <c r="AK72" s="22" t="str">
        <f>IF(AND(A72="80H", AND(D72='club records'!$J$8, E72&lt;='club records'!$K$8)), "CR", " ")</f>
        <v xml:space="preserve"> </v>
      </c>
      <c r="AL72" s="22" t="str">
        <f>IF(AND(A72="100H", OR(AND(D72='club records'!$J$9, E72&lt;='club records'!$K$9), AND(D72='club records'!$J$10, E72&lt;='club records'!$K$10))), "CR", " ")</f>
        <v xml:space="preserve"> </v>
      </c>
      <c r="AM72" s="22" t="str">
        <f>IF(AND(A72="300H", AND(D72='club records'!$J$11, E72&lt;='club records'!$K$11)), "CR", " ")</f>
        <v xml:space="preserve"> </v>
      </c>
      <c r="AN72" s="22" t="str">
        <f>IF(AND(A72="400H", OR(AND(D72='club records'!$J$12, E72&lt;='club records'!$K$12), AND(D72='club records'!$J$13, E72&lt;='club records'!$K$13), AND(D72='club records'!$J$14, E72&lt;='club records'!$K$14))), "CR", " ")</f>
        <v xml:space="preserve"> </v>
      </c>
      <c r="AO72" s="22" t="str">
        <f>IF(AND(A72="1500SC", OR(AND(D72='club records'!$J$15, E72&lt;='club records'!$K$15), AND(D72='club records'!$J$16, E72&lt;='club records'!$K$16))), "CR", " ")</f>
        <v xml:space="preserve"> </v>
      </c>
      <c r="AP72" s="22" t="str">
        <f>IF(AND(A72="2000SC", OR(AND(D72='club records'!$J$18, E72&lt;='club records'!$K$18), AND(D72='club records'!$J$19, E72&lt;='club records'!$K$19))), "CR", " ")</f>
        <v xml:space="preserve"> </v>
      </c>
      <c r="AQ72" s="22" t="str">
        <f>IF(AND(A72="3000SC", AND(D72='club records'!$J$21, E72&lt;='club records'!$K$21)), "CR", " ")</f>
        <v xml:space="preserve"> </v>
      </c>
      <c r="AR72" s="21" t="str">
        <f>IF(AND(A72="4x100", OR(AND(D72='club records'!$N$1, E72&lt;='club records'!$O$1), AND(D72='club records'!$N$2, E72&lt;='club records'!$O$2), AND(D72='club records'!$N$3, E72&lt;='club records'!$O$3), AND(D72='club records'!$N$4, E72&lt;='club records'!$O$4), AND(D72='club records'!$N$5, E72&lt;='club records'!$O$5))), "CR", " ")</f>
        <v xml:space="preserve"> </v>
      </c>
      <c r="AS72" s="21" t="str">
        <f>IF(AND(A72="4x200", OR(AND(D72='club records'!$N$6, E72&lt;='club records'!$O$6), AND(D72='club records'!$N$7, E72&lt;='club records'!$O$7), AND(D72='club records'!$N$8, E72&lt;='club records'!$O$8), AND(D72='club records'!$N$9, E72&lt;='club records'!$O$9), AND(D72='club records'!$N$10, E72&lt;='club records'!$O$10))), "CR", " ")</f>
        <v xml:space="preserve"> </v>
      </c>
      <c r="AT72" s="21" t="str">
        <f>IF(AND(A72="4x300", OR(AND(D72='club records'!$N$11, E72&lt;='club records'!$O$11), AND(D72='club records'!$N$12, E72&lt;='club records'!$O$12))), "CR", " ")</f>
        <v xml:space="preserve"> </v>
      </c>
      <c r="AU72" s="21" t="str">
        <f>IF(AND(A72="4x400", OR(AND(D72='club records'!$N$13, E72&lt;='club records'!$O$13), AND(D72='club records'!$N$14, E72&lt;='club records'!$O$14), AND(D72='club records'!$N$15, E72&lt;='club records'!$O$15))), "CR", " ")</f>
        <v xml:space="preserve"> </v>
      </c>
      <c r="AV72" s="21" t="str">
        <f>IF(AND(A72="3x800", OR(AND(D72='club records'!$N$16, E72&lt;='club records'!$O$16), AND(D72='club records'!$N$17, E72&lt;='club records'!$O$17), AND(D72='club records'!$N$18, E72&lt;='club records'!$O$18), AND(D72='club records'!$N$19, E72&lt;='club records'!$O$19))), "CR", " ")</f>
        <v xml:space="preserve"> </v>
      </c>
      <c r="AW72" s="21" t="str">
        <f>IF(AND(A72="pentathlon", OR(AND(D72='club records'!$N$21, E72&gt;='club records'!$O$21), AND(D72='club records'!$N$22, E72&gt;='club records'!$O$22), AND(D72='club records'!$N$23, E72&gt;='club records'!$O$23), AND(D72='club records'!$N$24, E72&gt;='club records'!$O$24), AND(D72='club records'!$N$25, E72&gt;='club records'!$O$25))), "CR", " ")</f>
        <v xml:space="preserve"> </v>
      </c>
      <c r="AX72" s="21" t="str">
        <f>IF(AND(A72="heptathlon", OR(AND(D72='club records'!$N$26, E72&gt;='club records'!$O$26), AND(D72='club records'!$N$27, E72&gt;='club records'!$O$27), AND(D72='club records'!$N$28, E72&gt;='club records'!$O$28), )), "CR", " ")</f>
        <v xml:space="preserve"> </v>
      </c>
    </row>
    <row r="73" spans="1:50" ht="15" x14ac:dyDescent="0.25">
      <c r="A73" s="2" t="s">
        <v>42</v>
      </c>
      <c r="B73" s="2" t="s">
        <v>228</v>
      </c>
      <c r="C73" s="2" t="s">
        <v>27</v>
      </c>
      <c r="D73" s="13" t="s">
        <v>45</v>
      </c>
      <c r="E73" s="14">
        <v>5.59</v>
      </c>
      <c r="F73" s="19">
        <v>43589</v>
      </c>
      <c r="G73" s="2" t="s">
        <v>360</v>
      </c>
      <c r="H73" s="2" t="s">
        <v>361</v>
      </c>
      <c r="I73" s="20" t="str">
        <f>IF(OR(K73="CR", J73="CR", L73="CR", M73="CR", N73="CR", O73="CR", P73="CR", Q73="CR", R73="CR", S73="CR",T73="CR", U73="CR", V73="CR", W73="CR", X73="CR", Y73="CR", Z73="CR", AA73="CR", AB73="CR", AC73="CR", AD73="CR", AE73="CR", AF73="CR", AG73="CR", AH73="CR", AI73="CR", AJ73="CR", AK73="CR", AL73="CR", AM73="CR", AN73="CR", AO73="CR", AP73="CR", AQ73="CR", AR73="CR", AS73="CR", AT73="CR", AU73="CR", AV73="CR", AW73="CR", AX73="CR"), "***CLUB RECORD***", "")</f>
        <v/>
      </c>
      <c r="J73" s="21" t="str">
        <f>IF(AND(A73=100, OR(AND(D73='club records'!$B$6, E73&lt;='club records'!$C$6), AND(D73='club records'!$B$7, E73&lt;='club records'!$C$7), AND(D73='club records'!$B$8, E73&lt;='club records'!$C$8), AND(D73='club records'!$B$9, E73&lt;='club records'!$C$9), AND(D73='club records'!$B$10, E73&lt;='club records'!$C$10))),"CR"," ")</f>
        <v xml:space="preserve"> </v>
      </c>
      <c r="K73" s="21" t="str">
        <f>IF(AND(A73=200, OR(AND(D73='club records'!$B$11, E73&lt;='club records'!$C$11), AND(D73='club records'!$B$12, E73&lt;='club records'!$C$12), AND(D73='club records'!$B$13, E73&lt;='club records'!$C$13), AND(D73='club records'!$B$14, E73&lt;='club records'!$C$14), AND(D73='club records'!$B$15, E73&lt;='club records'!$C$15))),"CR"," ")</f>
        <v xml:space="preserve"> </v>
      </c>
      <c r="L73" s="21" t="str">
        <f>IF(AND(A73=300, OR(AND(D73='club records'!$B$16, E73&lt;='club records'!$C$16), AND(D73='club records'!$B$17, E73&lt;='club records'!$C$17))),"CR"," ")</f>
        <v xml:space="preserve"> </v>
      </c>
      <c r="M73" s="21" t="str">
        <f>IF(AND(A73=400, OR(AND(D73='club records'!$B$19, E73&lt;='club records'!$C$19), AND(D73='club records'!$B$20, E73&lt;='club records'!$C$20), AND(D73='club records'!$B$21, E73&lt;='club records'!$C$21))),"CR"," ")</f>
        <v xml:space="preserve"> </v>
      </c>
      <c r="N73" s="21" t="str">
        <f>IF(AND(A73=800, OR(AND(D73='club records'!$B$22, E73&lt;='club records'!$C$22), AND(D73='club records'!$B$23, E73&lt;='club records'!$C$23), AND(D73='club records'!$B$24, E73&lt;='club records'!$C$24), AND(D73='club records'!$B$25, E73&lt;='club records'!$C$25), AND(D73='club records'!$B$26, E73&lt;='club records'!$C$26))),"CR"," ")</f>
        <v xml:space="preserve"> </v>
      </c>
      <c r="O73" s="21" t="str">
        <f>IF(AND(A73=1200, AND(D73='club records'!$B$28, E73&lt;='club records'!$C$28)),"CR"," ")</f>
        <v xml:space="preserve"> </v>
      </c>
      <c r="P73" s="21" t="str">
        <f>IF(AND(A73=1500, OR(AND(D73='club records'!$B$29, E73&lt;='club records'!$C$29), AND(D73='club records'!$B$30, E73&lt;='club records'!$C$30), AND(D73='club records'!$B$31, E73&lt;='club records'!$C$31), AND(D73='club records'!$B$32, E73&lt;='club records'!$C$32), AND(D73='club records'!$B$33, E73&lt;='club records'!$C$33))),"CR"," ")</f>
        <v xml:space="preserve"> </v>
      </c>
      <c r="Q73" s="21" t="str">
        <f>IF(AND(A73="1M", AND(D73='club records'!$B$37,E73&lt;='club records'!$C$37)),"CR"," ")</f>
        <v xml:space="preserve"> </v>
      </c>
      <c r="R73" s="21" t="str">
        <f>IF(AND(A73=3000, OR(AND(D73='club records'!$B$39, E73&lt;='club records'!$C$39), AND(D73='club records'!$B$40, E73&lt;='club records'!$C$40), AND(D73='club records'!$B$41, E73&lt;='club records'!$C$41))),"CR"," ")</f>
        <v xml:space="preserve"> </v>
      </c>
      <c r="S73" s="21" t="str">
        <f>IF(AND(A73=5000, OR(AND(D73='club records'!$B$42, E73&lt;='club records'!$C$42), AND(D73='club records'!$B$43, E73&lt;='club records'!$C$43))),"CR"," ")</f>
        <v xml:space="preserve"> </v>
      </c>
      <c r="T73" s="21" t="str">
        <f>IF(AND(A73=10000, OR(AND(D73='club records'!$B$44, E73&lt;='club records'!$C$44), AND(D73='club records'!$B$45, E73&lt;='club records'!$C$45))),"CR"," ")</f>
        <v xml:space="preserve"> </v>
      </c>
      <c r="U73" s="22" t="str">
        <f>IF(AND(A73="high jump", OR(AND(D73='club records'!$F$1, E73&gt;='club records'!$G$1), AND(D73='club records'!$F$2, E73&gt;='club records'!$G$2), AND(D73='club records'!$F$3, E73&gt;='club records'!$G$3),AND(D73='club records'!$F$4, E73&gt;='club records'!$G$4), AND(D73='club records'!$F$5, E73&gt;='club records'!$G$5))), "CR", " ")</f>
        <v xml:space="preserve"> </v>
      </c>
      <c r="V73" s="22" t="str">
        <f>IF(AND(A73="long jump", OR(AND(D73='club records'!$F$6, E73&gt;='club records'!$G$6), AND(D73='club records'!$F$7, E73&gt;='club records'!$G$7), AND(D73='club records'!$F$8, E73&gt;='club records'!$G$8), AND(D73='club records'!$F$9, E73&gt;='club records'!$G$9), AND(D73='club records'!$F$10, E73&gt;='club records'!$G$10))), "CR", " ")</f>
        <v xml:space="preserve"> </v>
      </c>
      <c r="W73" s="22" t="str">
        <f>IF(AND(A73="triple jump", OR(AND(D73='club records'!$F$11, E73&gt;='club records'!$G$11), AND(D73='club records'!$F$12, E73&gt;='club records'!$G$12), AND(D73='club records'!$F$13, E73&gt;='club records'!$G$13), AND(D73='club records'!$F$14, E73&gt;='club records'!$G$14), AND(D73='club records'!$F$15, E73&gt;='club records'!$G$15))), "CR", " ")</f>
        <v xml:space="preserve"> </v>
      </c>
      <c r="X73" s="22" t="str">
        <f>IF(AND(A73="pole vault", OR(AND(D73='club records'!$F$16, E73&gt;='club records'!$G$16), AND(D73='club records'!$F$17, E73&gt;='club records'!$G$17), AND(D73='club records'!$F$18, E73&gt;='club records'!$G$18), AND(D73='club records'!$F$19, E73&gt;='club records'!$G$19), AND(D73='club records'!$F$20, E73&gt;='club records'!$G$20))), "CR", " ")</f>
        <v xml:space="preserve"> </v>
      </c>
      <c r="Y73" s="22" t="str">
        <f>IF(AND(A73="discus 0.75", AND(D73='club records'!$F$21, E73&gt;='club records'!$G$21)), "CR", " ")</f>
        <v xml:space="preserve"> </v>
      </c>
      <c r="Z73" s="22" t="str">
        <f>IF(AND(A73="discus 1", OR(AND(D73='club records'!$F$22, E73&gt;='club records'!$G$22), AND(D73='club records'!$F$23, E73&gt;='club records'!$G$23), AND(D73='club records'!$F$24, E73&gt;='club records'!$G$24), AND(D73='club records'!$F$25, E73&gt;='club records'!$G$25))), "CR", " ")</f>
        <v xml:space="preserve"> </v>
      </c>
      <c r="AA73" s="22" t="str">
        <f>IF(AND(A73="hammer 3", OR(AND(D73='club records'!$F$26, E73&gt;='club records'!$G$26), AND(D73='club records'!$F$27, E73&gt;='club records'!$G$27), AND(D73='club records'!$F$28, E73&gt;='club records'!$G$28))), "CR", " ")</f>
        <v xml:space="preserve"> </v>
      </c>
      <c r="AB73" s="22" t="str">
        <f>IF(AND(A73="hammer 4", OR(AND(D73='club records'!$F$29, E73&gt;='club records'!$G$29), AND(D73='club records'!$F$30, E73&gt;='club records'!$G$30))), "CR", " ")</f>
        <v xml:space="preserve"> </v>
      </c>
      <c r="AC73" s="22" t="str">
        <f>IF(AND(A73="javelin 400", AND(D73='club records'!$F$31, E73&gt;='club records'!$G$31)), "CR", " ")</f>
        <v xml:space="preserve"> </v>
      </c>
      <c r="AD73" s="22" t="str">
        <f>IF(AND(A73="javelin 500", OR(AND(D73='club records'!$F$32, E73&gt;='club records'!$G$32), AND(D73='club records'!$F$33, E73&gt;='club records'!$G$33))), "CR", " ")</f>
        <v xml:space="preserve"> </v>
      </c>
      <c r="AE73" s="22" t="str">
        <f>IF(AND(A73="javelin 600", OR(AND(D73='club records'!$F$34, E73&gt;='club records'!$G$34), AND(D73='club records'!$F$35, E73&gt;='club records'!$G$35))), "CR", " ")</f>
        <v xml:space="preserve"> </v>
      </c>
      <c r="AF73" s="22" t="str">
        <f>IF(AND(A73="shot 2.72", AND(D73='club records'!$F$36, E73&gt;='club records'!$G$36)), "CR", " ")</f>
        <v xml:space="preserve"> </v>
      </c>
      <c r="AG73" s="22" t="str">
        <f>IF(AND(A73="shot 3", OR(AND(D73='club records'!$F$37, E73&gt;='club records'!$G$37), AND(D73='club records'!$F$38, E73&gt;='club records'!$G$38))), "CR", " ")</f>
        <v xml:space="preserve"> </v>
      </c>
      <c r="AH73" s="22" t="str">
        <f>IF(AND(A73="shot 4", OR(AND(D73='club records'!$F$39, E73&gt;='club records'!$G$39), AND(D73='club records'!$F$40, E73&gt;='club records'!$G$40))), "CR", " ")</f>
        <v xml:space="preserve"> </v>
      </c>
      <c r="AI73" s="22" t="str">
        <f>IF(AND(A73="70H", AND(D73='club records'!$J$6, E73&lt;='club records'!$K$6)), "CR", " ")</f>
        <v xml:space="preserve"> </v>
      </c>
      <c r="AJ73" s="22" t="str">
        <f>IF(AND(A73="75H", AND(D73='club records'!$J$7, E73&lt;='club records'!$K$7)), "CR", " ")</f>
        <v xml:space="preserve"> </v>
      </c>
      <c r="AK73" s="22" t="str">
        <f>IF(AND(A73="80H", AND(D73='club records'!$J$8, E73&lt;='club records'!$K$8)), "CR", " ")</f>
        <v xml:space="preserve"> </v>
      </c>
      <c r="AL73" s="22" t="str">
        <f>IF(AND(A73="100H", OR(AND(D73='club records'!$J$9, E73&lt;='club records'!$K$9), AND(D73='club records'!$J$10, E73&lt;='club records'!$K$10))), "CR", " ")</f>
        <v xml:space="preserve"> </v>
      </c>
      <c r="AM73" s="22" t="str">
        <f>IF(AND(A73="300H", AND(D73='club records'!$J$11, E73&lt;='club records'!$K$11)), "CR", " ")</f>
        <v xml:space="preserve"> </v>
      </c>
      <c r="AN73" s="22" t="str">
        <f>IF(AND(A73="400H", OR(AND(D73='club records'!$J$12, E73&lt;='club records'!$K$12), AND(D73='club records'!$J$13, E73&lt;='club records'!$K$13), AND(D73='club records'!$J$14, E73&lt;='club records'!$K$14))), "CR", " ")</f>
        <v xml:space="preserve"> </v>
      </c>
      <c r="AO73" s="22" t="str">
        <f>IF(AND(A73="1500SC", OR(AND(D73='club records'!$J$15, E73&lt;='club records'!$K$15), AND(D73='club records'!$J$16, E73&lt;='club records'!$K$16))), "CR", " ")</f>
        <v xml:space="preserve"> </v>
      </c>
      <c r="AP73" s="22" t="str">
        <f>IF(AND(A73="2000SC", OR(AND(D73='club records'!$J$18, E73&lt;='club records'!$K$18), AND(D73='club records'!$J$19, E73&lt;='club records'!$K$19))), "CR", " ")</f>
        <v xml:space="preserve"> </v>
      </c>
      <c r="AQ73" s="22" t="str">
        <f>IF(AND(A73="3000SC", AND(D73='club records'!$J$21, E73&lt;='club records'!$K$21)), "CR", " ")</f>
        <v xml:space="preserve"> </v>
      </c>
      <c r="AR73" s="21" t="str">
        <f>IF(AND(A73="4x100", OR(AND(D73='club records'!$N$1, E73&lt;='club records'!$O$1), AND(D73='club records'!$N$2, E73&lt;='club records'!$O$2), AND(D73='club records'!$N$3, E73&lt;='club records'!$O$3), AND(D73='club records'!$N$4, E73&lt;='club records'!$O$4), AND(D73='club records'!$N$5, E73&lt;='club records'!$O$5))), "CR", " ")</f>
        <v xml:space="preserve"> </v>
      </c>
      <c r="AS73" s="21" t="str">
        <f>IF(AND(A73="4x200", OR(AND(D73='club records'!$N$6, E73&lt;='club records'!$O$6), AND(D73='club records'!$N$7, E73&lt;='club records'!$O$7), AND(D73='club records'!$N$8, E73&lt;='club records'!$O$8), AND(D73='club records'!$N$9, E73&lt;='club records'!$O$9), AND(D73='club records'!$N$10, E73&lt;='club records'!$O$10))), "CR", " ")</f>
        <v xml:space="preserve"> </v>
      </c>
      <c r="AT73" s="21" t="str">
        <f>IF(AND(A73="4x300", OR(AND(D73='club records'!$N$11, E73&lt;='club records'!$O$11), AND(D73='club records'!$N$12, E73&lt;='club records'!$O$12))), "CR", " ")</f>
        <v xml:space="preserve"> </v>
      </c>
      <c r="AU73" s="21" t="str">
        <f>IF(AND(A73="4x400", OR(AND(D73='club records'!$N$13, E73&lt;='club records'!$O$13), AND(D73='club records'!$N$14, E73&lt;='club records'!$O$14), AND(D73='club records'!$N$15, E73&lt;='club records'!$O$15))), "CR", " ")</f>
        <v xml:space="preserve"> </v>
      </c>
      <c r="AV73" s="21" t="str">
        <f>IF(AND(A73="3x800", OR(AND(D73='club records'!$N$16, E73&lt;='club records'!$O$16), AND(D73='club records'!$N$17, E73&lt;='club records'!$O$17), AND(D73='club records'!$N$18, E73&lt;='club records'!$O$18), AND(D73='club records'!$N$19, E73&lt;='club records'!$O$19))), "CR", " ")</f>
        <v xml:space="preserve"> </v>
      </c>
      <c r="AW73" s="21" t="str">
        <f>IF(AND(A73="pentathlon", OR(AND(D73='club records'!$N$21, E73&gt;='club records'!$O$21), AND(D73='club records'!$N$22, E73&gt;='club records'!$O$22), AND(D73='club records'!$N$23, E73&gt;='club records'!$O$23), AND(D73='club records'!$N$24, E73&gt;='club records'!$O$24), AND(D73='club records'!$N$25, E73&gt;='club records'!$O$25))), "CR", " ")</f>
        <v xml:space="preserve"> </v>
      </c>
      <c r="AX73" s="21" t="str">
        <f>IF(AND(A73="heptathlon", OR(AND(D73='club records'!$N$26, E73&gt;='club records'!$O$26), AND(D73='club records'!$N$27, E73&gt;='club records'!$O$27), AND(D73='club records'!$N$28, E73&gt;='club records'!$O$28), )), "CR", " ")</f>
        <v xml:space="preserve"> </v>
      </c>
    </row>
    <row r="74" spans="1:50" ht="15" x14ac:dyDescent="0.25">
      <c r="A74" s="2" t="s">
        <v>42</v>
      </c>
      <c r="B74" s="2" t="s">
        <v>29</v>
      </c>
      <c r="C74" s="2" t="s">
        <v>76</v>
      </c>
      <c r="D74" s="13" t="s">
        <v>45</v>
      </c>
      <c r="E74" s="14">
        <v>5.86</v>
      </c>
      <c r="F74" s="23">
        <v>43597</v>
      </c>
      <c r="G74" s="2" t="s">
        <v>374</v>
      </c>
      <c r="I74" s="20" t="str">
        <f>IF(OR(K74="CR", J74="CR", L74="CR", M74="CR", N74="CR", O74="CR", P74="CR", Q74="CR", R74="CR", S74="CR",T74="CR", U74="CR", V74="CR", W74="CR", X74="CR", Y74="CR", Z74="CR", AA74="CR", AB74="CR", AC74="CR", AD74="CR", AE74="CR", AF74="CR", AG74="CR", AH74="CR", AI74="CR", AJ74="CR", AK74="CR", AL74="CR", AM74="CR", AN74="CR", AO74="CR", AP74="CR", AQ74="CR", AR74="CR", AS74="CR", AT74="CR", AU74="CR", AV74="CR", AW74="CR", AX74="CR"), "***CLUB RECORD***", "")</f>
        <v/>
      </c>
      <c r="J74" s="21" t="str">
        <f>IF(AND(A74=100, OR(AND(D74='club records'!$B$6, E74&lt;='club records'!$C$6), AND(D74='club records'!$B$7, E74&lt;='club records'!$C$7), AND(D74='club records'!$B$8, E74&lt;='club records'!$C$8), AND(D74='club records'!$B$9, E74&lt;='club records'!$C$9), AND(D74='club records'!$B$10, E74&lt;='club records'!$C$10))),"CR"," ")</f>
        <v xml:space="preserve"> </v>
      </c>
      <c r="K74" s="21" t="str">
        <f>IF(AND(A74=200, OR(AND(D74='club records'!$B$11, E74&lt;='club records'!$C$11), AND(D74='club records'!$B$12, E74&lt;='club records'!$C$12), AND(D74='club records'!$B$13, E74&lt;='club records'!$C$13), AND(D74='club records'!$B$14, E74&lt;='club records'!$C$14), AND(D74='club records'!$B$15, E74&lt;='club records'!$C$15))),"CR"," ")</f>
        <v xml:space="preserve"> </v>
      </c>
      <c r="L74" s="21" t="str">
        <f>IF(AND(A74=300, OR(AND(D74='club records'!$B$16, E74&lt;='club records'!$C$16), AND(D74='club records'!$B$17, E74&lt;='club records'!$C$17))),"CR"," ")</f>
        <v xml:space="preserve"> </v>
      </c>
      <c r="M74" s="21" t="str">
        <f>IF(AND(A74=400, OR(AND(D74='club records'!$B$19, E74&lt;='club records'!$C$19), AND(D74='club records'!$B$20, E74&lt;='club records'!$C$20), AND(D74='club records'!$B$21, E74&lt;='club records'!$C$21))),"CR"," ")</f>
        <v xml:space="preserve"> </v>
      </c>
      <c r="N74" s="21" t="str">
        <f>IF(AND(A74=800, OR(AND(D74='club records'!$B$22, E74&lt;='club records'!$C$22), AND(D74='club records'!$B$23, E74&lt;='club records'!$C$23), AND(D74='club records'!$B$24, E74&lt;='club records'!$C$24), AND(D74='club records'!$B$25, E74&lt;='club records'!$C$25), AND(D74='club records'!$B$26, E74&lt;='club records'!$C$26))),"CR"," ")</f>
        <v xml:space="preserve"> </v>
      </c>
      <c r="O74" s="21" t="str">
        <f>IF(AND(A74=1200, AND(D74='club records'!$B$28, E74&lt;='club records'!$C$28)),"CR"," ")</f>
        <v xml:space="preserve"> </v>
      </c>
      <c r="P74" s="21" t="str">
        <f>IF(AND(A74=1500, OR(AND(D74='club records'!$B$29, E74&lt;='club records'!$C$29), AND(D74='club records'!$B$30, E74&lt;='club records'!$C$30), AND(D74='club records'!$B$31, E74&lt;='club records'!$C$31), AND(D74='club records'!$B$32, E74&lt;='club records'!$C$32), AND(D74='club records'!$B$33, E74&lt;='club records'!$C$33))),"CR"," ")</f>
        <v xml:space="preserve"> </v>
      </c>
      <c r="Q74" s="21" t="str">
        <f>IF(AND(A74="1M", AND(D74='club records'!$B$37,E74&lt;='club records'!$C$37)),"CR"," ")</f>
        <v xml:space="preserve"> </v>
      </c>
      <c r="R74" s="21" t="str">
        <f>IF(AND(A74=3000, OR(AND(D74='club records'!$B$39, E74&lt;='club records'!$C$39), AND(D74='club records'!$B$40, E74&lt;='club records'!$C$40), AND(D74='club records'!$B$41, E74&lt;='club records'!$C$41))),"CR"," ")</f>
        <v xml:space="preserve"> </v>
      </c>
      <c r="S74" s="21" t="str">
        <f>IF(AND(A74=5000, OR(AND(D74='club records'!$B$42, E74&lt;='club records'!$C$42), AND(D74='club records'!$B$43, E74&lt;='club records'!$C$43))),"CR"," ")</f>
        <v xml:space="preserve"> </v>
      </c>
      <c r="T74" s="21" t="str">
        <f>IF(AND(A74=10000, OR(AND(D74='club records'!$B$44, E74&lt;='club records'!$C$44), AND(D74='club records'!$B$45, E74&lt;='club records'!$C$45))),"CR"," ")</f>
        <v xml:space="preserve"> </v>
      </c>
      <c r="U74" s="22" t="str">
        <f>IF(AND(A74="high jump", OR(AND(D74='club records'!$F$1, E74&gt;='club records'!$G$1), AND(D74='club records'!$F$2, E74&gt;='club records'!$G$2), AND(D74='club records'!$F$3, E74&gt;='club records'!$G$3),AND(D74='club records'!$F$4, E74&gt;='club records'!$G$4), AND(D74='club records'!$F$5, E74&gt;='club records'!$G$5))), "CR", " ")</f>
        <v xml:space="preserve"> </v>
      </c>
      <c r="V74" s="22" t="str">
        <f>IF(AND(A74="long jump", OR(AND(D74='club records'!$F$6, E74&gt;='club records'!$G$6), AND(D74='club records'!$F$7, E74&gt;='club records'!$G$7), AND(D74='club records'!$F$8, E74&gt;='club records'!$G$8), AND(D74='club records'!$F$9, E74&gt;='club records'!$G$9), AND(D74='club records'!$F$10, E74&gt;='club records'!$G$10))), "CR", " ")</f>
        <v xml:space="preserve"> </v>
      </c>
      <c r="W74" s="22" t="str">
        <f>IF(AND(A74="triple jump", OR(AND(D74='club records'!$F$11, E74&gt;='club records'!$G$11), AND(D74='club records'!$F$12, E74&gt;='club records'!$G$12), AND(D74='club records'!$F$13, E74&gt;='club records'!$G$13), AND(D74='club records'!$F$14, E74&gt;='club records'!$G$14), AND(D74='club records'!$F$15, E74&gt;='club records'!$G$15))), "CR", " ")</f>
        <v xml:space="preserve"> </v>
      </c>
      <c r="X74" s="22" t="str">
        <f>IF(AND(A74="pole vault", OR(AND(D74='club records'!$F$16, E74&gt;='club records'!$G$16), AND(D74='club records'!$F$17, E74&gt;='club records'!$G$17), AND(D74='club records'!$F$18, E74&gt;='club records'!$G$18), AND(D74='club records'!$F$19, E74&gt;='club records'!$G$19), AND(D74='club records'!$F$20, E74&gt;='club records'!$G$20))), "CR", " ")</f>
        <v xml:space="preserve"> </v>
      </c>
      <c r="Y74" s="22" t="str">
        <f>IF(AND(A74="discus 0.75", AND(D74='club records'!$F$21, E74&gt;='club records'!$G$21)), "CR", " ")</f>
        <v xml:space="preserve"> </v>
      </c>
      <c r="Z74" s="22" t="str">
        <f>IF(AND(A74="discus 1", OR(AND(D74='club records'!$F$22, E74&gt;='club records'!$G$22), AND(D74='club records'!$F$23, E74&gt;='club records'!$G$23), AND(D74='club records'!$F$24, E74&gt;='club records'!$G$24), AND(D74='club records'!$F$25, E74&gt;='club records'!$G$25))), "CR", " ")</f>
        <v xml:space="preserve"> </v>
      </c>
      <c r="AA74" s="22" t="str">
        <f>IF(AND(A74="hammer 3", OR(AND(D74='club records'!$F$26, E74&gt;='club records'!$G$26), AND(D74='club records'!$F$27, E74&gt;='club records'!$G$27), AND(D74='club records'!$F$28, E74&gt;='club records'!$G$28))), "CR", " ")</f>
        <v xml:space="preserve"> </v>
      </c>
      <c r="AB74" s="22" t="str">
        <f>IF(AND(A74="hammer 4", OR(AND(D74='club records'!$F$29, E74&gt;='club records'!$G$29), AND(D74='club records'!$F$30, E74&gt;='club records'!$G$30))), "CR", " ")</f>
        <v xml:space="preserve"> </v>
      </c>
      <c r="AC74" s="22" t="str">
        <f>IF(AND(A74="javelin 400", AND(D74='club records'!$F$31, E74&gt;='club records'!$G$31)), "CR", " ")</f>
        <v xml:space="preserve"> </v>
      </c>
      <c r="AD74" s="22" t="str">
        <f>IF(AND(A74="javelin 500", OR(AND(D74='club records'!$F$32, E74&gt;='club records'!$G$32), AND(D74='club records'!$F$33, E74&gt;='club records'!$G$33))), "CR", " ")</f>
        <v xml:space="preserve"> </v>
      </c>
      <c r="AE74" s="22" t="str">
        <f>IF(AND(A74="javelin 600", OR(AND(D74='club records'!$F$34, E74&gt;='club records'!$G$34), AND(D74='club records'!$F$35, E74&gt;='club records'!$G$35))), "CR", " ")</f>
        <v xml:space="preserve"> </v>
      </c>
      <c r="AF74" s="22" t="str">
        <f>IF(AND(A74="shot 2.72", AND(D74='club records'!$F$36, E74&gt;='club records'!$G$36)), "CR", " ")</f>
        <v xml:space="preserve"> </v>
      </c>
      <c r="AG74" s="22" t="str">
        <f>IF(AND(A74="shot 3", OR(AND(D74='club records'!$F$37, E74&gt;='club records'!$G$37), AND(D74='club records'!$F$38, E74&gt;='club records'!$G$38))), "CR", " ")</f>
        <v xml:space="preserve"> </v>
      </c>
      <c r="AH74" s="22" t="str">
        <f>IF(AND(A74="shot 4", OR(AND(D74='club records'!$F$39, E74&gt;='club records'!$G$39), AND(D74='club records'!$F$40, E74&gt;='club records'!$G$40))), "CR", " ")</f>
        <v xml:space="preserve"> </v>
      </c>
      <c r="AI74" s="22" t="str">
        <f>IF(AND(A74="70H", AND(D74='club records'!$J$6, E74&lt;='club records'!$K$6)), "CR", " ")</f>
        <v xml:space="preserve"> </v>
      </c>
      <c r="AJ74" s="22" t="str">
        <f>IF(AND(A74="75H", AND(D74='club records'!$J$7, E74&lt;='club records'!$K$7)), "CR", " ")</f>
        <v xml:space="preserve"> </v>
      </c>
      <c r="AK74" s="22" t="str">
        <f>IF(AND(A74="80H", AND(D74='club records'!$J$8, E74&lt;='club records'!$K$8)), "CR", " ")</f>
        <v xml:space="preserve"> </v>
      </c>
      <c r="AL74" s="22" t="str">
        <f>IF(AND(A74="100H", OR(AND(D74='club records'!$J$9, E74&lt;='club records'!$K$9), AND(D74='club records'!$J$10, E74&lt;='club records'!$K$10))), "CR", " ")</f>
        <v xml:space="preserve"> </v>
      </c>
      <c r="AM74" s="22" t="str">
        <f>IF(AND(A74="300H", AND(D74='club records'!$J$11, E74&lt;='club records'!$K$11)), "CR", " ")</f>
        <v xml:space="preserve"> </v>
      </c>
      <c r="AN74" s="22" t="str">
        <f>IF(AND(A74="400H", OR(AND(D74='club records'!$J$12, E74&lt;='club records'!$K$12), AND(D74='club records'!$J$13, E74&lt;='club records'!$K$13), AND(D74='club records'!$J$14, E74&lt;='club records'!$K$14))), "CR", " ")</f>
        <v xml:space="preserve"> </v>
      </c>
      <c r="AO74" s="22" t="str">
        <f>IF(AND(A74="1500SC", OR(AND(D74='club records'!$J$15, E74&lt;='club records'!$K$15), AND(D74='club records'!$J$16, E74&lt;='club records'!$K$16))), "CR", " ")</f>
        <v xml:space="preserve"> </v>
      </c>
      <c r="AP74" s="22" t="str">
        <f>IF(AND(A74="2000SC", OR(AND(D74='club records'!$J$18, E74&lt;='club records'!$K$18), AND(D74='club records'!$J$19, E74&lt;='club records'!$K$19))), "CR", " ")</f>
        <v xml:space="preserve"> </v>
      </c>
      <c r="AQ74" s="22" t="str">
        <f>IF(AND(A74="3000SC", AND(D74='club records'!$J$21, E74&lt;='club records'!$K$21)), "CR", " ")</f>
        <v xml:space="preserve"> </v>
      </c>
      <c r="AR74" s="21" t="str">
        <f>IF(AND(A74="4x100", OR(AND(D74='club records'!$N$1, E74&lt;='club records'!$O$1), AND(D74='club records'!$N$2, E74&lt;='club records'!$O$2), AND(D74='club records'!$N$3, E74&lt;='club records'!$O$3), AND(D74='club records'!$N$4, E74&lt;='club records'!$O$4), AND(D74='club records'!$N$5, E74&lt;='club records'!$O$5))), "CR", " ")</f>
        <v xml:space="preserve"> </v>
      </c>
      <c r="AS74" s="21" t="str">
        <f>IF(AND(A74="4x200", OR(AND(D74='club records'!$N$6, E74&lt;='club records'!$O$6), AND(D74='club records'!$N$7, E74&lt;='club records'!$O$7), AND(D74='club records'!$N$8, E74&lt;='club records'!$O$8), AND(D74='club records'!$N$9, E74&lt;='club records'!$O$9), AND(D74='club records'!$N$10, E74&lt;='club records'!$O$10))), "CR", " ")</f>
        <v xml:space="preserve"> </v>
      </c>
      <c r="AT74" s="21" t="str">
        <f>IF(AND(A74="4x300", OR(AND(D74='club records'!$N$11, E74&lt;='club records'!$O$11), AND(D74='club records'!$N$12, E74&lt;='club records'!$O$12))), "CR", " ")</f>
        <v xml:space="preserve"> </v>
      </c>
      <c r="AU74" s="21" t="str">
        <f>IF(AND(A74="4x400", OR(AND(D74='club records'!$N$13, E74&lt;='club records'!$O$13), AND(D74='club records'!$N$14, E74&lt;='club records'!$O$14), AND(D74='club records'!$N$15, E74&lt;='club records'!$O$15))), "CR", " ")</f>
        <v xml:space="preserve"> </v>
      </c>
      <c r="AV74" s="21" t="str">
        <f>IF(AND(A74="3x800", OR(AND(D74='club records'!$N$16, E74&lt;='club records'!$O$16), AND(D74='club records'!$N$17, E74&lt;='club records'!$O$17), AND(D74='club records'!$N$18, E74&lt;='club records'!$O$18), AND(D74='club records'!$N$19, E74&lt;='club records'!$O$19))), "CR", " ")</f>
        <v xml:space="preserve"> </v>
      </c>
      <c r="AW74" s="21" t="str">
        <f>IF(AND(A74="pentathlon", OR(AND(D74='club records'!$N$21, E74&gt;='club records'!$O$21), AND(D74='club records'!$N$22, E74&gt;='club records'!$O$22), AND(D74='club records'!$N$23, E74&gt;='club records'!$O$23), AND(D74='club records'!$N$24, E74&gt;='club records'!$O$24), AND(D74='club records'!$N$25, E74&gt;='club records'!$O$25))), "CR", " ")</f>
        <v xml:space="preserve"> </v>
      </c>
      <c r="AX74" s="21" t="str">
        <f>IF(AND(A74="heptathlon", OR(AND(D74='club records'!$N$26, E74&gt;='club records'!$O$26), AND(D74='club records'!$N$27, E74&gt;='club records'!$O$27), AND(D74='club records'!$N$28, E74&gt;='club records'!$O$28), )), "CR", " ")</f>
        <v xml:space="preserve"> </v>
      </c>
    </row>
    <row r="75" spans="1:50" ht="15" x14ac:dyDescent="0.25">
      <c r="A75" s="2" t="s">
        <v>42</v>
      </c>
      <c r="B75" s="2" t="s">
        <v>77</v>
      </c>
      <c r="C75" s="2" t="s">
        <v>78</v>
      </c>
      <c r="D75" s="13" t="s">
        <v>45</v>
      </c>
      <c r="E75" s="14">
        <v>6.09</v>
      </c>
      <c r="F75" s="23">
        <v>43638</v>
      </c>
      <c r="G75" s="2" t="s">
        <v>360</v>
      </c>
      <c r="H75" s="2" t="s">
        <v>453</v>
      </c>
      <c r="I75" s="20" t="str">
        <f>IF(OR(K75="CR", J75="CR", L75="CR", M75="CR", N75="CR", O75="CR", P75="CR", Q75="CR", R75="CR", S75="CR",T75="CR", U75="CR", V75="CR", W75="CR", X75="CR", Y75="CR", Z75="CR", AA75="CR", AB75="CR", AC75="CR", AD75="CR", AE75="CR", AF75="CR", AG75="CR", AH75="CR", AI75="CR", AJ75="CR", AK75="CR", AL75="CR", AM75="CR", AN75="CR", AO75="CR", AP75="CR", AQ75="CR", AR75="CR", AS75="CR", AT75="CR", AU75="CR", AV75="CR", AW75="CR", AX75="CR"), "***CLUB RECORD***", "")</f>
        <v/>
      </c>
      <c r="J75" s="21" t="str">
        <f>IF(AND(A75=100, OR(AND(D75='club records'!$B$6, E75&lt;='club records'!$C$6), AND(D75='club records'!$B$7, E75&lt;='club records'!$C$7), AND(D75='club records'!$B$8, E75&lt;='club records'!$C$8), AND(D75='club records'!$B$9, E75&lt;='club records'!$C$9), AND(D75='club records'!$B$10, E75&lt;='club records'!$C$10))),"CR"," ")</f>
        <v xml:space="preserve"> </v>
      </c>
      <c r="K75" s="21" t="str">
        <f>IF(AND(A75=200, OR(AND(D75='club records'!$B$11, E75&lt;='club records'!$C$11), AND(D75='club records'!$B$12, E75&lt;='club records'!$C$12), AND(D75='club records'!$B$13, E75&lt;='club records'!$C$13), AND(D75='club records'!$B$14, E75&lt;='club records'!$C$14), AND(D75='club records'!$B$15, E75&lt;='club records'!$C$15))),"CR"," ")</f>
        <v xml:space="preserve"> </v>
      </c>
      <c r="L75" s="21" t="str">
        <f>IF(AND(A75=300, OR(AND(D75='club records'!$B$16, E75&lt;='club records'!$C$16), AND(D75='club records'!$B$17, E75&lt;='club records'!$C$17))),"CR"," ")</f>
        <v xml:space="preserve"> </v>
      </c>
      <c r="M75" s="21" t="str">
        <f>IF(AND(A75=400, OR(AND(D75='club records'!$B$19, E75&lt;='club records'!$C$19), AND(D75='club records'!$B$20, E75&lt;='club records'!$C$20), AND(D75='club records'!$B$21, E75&lt;='club records'!$C$21))),"CR"," ")</f>
        <v xml:space="preserve"> </v>
      </c>
      <c r="N75" s="21" t="str">
        <f>IF(AND(A75=800, OR(AND(D75='club records'!$B$22, E75&lt;='club records'!$C$22), AND(D75='club records'!$B$23, E75&lt;='club records'!$C$23), AND(D75='club records'!$B$24, E75&lt;='club records'!$C$24), AND(D75='club records'!$B$25, E75&lt;='club records'!$C$25), AND(D75='club records'!$B$26, E75&lt;='club records'!$C$26))),"CR"," ")</f>
        <v xml:space="preserve"> </v>
      </c>
      <c r="O75" s="21" t="str">
        <f>IF(AND(A75=1200, AND(D75='club records'!$B$28, E75&lt;='club records'!$C$28)),"CR"," ")</f>
        <v xml:space="preserve"> </v>
      </c>
      <c r="P75" s="21" t="str">
        <f>IF(AND(A75=1500, OR(AND(D75='club records'!$B$29, E75&lt;='club records'!$C$29), AND(D75='club records'!$B$30, E75&lt;='club records'!$C$30), AND(D75='club records'!$B$31, E75&lt;='club records'!$C$31), AND(D75='club records'!$B$32, E75&lt;='club records'!$C$32), AND(D75='club records'!$B$33, E75&lt;='club records'!$C$33))),"CR"," ")</f>
        <v xml:space="preserve"> </v>
      </c>
      <c r="Q75" s="21" t="str">
        <f>IF(AND(A75="1M", AND(D75='club records'!$B$37,E75&lt;='club records'!$C$37)),"CR"," ")</f>
        <v xml:space="preserve"> </v>
      </c>
      <c r="R75" s="21" t="str">
        <f>IF(AND(A75=3000, OR(AND(D75='club records'!$B$39, E75&lt;='club records'!$C$39), AND(D75='club records'!$B$40, E75&lt;='club records'!$C$40), AND(D75='club records'!$B$41, E75&lt;='club records'!$C$41))),"CR"," ")</f>
        <v xml:space="preserve"> </v>
      </c>
      <c r="S75" s="21" t="str">
        <f>IF(AND(A75=5000, OR(AND(D75='club records'!$B$42, E75&lt;='club records'!$C$42), AND(D75='club records'!$B$43, E75&lt;='club records'!$C$43))),"CR"," ")</f>
        <v xml:space="preserve"> </v>
      </c>
      <c r="T75" s="21" t="str">
        <f>IF(AND(A75=10000, OR(AND(D75='club records'!$B$44, E75&lt;='club records'!$C$44), AND(D75='club records'!$B$45, E75&lt;='club records'!$C$45))),"CR"," ")</f>
        <v xml:space="preserve"> </v>
      </c>
      <c r="U75" s="22" t="str">
        <f>IF(AND(A75="high jump", OR(AND(D75='club records'!$F$1, E75&gt;='club records'!$G$1), AND(D75='club records'!$F$2, E75&gt;='club records'!$G$2), AND(D75='club records'!$F$3, E75&gt;='club records'!$G$3),AND(D75='club records'!$F$4, E75&gt;='club records'!$G$4), AND(D75='club records'!$F$5, E75&gt;='club records'!$G$5))), "CR", " ")</f>
        <v xml:space="preserve"> </v>
      </c>
      <c r="V75" s="22" t="str">
        <f>IF(AND(A75="long jump", OR(AND(D75='club records'!$F$6, E75&gt;='club records'!$G$6), AND(D75='club records'!$F$7, E75&gt;='club records'!$G$7), AND(D75='club records'!$F$8, E75&gt;='club records'!$G$8), AND(D75='club records'!$F$9, E75&gt;='club records'!$G$9), AND(D75='club records'!$F$10, E75&gt;='club records'!$G$10))), "CR", " ")</f>
        <v xml:space="preserve"> </v>
      </c>
      <c r="W75" s="22" t="str">
        <f>IF(AND(A75="triple jump", OR(AND(D75='club records'!$F$11, E75&gt;='club records'!$G$11), AND(D75='club records'!$F$12, E75&gt;='club records'!$G$12), AND(D75='club records'!$F$13, E75&gt;='club records'!$G$13), AND(D75='club records'!$F$14, E75&gt;='club records'!$G$14), AND(D75='club records'!$F$15, E75&gt;='club records'!$G$15))), "CR", " ")</f>
        <v xml:space="preserve"> </v>
      </c>
      <c r="X75" s="22" t="str">
        <f>IF(AND(A75="pole vault", OR(AND(D75='club records'!$F$16, E75&gt;='club records'!$G$16), AND(D75='club records'!$F$17, E75&gt;='club records'!$G$17), AND(D75='club records'!$F$18, E75&gt;='club records'!$G$18), AND(D75='club records'!$F$19, E75&gt;='club records'!$G$19), AND(D75='club records'!$F$20, E75&gt;='club records'!$G$20))), "CR", " ")</f>
        <v xml:space="preserve"> </v>
      </c>
      <c r="Y75" s="22" t="str">
        <f>IF(AND(A75="discus 0.75", AND(D75='club records'!$F$21, E75&gt;='club records'!$G$21)), "CR", " ")</f>
        <v xml:space="preserve"> </v>
      </c>
      <c r="Z75" s="22" t="str">
        <f>IF(AND(A75="discus 1", OR(AND(D75='club records'!$F$22, E75&gt;='club records'!$G$22), AND(D75='club records'!$F$23, E75&gt;='club records'!$G$23), AND(D75='club records'!$F$24, E75&gt;='club records'!$G$24), AND(D75='club records'!$F$25, E75&gt;='club records'!$G$25))), "CR", " ")</f>
        <v xml:space="preserve"> </v>
      </c>
      <c r="AA75" s="22" t="str">
        <f>IF(AND(A75="hammer 3", OR(AND(D75='club records'!$F$26, E75&gt;='club records'!$G$26), AND(D75='club records'!$F$27, E75&gt;='club records'!$G$27), AND(D75='club records'!$F$28, E75&gt;='club records'!$G$28))), "CR", " ")</f>
        <v xml:space="preserve"> </v>
      </c>
      <c r="AB75" s="22" t="str">
        <f>IF(AND(A75="hammer 4", OR(AND(D75='club records'!$F$29, E75&gt;='club records'!$G$29), AND(D75='club records'!$F$30, E75&gt;='club records'!$G$30))), "CR", " ")</f>
        <v xml:space="preserve"> </v>
      </c>
      <c r="AC75" s="22" t="str">
        <f>IF(AND(A75="javelin 400", AND(D75='club records'!$F$31, E75&gt;='club records'!$G$31)), "CR", " ")</f>
        <v xml:space="preserve"> </v>
      </c>
      <c r="AD75" s="22" t="str">
        <f>IF(AND(A75="javelin 500", OR(AND(D75='club records'!$F$32, E75&gt;='club records'!$G$32), AND(D75='club records'!$F$33, E75&gt;='club records'!$G$33))), "CR", " ")</f>
        <v xml:space="preserve"> </v>
      </c>
      <c r="AE75" s="22" t="str">
        <f>IF(AND(A75="javelin 600", OR(AND(D75='club records'!$F$34, E75&gt;='club records'!$G$34), AND(D75='club records'!$F$35, E75&gt;='club records'!$G$35))), "CR", " ")</f>
        <v xml:space="preserve"> </v>
      </c>
      <c r="AF75" s="22" t="str">
        <f>IF(AND(A75="shot 2.72", AND(D75='club records'!$F$36, E75&gt;='club records'!$G$36)), "CR", " ")</f>
        <v xml:space="preserve"> </v>
      </c>
      <c r="AG75" s="22" t="str">
        <f>IF(AND(A75="shot 3", OR(AND(D75='club records'!$F$37, E75&gt;='club records'!$G$37), AND(D75='club records'!$F$38, E75&gt;='club records'!$G$38))), "CR", " ")</f>
        <v xml:space="preserve"> </v>
      </c>
      <c r="AH75" s="22" t="str">
        <f>IF(AND(A75="shot 4", OR(AND(D75='club records'!$F$39, E75&gt;='club records'!$G$39), AND(D75='club records'!$F$40, E75&gt;='club records'!$G$40))), "CR", " ")</f>
        <v xml:space="preserve"> </v>
      </c>
      <c r="AI75" s="22" t="str">
        <f>IF(AND(A75="70H", AND(D75='club records'!$J$6, E75&lt;='club records'!$K$6)), "CR", " ")</f>
        <v xml:space="preserve"> </v>
      </c>
      <c r="AJ75" s="22" t="str">
        <f>IF(AND(A75="75H", AND(D75='club records'!$J$7, E75&lt;='club records'!$K$7)), "CR", " ")</f>
        <v xml:space="preserve"> </v>
      </c>
      <c r="AK75" s="22" t="str">
        <f>IF(AND(A75="80H", AND(D75='club records'!$J$8, E75&lt;='club records'!$K$8)), "CR", " ")</f>
        <v xml:space="preserve"> </v>
      </c>
      <c r="AL75" s="22" t="str">
        <f>IF(AND(A75="100H", OR(AND(D75='club records'!$J$9, E75&lt;='club records'!$K$9), AND(D75='club records'!$J$10, E75&lt;='club records'!$K$10))), "CR", " ")</f>
        <v xml:space="preserve"> </v>
      </c>
      <c r="AM75" s="22" t="str">
        <f>IF(AND(A75="300H", AND(D75='club records'!$J$11, E75&lt;='club records'!$K$11)), "CR", " ")</f>
        <v xml:space="preserve"> </v>
      </c>
      <c r="AN75" s="22" t="str">
        <f>IF(AND(A75="400H", OR(AND(D75='club records'!$J$12, E75&lt;='club records'!$K$12), AND(D75='club records'!$J$13, E75&lt;='club records'!$K$13), AND(D75='club records'!$J$14, E75&lt;='club records'!$K$14))), "CR", " ")</f>
        <v xml:space="preserve"> </v>
      </c>
      <c r="AO75" s="22" t="str">
        <f>IF(AND(A75="1500SC", OR(AND(D75='club records'!$J$15, E75&lt;='club records'!$K$15), AND(D75='club records'!$J$16, E75&lt;='club records'!$K$16))), "CR", " ")</f>
        <v xml:space="preserve"> </v>
      </c>
      <c r="AP75" s="22" t="str">
        <f>IF(AND(A75="2000SC", OR(AND(D75='club records'!$J$18, E75&lt;='club records'!$K$18), AND(D75='club records'!$J$19, E75&lt;='club records'!$K$19))), "CR", " ")</f>
        <v xml:space="preserve"> </v>
      </c>
      <c r="AQ75" s="22" t="str">
        <f>IF(AND(A75="3000SC", AND(D75='club records'!$J$21, E75&lt;='club records'!$K$21)), "CR", " ")</f>
        <v xml:space="preserve"> </v>
      </c>
      <c r="AR75" s="21" t="str">
        <f>IF(AND(A75="4x100", OR(AND(D75='club records'!$N$1, E75&lt;='club records'!$O$1), AND(D75='club records'!$N$2, E75&lt;='club records'!$O$2), AND(D75='club records'!$N$3, E75&lt;='club records'!$O$3), AND(D75='club records'!$N$4, E75&lt;='club records'!$O$4), AND(D75='club records'!$N$5, E75&lt;='club records'!$O$5))), "CR", " ")</f>
        <v xml:space="preserve"> </v>
      </c>
      <c r="AS75" s="21" t="str">
        <f>IF(AND(A75="4x200", OR(AND(D75='club records'!$N$6, E75&lt;='club records'!$O$6), AND(D75='club records'!$N$7, E75&lt;='club records'!$O$7), AND(D75='club records'!$N$8, E75&lt;='club records'!$O$8), AND(D75='club records'!$N$9, E75&lt;='club records'!$O$9), AND(D75='club records'!$N$10, E75&lt;='club records'!$O$10))), "CR", " ")</f>
        <v xml:space="preserve"> </v>
      </c>
      <c r="AT75" s="21" t="str">
        <f>IF(AND(A75="4x300", OR(AND(D75='club records'!$N$11, E75&lt;='club records'!$O$11), AND(D75='club records'!$N$12, E75&lt;='club records'!$O$12))), "CR", " ")</f>
        <v xml:space="preserve"> </v>
      </c>
      <c r="AU75" s="21" t="str">
        <f>IF(AND(A75="4x400", OR(AND(D75='club records'!$N$13, E75&lt;='club records'!$O$13), AND(D75='club records'!$N$14, E75&lt;='club records'!$O$14), AND(D75='club records'!$N$15, E75&lt;='club records'!$O$15))), "CR", " ")</f>
        <v xml:space="preserve"> </v>
      </c>
      <c r="AV75" s="21" t="str">
        <f>IF(AND(A75="3x800", OR(AND(D75='club records'!$N$16, E75&lt;='club records'!$O$16), AND(D75='club records'!$N$17, E75&lt;='club records'!$O$17), AND(D75='club records'!$N$18, E75&lt;='club records'!$O$18), AND(D75='club records'!$N$19, E75&lt;='club records'!$O$19))), "CR", " ")</f>
        <v xml:space="preserve"> </v>
      </c>
      <c r="AW75" s="21" t="str">
        <f>IF(AND(A75="pentathlon", OR(AND(D75='club records'!$N$21, E75&gt;='club records'!$O$21), AND(D75='club records'!$N$22, E75&gt;='club records'!$O$22), AND(D75='club records'!$N$23, E75&gt;='club records'!$O$23), AND(D75='club records'!$N$24, E75&gt;='club records'!$O$24), AND(D75='club records'!$N$25, E75&gt;='club records'!$O$25))), "CR", " ")</f>
        <v xml:space="preserve"> </v>
      </c>
      <c r="AX75" s="21" t="str">
        <f>IF(AND(A75="heptathlon", OR(AND(D75='club records'!$N$26, E75&gt;='club records'!$O$26), AND(D75='club records'!$N$27, E75&gt;='club records'!$O$27), AND(D75='club records'!$N$28, E75&gt;='club records'!$O$28), )), "CR", " ")</f>
        <v xml:space="preserve"> </v>
      </c>
    </row>
    <row r="76" spans="1:50" ht="15" x14ac:dyDescent="0.25">
      <c r="A76" s="2" t="s">
        <v>42</v>
      </c>
      <c r="B76" s="2" t="s">
        <v>16</v>
      </c>
      <c r="C76" s="2" t="s">
        <v>215</v>
      </c>
      <c r="D76" s="13" t="s">
        <v>45</v>
      </c>
      <c r="E76" s="14">
        <v>6.26</v>
      </c>
      <c r="F76" s="19">
        <v>43625</v>
      </c>
      <c r="G76" s="23" t="s">
        <v>433</v>
      </c>
      <c r="H76" s="2" t="s">
        <v>434</v>
      </c>
      <c r="I76" s="20" t="str">
        <f>IF(OR(K76="CR", J76="CR", L76="CR", M76="CR", N76="CR", O76="CR", P76="CR", Q76="CR", R76="CR", S76="CR",T76="CR", U76="CR", V76="CR", W76="CR", X76="CR", Y76="CR", Z76="CR", AA76="CR", AB76="CR", AC76="CR", AD76="CR", AE76="CR", AF76="CR", AG76="CR", AH76="CR", AI76="CR", AJ76="CR", AK76="CR", AL76="CR", AM76="CR", AN76="CR", AO76="CR", AP76="CR", AQ76="CR", AR76="CR", AS76="CR", AT76="CR", AU76="CR", AV76="CR", AW76="CR", AX76="CR"), "***CLUB RECORD***", "")</f>
        <v/>
      </c>
      <c r="J76" s="21" t="str">
        <f>IF(AND(A76=100, OR(AND(D76='club records'!$B$6, E76&lt;='club records'!$C$6), AND(D76='club records'!$B$7, E76&lt;='club records'!$C$7), AND(D76='club records'!$B$8, E76&lt;='club records'!$C$8), AND(D76='club records'!$B$9, E76&lt;='club records'!$C$9), AND(D76='club records'!$B$10, E76&lt;='club records'!$C$10))),"CR"," ")</f>
        <v xml:space="preserve"> </v>
      </c>
      <c r="K76" s="21" t="str">
        <f>IF(AND(A76=200, OR(AND(D76='club records'!$B$11, E76&lt;='club records'!$C$11), AND(D76='club records'!$B$12, E76&lt;='club records'!$C$12), AND(D76='club records'!$B$13, E76&lt;='club records'!$C$13), AND(D76='club records'!$B$14, E76&lt;='club records'!$C$14), AND(D76='club records'!$B$15, E76&lt;='club records'!$C$15))),"CR"," ")</f>
        <v xml:space="preserve"> </v>
      </c>
      <c r="L76" s="21" t="str">
        <f>IF(AND(A76=300, OR(AND(D76='club records'!$B$16, E76&lt;='club records'!$C$16), AND(D76='club records'!$B$17, E76&lt;='club records'!$C$17))),"CR"," ")</f>
        <v xml:space="preserve"> </v>
      </c>
      <c r="M76" s="21" t="str">
        <f>IF(AND(A76=400, OR(AND(D76='club records'!$B$19, E76&lt;='club records'!$C$19), AND(D76='club records'!$B$20, E76&lt;='club records'!$C$20), AND(D76='club records'!$B$21, E76&lt;='club records'!$C$21))),"CR"," ")</f>
        <v xml:space="preserve"> </v>
      </c>
      <c r="N76" s="21" t="str">
        <f>IF(AND(A76=800, OR(AND(D76='club records'!$B$22, E76&lt;='club records'!$C$22), AND(D76='club records'!$B$23, E76&lt;='club records'!$C$23), AND(D76='club records'!$B$24, E76&lt;='club records'!$C$24), AND(D76='club records'!$B$25, E76&lt;='club records'!$C$25), AND(D76='club records'!$B$26, E76&lt;='club records'!$C$26))),"CR"," ")</f>
        <v xml:space="preserve"> </v>
      </c>
      <c r="O76" s="21" t="str">
        <f>IF(AND(A76=1200, AND(D76='club records'!$B$28, E76&lt;='club records'!$C$28)),"CR"," ")</f>
        <v xml:space="preserve"> </v>
      </c>
      <c r="P76" s="21" t="str">
        <f>IF(AND(A76=1500, OR(AND(D76='club records'!$B$29, E76&lt;='club records'!$C$29), AND(D76='club records'!$B$30, E76&lt;='club records'!$C$30), AND(D76='club records'!$B$31, E76&lt;='club records'!$C$31), AND(D76='club records'!$B$32, E76&lt;='club records'!$C$32), AND(D76='club records'!$B$33, E76&lt;='club records'!$C$33))),"CR"," ")</f>
        <v xml:space="preserve"> </v>
      </c>
      <c r="Q76" s="21" t="str">
        <f>IF(AND(A76="1M", AND(D76='club records'!$B$37,E76&lt;='club records'!$C$37)),"CR"," ")</f>
        <v xml:space="preserve"> </v>
      </c>
      <c r="R76" s="21" t="str">
        <f>IF(AND(A76=3000, OR(AND(D76='club records'!$B$39, E76&lt;='club records'!$C$39), AND(D76='club records'!$B$40, E76&lt;='club records'!$C$40), AND(D76='club records'!$B$41, E76&lt;='club records'!$C$41))),"CR"," ")</f>
        <v xml:space="preserve"> </v>
      </c>
      <c r="S76" s="21" t="str">
        <f>IF(AND(A76=5000, OR(AND(D76='club records'!$B$42, E76&lt;='club records'!$C$42), AND(D76='club records'!$B$43, E76&lt;='club records'!$C$43))),"CR"," ")</f>
        <v xml:space="preserve"> </v>
      </c>
      <c r="T76" s="21" t="str">
        <f>IF(AND(A76=10000, OR(AND(D76='club records'!$B$44, E76&lt;='club records'!$C$44), AND(D76='club records'!$B$45, E76&lt;='club records'!$C$45))),"CR"," ")</f>
        <v xml:space="preserve"> </v>
      </c>
      <c r="U76" s="22" t="str">
        <f>IF(AND(A76="high jump", OR(AND(D76='club records'!$F$1, E76&gt;='club records'!$G$1), AND(D76='club records'!$F$2, E76&gt;='club records'!$G$2), AND(D76='club records'!$F$3, E76&gt;='club records'!$G$3),AND(D76='club records'!$F$4, E76&gt;='club records'!$G$4), AND(D76='club records'!$F$5, E76&gt;='club records'!$G$5))), "CR", " ")</f>
        <v xml:space="preserve"> </v>
      </c>
      <c r="V76" s="22" t="str">
        <f>IF(AND(A76="long jump", OR(AND(D76='club records'!$F$6, E76&gt;='club records'!$G$6), AND(D76='club records'!$F$7, E76&gt;='club records'!$G$7), AND(D76='club records'!$F$8, E76&gt;='club records'!$G$8), AND(D76='club records'!$F$9, E76&gt;='club records'!$G$9), AND(D76='club records'!$F$10, E76&gt;='club records'!$G$10))), "CR", " ")</f>
        <v xml:space="preserve"> </v>
      </c>
      <c r="W76" s="22" t="str">
        <f>IF(AND(A76="triple jump", OR(AND(D76='club records'!$F$11, E76&gt;='club records'!$G$11), AND(D76='club records'!$F$12, E76&gt;='club records'!$G$12), AND(D76='club records'!$F$13, E76&gt;='club records'!$G$13), AND(D76='club records'!$F$14, E76&gt;='club records'!$G$14), AND(D76='club records'!$F$15, E76&gt;='club records'!$G$15))), "CR", " ")</f>
        <v xml:space="preserve"> </v>
      </c>
      <c r="X76" s="22" t="str">
        <f>IF(AND(A76="pole vault", OR(AND(D76='club records'!$F$16, E76&gt;='club records'!$G$16), AND(D76='club records'!$F$17, E76&gt;='club records'!$G$17), AND(D76='club records'!$F$18, E76&gt;='club records'!$G$18), AND(D76='club records'!$F$19, E76&gt;='club records'!$G$19), AND(D76='club records'!$F$20, E76&gt;='club records'!$G$20))), "CR", " ")</f>
        <v xml:space="preserve"> </v>
      </c>
      <c r="Y76" s="22" t="str">
        <f>IF(AND(A76="discus 0.75", AND(D76='club records'!$F$21, E76&gt;='club records'!$G$21)), "CR", " ")</f>
        <v xml:space="preserve"> </v>
      </c>
      <c r="Z76" s="22" t="str">
        <f>IF(AND(A76="discus 1", OR(AND(D76='club records'!$F$22, E76&gt;='club records'!$G$22), AND(D76='club records'!$F$23, E76&gt;='club records'!$G$23), AND(D76='club records'!$F$24, E76&gt;='club records'!$G$24), AND(D76='club records'!$F$25, E76&gt;='club records'!$G$25))), "CR", " ")</f>
        <v xml:space="preserve"> </v>
      </c>
      <c r="AA76" s="22" t="str">
        <f>IF(AND(A76="hammer 3", OR(AND(D76='club records'!$F$26, E76&gt;='club records'!$G$26), AND(D76='club records'!$F$27, E76&gt;='club records'!$G$27), AND(D76='club records'!$F$28, E76&gt;='club records'!$G$28))), "CR", " ")</f>
        <v xml:space="preserve"> </v>
      </c>
      <c r="AB76" s="22" t="str">
        <f>IF(AND(A76="hammer 4", OR(AND(D76='club records'!$F$29, E76&gt;='club records'!$G$29), AND(D76='club records'!$F$30, E76&gt;='club records'!$G$30))), "CR", " ")</f>
        <v xml:space="preserve"> </v>
      </c>
      <c r="AC76" s="22" t="str">
        <f>IF(AND(A76="javelin 400", AND(D76='club records'!$F$31, E76&gt;='club records'!$G$31)), "CR", " ")</f>
        <v xml:space="preserve"> </v>
      </c>
      <c r="AD76" s="22" t="str">
        <f>IF(AND(A76="javelin 500", OR(AND(D76='club records'!$F$32, E76&gt;='club records'!$G$32), AND(D76='club records'!$F$33, E76&gt;='club records'!$G$33))), "CR", " ")</f>
        <v xml:space="preserve"> </v>
      </c>
      <c r="AE76" s="22" t="str">
        <f>IF(AND(A76="javelin 600", OR(AND(D76='club records'!$F$34, E76&gt;='club records'!$G$34), AND(D76='club records'!$F$35, E76&gt;='club records'!$G$35))), "CR", " ")</f>
        <v xml:space="preserve"> </v>
      </c>
      <c r="AF76" s="22" t="str">
        <f>IF(AND(A76="shot 2.72", AND(D76='club records'!$F$36, E76&gt;='club records'!$G$36)), "CR", " ")</f>
        <v xml:space="preserve"> </v>
      </c>
      <c r="AG76" s="22" t="str">
        <f>IF(AND(A76="shot 3", OR(AND(D76='club records'!$F$37, E76&gt;='club records'!$G$37), AND(D76='club records'!$F$38, E76&gt;='club records'!$G$38))), "CR", " ")</f>
        <v xml:space="preserve"> </v>
      </c>
      <c r="AH76" s="22" t="str">
        <f>IF(AND(A76="shot 4", OR(AND(D76='club records'!$F$39, E76&gt;='club records'!$G$39), AND(D76='club records'!$F$40, E76&gt;='club records'!$G$40))), "CR", " ")</f>
        <v xml:space="preserve"> </v>
      </c>
      <c r="AI76" s="22" t="str">
        <f>IF(AND(A76="70H", AND(D76='club records'!$J$6, E76&lt;='club records'!$K$6)), "CR", " ")</f>
        <v xml:space="preserve"> </v>
      </c>
      <c r="AJ76" s="22" t="str">
        <f>IF(AND(A76="75H", AND(D76='club records'!$J$7, E76&lt;='club records'!$K$7)), "CR", " ")</f>
        <v xml:space="preserve"> </v>
      </c>
      <c r="AK76" s="22" t="str">
        <f>IF(AND(A76="80H", AND(D76='club records'!$J$8, E76&lt;='club records'!$K$8)), "CR", " ")</f>
        <v xml:space="preserve"> </v>
      </c>
      <c r="AL76" s="22" t="str">
        <f>IF(AND(A76="100H", OR(AND(D76='club records'!$J$9, E76&lt;='club records'!$K$9), AND(D76='club records'!$J$10, E76&lt;='club records'!$K$10))), "CR", " ")</f>
        <v xml:space="preserve"> </v>
      </c>
      <c r="AM76" s="22" t="str">
        <f>IF(AND(A76="300H", AND(D76='club records'!$J$11, E76&lt;='club records'!$K$11)), "CR", " ")</f>
        <v xml:space="preserve"> </v>
      </c>
      <c r="AN76" s="22" t="str">
        <f>IF(AND(A76="400H", OR(AND(D76='club records'!$J$12, E76&lt;='club records'!$K$12), AND(D76='club records'!$J$13, E76&lt;='club records'!$K$13), AND(D76='club records'!$J$14, E76&lt;='club records'!$K$14))), "CR", " ")</f>
        <v xml:space="preserve"> </v>
      </c>
      <c r="AO76" s="22" t="str">
        <f>IF(AND(A76="1500SC", OR(AND(D76='club records'!$J$15, E76&lt;='club records'!$K$15), AND(D76='club records'!$J$16, E76&lt;='club records'!$K$16))), "CR", " ")</f>
        <v xml:space="preserve"> </v>
      </c>
      <c r="AP76" s="22" t="str">
        <f>IF(AND(A76="2000SC", OR(AND(D76='club records'!$J$18, E76&lt;='club records'!$K$18), AND(D76='club records'!$J$19, E76&lt;='club records'!$K$19))), "CR", " ")</f>
        <v xml:space="preserve"> </v>
      </c>
      <c r="AQ76" s="22" t="str">
        <f>IF(AND(A76="3000SC", AND(D76='club records'!$J$21, E76&lt;='club records'!$K$21)), "CR", " ")</f>
        <v xml:space="preserve"> </v>
      </c>
      <c r="AR76" s="21" t="str">
        <f>IF(AND(A76="4x100", OR(AND(D76='club records'!$N$1, E76&lt;='club records'!$O$1), AND(D76='club records'!$N$2, E76&lt;='club records'!$O$2), AND(D76='club records'!$N$3, E76&lt;='club records'!$O$3), AND(D76='club records'!$N$4, E76&lt;='club records'!$O$4), AND(D76='club records'!$N$5, E76&lt;='club records'!$O$5))), "CR", " ")</f>
        <v xml:space="preserve"> </v>
      </c>
      <c r="AS76" s="21" t="str">
        <f>IF(AND(A76="4x200", OR(AND(D76='club records'!$N$6, E76&lt;='club records'!$O$6), AND(D76='club records'!$N$7, E76&lt;='club records'!$O$7), AND(D76='club records'!$N$8, E76&lt;='club records'!$O$8), AND(D76='club records'!$N$9, E76&lt;='club records'!$O$9), AND(D76='club records'!$N$10, E76&lt;='club records'!$O$10))), "CR", " ")</f>
        <v xml:space="preserve"> </v>
      </c>
      <c r="AT76" s="21" t="str">
        <f>IF(AND(A76="4x300", OR(AND(D76='club records'!$N$11, E76&lt;='club records'!$O$11), AND(D76='club records'!$N$12, E76&lt;='club records'!$O$12))), "CR", " ")</f>
        <v xml:space="preserve"> </v>
      </c>
      <c r="AU76" s="21" t="str">
        <f>IF(AND(A76="4x400", OR(AND(D76='club records'!$N$13, E76&lt;='club records'!$O$13), AND(D76='club records'!$N$14, E76&lt;='club records'!$O$14), AND(D76='club records'!$N$15, E76&lt;='club records'!$O$15))), "CR", " ")</f>
        <v xml:space="preserve"> </v>
      </c>
      <c r="AV76" s="21" t="str">
        <f>IF(AND(A76="3x800", OR(AND(D76='club records'!$N$16, E76&lt;='club records'!$O$16), AND(D76='club records'!$N$17, E76&lt;='club records'!$O$17), AND(D76='club records'!$N$18, E76&lt;='club records'!$O$18), AND(D76='club records'!$N$19, E76&lt;='club records'!$O$19))), "CR", " ")</f>
        <v xml:space="preserve"> </v>
      </c>
      <c r="AW76" s="21" t="str">
        <f>IF(AND(A76="pentathlon", OR(AND(D76='club records'!$N$21, E76&gt;='club records'!$O$21), AND(D76='club records'!$N$22, E76&gt;='club records'!$O$22), AND(D76='club records'!$N$23, E76&gt;='club records'!$O$23), AND(D76='club records'!$N$24, E76&gt;='club records'!$O$24), AND(D76='club records'!$N$25, E76&gt;='club records'!$O$25))), "CR", " ")</f>
        <v xml:space="preserve"> </v>
      </c>
      <c r="AX76" s="21" t="str">
        <f>IF(AND(A76="heptathlon", OR(AND(D76='club records'!$N$26, E76&gt;='club records'!$O$26), AND(D76='club records'!$N$27, E76&gt;='club records'!$O$27), AND(D76='club records'!$N$28, E76&gt;='club records'!$O$28), )), "CR", " ")</f>
        <v xml:space="preserve"> </v>
      </c>
    </row>
    <row r="77" spans="1:50" ht="15" x14ac:dyDescent="0.25">
      <c r="A77" s="2" t="s">
        <v>44</v>
      </c>
      <c r="B77" s="2" t="s">
        <v>22</v>
      </c>
      <c r="C77" s="2" t="s">
        <v>23</v>
      </c>
      <c r="D77" s="13" t="s">
        <v>45</v>
      </c>
      <c r="E77" s="14">
        <v>3</v>
      </c>
      <c r="F77" s="19">
        <v>43596</v>
      </c>
      <c r="G77" s="2" t="s">
        <v>341</v>
      </c>
      <c r="H77" s="2" t="s">
        <v>367</v>
      </c>
      <c r="I77" s="20" t="str">
        <f>IF(OR(K77="CR", J77="CR", L77="CR", M77="CR", N77="CR", O77="CR", P77="CR", Q77="CR", R77="CR", S77="CR",T77="CR", U77="CR", V77="CR", W77="CR", X77="CR", Y77="CR", Z77="CR", AA77="CR", AB77="CR", AC77="CR", AD77="CR", AE77="CR", AF77="CR", AG77="CR", AH77="CR", AI77="CR", AJ77="CR", AK77="CR", AL77="CR", AM77="CR", AN77="CR", AO77="CR", AP77="CR", AQ77="CR", AR77="CR", AS77="CR", AT77="CR", AU77="CR", AV77="CR", AW77="CR", AX77="CR"), "***CLUB RECORD***", "")</f>
        <v/>
      </c>
      <c r="J77" s="21" t="str">
        <f>IF(AND(A77=100, OR(AND(D77='club records'!$B$6, E77&lt;='club records'!$C$6), AND(D77='club records'!$B$7, E77&lt;='club records'!$C$7), AND(D77='club records'!$B$8, E77&lt;='club records'!$C$8), AND(D77='club records'!$B$9, E77&lt;='club records'!$C$9), AND(D77='club records'!$B$10, E77&lt;='club records'!$C$10))),"CR"," ")</f>
        <v xml:space="preserve"> </v>
      </c>
      <c r="K77" s="21" t="str">
        <f>IF(AND(A77=200, OR(AND(D77='club records'!$B$11, E77&lt;='club records'!$C$11), AND(D77='club records'!$B$12, E77&lt;='club records'!$C$12), AND(D77='club records'!$B$13, E77&lt;='club records'!$C$13), AND(D77='club records'!$B$14, E77&lt;='club records'!$C$14), AND(D77='club records'!$B$15, E77&lt;='club records'!$C$15))),"CR"," ")</f>
        <v xml:space="preserve"> </v>
      </c>
      <c r="L77" s="21" t="str">
        <f>IF(AND(A77=300, OR(AND(D77='club records'!$B$16, E77&lt;='club records'!$C$16), AND(D77='club records'!$B$17, E77&lt;='club records'!$C$17))),"CR"," ")</f>
        <v xml:space="preserve"> </v>
      </c>
      <c r="M77" s="21" t="str">
        <f>IF(AND(A77=400, OR(AND(D77='club records'!$B$19, E77&lt;='club records'!$C$19), AND(D77='club records'!$B$20, E77&lt;='club records'!$C$20), AND(D77='club records'!$B$21, E77&lt;='club records'!$C$21))),"CR"," ")</f>
        <v xml:space="preserve"> </v>
      </c>
      <c r="N77" s="21" t="str">
        <f>IF(AND(A77=800, OR(AND(D77='club records'!$B$22, E77&lt;='club records'!$C$22), AND(D77='club records'!$B$23, E77&lt;='club records'!$C$23), AND(D77='club records'!$B$24, E77&lt;='club records'!$C$24), AND(D77='club records'!$B$25, E77&lt;='club records'!$C$25), AND(D77='club records'!$B$26, E77&lt;='club records'!$C$26))),"CR"," ")</f>
        <v xml:space="preserve"> </v>
      </c>
      <c r="O77" s="21" t="str">
        <f>IF(AND(A77=1200, AND(D77='club records'!$B$28, E77&lt;='club records'!$C$28)),"CR"," ")</f>
        <v xml:space="preserve"> </v>
      </c>
      <c r="P77" s="21" t="str">
        <f>IF(AND(A77=1500, OR(AND(D77='club records'!$B$29, E77&lt;='club records'!$C$29), AND(D77='club records'!$B$30, E77&lt;='club records'!$C$30), AND(D77='club records'!$B$31, E77&lt;='club records'!$C$31), AND(D77='club records'!$B$32, E77&lt;='club records'!$C$32), AND(D77='club records'!$B$33, E77&lt;='club records'!$C$33))),"CR"," ")</f>
        <v xml:space="preserve"> </v>
      </c>
      <c r="Q77" s="21" t="str">
        <f>IF(AND(A77="1M", AND(D77='club records'!$B$37,E77&lt;='club records'!$C$37)),"CR"," ")</f>
        <v xml:space="preserve"> </v>
      </c>
      <c r="R77" s="21" t="str">
        <f>IF(AND(A77=3000, OR(AND(D77='club records'!$B$39, E77&lt;='club records'!$C$39), AND(D77='club records'!$B$40, E77&lt;='club records'!$C$40), AND(D77='club records'!$B$41, E77&lt;='club records'!$C$41))),"CR"," ")</f>
        <v xml:space="preserve"> </v>
      </c>
      <c r="S77" s="21" t="str">
        <f>IF(AND(A77=5000, OR(AND(D77='club records'!$B$42, E77&lt;='club records'!$C$42), AND(D77='club records'!$B$43, E77&lt;='club records'!$C$43))),"CR"," ")</f>
        <v xml:space="preserve"> </v>
      </c>
      <c r="T77" s="21" t="str">
        <f>IF(AND(A77=10000, OR(AND(D77='club records'!$B$44, E77&lt;='club records'!$C$44), AND(D77='club records'!$B$45, E77&lt;='club records'!$C$45))),"CR"," ")</f>
        <v xml:space="preserve"> </v>
      </c>
      <c r="U77" s="22" t="str">
        <f>IF(AND(A77="high jump", OR(AND(D77='club records'!$F$1, E77&gt;='club records'!$G$1), AND(D77='club records'!$F$2, E77&gt;='club records'!$G$2), AND(D77='club records'!$F$3, E77&gt;='club records'!$G$3),AND(D77='club records'!$F$4, E77&gt;='club records'!$G$4), AND(D77='club records'!$F$5, E77&gt;='club records'!$G$5))), "CR", " ")</f>
        <v xml:space="preserve"> </v>
      </c>
      <c r="V77" s="22" t="str">
        <f>IF(AND(A77="long jump", OR(AND(D77='club records'!$F$6, E77&gt;='club records'!$G$6), AND(D77='club records'!$F$7, E77&gt;='club records'!$G$7), AND(D77='club records'!$F$8, E77&gt;='club records'!$G$8), AND(D77='club records'!$F$9, E77&gt;='club records'!$G$9), AND(D77='club records'!$F$10, E77&gt;='club records'!$G$10))), "CR", " ")</f>
        <v xml:space="preserve"> </v>
      </c>
      <c r="W77" s="22" t="str">
        <f>IF(AND(A77="triple jump", OR(AND(D77='club records'!$F$11, E77&gt;='club records'!$G$11), AND(D77='club records'!$F$12, E77&gt;='club records'!$G$12), AND(D77='club records'!$F$13, E77&gt;='club records'!$G$13), AND(D77='club records'!$F$14, E77&gt;='club records'!$G$14), AND(D77='club records'!$F$15, E77&gt;='club records'!$G$15))), "CR", " ")</f>
        <v xml:space="preserve"> </v>
      </c>
      <c r="X77" s="22" t="str">
        <f>IF(AND(A77="pole vault", OR(AND(D77='club records'!$F$16, E77&gt;='club records'!$G$16), AND(D77='club records'!$F$17, E77&gt;='club records'!$G$17), AND(D77='club records'!$F$18, E77&gt;='club records'!$G$18), AND(D77='club records'!$F$19, E77&gt;='club records'!$G$19), AND(D77='club records'!$F$20, E77&gt;='club records'!$G$20))), "CR", " ")</f>
        <v xml:space="preserve"> </v>
      </c>
      <c r="Y77" s="22" t="str">
        <f>IF(AND(A77="discus 0.75", AND(D77='club records'!$F$21, E77&gt;='club records'!$G$21)), "CR", " ")</f>
        <v xml:space="preserve"> </v>
      </c>
      <c r="Z77" s="22" t="str">
        <f>IF(AND(A77="discus 1", OR(AND(D77='club records'!$F$22, E77&gt;='club records'!$G$22), AND(D77='club records'!$F$23, E77&gt;='club records'!$G$23), AND(D77='club records'!$F$24, E77&gt;='club records'!$G$24), AND(D77='club records'!$F$25, E77&gt;='club records'!$G$25))), "CR", " ")</f>
        <v xml:space="preserve"> </v>
      </c>
      <c r="AA77" s="22" t="str">
        <f>IF(AND(A77="hammer 3", OR(AND(D77='club records'!$F$26, E77&gt;='club records'!$G$26), AND(D77='club records'!$F$27, E77&gt;='club records'!$G$27), AND(D77='club records'!$F$28, E77&gt;='club records'!$G$28))), "CR", " ")</f>
        <v xml:space="preserve"> </v>
      </c>
      <c r="AB77" s="22" t="str">
        <f>IF(AND(A77="hammer 4", OR(AND(D77='club records'!$F$29, E77&gt;='club records'!$G$29), AND(D77='club records'!$F$30, E77&gt;='club records'!$G$30))), "CR", " ")</f>
        <v xml:space="preserve"> </v>
      </c>
      <c r="AC77" s="22" t="str">
        <f>IF(AND(A77="javelin 400", AND(D77='club records'!$F$31, E77&gt;='club records'!$G$31)), "CR", " ")</f>
        <v xml:space="preserve"> </v>
      </c>
      <c r="AD77" s="22" t="str">
        <f>IF(AND(A77="javelin 500", OR(AND(D77='club records'!$F$32, E77&gt;='club records'!$G$32), AND(D77='club records'!$F$33, E77&gt;='club records'!$G$33))), "CR", " ")</f>
        <v xml:space="preserve"> </v>
      </c>
      <c r="AE77" s="22" t="str">
        <f>IF(AND(A77="javelin 600", OR(AND(D77='club records'!$F$34, E77&gt;='club records'!$G$34), AND(D77='club records'!$F$35, E77&gt;='club records'!$G$35))), "CR", " ")</f>
        <v xml:space="preserve"> </v>
      </c>
      <c r="AF77" s="22" t="str">
        <f>IF(AND(A77="shot 2.72", AND(D77='club records'!$F$36, E77&gt;='club records'!$G$36)), "CR", " ")</f>
        <v xml:space="preserve"> </v>
      </c>
      <c r="AG77" s="22" t="str">
        <f>IF(AND(A77="shot 3", OR(AND(D77='club records'!$F$37, E77&gt;='club records'!$G$37), AND(D77='club records'!$F$38, E77&gt;='club records'!$G$38))), "CR", " ")</f>
        <v xml:space="preserve"> </v>
      </c>
      <c r="AH77" s="22" t="str">
        <f>IF(AND(A77="shot 4", OR(AND(D77='club records'!$F$39, E77&gt;='club records'!$G$39), AND(D77='club records'!$F$40, E77&gt;='club records'!$G$40))), "CR", " ")</f>
        <v xml:space="preserve"> </v>
      </c>
      <c r="AI77" s="22" t="str">
        <f>IF(AND(A77="70H", AND(D77='club records'!$J$6, E77&lt;='club records'!$K$6)), "CR", " ")</f>
        <v xml:space="preserve"> </v>
      </c>
      <c r="AJ77" s="22" t="str">
        <f>IF(AND(A77="75H", AND(D77='club records'!$J$7, E77&lt;='club records'!$K$7)), "CR", " ")</f>
        <v xml:space="preserve"> </v>
      </c>
      <c r="AK77" s="22" t="str">
        <f>IF(AND(A77="80H", AND(D77='club records'!$J$8, E77&lt;='club records'!$K$8)), "CR", " ")</f>
        <v xml:space="preserve"> </v>
      </c>
      <c r="AL77" s="22" t="str">
        <f>IF(AND(A77="100H", OR(AND(D77='club records'!$J$9, E77&lt;='club records'!$K$9), AND(D77='club records'!$J$10, E77&lt;='club records'!$K$10))), "CR", " ")</f>
        <v xml:space="preserve"> </v>
      </c>
      <c r="AM77" s="22" t="str">
        <f>IF(AND(A77="300H", AND(D77='club records'!$J$11, E77&lt;='club records'!$K$11)), "CR", " ")</f>
        <v xml:space="preserve"> </v>
      </c>
      <c r="AN77" s="22" t="str">
        <f>IF(AND(A77="400H", OR(AND(D77='club records'!$J$12, E77&lt;='club records'!$K$12), AND(D77='club records'!$J$13, E77&lt;='club records'!$K$13), AND(D77='club records'!$J$14, E77&lt;='club records'!$K$14))), "CR", " ")</f>
        <v xml:space="preserve"> </v>
      </c>
      <c r="AO77" s="22" t="str">
        <f>IF(AND(A77="1500SC", OR(AND(D77='club records'!$J$15, E77&lt;='club records'!$K$15), AND(D77='club records'!$J$16, E77&lt;='club records'!$K$16))), "CR", " ")</f>
        <v xml:space="preserve"> </v>
      </c>
      <c r="AP77" s="22" t="str">
        <f>IF(AND(A77="2000SC", OR(AND(D77='club records'!$J$18, E77&lt;='club records'!$K$18), AND(D77='club records'!$J$19, E77&lt;='club records'!$K$19))), "CR", " ")</f>
        <v xml:space="preserve"> </v>
      </c>
      <c r="AQ77" s="22" t="str">
        <f>IF(AND(A77="3000SC", AND(D77='club records'!$J$21, E77&lt;='club records'!$K$21)), "CR", " ")</f>
        <v xml:space="preserve"> </v>
      </c>
      <c r="AR77" s="21" t="str">
        <f>IF(AND(A77="4x100", OR(AND(D77='club records'!$N$1, E77&lt;='club records'!$O$1), AND(D77='club records'!$N$2, E77&lt;='club records'!$O$2), AND(D77='club records'!$N$3, E77&lt;='club records'!$O$3), AND(D77='club records'!$N$4, E77&lt;='club records'!$O$4), AND(D77='club records'!$N$5, E77&lt;='club records'!$O$5))), "CR", " ")</f>
        <v xml:space="preserve"> </v>
      </c>
      <c r="AS77" s="21" t="str">
        <f>IF(AND(A77="4x200", OR(AND(D77='club records'!$N$6, E77&lt;='club records'!$O$6), AND(D77='club records'!$N$7, E77&lt;='club records'!$O$7), AND(D77='club records'!$N$8, E77&lt;='club records'!$O$8), AND(D77='club records'!$N$9, E77&lt;='club records'!$O$9), AND(D77='club records'!$N$10, E77&lt;='club records'!$O$10))), "CR", " ")</f>
        <v xml:space="preserve"> </v>
      </c>
      <c r="AT77" s="21" t="str">
        <f>IF(AND(A77="4x300", OR(AND(D77='club records'!$N$11, E77&lt;='club records'!$O$11), AND(D77='club records'!$N$12, E77&lt;='club records'!$O$12))), "CR", " ")</f>
        <v xml:space="preserve"> </v>
      </c>
      <c r="AU77" s="21" t="str">
        <f>IF(AND(A77="4x400", OR(AND(D77='club records'!$N$13, E77&lt;='club records'!$O$13), AND(D77='club records'!$N$14, E77&lt;='club records'!$O$14), AND(D77='club records'!$N$15, E77&lt;='club records'!$O$15))), "CR", " ")</f>
        <v xml:space="preserve"> </v>
      </c>
      <c r="AV77" s="21" t="str">
        <f>IF(AND(A77="3x800", OR(AND(D77='club records'!$N$16, E77&lt;='club records'!$O$16), AND(D77='club records'!$N$17, E77&lt;='club records'!$O$17), AND(D77='club records'!$N$18, E77&lt;='club records'!$O$18), AND(D77='club records'!$N$19, E77&lt;='club records'!$O$19))), "CR", " ")</f>
        <v xml:space="preserve"> </v>
      </c>
      <c r="AW77" s="21" t="str">
        <f>IF(AND(A77="pentathlon", OR(AND(D77='club records'!$N$21, E77&gt;='club records'!$O$21), AND(D77='club records'!$N$22, E77&gt;='club records'!$O$22), AND(D77='club records'!$N$23, E77&gt;='club records'!$O$23), AND(D77='club records'!$N$24, E77&gt;='club records'!$O$24), AND(D77='club records'!$N$25, E77&gt;='club records'!$O$25))), "CR", " ")</f>
        <v xml:space="preserve"> </v>
      </c>
      <c r="AX77" s="21" t="str">
        <f>IF(AND(A77="heptathlon", OR(AND(D77='club records'!$N$26, E77&gt;='club records'!$O$26), AND(D77='club records'!$N$27, E77&gt;='club records'!$O$27), AND(D77='club records'!$N$28, E77&gt;='club records'!$O$28), )), "CR", " ")</f>
        <v xml:space="preserve"> </v>
      </c>
    </row>
    <row r="78" spans="1:50" ht="15" x14ac:dyDescent="0.25">
      <c r="A78" s="2" t="s">
        <v>44</v>
      </c>
      <c r="B78" s="2" t="s">
        <v>56</v>
      </c>
      <c r="C78" s="2" t="s">
        <v>231</v>
      </c>
      <c r="D78" s="13" t="s">
        <v>45</v>
      </c>
      <c r="E78" s="14">
        <v>3.9</v>
      </c>
      <c r="F78" s="19">
        <v>43639</v>
      </c>
      <c r="G78" s="2" t="s">
        <v>360</v>
      </c>
      <c r="H78" s="2" t="s">
        <v>453</v>
      </c>
      <c r="I78" s="20" t="str">
        <f>IF(OR(K78="CR", J78="CR", L78="CR", M78="CR", N78="CR", O78="CR", P78="CR", Q78="CR", R78="CR", S78="CR",T78="CR", U78="CR", V78="CR", W78="CR", X78="CR", Y78="CR", Z78="CR", AA78="CR", AB78="CR", AC78="CR", AD78="CR", AE78="CR", AF78="CR", AG78="CR", AH78="CR", AI78="CR", AJ78="CR", AK78="CR", AL78="CR", AM78="CR", AN78="CR", AO78="CR", AP78="CR", AQ78="CR", AR78="CR", AS78="CR", AT78="CR", AU78="CR", AV78="CR", AW78="CR", AX78="CR"), "***CLUB RECORD***", "")</f>
        <v/>
      </c>
      <c r="J78" s="21" t="str">
        <f>IF(AND(A78=100, OR(AND(D78='club records'!$B$6, E78&lt;='club records'!$C$6), AND(D78='club records'!$B$7, E78&lt;='club records'!$C$7), AND(D78='club records'!$B$8, E78&lt;='club records'!$C$8), AND(D78='club records'!$B$9, E78&lt;='club records'!$C$9), AND(D78='club records'!$B$10, E78&lt;='club records'!$C$10))),"CR"," ")</f>
        <v xml:space="preserve"> </v>
      </c>
      <c r="K78" s="21" t="str">
        <f>IF(AND(A78=200, OR(AND(D78='club records'!$B$11, E78&lt;='club records'!$C$11), AND(D78='club records'!$B$12, E78&lt;='club records'!$C$12), AND(D78='club records'!$B$13, E78&lt;='club records'!$C$13), AND(D78='club records'!$B$14, E78&lt;='club records'!$C$14), AND(D78='club records'!$B$15, E78&lt;='club records'!$C$15))),"CR"," ")</f>
        <v xml:space="preserve"> </v>
      </c>
      <c r="L78" s="21" t="str">
        <f>IF(AND(A78=300, OR(AND(D78='club records'!$B$16, E78&lt;='club records'!$C$16), AND(D78='club records'!$B$17, E78&lt;='club records'!$C$17))),"CR"," ")</f>
        <v xml:space="preserve"> </v>
      </c>
      <c r="M78" s="21" t="str">
        <f>IF(AND(A78=400, OR(AND(D78='club records'!$B$19, E78&lt;='club records'!$C$19), AND(D78='club records'!$B$20, E78&lt;='club records'!$C$20), AND(D78='club records'!$B$21, E78&lt;='club records'!$C$21))),"CR"," ")</f>
        <v xml:space="preserve"> </v>
      </c>
      <c r="N78" s="21" t="str">
        <f>IF(AND(A78=800, OR(AND(D78='club records'!$B$22, E78&lt;='club records'!$C$22), AND(D78='club records'!$B$23, E78&lt;='club records'!$C$23), AND(D78='club records'!$B$24, E78&lt;='club records'!$C$24), AND(D78='club records'!$B$25, E78&lt;='club records'!$C$25), AND(D78='club records'!$B$26, E78&lt;='club records'!$C$26))),"CR"," ")</f>
        <v xml:space="preserve"> </v>
      </c>
      <c r="O78" s="21" t="str">
        <f>IF(AND(A78=1200, AND(D78='club records'!$B$28, E78&lt;='club records'!$C$28)),"CR"," ")</f>
        <v xml:space="preserve"> </v>
      </c>
      <c r="P78" s="21" t="str">
        <f>IF(AND(A78=1500, OR(AND(D78='club records'!$B$29, E78&lt;='club records'!$C$29), AND(D78='club records'!$B$30, E78&lt;='club records'!$C$30), AND(D78='club records'!$B$31, E78&lt;='club records'!$C$31), AND(D78='club records'!$B$32, E78&lt;='club records'!$C$32), AND(D78='club records'!$B$33, E78&lt;='club records'!$C$33))),"CR"," ")</f>
        <v xml:space="preserve"> </v>
      </c>
      <c r="Q78" s="21" t="str">
        <f>IF(AND(A78="1M", AND(D78='club records'!$B$37,E78&lt;='club records'!$C$37)),"CR"," ")</f>
        <v xml:space="preserve"> </v>
      </c>
      <c r="R78" s="21" t="str">
        <f>IF(AND(A78=3000, OR(AND(D78='club records'!$B$39, E78&lt;='club records'!$C$39), AND(D78='club records'!$B$40, E78&lt;='club records'!$C$40), AND(D78='club records'!$B$41, E78&lt;='club records'!$C$41))),"CR"," ")</f>
        <v xml:space="preserve"> </v>
      </c>
      <c r="S78" s="21" t="str">
        <f>IF(AND(A78=5000, OR(AND(D78='club records'!$B$42, E78&lt;='club records'!$C$42), AND(D78='club records'!$B$43, E78&lt;='club records'!$C$43))),"CR"," ")</f>
        <v xml:space="preserve"> </v>
      </c>
      <c r="T78" s="21" t="str">
        <f>IF(AND(A78=10000, OR(AND(D78='club records'!$B$44, E78&lt;='club records'!$C$44), AND(D78='club records'!$B$45, E78&lt;='club records'!$C$45))),"CR"," ")</f>
        <v xml:space="preserve"> </v>
      </c>
      <c r="U78" s="22" t="str">
        <f>IF(AND(A78="high jump", OR(AND(D78='club records'!$F$1, E78&gt;='club records'!$G$1), AND(D78='club records'!$F$2, E78&gt;='club records'!$G$2), AND(D78='club records'!$F$3, E78&gt;='club records'!$G$3),AND(D78='club records'!$F$4, E78&gt;='club records'!$G$4), AND(D78='club records'!$F$5, E78&gt;='club records'!$G$5))), "CR", " ")</f>
        <v xml:space="preserve"> </v>
      </c>
      <c r="V78" s="22" t="str">
        <f>IF(AND(A78="long jump", OR(AND(D78='club records'!$F$6, E78&gt;='club records'!$G$6), AND(D78='club records'!$F$7, E78&gt;='club records'!$G$7), AND(D78='club records'!$F$8, E78&gt;='club records'!$G$8), AND(D78='club records'!$F$9, E78&gt;='club records'!$G$9), AND(D78='club records'!$F$10, E78&gt;='club records'!$G$10))), "CR", " ")</f>
        <v xml:space="preserve"> </v>
      </c>
      <c r="W78" s="22" t="str">
        <f>IF(AND(A78="triple jump", OR(AND(D78='club records'!$F$11, E78&gt;='club records'!$G$11), AND(D78='club records'!$F$12, E78&gt;='club records'!$G$12), AND(D78='club records'!$F$13, E78&gt;='club records'!$G$13), AND(D78='club records'!$F$14, E78&gt;='club records'!$G$14), AND(D78='club records'!$F$15, E78&gt;='club records'!$G$15))), "CR", " ")</f>
        <v xml:space="preserve"> </v>
      </c>
      <c r="X78" s="22" t="str">
        <f>IF(AND(A78="pole vault", OR(AND(D78='club records'!$F$16, E78&gt;='club records'!$G$16), AND(D78='club records'!$F$17, E78&gt;='club records'!$G$17), AND(D78='club records'!$F$18, E78&gt;='club records'!$G$18), AND(D78='club records'!$F$19, E78&gt;='club records'!$G$19), AND(D78='club records'!$F$20, E78&gt;='club records'!$G$20))), "CR", " ")</f>
        <v xml:space="preserve"> </v>
      </c>
      <c r="Y78" s="22" t="str">
        <f>IF(AND(A78="discus 0.75", AND(D78='club records'!$F$21, E78&gt;='club records'!$G$21)), "CR", " ")</f>
        <v xml:space="preserve"> </v>
      </c>
      <c r="Z78" s="22" t="str">
        <f>IF(AND(A78="discus 1", OR(AND(D78='club records'!$F$22, E78&gt;='club records'!$G$22), AND(D78='club records'!$F$23, E78&gt;='club records'!$G$23), AND(D78='club records'!$F$24, E78&gt;='club records'!$G$24), AND(D78='club records'!$F$25, E78&gt;='club records'!$G$25))), "CR", " ")</f>
        <v xml:space="preserve"> </v>
      </c>
      <c r="AA78" s="22" t="str">
        <f>IF(AND(A78="hammer 3", OR(AND(D78='club records'!$F$26, E78&gt;='club records'!$G$26), AND(D78='club records'!$F$27, E78&gt;='club records'!$G$27), AND(D78='club records'!$F$28, E78&gt;='club records'!$G$28))), "CR", " ")</f>
        <v xml:space="preserve"> </v>
      </c>
      <c r="AB78" s="22" t="str">
        <f>IF(AND(A78="hammer 4", OR(AND(D78='club records'!$F$29, E78&gt;='club records'!$G$29), AND(D78='club records'!$F$30, E78&gt;='club records'!$G$30))), "CR", " ")</f>
        <v xml:space="preserve"> </v>
      </c>
      <c r="AC78" s="22" t="str">
        <f>IF(AND(A78="javelin 400", AND(D78='club records'!$F$31, E78&gt;='club records'!$G$31)), "CR", " ")</f>
        <v xml:space="preserve"> </v>
      </c>
      <c r="AD78" s="22" t="str">
        <f>IF(AND(A78="javelin 500", OR(AND(D78='club records'!$F$32, E78&gt;='club records'!$G$32), AND(D78='club records'!$F$33, E78&gt;='club records'!$G$33))), "CR", " ")</f>
        <v xml:space="preserve"> </v>
      </c>
      <c r="AE78" s="22" t="str">
        <f>IF(AND(A78="javelin 600", OR(AND(D78='club records'!$F$34, E78&gt;='club records'!$G$34), AND(D78='club records'!$F$35, E78&gt;='club records'!$G$35))), "CR", " ")</f>
        <v xml:space="preserve"> </v>
      </c>
      <c r="AF78" s="22" t="str">
        <f>IF(AND(A78="shot 2.72", AND(D78='club records'!$F$36, E78&gt;='club records'!$G$36)), "CR", " ")</f>
        <v xml:space="preserve"> </v>
      </c>
      <c r="AG78" s="22" t="str">
        <f>IF(AND(A78="shot 3", OR(AND(D78='club records'!$F$37, E78&gt;='club records'!$G$37), AND(D78='club records'!$F$38, E78&gt;='club records'!$G$38))), "CR", " ")</f>
        <v xml:space="preserve"> </v>
      </c>
      <c r="AH78" s="22" t="str">
        <f>IF(AND(A78="shot 4", OR(AND(D78='club records'!$F$39, E78&gt;='club records'!$G$39), AND(D78='club records'!$F$40, E78&gt;='club records'!$G$40))), "CR", " ")</f>
        <v xml:space="preserve"> </v>
      </c>
      <c r="AI78" s="22" t="str">
        <f>IF(AND(A78="70H", AND(D78='club records'!$J$6, E78&lt;='club records'!$K$6)), "CR", " ")</f>
        <v xml:space="preserve"> </v>
      </c>
      <c r="AJ78" s="22" t="str">
        <f>IF(AND(A78="75H", AND(D78='club records'!$J$7, E78&lt;='club records'!$K$7)), "CR", " ")</f>
        <v xml:space="preserve"> </v>
      </c>
      <c r="AK78" s="22" t="str">
        <f>IF(AND(A78="80H", AND(D78='club records'!$J$8, E78&lt;='club records'!$K$8)), "CR", " ")</f>
        <v xml:space="preserve"> </v>
      </c>
      <c r="AL78" s="22" t="str">
        <f>IF(AND(A78="100H", OR(AND(D78='club records'!$J$9, E78&lt;='club records'!$K$9), AND(D78='club records'!$J$10, E78&lt;='club records'!$K$10))), "CR", " ")</f>
        <v xml:space="preserve"> </v>
      </c>
      <c r="AM78" s="22" t="str">
        <f>IF(AND(A78="300H", AND(D78='club records'!$J$11, E78&lt;='club records'!$K$11)), "CR", " ")</f>
        <v xml:space="preserve"> </v>
      </c>
      <c r="AN78" s="22" t="str">
        <f>IF(AND(A78="400H", OR(AND(D78='club records'!$J$12, E78&lt;='club records'!$K$12), AND(D78='club records'!$J$13, E78&lt;='club records'!$K$13), AND(D78='club records'!$J$14, E78&lt;='club records'!$K$14))), "CR", " ")</f>
        <v xml:space="preserve"> </v>
      </c>
      <c r="AO78" s="22" t="str">
        <f>IF(AND(A78="1500SC", OR(AND(D78='club records'!$J$15, E78&lt;='club records'!$K$15), AND(D78='club records'!$J$16, E78&lt;='club records'!$K$16))), "CR", " ")</f>
        <v xml:space="preserve"> </v>
      </c>
      <c r="AP78" s="22" t="str">
        <f>IF(AND(A78="2000SC", OR(AND(D78='club records'!$J$18, E78&lt;='club records'!$K$18), AND(D78='club records'!$J$19, E78&lt;='club records'!$K$19))), "CR", " ")</f>
        <v xml:space="preserve"> </v>
      </c>
      <c r="AQ78" s="22" t="str">
        <f>IF(AND(A78="3000SC", AND(D78='club records'!$J$21, E78&lt;='club records'!$K$21)), "CR", " ")</f>
        <v xml:space="preserve"> </v>
      </c>
      <c r="AR78" s="21" t="str">
        <f>IF(AND(A78="4x100", OR(AND(D78='club records'!$N$1, E78&lt;='club records'!$O$1), AND(D78='club records'!$N$2, E78&lt;='club records'!$O$2), AND(D78='club records'!$N$3, E78&lt;='club records'!$O$3), AND(D78='club records'!$N$4, E78&lt;='club records'!$O$4), AND(D78='club records'!$N$5, E78&lt;='club records'!$O$5))), "CR", " ")</f>
        <v xml:space="preserve"> </v>
      </c>
      <c r="AS78" s="21" t="str">
        <f>IF(AND(A78="4x200", OR(AND(D78='club records'!$N$6, E78&lt;='club records'!$O$6), AND(D78='club records'!$N$7, E78&lt;='club records'!$O$7), AND(D78='club records'!$N$8, E78&lt;='club records'!$O$8), AND(D78='club records'!$N$9, E78&lt;='club records'!$O$9), AND(D78='club records'!$N$10, E78&lt;='club records'!$O$10))), "CR", " ")</f>
        <v xml:space="preserve"> </v>
      </c>
      <c r="AT78" s="21" t="str">
        <f>IF(AND(A78="4x300", OR(AND(D78='club records'!$N$11, E78&lt;='club records'!$O$11), AND(D78='club records'!$N$12, E78&lt;='club records'!$O$12))), "CR", " ")</f>
        <v xml:space="preserve"> </v>
      </c>
      <c r="AU78" s="21" t="str">
        <f>IF(AND(A78="4x400", OR(AND(D78='club records'!$N$13, E78&lt;='club records'!$O$13), AND(D78='club records'!$N$14, E78&lt;='club records'!$O$14), AND(D78='club records'!$N$15, E78&lt;='club records'!$O$15))), "CR", " ")</f>
        <v xml:space="preserve"> </v>
      </c>
      <c r="AV78" s="21" t="str">
        <f>IF(AND(A78="3x800", OR(AND(D78='club records'!$N$16, E78&lt;='club records'!$O$16), AND(D78='club records'!$N$17, E78&lt;='club records'!$O$17), AND(D78='club records'!$N$18, E78&lt;='club records'!$O$18), AND(D78='club records'!$N$19, E78&lt;='club records'!$O$19))), "CR", " ")</f>
        <v xml:space="preserve"> </v>
      </c>
      <c r="AW78" s="21" t="str">
        <f>IF(AND(A78="pentathlon", OR(AND(D78='club records'!$N$21, E78&gt;='club records'!$O$21), AND(D78='club records'!$N$22, E78&gt;='club records'!$O$22), AND(D78='club records'!$N$23, E78&gt;='club records'!$O$23), AND(D78='club records'!$N$24, E78&gt;='club records'!$O$24), AND(D78='club records'!$N$25, E78&gt;='club records'!$O$25))), "CR", " ")</f>
        <v xml:space="preserve"> </v>
      </c>
      <c r="AX78" s="21" t="str">
        <f>IF(AND(A78="heptathlon", OR(AND(D78='club records'!$N$26, E78&gt;='club records'!$O$26), AND(D78='club records'!$N$27, E78&gt;='club records'!$O$27), AND(D78='club records'!$N$28, E78&gt;='club records'!$O$28), )), "CR", " ")</f>
        <v xml:space="preserve"> </v>
      </c>
    </row>
    <row r="79" spans="1:50" ht="15" x14ac:dyDescent="0.25">
      <c r="A79" s="12" t="s">
        <v>44</v>
      </c>
      <c r="B79" s="12" t="s">
        <v>186</v>
      </c>
      <c r="C79" s="12" t="s">
        <v>187</v>
      </c>
      <c r="D79" s="16" t="s">
        <v>45</v>
      </c>
      <c r="E79" s="17">
        <v>4.0999999999999996</v>
      </c>
      <c r="F79" s="25">
        <v>43628</v>
      </c>
      <c r="G79" s="27" t="s">
        <v>375</v>
      </c>
      <c r="H79" s="12"/>
      <c r="I79" s="21" t="str">
        <f>IF(OR(K79="CR", J79="CR", L79="CR", M79="CR", N79="CR", O79="CR", P79="CR", Q79="CR", R79="CR", S79="CR",T79="CR", U79="CR", V79="CR", W79="CR", X79="CR", Y79="CR", Z79="CR", AA79="CR", AB79="CR", AC79="CR", AD79="CR", AE79="CR", AF79="CR", AG79="CR", AH79="CR", AI79="CR", AJ79="CR", AK79="CR", AL79="CR", AM79="CR", AN79="CR", AO79="CR", AP79="CR", AQ79="CR", AR79="CR", AS79="CR", AT79="CR", AU79="CR", AV79="CR", AW79="CR", AX79="CR"), "***CLUB RECORD***", "")</f>
        <v>***CLUB RECORD***</v>
      </c>
      <c r="J79" s="21" t="str">
        <f>IF(AND(A79=100, OR(AND(D79='club records'!$B$6, E79&lt;='club records'!$C$6), AND(D79='club records'!$B$7, E79&lt;='club records'!$C$7), AND(D79='club records'!$B$8, E79&lt;='club records'!$C$8), AND(D79='club records'!$B$9, E79&lt;='club records'!$C$9), AND(D79='club records'!$B$10, E79&lt;='club records'!$C$10))),"CR"," ")</f>
        <v xml:space="preserve"> </v>
      </c>
      <c r="K79" s="21" t="str">
        <f>IF(AND(A79=200, OR(AND(D79='club records'!$B$11, E79&lt;='club records'!$C$11), AND(D79='club records'!$B$12, E79&lt;='club records'!$C$12), AND(D79='club records'!$B$13, E79&lt;='club records'!$C$13), AND(D79='club records'!$B$14, E79&lt;='club records'!$C$14), AND(D79='club records'!$B$15, E79&lt;='club records'!$C$15))),"CR"," ")</f>
        <v xml:space="preserve"> </v>
      </c>
      <c r="L79" s="21" t="str">
        <f>IF(AND(A79=300, OR(AND(D79='club records'!$B$16, E79&lt;='club records'!$C$16), AND(D79='club records'!$B$17, E79&lt;='club records'!$C$17))),"CR"," ")</f>
        <v xml:space="preserve"> </v>
      </c>
      <c r="M79" s="21" t="str">
        <f>IF(AND(A79=400, OR(AND(D79='club records'!$B$19, E79&lt;='club records'!$C$19), AND(D79='club records'!$B$20, E79&lt;='club records'!$C$20), AND(D79='club records'!$B$21, E79&lt;='club records'!$C$21))),"CR"," ")</f>
        <v xml:space="preserve"> </v>
      </c>
      <c r="N79" s="21" t="str">
        <f>IF(AND(A79=800, OR(AND(D79='club records'!$B$22, E79&lt;='club records'!$C$22), AND(D79='club records'!$B$23, E79&lt;='club records'!$C$23), AND(D79='club records'!$B$24, E79&lt;='club records'!$C$24), AND(D79='club records'!$B$25, E79&lt;='club records'!$C$25), AND(D79='club records'!$B$26, E79&lt;='club records'!$C$26))),"CR"," ")</f>
        <v xml:space="preserve"> </v>
      </c>
      <c r="O79" s="21" t="str">
        <f>IF(AND(A79=1200, AND(D79='club records'!$B$28, E79&lt;='club records'!$C$28)),"CR"," ")</f>
        <v xml:space="preserve"> </v>
      </c>
      <c r="P79" s="21" t="str">
        <f>IF(AND(A79=1500, OR(AND(D79='club records'!$B$29, E79&lt;='club records'!$C$29), AND(D79='club records'!$B$30, E79&lt;='club records'!$C$30), AND(D79='club records'!$B$31, E79&lt;='club records'!$C$31), AND(D79='club records'!$B$32, E79&lt;='club records'!$C$32), AND(D79='club records'!$B$33, E79&lt;='club records'!$C$33))),"CR"," ")</f>
        <v xml:space="preserve"> </v>
      </c>
      <c r="Q79" s="21" t="str">
        <f>IF(AND(A79="1M", AND(D79='club records'!$B$37,E79&lt;='club records'!$C$37)),"CR"," ")</f>
        <v xml:space="preserve"> </v>
      </c>
      <c r="R79" s="21" t="str">
        <f>IF(AND(A79=3000, OR(AND(D79='club records'!$B$39, E79&lt;='club records'!$C$39), AND(D79='club records'!$B$40, E79&lt;='club records'!$C$40), AND(D79='club records'!$B$41, E79&lt;='club records'!$C$41))),"CR"," ")</f>
        <v xml:space="preserve"> </v>
      </c>
      <c r="S79" s="21" t="str">
        <f>IF(AND(A79=5000, OR(AND(D79='club records'!$B$42, E79&lt;='club records'!$C$42), AND(D79='club records'!$B$43, E79&lt;='club records'!$C$43))),"CR"," ")</f>
        <v xml:space="preserve"> </v>
      </c>
      <c r="T79" s="21" t="str">
        <f>IF(AND(A79=10000, OR(AND(D79='club records'!$B$44, E79&lt;='club records'!$C$44), AND(D79='club records'!$B$45, E79&lt;='club records'!$C$45))),"CR"," ")</f>
        <v xml:space="preserve"> </v>
      </c>
      <c r="U79" s="22" t="str">
        <f>IF(AND(A79="high jump", OR(AND(D79='club records'!$F$1, E79&gt;='club records'!$G$1), AND(D79='club records'!$F$2, E79&gt;='club records'!$G$2), AND(D79='club records'!$F$3, E79&gt;='club records'!$G$3),AND(D79='club records'!$F$4, E79&gt;='club records'!$G$4), AND(D79='club records'!$F$5, E79&gt;='club records'!$G$5))), "CR", " ")</f>
        <v xml:space="preserve"> </v>
      </c>
      <c r="V79" s="22" t="str">
        <f>IF(AND(A79="long jump", OR(AND(D79='club records'!$F$6, E79&gt;='club records'!$G$6), AND(D79='club records'!$F$7, E79&gt;='club records'!$G$7), AND(D79='club records'!$F$8, E79&gt;='club records'!$G$8), AND(D79='club records'!$F$9, E79&gt;='club records'!$G$9), AND(D79='club records'!$F$10, E79&gt;='club records'!$G$10))), "CR", " ")</f>
        <v xml:space="preserve"> </v>
      </c>
      <c r="W79" s="22" t="str">
        <f>IF(AND(A79="triple jump", OR(AND(D79='club records'!$F$11, E79&gt;='club records'!$G$11), AND(D79='club records'!$F$12, E79&gt;='club records'!$G$12), AND(D79='club records'!$F$13, E79&gt;='club records'!$G$13), AND(D79='club records'!$F$14, E79&gt;='club records'!$G$14), AND(D79='club records'!$F$15, E79&gt;='club records'!$G$15))), "CR", " ")</f>
        <v xml:space="preserve"> </v>
      </c>
      <c r="X79" s="22" t="str">
        <f>IF(AND(A79="pole vault", OR(AND(D79='club records'!$F$16, E79&gt;='club records'!$G$16), AND(D79='club records'!$F$17, E79&gt;='club records'!$G$17), AND(D79='club records'!$F$18, E79&gt;='club records'!$G$18), AND(D79='club records'!$F$19, E79&gt;='club records'!$G$19), AND(D79='club records'!$F$20, E79&gt;='club records'!$G$20))), "CR", " ")</f>
        <v>CR</v>
      </c>
      <c r="Y79" s="22" t="str">
        <f>IF(AND(A79="discus 0.75", AND(D79='club records'!$F$21, E79&gt;='club records'!$G$21)), "CR", " ")</f>
        <v xml:space="preserve"> </v>
      </c>
      <c r="Z79" s="22" t="str">
        <f>IF(AND(A79="discus 1", OR(AND(D79='club records'!$F$22, E79&gt;='club records'!$G$22), AND(D79='club records'!$F$23, E79&gt;='club records'!$G$23), AND(D79='club records'!$F$24, E79&gt;='club records'!$G$24), AND(D79='club records'!$F$25, E79&gt;='club records'!$G$25))), "CR", " ")</f>
        <v xml:space="preserve"> </v>
      </c>
      <c r="AA79" s="22" t="str">
        <f>IF(AND(A79="hammer 3", OR(AND(D79='club records'!$F$26, E79&gt;='club records'!$G$26), AND(D79='club records'!$F$27, E79&gt;='club records'!$G$27), AND(D79='club records'!$F$28, E79&gt;='club records'!$G$28))), "CR", " ")</f>
        <v xml:space="preserve"> </v>
      </c>
      <c r="AB79" s="22" t="str">
        <f>IF(AND(A79="hammer 4", OR(AND(D79='club records'!$F$29, E79&gt;='club records'!$G$29), AND(D79='club records'!$F$30, E79&gt;='club records'!$G$30))), "CR", " ")</f>
        <v xml:space="preserve"> </v>
      </c>
      <c r="AC79" s="22" t="str">
        <f>IF(AND(A79="javelin 400", AND(D79='club records'!$F$31, E79&gt;='club records'!$G$31)), "CR", " ")</f>
        <v xml:space="preserve"> </v>
      </c>
      <c r="AD79" s="22" t="str">
        <f>IF(AND(A79="javelin 500", OR(AND(D79='club records'!$F$32, E79&gt;='club records'!$G$32), AND(D79='club records'!$F$33, E79&gt;='club records'!$G$33))), "CR", " ")</f>
        <v xml:space="preserve"> </v>
      </c>
      <c r="AE79" s="22" t="str">
        <f>IF(AND(A79="javelin 600", OR(AND(D79='club records'!$F$34, E79&gt;='club records'!$G$34), AND(D79='club records'!$F$35, E79&gt;='club records'!$G$35))), "CR", " ")</f>
        <v xml:space="preserve"> </v>
      </c>
      <c r="AF79" s="22" t="str">
        <f>IF(AND(A79="shot 2.72", AND(D79='club records'!$F$36, E79&gt;='club records'!$G$36)), "CR", " ")</f>
        <v xml:space="preserve"> </v>
      </c>
      <c r="AG79" s="22" t="str">
        <f>IF(AND(A79="shot 3", OR(AND(D79='club records'!$F$37, E79&gt;='club records'!$G$37), AND(D79='club records'!$F$38, E79&gt;='club records'!$G$38))), "CR", " ")</f>
        <v xml:space="preserve"> </v>
      </c>
      <c r="AH79" s="22" t="str">
        <f>IF(AND(A79="shot 4", OR(AND(D79='club records'!$F$39, E79&gt;='club records'!$G$39), AND(D79='club records'!$F$40, E79&gt;='club records'!$G$40))), "CR", " ")</f>
        <v xml:space="preserve"> </v>
      </c>
      <c r="AI79" s="22" t="str">
        <f>IF(AND(A79="70H", AND(D79='club records'!$J$6, E79&lt;='club records'!$K$6)), "CR", " ")</f>
        <v xml:space="preserve"> </v>
      </c>
      <c r="AJ79" s="22" t="str">
        <f>IF(AND(A79="75H", AND(D79='club records'!$J$7, E79&lt;='club records'!$K$7)), "CR", " ")</f>
        <v xml:space="preserve"> </v>
      </c>
      <c r="AK79" s="22" t="str">
        <f>IF(AND(A79="80H", AND(D79='club records'!$J$8, E79&lt;='club records'!$K$8)), "CR", " ")</f>
        <v xml:space="preserve"> </v>
      </c>
      <c r="AL79" s="22" t="str">
        <f>IF(AND(A79="100H", OR(AND(D79='club records'!$J$9, E79&lt;='club records'!$K$9), AND(D79='club records'!$J$10, E79&lt;='club records'!$K$10))), "CR", " ")</f>
        <v xml:space="preserve"> </v>
      </c>
      <c r="AM79" s="22" t="str">
        <f>IF(AND(A79="300H", AND(D79='club records'!$J$11, E79&lt;='club records'!$K$11)), "CR", " ")</f>
        <v xml:space="preserve"> </v>
      </c>
      <c r="AN79" s="22" t="str">
        <f>IF(AND(A79="400H", OR(AND(D79='club records'!$J$12, E79&lt;='club records'!$K$12), AND(D79='club records'!$J$13, E79&lt;='club records'!$K$13), AND(D79='club records'!$J$14, E79&lt;='club records'!$K$14))), "CR", " ")</f>
        <v xml:space="preserve"> </v>
      </c>
      <c r="AO79" s="22" t="str">
        <f>IF(AND(A79="1500SC", OR(AND(D79='club records'!$J$15, E79&lt;='club records'!$K$15), AND(D79='club records'!$J$16, E79&lt;='club records'!$K$16))), "CR", " ")</f>
        <v xml:space="preserve"> </v>
      </c>
      <c r="AP79" s="22" t="str">
        <f>IF(AND(A79="2000SC", OR(AND(D79='club records'!$J$18, E79&lt;='club records'!$K$18), AND(D79='club records'!$J$19, E79&lt;='club records'!$K$19))), "CR", " ")</f>
        <v xml:space="preserve"> </v>
      </c>
      <c r="AQ79" s="22" t="str">
        <f>IF(AND(A79="3000SC", AND(D79='club records'!$J$21, E79&lt;='club records'!$K$21)), "CR", " ")</f>
        <v xml:space="preserve"> </v>
      </c>
      <c r="AR79" s="21" t="str">
        <f>IF(AND(A79="4x100", OR(AND(D79='club records'!$N$1, E79&lt;='club records'!$O$1), AND(D79='club records'!$N$2, E79&lt;='club records'!$O$2), AND(D79='club records'!$N$3, E79&lt;='club records'!$O$3), AND(D79='club records'!$N$4, E79&lt;='club records'!$O$4), AND(D79='club records'!$N$5, E79&lt;='club records'!$O$5))), "CR", " ")</f>
        <v xml:space="preserve"> </v>
      </c>
      <c r="AS79" s="21" t="str">
        <f>IF(AND(A79="4x200", OR(AND(D79='club records'!$N$6, E79&lt;='club records'!$O$6), AND(D79='club records'!$N$7, E79&lt;='club records'!$O$7), AND(D79='club records'!$N$8, E79&lt;='club records'!$O$8), AND(D79='club records'!$N$9, E79&lt;='club records'!$O$9), AND(D79='club records'!$N$10, E79&lt;='club records'!$O$10))), "CR", " ")</f>
        <v xml:space="preserve"> </v>
      </c>
      <c r="AT79" s="21" t="str">
        <f>IF(AND(A79="4x300", OR(AND(D79='club records'!$N$11, E79&lt;='club records'!$O$11), AND(D79='club records'!$N$12, E79&lt;='club records'!$O$12))), "CR", " ")</f>
        <v xml:space="preserve"> </v>
      </c>
      <c r="AU79" s="21" t="str">
        <f>IF(AND(A79="4x400", OR(AND(D79='club records'!$N$13, E79&lt;='club records'!$O$13), AND(D79='club records'!$N$14, E79&lt;='club records'!$O$14), AND(D79='club records'!$N$15, E79&lt;='club records'!$O$15))), "CR", " ")</f>
        <v xml:space="preserve"> </v>
      </c>
      <c r="AV79" s="21" t="str">
        <f>IF(AND(A79="3x800", OR(AND(D79='club records'!$N$16, E79&lt;='club records'!$O$16), AND(D79='club records'!$N$17, E79&lt;='club records'!$O$17), AND(D79='club records'!$N$18, E79&lt;='club records'!$O$18), AND(D79='club records'!$N$19, E79&lt;='club records'!$O$19))), "CR", " ")</f>
        <v xml:space="preserve"> </v>
      </c>
      <c r="AW79" s="21" t="str">
        <f>IF(AND(A79="pentathlon", OR(AND(D79='club records'!$N$21, E79&gt;='club records'!$O$21), AND(D79='club records'!$N$22, E79&gt;='club records'!$O$22), AND(D79='club records'!$N$23, E79&gt;='club records'!$O$23), AND(D79='club records'!$N$24, E79&gt;='club records'!$O$24), AND(D79='club records'!$N$25, E79&gt;='club records'!$O$25))), "CR", " ")</f>
        <v xml:space="preserve"> </v>
      </c>
      <c r="AX79" s="21" t="str">
        <f>IF(AND(A79="heptathlon", OR(AND(D79='club records'!$N$26, E79&gt;='club records'!$O$26), AND(D79='club records'!$N$27, E79&gt;='club records'!$O$27), AND(D79='club records'!$N$28, E79&gt;='club records'!$O$28), )), "CR", " ")</f>
        <v xml:space="preserve"> </v>
      </c>
    </row>
    <row r="80" spans="1:50" ht="15" x14ac:dyDescent="0.25">
      <c r="A80" s="2" t="s">
        <v>169</v>
      </c>
      <c r="B80" s="2" t="s">
        <v>17</v>
      </c>
      <c r="C80" s="2" t="s">
        <v>18</v>
      </c>
      <c r="D80" s="13" t="s">
        <v>45</v>
      </c>
      <c r="E80" s="14">
        <v>7.93</v>
      </c>
      <c r="F80" s="23">
        <v>43632</v>
      </c>
      <c r="G80" s="2" t="s">
        <v>415</v>
      </c>
      <c r="H80" s="2" t="s">
        <v>452</v>
      </c>
      <c r="I80" s="20" t="str">
        <f>IF(OR(K80="CR", J80="CR", L80="CR", M80="CR", N80="CR", O80="CR", P80="CR", Q80="CR", R80="CR", S80="CR",T80="CR", U80="CR", V80="CR", W80="CR", X80="CR", Y80="CR", Z80="CR", AA80="CR", AB80="CR", AC80="CR", AD80="CR", AE80="CR", AF80="CR", AG80="CR", AH80="CR", AI80="CR", AJ80="CR", AK80="CR", AL80="CR", AM80="CR", AN80="CR", AO80="CR", AP80="CR", AQ80="CR", AR80="CR", AS80="CR", AT80="CR", AU80="CR", AV80="CR", AW80="CR", AX80="CR"), "***CLUB RECORD***", "")</f>
        <v/>
      </c>
      <c r="J80" s="21" t="str">
        <f>IF(AND(A80=100, OR(AND(D80='club records'!$B$6, E80&lt;='club records'!$C$6), AND(D80='club records'!$B$7, E80&lt;='club records'!$C$7), AND(D80='club records'!$B$8, E80&lt;='club records'!$C$8), AND(D80='club records'!$B$9, E80&lt;='club records'!$C$9), AND(D80='club records'!$B$10, E80&lt;='club records'!$C$10))),"CR"," ")</f>
        <v xml:space="preserve"> </v>
      </c>
      <c r="K80" s="21" t="str">
        <f>IF(AND(A80=200, OR(AND(D80='club records'!$B$11, E80&lt;='club records'!$C$11), AND(D80='club records'!$B$12, E80&lt;='club records'!$C$12), AND(D80='club records'!$B$13, E80&lt;='club records'!$C$13), AND(D80='club records'!$B$14, E80&lt;='club records'!$C$14), AND(D80='club records'!$B$15, E80&lt;='club records'!$C$15))),"CR"," ")</f>
        <v xml:space="preserve"> </v>
      </c>
      <c r="L80" s="21" t="str">
        <f>IF(AND(A80=300, OR(AND(D80='club records'!$B$16, E80&lt;='club records'!$C$16), AND(D80='club records'!$B$17, E80&lt;='club records'!$C$17))),"CR"," ")</f>
        <v xml:space="preserve"> </v>
      </c>
      <c r="M80" s="21" t="str">
        <f>IF(AND(A80=400, OR(AND(D80='club records'!$B$19, E80&lt;='club records'!$C$19), AND(D80='club records'!$B$20, E80&lt;='club records'!$C$20), AND(D80='club records'!$B$21, E80&lt;='club records'!$C$21))),"CR"," ")</f>
        <v xml:space="preserve"> </v>
      </c>
      <c r="N80" s="21" t="str">
        <f>IF(AND(A80=800, OR(AND(D80='club records'!$B$22, E80&lt;='club records'!$C$22), AND(D80='club records'!$B$23, E80&lt;='club records'!$C$23), AND(D80='club records'!$B$24, E80&lt;='club records'!$C$24), AND(D80='club records'!$B$25, E80&lt;='club records'!$C$25), AND(D80='club records'!$B$26, E80&lt;='club records'!$C$26))),"CR"," ")</f>
        <v xml:space="preserve"> </v>
      </c>
      <c r="O80" s="21" t="str">
        <f>IF(AND(A80=1200, AND(D80='club records'!$B$28, E80&lt;='club records'!$C$28)),"CR"," ")</f>
        <v xml:space="preserve"> </v>
      </c>
      <c r="P80" s="21" t="str">
        <f>IF(AND(A80=1500, OR(AND(D80='club records'!$B$29, E80&lt;='club records'!$C$29), AND(D80='club records'!$B$30, E80&lt;='club records'!$C$30), AND(D80='club records'!$B$31, E80&lt;='club records'!$C$31), AND(D80='club records'!$B$32, E80&lt;='club records'!$C$32), AND(D80='club records'!$B$33, E80&lt;='club records'!$C$33))),"CR"," ")</f>
        <v xml:space="preserve"> </v>
      </c>
      <c r="Q80" s="21" t="str">
        <f>IF(AND(A80="1M", AND(D80='club records'!$B$37,E80&lt;='club records'!$C$37)),"CR"," ")</f>
        <v xml:space="preserve"> </v>
      </c>
      <c r="R80" s="21" t="str">
        <f>IF(AND(A80=3000, OR(AND(D80='club records'!$B$39, E80&lt;='club records'!$C$39), AND(D80='club records'!$B$40, E80&lt;='club records'!$C$40), AND(D80='club records'!$B$41, E80&lt;='club records'!$C$41))),"CR"," ")</f>
        <v xml:space="preserve"> </v>
      </c>
      <c r="S80" s="21" t="str">
        <f>IF(AND(A80=5000, OR(AND(D80='club records'!$B$42, E80&lt;='club records'!$C$42), AND(D80='club records'!$B$43, E80&lt;='club records'!$C$43))),"CR"," ")</f>
        <v xml:space="preserve"> </v>
      </c>
      <c r="T80" s="21" t="str">
        <f>IF(AND(A80=10000, OR(AND(D80='club records'!$B$44, E80&lt;='club records'!$C$44), AND(D80='club records'!$B$45, E80&lt;='club records'!$C$45))),"CR"," ")</f>
        <v xml:space="preserve"> </v>
      </c>
      <c r="U80" s="22" t="str">
        <f>IF(AND(A80="high jump", OR(AND(D80='club records'!$F$1, E80&gt;='club records'!$G$1), AND(D80='club records'!$F$2, E80&gt;='club records'!$G$2), AND(D80='club records'!$F$3, E80&gt;='club records'!$G$3),AND(D80='club records'!$F$4, E80&gt;='club records'!$G$4), AND(D80='club records'!$F$5, E80&gt;='club records'!$G$5))), "CR", " ")</f>
        <v xml:space="preserve"> </v>
      </c>
      <c r="V80" s="22" t="str">
        <f>IF(AND(A80="long jump", OR(AND(D80='club records'!$F$6, E80&gt;='club records'!$G$6), AND(D80='club records'!$F$7, E80&gt;='club records'!$G$7), AND(D80='club records'!$F$8, E80&gt;='club records'!$G$8), AND(D80='club records'!$F$9, E80&gt;='club records'!$G$9), AND(D80='club records'!$F$10, E80&gt;='club records'!$G$10))), "CR", " ")</f>
        <v xml:space="preserve"> </v>
      </c>
      <c r="W80" s="22" t="str">
        <f>IF(AND(A80="triple jump", OR(AND(D80='club records'!$F$11, E80&gt;='club records'!$G$11), AND(D80='club records'!$F$12, E80&gt;='club records'!$G$12), AND(D80='club records'!$F$13, E80&gt;='club records'!$G$13), AND(D80='club records'!$F$14, E80&gt;='club records'!$G$14), AND(D80='club records'!$F$15, E80&gt;='club records'!$G$15))), "CR", " ")</f>
        <v xml:space="preserve"> </v>
      </c>
      <c r="X80" s="22" t="str">
        <f>IF(AND(A80="pole vault", OR(AND(D80='club records'!$F$16, E80&gt;='club records'!$G$16), AND(D80='club records'!$F$17, E80&gt;='club records'!$G$17), AND(D80='club records'!$F$18, E80&gt;='club records'!$G$18), AND(D80='club records'!$F$19, E80&gt;='club records'!$G$19), AND(D80='club records'!$F$20, E80&gt;='club records'!$G$20))), "CR", " ")</f>
        <v xml:space="preserve"> </v>
      </c>
      <c r="Y80" s="22" t="str">
        <f>IF(AND(A80="discus 0.75", AND(D80='club records'!$F$21, E80&gt;='club records'!$G$21)), "CR", " ")</f>
        <v xml:space="preserve"> </v>
      </c>
      <c r="Z80" s="22" t="str">
        <f>IF(AND(A80="discus 1", OR(AND(D80='club records'!$F$22, E80&gt;='club records'!$G$22), AND(D80='club records'!$F$23, E80&gt;='club records'!$G$23), AND(D80='club records'!$F$24, E80&gt;='club records'!$G$24), AND(D80='club records'!$F$25, E80&gt;='club records'!$G$25))), "CR", " ")</f>
        <v xml:space="preserve"> </v>
      </c>
      <c r="AA80" s="22" t="str">
        <f>IF(AND(A80="hammer 3", OR(AND(D80='club records'!$F$26, E80&gt;='club records'!$G$26), AND(D80='club records'!$F$27, E80&gt;='club records'!$G$27), AND(D80='club records'!$F$28, E80&gt;='club records'!$G$28))), "CR", " ")</f>
        <v xml:space="preserve"> </v>
      </c>
      <c r="AB80" s="22" t="str">
        <f>IF(AND(A80="hammer 4", OR(AND(D80='club records'!$F$29, E80&gt;='club records'!$G$29), AND(D80='club records'!$F$30, E80&gt;='club records'!$G$30))), "CR", " ")</f>
        <v xml:space="preserve"> </v>
      </c>
      <c r="AC80" s="22" t="str">
        <f>IF(AND(A80="javelin 400", AND(D80='club records'!$F$31, E80&gt;='club records'!$G$31)), "CR", " ")</f>
        <v xml:space="preserve"> </v>
      </c>
      <c r="AD80" s="22" t="str">
        <f>IF(AND(A80="javelin 500", OR(AND(D80='club records'!$F$32, E80&gt;='club records'!$G$32), AND(D80='club records'!$F$33, E80&gt;='club records'!$G$33))), "CR", " ")</f>
        <v xml:space="preserve"> </v>
      </c>
      <c r="AE80" s="22" t="str">
        <f>IF(AND(A80="javelin 600", OR(AND(D80='club records'!$F$34, E80&gt;='club records'!$G$34), AND(D80='club records'!$F$35, E80&gt;='club records'!$G$35))), "CR", " ")</f>
        <v xml:space="preserve"> </v>
      </c>
      <c r="AF80" s="22" t="str">
        <f>IF(AND(A80="shot 2.72", AND(D80='club records'!$F$36, E80&gt;='club records'!$G$36)), "CR", " ")</f>
        <v xml:space="preserve"> </v>
      </c>
      <c r="AG80" s="22" t="str">
        <f>IF(AND(A80="shot 3", OR(AND(D80='club records'!$F$37, E80&gt;='club records'!$G$37), AND(D80='club records'!$F$38, E80&gt;='club records'!$G$38))), "CR", " ")</f>
        <v xml:space="preserve"> </v>
      </c>
      <c r="AH80" s="22" t="str">
        <f>IF(AND(A80="shot 4", OR(AND(D80='club records'!$F$39, E80&gt;='club records'!$G$39), AND(D80='club records'!$F$40, E80&gt;='club records'!$G$40))), "CR", " ")</f>
        <v xml:space="preserve"> </v>
      </c>
      <c r="AI80" s="22" t="str">
        <f>IF(AND(A80="70H", AND(D80='club records'!$J$6, E80&lt;='club records'!$K$6)), "CR", " ")</f>
        <v xml:space="preserve"> </v>
      </c>
      <c r="AJ80" s="22" t="str">
        <f>IF(AND(A80="75H", AND(D80='club records'!$J$7, E80&lt;='club records'!$K$7)), "CR", " ")</f>
        <v xml:space="preserve"> </v>
      </c>
      <c r="AK80" s="22" t="str">
        <f>IF(AND(A80="80H", AND(D80='club records'!$J$8, E80&lt;='club records'!$K$8)), "CR", " ")</f>
        <v xml:space="preserve"> </v>
      </c>
      <c r="AL80" s="22" t="str">
        <f>IF(AND(A80="100H", OR(AND(D80='club records'!$J$9, E80&lt;='club records'!$K$9), AND(D80='club records'!$J$10, E80&lt;='club records'!$K$10))), "CR", " ")</f>
        <v xml:space="preserve"> </v>
      </c>
      <c r="AM80" s="22" t="str">
        <f>IF(AND(A80="300H", AND(D80='club records'!$J$11, E80&lt;='club records'!$K$11)), "CR", " ")</f>
        <v xml:space="preserve"> </v>
      </c>
      <c r="AN80" s="22" t="str">
        <f>IF(AND(A80="400H", OR(AND(D80='club records'!$J$12, E80&lt;='club records'!$K$12), AND(D80='club records'!$J$13, E80&lt;='club records'!$K$13), AND(D80='club records'!$J$14, E80&lt;='club records'!$K$14))), "CR", " ")</f>
        <v xml:space="preserve"> </v>
      </c>
      <c r="AO80" s="22" t="str">
        <f>IF(AND(A80="1500SC", OR(AND(D80='club records'!$J$15, E80&lt;='club records'!$K$15), AND(D80='club records'!$J$16, E80&lt;='club records'!$K$16))), "CR", " ")</f>
        <v xml:space="preserve"> </v>
      </c>
      <c r="AP80" s="22" t="str">
        <f>IF(AND(A80="2000SC", OR(AND(D80='club records'!$J$18, E80&lt;='club records'!$K$18), AND(D80='club records'!$J$19, E80&lt;='club records'!$K$19))), "CR", " ")</f>
        <v xml:space="preserve"> </v>
      </c>
      <c r="AQ80" s="22" t="str">
        <f>IF(AND(A80="3000SC", AND(D80='club records'!$J$21, E80&lt;='club records'!$K$21)), "CR", " ")</f>
        <v xml:space="preserve"> </v>
      </c>
      <c r="AR80" s="21" t="str">
        <f>IF(AND(A80="4x100", OR(AND(D80='club records'!$N$1, E80&lt;='club records'!$O$1), AND(D80='club records'!$N$2, E80&lt;='club records'!$O$2), AND(D80='club records'!$N$3, E80&lt;='club records'!$O$3), AND(D80='club records'!$N$4, E80&lt;='club records'!$O$4), AND(D80='club records'!$N$5, E80&lt;='club records'!$O$5))), "CR", " ")</f>
        <v xml:space="preserve"> </v>
      </c>
      <c r="AS80" s="21" t="str">
        <f>IF(AND(A80="4x200", OR(AND(D80='club records'!$N$6, E80&lt;='club records'!$O$6), AND(D80='club records'!$N$7, E80&lt;='club records'!$O$7), AND(D80='club records'!$N$8, E80&lt;='club records'!$O$8), AND(D80='club records'!$N$9, E80&lt;='club records'!$O$9), AND(D80='club records'!$N$10, E80&lt;='club records'!$O$10))), "CR", " ")</f>
        <v xml:space="preserve"> </v>
      </c>
      <c r="AT80" s="21" t="str">
        <f>IF(AND(A80="4x300", OR(AND(D80='club records'!$N$11, E80&lt;='club records'!$O$11), AND(D80='club records'!$N$12, E80&lt;='club records'!$O$12))), "CR", " ")</f>
        <v xml:space="preserve"> </v>
      </c>
      <c r="AU80" s="21" t="str">
        <f>IF(AND(A80="4x400", OR(AND(D80='club records'!$N$13, E80&lt;='club records'!$O$13), AND(D80='club records'!$N$14, E80&lt;='club records'!$O$14), AND(D80='club records'!$N$15, E80&lt;='club records'!$O$15))), "CR", " ")</f>
        <v xml:space="preserve"> </v>
      </c>
      <c r="AV80" s="21" t="str">
        <f>IF(AND(A80="3x800", OR(AND(D80='club records'!$N$16, E80&lt;='club records'!$O$16), AND(D80='club records'!$N$17, E80&lt;='club records'!$O$17), AND(D80='club records'!$N$18, E80&lt;='club records'!$O$18), AND(D80='club records'!$N$19, E80&lt;='club records'!$O$19))), "CR", " ")</f>
        <v xml:space="preserve"> </v>
      </c>
      <c r="AW80" s="21" t="str">
        <f>IF(AND(A80="pentathlon", OR(AND(D80='club records'!$N$21, E80&gt;='club records'!$O$21), AND(D80='club records'!$N$22, E80&gt;='club records'!$O$22), AND(D80='club records'!$N$23, E80&gt;='club records'!$O$23), AND(D80='club records'!$N$24, E80&gt;='club records'!$O$24), AND(D80='club records'!$N$25, E80&gt;='club records'!$O$25))), "CR", " ")</f>
        <v xml:space="preserve"> </v>
      </c>
      <c r="AX80" s="21" t="str">
        <f>IF(AND(A80="heptathlon", OR(AND(D80='club records'!$N$26, E80&gt;='club records'!$O$26), AND(D80='club records'!$N$27, E80&gt;='club records'!$O$27), AND(D80='club records'!$N$28, E80&gt;='club records'!$O$28), )), "CR", " ")</f>
        <v xml:space="preserve"> </v>
      </c>
    </row>
    <row r="81" spans="1:50" ht="15" x14ac:dyDescent="0.25">
      <c r="A81" s="2" t="s">
        <v>169</v>
      </c>
      <c r="B81" s="2" t="s">
        <v>29</v>
      </c>
      <c r="C81" s="2" t="s">
        <v>76</v>
      </c>
      <c r="D81" s="13" t="s">
        <v>45</v>
      </c>
      <c r="E81" s="14">
        <v>9.24</v>
      </c>
      <c r="F81" s="23">
        <v>43596</v>
      </c>
      <c r="G81" s="2" t="s">
        <v>374</v>
      </c>
      <c r="I81" s="20" t="str">
        <f>IF(OR(K81="CR", J81="CR", L81="CR", M81="CR", N81="CR", O81="CR", P81="CR", Q81="CR", R81="CR", S81="CR",T81="CR", U81="CR", V81="CR", W81="CR", X81="CR", Y81="CR", Z81="CR", AA81="CR", AB81="CR", AC81="CR", AD81="CR", AE81="CR", AF81="CR", AG81="CR", AH81="CR", AI81="CR", AJ81="CR", AK81="CR", AL81="CR", AM81="CR", AN81="CR", AO81="CR", AP81="CR", AQ81="CR", AR81="CR", AS81="CR", AT81="CR", AU81="CR", AV81="CR", AW81="CR", AX81="CR"), "***CLUB RECORD***", "")</f>
        <v/>
      </c>
      <c r="J81" s="21" t="str">
        <f>IF(AND(A81=100, OR(AND(D81='club records'!$B$6, E81&lt;='club records'!$C$6), AND(D81='club records'!$B$7, E81&lt;='club records'!$C$7), AND(D81='club records'!$B$8, E81&lt;='club records'!$C$8), AND(D81='club records'!$B$9, E81&lt;='club records'!$C$9), AND(D81='club records'!$B$10, E81&lt;='club records'!$C$10))),"CR"," ")</f>
        <v xml:space="preserve"> </v>
      </c>
      <c r="K81" s="21" t="str">
        <f>IF(AND(A81=200, OR(AND(D81='club records'!$B$11, E81&lt;='club records'!$C$11), AND(D81='club records'!$B$12, E81&lt;='club records'!$C$12), AND(D81='club records'!$B$13, E81&lt;='club records'!$C$13), AND(D81='club records'!$B$14, E81&lt;='club records'!$C$14), AND(D81='club records'!$B$15, E81&lt;='club records'!$C$15))),"CR"," ")</f>
        <v xml:space="preserve"> </v>
      </c>
      <c r="L81" s="21" t="str">
        <f>IF(AND(A81=300, OR(AND(D81='club records'!$B$16, E81&lt;='club records'!$C$16), AND(D81='club records'!$B$17, E81&lt;='club records'!$C$17))),"CR"," ")</f>
        <v xml:space="preserve"> </v>
      </c>
      <c r="M81" s="21" t="str">
        <f>IF(AND(A81=400, OR(AND(D81='club records'!$B$19, E81&lt;='club records'!$C$19), AND(D81='club records'!$B$20, E81&lt;='club records'!$C$20), AND(D81='club records'!$B$21, E81&lt;='club records'!$C$21))),"CR"," ")</f>
        <v xml:space="preserve"> </v>
      </c>
      <c r="N81" s="21" t="str">
        <f>IF(AND(A81=800, OR(AND(D81='club records'!$B$22, E81&lt;='club records'!$C$22), AND(D81='club records'!$B$23, E81&lt;='club records'!$C$23), AND(D81='club records'!$B$24, E81&lt;='club records'!$C$24), AND(D81='club records'!$B$25, E81&lt;='club records'!$C$25), AND(D81='club records'!$B$26, E81&lt;='club records'!$C$26))),"CR"," ")</f>
        <v xml:space="preserve"> </v>
      </c>
      <c r="O81" s="21" t="str">
        <f>IF(AND(A81=1200, AND(D81='club records'!$B$28, E81&lt;='club records'!$C$28)),"CR"," ")</f>
        <v xml:space="preserve"> </v>
      </c>
      <c r="P81" s="21" t="str">
        <f>IF(AND(A81=1500, OR(AND(D81='club records'!$B$29, E81&lt;='club records'!$C$29), AND(D81='club records'!$B$30, E81&lt;='club records'!$C$30), AND(D81='club records'!$B$31, E81&lt;='club records'!$C$31), AND(D81='club records'!$B$32, E81&lt;='club records'!$C$32), AND(D81='club records'!$B$33, E81&lt;='club records'!$C$33))),"CR"," ")</f>
        <v xml:space="preserve"> </v>
      </c>
      <c r="Q81" s="21" t="str">
        <f>IF(AND(A81="1M", AND(D81='club records'!$B$37,E81&lt;='club records'!$C$37)),"CR"," ")</f>
        <v xml:space="preserve"> </v>
      </c>
      <c r="R81" s="21" t="str">
        <f>IF(AND(A81=3000, OR(AND(D81='club records'!$B$39, E81&lt;='club records'!$C$39), AND(D81='club records'!$B$40, E81&lt;='club records'!$C$40), AND(D81='club records'!$B$41, E81&lt;='club records'!$C$41))),"CR"," ")</f>
        <v xml:space="preserve"> </v>
      </c>
      <c r="S81" s="21" t="str">
        <f>IF(AND(A81=5000, OR(AND(D81='club records'!$B$42, E81&lt;='club records'!$C$42), AND(D81='club records'!$B$43, E81&lt;='club records'!$C$43))),"CR"," ")</f>
        <v xml:space="preserve"> </v>
      </c>
      <c r="T81" s="21" t="str">
        <f>IF(AND(A81=10000, OR(AND(D81='club records'!$B$44, E81&lt;='club records'!$C$44), AND(D81='club records'!$B$45, E81&lt;='club records'!$C$45))),"CR"," ")</f>
        <v xml:space="preserve"> </v>
      </c>
      <c r="U81" s="22" t="str">
        <f>IF(AND(A81="high jump", OR(AND(D81='club records'!$F$1, E81&gt;='club records'!$G$1), AND(D81='club records'!$F$2, E81&gt;='club records'!$G$2), AND(D81='club records'!$F$3, E81&gt;='club records'!$G$3),AND(D81='club records'!$F$4, E81&gt;='club records'!$G$4), AND(D81='club records'!$F$5, E81&gt;='club records'!$G$5))), "CR", " ")</f>
        <v xml:space="preserve"> </v>
      </c>
      <c r="V81" s="22" t="str">
        <f>IF(AND(A81="long jump", OR(AND(D81='club records'!$F$6, E81&gt;='club records'!$G$6), AND(D81='club records'!$F$7, E81&gt;='club records'!$G$7), AND(D81='club records'!$F$8, E81&gt;='club records'!$G$8), AND(D81='club records'!$F$9, E81&gt;='club records'!$G$9), AND(D81='club records'!$F$10, E81&gt;='club records'!$G$10))), "CR", " ")</f>
        <v xml:space="preserve"> </v>
      </c>
      <c r="W81" s="22" t="str">
        <f>IF(AND(A81="triple jump", OR(AND(D81='club records'!$F$11, E81&gt;='club records'!$G$11), AND(D81='club records'!$F$12, E81&gt;='club records'!$G$12), AND(D81='club records'!$F$13, E81&gt;='club records'!$G$13), AND(D81='club records'!$F$14, E81&gt;='club records'!$G$14), AND(D81='club records'!$F$15, E81&gt;='club records'!$G$15))), "CR", " ")</f>
        <v xml:space="preserve"> </v>
      </c>
      <c r="X81" s="22" t="str">
        <f>IF(AND(A81="pole vault", OR(AND(D81='club records'!$F$16, E81&gt;='club records'!$G$16), AND(D81='club records'!$F$17, E81&gt;='club records'!$G$17), AND(D81='club records'!$F$18, E81&gt;='club records'!$G$18), AND(D81='club records'!$F$19, E81&gt;='club records'!$G$19), AND(D81='club records'!$F$20, E81&gt;='club records'!$G$20))), "CR", " ")</f>
        <v xml:space="preserve"> </v>
      </c>
      <c r="Y81" s="22" t="str">
        <f>IF(AND(A81="discus 0.75", AND(D81='club records'!$F$21, E81&gt;='club records'!$G$21)), "CR", " ")</f>
        <v xml:space="preserve"> </v>
      </c>
      <c r="Z81" s="22" t="str">
        <f>IF(AND(A81="discus 1", OR(AND(D81='club records'!$F$22, E81&gt;='club records'!$G$22), AND(D81='club records'!$F$23, E81&gt;='club records'!$G$23), AND(D81='club records'!$F$24, E81&gt;='club records'!$G$24), AND(D81='club records'!$F$25, E81&gt;='club records'!$G$25))), "CR", " ")</f>
        <v xml:space="preserve"> </v>
      </c>
      <c r="AA81" s="22" t="str">
        <f>IF(AND(A81="hammer 3", OR(AND(D81='club records'!$F$26, E81&gt;='club records'!$G$26), AND(D81='club records'!$F$27, E81&gt;='club records'!$G$27), AND(D81='club records'!$F$28, E81&gt;='club records'!$G$28))), "CR", " ")</f>
        <v xml:space="preserve"> </v>
      </c>
      <c r="AB81" s="22" t="str">
        <f>IF(AND(A81="hammer 4", OR(AND(D81='club records'!$F$29, E81&gt;='club records'!$G$29), AND(D81='club records'!$F$30, E81&gt;='club records'!$G$30))), "CR", " ")</f>
        <v xml:space="preserve"> </v>
      </c>
      <c r="AC81" s="22" t="str">
        <f>IF(AND(A81="javelin 400", AND(D81='club records'!$F$31, E81&gt;='club records'!$G$31)), "CR", " ")</f>
        <v xml:space="preserve"> </v>
      </c>
      <c r="AD81" s="22" t="str">
        <f>IF(AND(A81="javelin 500", OR(AND(D81='club records'!$F$32, E81&gt;='club records'!$G$32), AND(D81='club records'!$F$33, E81&gt;='club records'!$G$33))), "CR", " ")</f>
        <v xml:space="preserve"> </v>
      </c>
      <c r="AE81" s="22" t="str">
        <f>IF(AND(A81="javelin 600", OR(AND(D81='club records'!$F$34, E81&gt;='club records'!$G$34), AND(D81='club records'!$F$35, E81&gt;='club records'!$G$35))), "CR", " ")</f>
        <v xml:space="preserve"> </v>
      </c>
      <c r="AF81" s="22" t="str">
        <f>IF(AND(A81="shot 2.72", AND(D81='club records'!$F$36, E81&gt;='club records'!$G$36)), "CR", " ")</f>
        <v xml:space="preserve"> </v>
      </c>
      <c r="AG81" s="22" t="str">
        <f>IF(AND(A81="shot 3", OR(AND(D81='club records'!$F$37, E81&gt;='club records'!$G$37), AND(D81='club records'!$F$38, E81&gt;='club records'!$G$38))), "CR", " ")</f>
        <v xml:space="preserve"> </v>
      </c>
      <c r="AH81" s="22" t="str">
        <f>IF(AND(A81="shot 4", OR(AND(D81='club records'!$F$39, E81&gt;='club records'!$G$39), AND(D81='club records'!$F$40, E81&gt;='club records'!$G$40))), "CR", " ")</f>
        <v xml:space="preserve"> </v>
      </c>
      <c r="AI81" s="22" t="str">
        <f>IF(AND(A81="70H", AND(D81='club records'!$J$6, E81&lt;='club records'!$K$6)), "CR", " ")</f>
        <v xml:space="preserve"> </v>
      </c>
      <c r="AJ81" s="22" t="str">
        <f>IF(AND(A81="75H", AND(D81='club records'!$J$7, E81&lt;='club records'!$K$7)), "CR", " ")</f>
        <v xml:space="preserve"> </v>
      </c>
      <c r="AK81" s="22" t="str">
        <f>IF(AND(A81="80H", AND(D81='club records'!$J$8, E81&lt;='club records'!$K$8)), "CR", " ")</f>
        <v xml:space="preserve"> </v>
      </c>
      <c r="AL81" s="22" t="str">
        <f>IF(AND(A81="100H", OR(AND(D81='club records'!$J$9, E81&lt;='club records'!$K$9), AND(D81='club records'!$J$10, E81&lt;='club records'!$K$10))), "CR", " ")</f>
        <v xml:space="preserve"> </v>
      </c>
      <c r="AM81" s="22" t="str">
        <f>IF(AND(A81="300H", AND(D81='club records'!$J$11, E81&lt;='club records'!$K$11)), "CR", " ")</f>
        <v xml:space="preserve"> </v>
      </c>
      <c r="AN81" s="22" t="str">
        <f>IF(AND(A81="400H", OR(AND(D81='club records'!$J$12, E81&lt;='club records'!$K$12), AND(D81='club records'!$J$13, E81&lt;='club records'!$K$13), AND(D81='club records'!$J$14, E81&lt;='club records'!$K$14))), "CR", " ")</f>
        <v xml:space="preserve"> </v>
      </c>
      <c r="AO81" s="22" t="str">
        <f>IF(AND(A81="1500SC", OR(AND(D81='club records'!$J$15, E81&lt;='club records'!$K$15), AND(D81='club records'!$J$16, E81&lt;='club records'!$K$16))), "CR", " ")</f>
        <v xml:space="preserve"> </v>
      </c>
      <c r="AP81" s="22" t="str">
        <f>IF(AND(A81="2000SC", OR(AND(D81='club records'!$J$18, E81&lt;='club records'!$K$18), AND(D81='club records'!$J$19, E81&lt;='club records'!$K$19))), "CR", " ")</f>
        <v xml:space="preserve"> </v>
      </c>
      <c r="AQ81" s="22" t="str">
        <f>IF(AND(A81="3000SC", AND(D81='club records'!$J$21, E81&lt;='club records'!$K$21)), "CR", " ")</f>
        <v xml:space="preserve"> </v>
      </c>
      <c r="AR81" s="21" t="str">
        <f>IF(AND(A81="4x100", OR(AND(D81='club records'!$N$1, E81&lt;='club records'!$O$1), AND(D81='club records'!$N$2, E81&lt;='club records'!$O$2), AND(D81='club records'!$N$3, E81&lt;='club records'!$O$3), AND(D81='club records'!$N$4, E81&lt;='club records'!$O$4), AND(D81='club records'!$N$5, E81&lt;='club records'!$O$5))), "CR", " ")</f>
        <v xml:space="preserve"> </v>
      </c>
      <c r="AS81" s="21" t="str">
        <f>IF(AND(A81="4x200", OR(AND(D81='club records'!$N$6, E81&lt;='club records'!$O$6), AND(D81='club records'!$N$7, E81&lt;='club records'!$O$7), AND(D81='club records'!$N$8, E81&lt;='club records'!$O$8), AND(D81='club records'!$N$9, E81&lt;='club records'!$O$9), AND(D81='club records'!$N$10, E81&lt;='club records'!$O$10))), "CR", " ")</f>
        <v xml:space="preserve"> </v>
      </c>
      <c r="AT81" s="21" t="str">
        <f>IF(AND(A81="4x300", OR(AND(D81='club records'!$N$11, E81&lt;='club records'!$O$11), AND(D81='club records'!$N$12, E81&lt;='club records'!$O$12))), "CR", " ")</f>
        <v xml:space="preserve"> </v>
      </c>
      <c r="AU81" s="21" t="str">
        <f>IF(AND(A81="4x400", OR(AND(D81='club records'!$N$13, E81&lt;='club records'!$O$13), AND(D81='club records'!$N$14, E81&lt;='club records'!$O$14), AND(D81='club records'!$N$15, E81&lt;='club records'!$O$15))), "CR", " ")</f>
        <v xml:space="preserve"> </v>
      </c>
      <c r="AV81" s="21" t="str">
        <f>IF(AND(A81="3x800", OR(AND(D81='club records'!$N$16, E81&lt;='club records'!$O$16), AND(D81='club records'!$N$17, E81&lt;='club records'!$O$17), AND(D81='club records'!$N$18, E81&lt;='club records'!$O$18), AND(D81='club records'!$N$19, E81&lt;='club records'!$O$19))), "CR", " ")</f>
        <v xml:space="preserve"> </v>
      </c>
      <c r="AW81" s="21" t="str">
        <f>IF(AND(A81="pentathlon", OR(AND(D81='club records'!$N$21, E81&gt;='club records'!$O$21), AND(D81='club records'!$N$22, E81&gt;='club records'!$O$22), AND(D81='club records'!$N$23, E81&gt;='club records'!$O$23), AND(D81='club records'!$N$24, E81&gt;='club records'!$O$24), AND(D81='club records'!$N$25, E81&gt;='club records'!$O$25))), "CR", " ")</f>
        <v xml:space="preserve"> </v>
      </c>
      <c r="AX81" s="21" t="str">
        <f>IF(AND(A81="heptathlon", OR(AND(D81='club records'!$N$26, E81&gt;='club records'!$O$26), AND(D81='club records'!$N$27, E81&gt;='club records'!$O$27), AND(D81='club records'!$N$28, E81&gt;='club records'!$O$28), )), "CR", " ")</f>
        <v xml:space="preserve"> </v>
      </c>
    </row>
    <row r="82" spans="1:50" ht="15" x14ac:dyDescent="0.25">
      <c r="A82" s="2" t="s">
        <v>169</v>
      </c>
      <c r="B82" s="2" t="s">
        <v>22</v>
      </c>
      <c r="C82" s="2" t="s">
        <v>23</v>
      </c>
      <c r="D82" s="13" t="s">
        <v>45</v>
      </c>
      <c r="E82" s="14">
        <v>9.31</v>
      </c>
      <c r="F82" s="19">
        <v>43625</v>
      </c>
      <c r="G82" s="23" t="s">
        <v>433</v>
      </c>
      <c r="H82" s="2" t="s">
        <v>434</v>
      </c>
      <c r="I82" s="20" t="s">
        <v>430</v>
      </c>
      <c r="N82" s="21"/>
      <c r="O82" s="21"/>
      <c r="P82" s="21"/>
      <c r="Q82" s="21"/>
      <c r="R82" s="21"/>
      <c r="S82" s="21"/>
      <c r="T82" s="21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1"/>
      <c r="AS82" s="21"/>
      <c r="AT82" s="21"/>
      <c r="AU82" s="21"/>
      <c r="AV82" s="21"/>
      <c r="AW82" s="21"/>
      <c r="AX82" s="21"/>
    </row>
    <row r="83" spans="1:50" ht="15" x14ac:dyDescent="0.25">
      <c r="A83" s="2" t="s">
        <v>169</v>
      </c>
      <c r="B83" s="2" t="s">
        <v>143</v>
      </c>
      <c r="C83" s="2" t="s">
        <v>144</v>
      </c>
      <c r="D83" s="13" t="s">
        <v>45</v>
      </c>
      <c r="E83" s="14">
        <v>9.7100000000000009</v>
      </c>
      <c r="F83" s="19">
        <v>43569</v>
      </c>
      <c r="G83" s="2" t="s">
        <v>335</v>
      </c>
      <c r="H83" s="2" t="s">
        <v>336</v>
      </c>
      <c r="I83" s="20" t="str">
        <f>IF(OR(K83="CR", J83="CR", L83="CR", M83="CR", N83="CR", O83="CR", P83="CR", Q83="CR", R83="CR", S83="CR",T83="CR", U83="CR", V83="CR", W83="CR", X83="CR", Y83="CR", Z83="CR", AA83="CR", AB83="CR", AC83="CR", AD83="CR", AE83="CR", AF83="CR", AG83="CR", AH83="CR", AI83="CR", AJ83="CR", AK83="CR", AL83="CR", AM83="CR", AN83="CR", AO83="CR", AP83="CR", AQ83="CR", AR83="CR", AS83="CR", AT83="CR", AU83="CR", AV83="CR", AW83="CR", AX83="CR"), "***CLUB RECORD***", "")</f>
        <v/>
      </c>
      <c r="J83" s="21" t="str">
        <f>IF(AND(A83=100, OR(AND(D83='club records'!$B$6, E83&lt;='club records'!$C$6), AND(D83='club records'!$B$7, E83&lt;='club records'!$C$7), AND(D83='club records'!$B$8, E83&lt;='club records'!$C$8), AND(D83='club records'!$B$9, E83&lt;='club records'!$C$9), AND(D83='club records'!$B$10, E83&lt;='club records'!$C$10))),"CR"," ")</f>
        <v xml:space="preserve"> </v>
      </c>
      <c r="K83" s="21" t="str">
        <f>IF(AND(A83=200, OR(AND(D83='club records'!$B$11, E83&lt;='club records'!$C$11), AND(D83='club records'!$B$12, E83&lt;='club records'!$C$12), AND(D83='club records'!$B$13, E83&lt;='club records'!$C$13), AND(D83='club records'!$B$14, E83&lt;='club records'!$C$14), AND(D83='club records'!$B$15, E83&lt;='club records'!$C$15))),"CR"," ")</f>
        <v xml:space="preserve"> </v>
      </c>
      <c r="L83" s="21" t="str">
        <f>IF(AND(A83=300, OR(AND(D83='club records'!$B$16, E83&lt;='club records'!$C$16), AND(D83='club records'!$B$17, E83&lt;='club records'!$C$17))),"CR"," ")</f>
        <v xml:space="preserve"> </v>
      </c>
      <c r="M83" s="21" t="str">
        <f>IF(AND(A83=400, OR(AND(D83='club records'!$B$19, E83&lt;='club records'!$C$19), AND(D83='club records'!$B$20, E83&lt;='club records'!$C$20), AND(D83='club records'!$B$21, E83&lt;='club records'!$C$21))),"CR"," ")</f>
        <v xml:space="preserve"> </v>
      </c>
      <c r="N83" s="21" t="str">
        <f>IF(AND(A83=800, OR(AND(D83='club records'!$B$22, E83&lt;='club records'!$C$22), AND(D83='club records'!$B$23, E83&lt;='club records'!$C$23), AND(D83='club records'!$B$24, E83&lt;='club records'!$C$24), AND(D83='club records'!$B$25, E83&lt;='club records'!$C$25), AND(D83='club records'!$B$26, E83&lt;='club records'!$C$26))),"CR"," ")</f>
        <v xml:space="preserve"> </v>
      </c>
      <c r="O83" s="21" t="str">
        <f>IF(AND(A83=1200, AND(D83='club records'!$B$28, E83&lt;='club records'!$C$28)),"CR"," ")</f>
        <v xml:space="preserve"> </v>
      </c>
      <c r="P83" s="21" t="str">
        <f>IF(AND(A83=1500, OR(AND(D83='club records'!$B$29, E83&lt;='club records'!$C$29), AND(D83='club records'!$B$30, E83&lt;='club records'!$C$30), AND(D83='club records'!$B$31, E83&lt;='club records'!$C$31), AND(D83='club records'!$B$32, E83&lt;='club records'!$C$32), AND(D83='club records'!$B$33, E83&lt;='club records'!$C$33))),"CR"," ")</f>
        <v xml:space="preserve"> </v>
      </c>
      <c r="Q83" s="21" t="str">
        <f>IF(AND(A83="1M", AND(D83='club records'!$B$37,E83&lt;='club records'!$C$37)),"CR"," ")</f>
        <v xml:space="preserve"> </v>
      </c>
      <c r="R83" s="21" t="str">
        <f>IF(AND(A83=3000, OR(AND(D83='club records'!$B$39, E83&lt;='club records'!$C$39), AND(D83='club records'!$B$40, E83&lt;='club records'!$C$40), AND(D83='club records'!$B$41, E83&lt;='club records'!$C$41))),"CR"," ")</f>
        <v xml:space="preserve"> </v>
      </c>
      <c r="S83" s="21" t="str">
        <f>IF(AND(A83=5000, OR(AND(D83='club records'!$B$42, E83&lt;='club records'!$C$42), AND(D83='club records'!$B$43, E83&lt;='club records'!$C$43))),"CR"," ")</f>
        <v xml:space="preserve"> </v>
      </c>
      <c r="T83" s="21" t="str">
        <f>IF(AND(A83=10000, OR(AND(D83='club records'!$B$44, E83&lt;='club records'!$C$44), AND(D83='club records'!$B$45, E83&lt;='club records'!$C$45))),"CR"," ")</f>
        <v xml:space="preserve"> </v>
      </c>
      <c r="U83" s="22" t="str">
        <f>IF(AND(A83="high jump", OR(AND(D83='club records'!$F$1, E83&gt;='club records'!$G$1), AND(D83='club records'!$F$2, E83&gt;='club records'!$G$2), AND(D83='club records'!$F$3, E83&gt;='club records'!$G$3),AND(D83='club records'!$F$4, E83&gt;='club records'!$G$4), AND(D83='club records'!$F$5, E83&gt;='club records'!$G$5))), "CR", " ")</f>
        <v xml:space="preserve"> </v>
      </c>
      <c r="V83" s="22" t="str">
        <f>IF(AND(A83="long jump", OR(AND(D83='club records'!$F$6, E83&gt;='club records'!$G$6), AND(D83='club records'!$F$7, E83&gt;='club records'!$G$7), AND(D83='club records'!$F$8, E83&gt;='club records'!$G$8), AND(D83='club records'!$F$9, E83&gt;='club records'!$G$9), AND(D83='club records'!$F$10, E83&gt;='club records'!$G$10))), "CR", " ")</f>
        <v xml:space="preserve"> </v>
      </c>
      <c r="W83" s="22" t="str">
        <f>IF(AND(A83="triple jump", OR(AND(D83='club records'!$F$11, E83&gt;='club records'!$G$11), AND(D83='club records'!$F$12, E83&gt;='club records'!$G$12), AND(D83='club records'!$F$13, E83&gt;='club records'!$G$13), AND(D83='club records'!$F$14, E83&gt;='club records'!$G$14), AND(D83='club records'!$F$15, E83&gt;='club records'!$G$15))), "CR", " ")</f>
        <v xml:space="preserve"> </v>
      </c>
      <c r="X83" s="22" t="str">
        <f>IF(AND(A83="pole vault", OR(AND(D83='club records'!$F$16, E83&gt;='club records'!$G$16), AND(D83='club records'!$F$17, E83&gt;='club records'!$G$17), AND(D83='club records'!$F$18, E83&gt;='club records'!$G$18), AND(D83='club records'!$F$19, E83&gt;='club records'!$G$19), AND(D83='club records'!$F$20, E83&gt;='club records'!$G$20))), "CR", " ")</f>
        <v xml:space="preserve"> </v>
      </c>
      <c r="Y83" s="22" t="str">
        <f>IF(AND(A83="discus 0.75", AND(D83='club records'!$F$21, E83&gt;='club records'!$G$21)), "CR", " ")</f>
        <v xml:space="preserve"> </v>
      </c>
      <c r="Z83" s="22" t="str">
        <f>IF(AND(A83="discus 1", OR(AND(D83='club records'!$F$22, E83&gt;='club records'!$G$22), AND(D83='club records'!$F$23, E83&gt;='club records'!$G$23), AND(D83='club records'!$F$24, E83&gt;='club records'!$G$24), AND(D83='club records'!$F$25, E83&gt;='club records'!$G$25))), "CR", " ")</f>
        <v xml:space="preserve"> </v>
      </c>
      <c r="AA83" s="22" t="str">
        <f>IF(AND(A83="hammer 3", OR(AND(D83='club records'!$F$26, E83&gt;='club records'!$G$26), AND(D83='club records'!$F$27, E83&gt;='club records'!$G$27), AND(D83='club records'!$F$28, E83&gt;='club records'!$G$28))), "CR", " ")</f>
        <v xml:space="preserve"> </v>
      </c>
      <c r="AB83" s="22" t="str">
        <f>IF(AND(A83="hammer 4", OR(AND(D83='club records'!$F$29, E83&gt;='club records'!$G$29), AND(D83='club records'!$F$30, E83&gt;='club records'!$G$30))), "CR", " ")</f>
        <v xml:space="preserve"> </v>
      </c>
      <c r="AC83" s="22" t="str">
        <f>IF(AND(A83="javelin 400", AND(D83='club records'!$F$31, E83&gt;='club records'!$G$31)), "CR", " ")</f>
        <v xml:space="preserve"> </v>
      </c>
      <c r="AD83" s="22" t="str">
        <f>IF(AND(A83="javelin 500", OR(AND(D83='club records'!$F$32, E83&gt;='club records'!$G$32), AND(D83='club records'!$F$33, E83&gt;='club records'!$G$33))), "CR", " ")</f>
        <v xml:space="preserve"> </v>
      </c>
      <c r="AE83" s="22" t="str">
        <f>IF(AND(A83="javelin 600", OR(AND(D83='club records'!$F$34, E83&gt;='club records'!$G$34), AND(D83='club records'!$F$35, E83&gt;='club records'!$G$35))), "CR", " ")</f>
        <v xml:space="preserve"> </v>
      </c>
      <c r="AF83" s="22" t="str">
        <f>IF(AND(A83="shot 2.72", AND(D83='club records'!$F$36, E83&gt;='club records'!$G$36)), "CR", " ")</f>
        <v xml:space="preserve"> </v>
      </c>
      <c r="AG83" s="22" t="str">
        <f>IF(AND(A83="shot 3", OR(AND(D83='club records'!$F$37, E83&gt;='club records'!$G$37), AND(D83='club records'!$F$38, E83&gt;='club records'!$G$38))), "CR", " ")</f>
        <v xml:space="preserve"> </v>
      </c>
      <c r="AH83" s="22" t="str">
        <f>IF(AND(A83="shot 4", OR(AND(D83='club records'!$F$39, E83&gt;='club records'!$G$39), AND(D83='club records'!$F$40, E83&gt;='club records'!$G$40))), "CR", " ")</f>
        <v xml:space="preserve"> </v>
      </c>
      <c r="AI83" s="22" t="str">
        <f>IF(AND(A83="70H", AND(D83='club records'!$J$6, E83&lt;='club records'!$K$6)), "CR", " ")</f>
        <v xml:space="preserve"> </v>
      </c>
      <c r="AJ83" s="22" t="str">
        <f>IF(AND(A83="75H", AND(D83='club records'!$J$7, E83&lt;='club records'!$K$7)), "CR", " ")</f>
        <v xml:space="preserve"> </v>
      </c>
      <c r="AK83" s="22" t="str">
        <f>IF(AND(A83="80H", AND(D83='club records'!$J$8, E83&lt;='club records'!$K$8)), "CR", " ")</f>
        <v xml:space="preserve"> </v>
      </c>
      <c r="AL83" s="22" t="str">
        <f>IF(AND(A83="100H", OR(AND(D83='club records'!$J$9, E83&lt;='club records'!$K$9), AND(D83='club records'!$J$10, E83&lt;='club records'!$K$10))), "CR", " ")</f>
        <v xml:space="preserve"> </v>
      </c>
      <c r="AM83" s="22" t="str">
        <f>IF(AND(A83="300H", AND(D83='club records'!$J$11, E83&lt;='club records'!$K$11)), "CR", " ")</f>
        <v xml:space="preserve"> </v>
      </c>
      <c r="AN83" s="22" t="str">
        <f>IF(AND(A83="400H", OR(AND(D83='club records'!$J$12, E83&lt;='club records'!$K$12), AND(D83='club records'!$J$13, E83&lt;='club records'!$K$13), AND(D83='club records'!$J$14, E83&lt;='club records'!$K$14))), "CR", " ")</f>
        <v xml:space="preserve"> </v>
      </c>
      <c r="AO83" s="22" t="str">
        <f>IF(AND(A83="1500SC", OR(AND(D83='club records'!$J$15, E83&lt;='club records'!$K$15), AND(D83='club records'!$J$16, E83&lt;='club records'!$K$16))), "CR", " ")</f>
        <v xml:space="preserve"> </v>
      </c>
      <c r="AP83" s="22" t="str">
        <f>IF(AND(A83="2000SC", OR(AND(D83='club records'!$J$18, E83&lt;='club records'!$K$18), AND(D83='club records'!$J$19, E83&lt;='club records'!$K$19))), "CR", " ")</f>
        <v xml:space="preserve"> </v>
      </c>
      <c r="AQ83" s="22" t="str">
        <f>IF(AND(A83="3000SC", AND(D83='club records'!$J$21, E83&lt;='club records'!$K$21)), "CR", " ")</f>
        <v xml:space="preserve"> </v>
      </c>
      <c r="AR83" s="21" t="str">
        <f>IF(AND(A83="4x100", OR(AND(D83='club records'!$N$1, E83&lt;='club records'!$O$1), AND(D83='club records'!$N$2, E83&lt;='club records'!$O$2), AND(D83='club records'!$N$3, E83&lt;='club records'!$O$3), AND(D83='club records'!$N$4, E83&lt;='club records'!$O$4), AND(D83='club records'!$N$5, E83&lt;='club records'!$O$5))), "CR", " ")</f>
        <v xml:space="preserve"> </v>
      </c>
      <c r="AS83" s="21" t="str">
        <f>IF(AND(A83="4x200", OR(AND(D83='club records'!$N$6, E83&lt;='club records'!$O$6), AND(D83='club records'!$N$7, E83&lt;='club records'!$O$7), AND(D83='club records'!$N$8, E83&lt;='club records'!$O$8), AND(D83='club records'!$N$9, E83&lt;='club records'!$O$9), AND(D83='club records'!$N$10, E83&lt;='club records'!$O$10))), "CR", " ")</f>
        <v xml:space="preserve"> </v>
      </c>
      <c r="AT83" s="21" t="str">
        <f>IF(AND(A83="4x300", OR(AND(D83='club records'!$N$11, E83&lt;='club records'!$O$11), AND(D83='club records'!$N$12, E83&lt;='club records'!$O$12))), "CR", " ")</f>
        <v xml:space="preserve"> </v>
      </c>
      <c r="AU83" s="21" t="str">
        <f>IF(AND(A83="4x400", OR(AND(D83='club records'!$N$13, E83&lt;='club records'!$O$13), AND(D83='club records'!$N$14, E83&lt;='club records'!$O$14), AND(D83='club records'!$N$15, E83&lt;='club records'!$O$15))), "CR", " ")</f>
        <v xml:space="preserve"> </v>
      </c>
      <c r="AV83" s="21" t="str">
        <f>IF(AND(A83="3x800", OR(AND(D83='club records'!$N$16, E83&lt;='club records'!$O$16), AND(D83='club records'!$N$17, E83&lt;='club records'!$O$17), AND(D83='club records'!$N$18, E83&lt;='club records'!$O$18), AND(D83='club records'!$N$19, E83&lt;='club records'!$O$19))), "CR", " ")</f>
        <v xml:space="preserve"> </v>
      </c>
      <c r="AW83" s="21" t="str">
        <f>IF(AND(A83="pentathlon", OR(AND(D83='club records'!$N$21, E83&gt;='club records'!$O$21), AND(D83='club records'!$N$22, E83&gt;='club records'!$O$22), AND(D83='club records'!$N$23, E83&gt;='club records'!$O$23), AND(D83='club records'!$N$24, E83&gt;='club records'!$O$24), AND(D83='club records'!$N$25, E83&gt;='club records'!$O$25))), "CR", " ")</f>
        <v xml:space="preserve"> </v>
      </c>
      <c r="AX83" s="21" t="str">
        <f>IF(AND(A83="heptathlon", OR(AND(D83='club records'!$N$26, E83&gt;='club records'!$O$26), AND(D83='club records'!$N$27, E83&gt;='club records'!$O$27), AND(D83='club records'!$N$28, E83&gt;='club records'!$O$28), )), "CR", " ")</f>
        <v xml:space="preserve"> </v>
      </c>
    </row>
    <row r="84" spans="1:50" ht="15" x14ac:dyDescent="0.25">
      <c r="A84" s="2" t="s">
        <v>169</v>
      </c>
      <c r="B84" s="2" t="s">
        <v>77</v>
      </c>
      <c r="C84" s="2" t="s">
        <v>78</v>
      </c>
      <c r="D84" s="13" t="s">
        <v>45</v>
      </c>
      <c r="E84" s="14">
        <v>11.91</v>
      </c>
      <c r="F84" s="23" t="s">
        <v>444</v>
      </c>
      <c r="G84" s="2" t="s">
        <v>426</v>
      </c>
      <c r="I84" s="20" t="s">
        <v>430</v>
      </c>
    </row>
    <row r="85" spans="1:50" ht="15" x14ac:dyDescent="0.25">
      <c r="A85" s="2" t="s">
        <v>43</v>
      </c>
      <c r="B85" s="2" t="s">
        <v>22</v>
      </c>
      <c r="C85" s="2" t="s">
        <v>23</v>
      </c>
      <c r="D85" s="13" t="s">
        <v>45</v>
      </c>
      <c r="E85" s="14">
        <v>10.51</v>
      </c>
      <c r="F85" s="19">
        <v>43625</v>
      </c>
      <c r="G85" s="23" t="s">
        <v>433</v>
      </c>
      <c r="H85" s="2" t="s">
        <v>434</v>
      </c>
      <c r="I85" s="20" t="s">
        <v>430</v>
      </c>
      <c r="M85" s="21"/>
      <c r="N85" s="21"/>
      <c r="O85" s="21"/>
      <c r="P85" s="21"/>
      <c r="Q85" s="21"/>
      <c r="R85" s="21"/>
      <c r="S85" s="21"/>
      <c r="T85" s="21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1"/>
      <c r="AS85" s="21"/>
      <c r="AT85" s="21"/>
      <c r="AU85" s="21"/>
      <c r="AV85" s="21"/>
      <c r="AW85" s="21"/>
      <c r="AX85" s="21"/>
    </row>
    <row r="86" spans="1:50" ht="15" x14ac:dyDescent="0.25">
      <c r="A86" s="2" t="s">
        <v>43</v>
      </c>
      <c r="B86" s="2" t="s">
        <v>228</v>
      </c>
      <c r="C86" s="2" t="s">
        <v>27</v>
      </c>
      <c r="D86" s="13" t="s">
        <v>45</v>
      </c>
      <c r="E86" s="14">
        <v>11.2</v>
      </c>
      <c r="F86" s="19">
        <v>43575</v>
      </c>
      <c r="G86" s="2" t="s">
        <v>341</v>
      </c>
      <c r="H86" s="2" t="s">
        <v>342</v>
      </c>
      <c r="I86" s="20" t="str">
        <f>IF(OR(K86="CR", J86="CR", L86="CR", M86="CR", N86="CR", O86="CR", P86="CR", Q86="CR", R86="CR", S86="CR",T86="CR", U86="CR", V86="CR", W86="CR", X86="CR", Y86="CR", Z86="CR", AA86="CR", AB86="CR", AC86="CR", AD86="CR", AE86="CR", AF86="CR", AG86="CR", AH86="CR", AI86="CR", AJ86="CR", AK86="CR", AL86="CR", AM86="CR", AN86="CR", AO86="CR", AP86="CR", AQ86="CR", AR86="CR", AS86="CR", AT86="CR", AU86="CR", AV86="CR", AW86="CR", AX86="CR"), "***CLUB RECORD***", "")</f>
        <v/>
      </c>
      <c r="J86" s="21" t="str">
        <f>IF(AND(A86=100, OR(AND(D86='club records'!$B$6, E86&lt;='club records'!$C$6), AND(D86='club records'!$B$7, E86&lt;='club records'!$C$7), AND(D86='club records'!$B$8, E86&lt;='club records'!$C$8), AND(D86='club records'!$B$9, E86&lt;='club records'!$C$9), AND(D86='club records'!$B$10, E86&lt;='club records'!$C$10))),"CR"," ")</f>
        <v xml:space="preserve"> </v>
      </c>
      <c r="K86" s="21" t="str">
        <f>IF(AND(A86=200, OR(AND(D86='club records'!$B$11, E86&lt;='club records'!$C$11), AND(D86='club records'!$B$12, E86&lt;='club records'!$C$12), AND(D86='club records'!$B$13, E86&lt;='club records'!$C$13), AND(D86='club records'!$B$14, E86&lt;='club records'!$C$14), AND(D86='club records'!$B$15, E86&lt;='club records'!$C$15))),"CR"," ")</f>
        <v xml:space="preserve"> </v>
      </c>
      <c r="L86" s="21" t="str">
        <f>IF(AND(A86=300, OR(AND(D86='club records'!$B$16, E86&lt;='club records'!$C$16), AND(D86='club records'!$B$17, E86&lt;='club records'!$C$17))),"CR"," ")</f>
        <v xml:space="preserve"> </v>
      </c>
      <c r="M86" s="21" t="str">
        <f>IF(AND(A86=400, OR(AND(D86='club records'!$B$19, E86&lt;='club records'!$C$19), AND(D86='club records'!$B$20, E86&lt;='club records'!$C$20), AND(D86='club records'!$B$21, E86&lt;='club records'!$C$21))),"CR"," ")</f>
        <v xml:space="preserve"> </v>
      </c>
      <c r="N86" s="21" t="str">
        <f>IF(AND(A86=800, OR(AND(D86='club records'!$B$22, E86&lt;='club records'!$C$22), AND(D86='club records'!$B$23, E86&lt;='club records'!$C$23), AND(D86='club records'!$B$24, E86&lt;='club records'!$C$24), AND(D86='club records'!$B$25, E86&lt;='club records'!$C$25), AND(D86='club records'!$B$26, E86&lt;='club records'!$C$26))),"CR"," ")</f>
        <v xml:space="preserve"> </v>
      </c>
      <c r="O86" s="21" t="str">
        <f>IF(AND(A86=1200, AND(D86='club records'!$B$28, E86&lt;='club records'!$C$28)),"CR"," ")</f>
        <v xml:space="preserve"> </v>
      </c>
      <c r="P86" s="21" t="str">
        <f>IF(AND(A86=1500, OR(AND(D86='club records'!$B$29, E86&lt;='club records'!$C$29), AND(D86='club records'!$B$30, E86&lt;='club records'!$C$30), AND(D86='club records'!$B$31, E86&lt;='club records'!$C$31), AND(D86='club records'!$B$32, E86&lt;='club records'!$C$32), AND(D86='club records'!$B$33, E86&lt;='club records'!$C$33))),"CR"," ")</f>
        <v xml:space="preserve"> </v>
      </c>
      <c r="Q86" s="21" t="str">
        <f>IF(AND(A86="1M", AND(D86='club records'!$B$37,E86&lt;='club records'!$C$37)),"CR"," ")</f>
        <v xml:space="preserve"> </v>
      </c>
      <c r="R86" s="21" t="str">
        <f>IF(AND(A86=3000, OR(AND(D86='club records'!$B$39, E86&lt;='club records'!$C$39), AND(D86='club records'!$B$40, E86&lt;='club records'!$C$40), AND(D86='club records'!$B$41, E86&lt;='club records'!$C$41))),"CR"," ")</f>
        <v xml:space="preserve"> </v>
      </c>
      <c r="S86" s="21" t="str">
        <f>IF(AND(A86=5000, OR(AND(D86='club records'!$B$42, E86&lt;='club records'!$C$42), AND(D86='club records'!$B$43, E86&lt;='club records'!$C$43))),"CR"," ")</f>
        <v xml:space="preserve"> </v>
      </c>
      <c r="T86" s="21" t="str">
        <f>IF(AND(A86=10000, OR(AND(D86='club records'!$B$44, E86&lt;='club records'!$C$44), AND(D86='club records'!$B$45, E86&lt;='club records'!$C$45))),"CR"," ")</f>
        <v xml:space="preserve"> </v>
      </c>
      <c r="U86" s="22" t="str">
        <f>IF(AND(A86="high jump", OR(AND(D86='club records'!$F$1, E86&gt;='club records'!$G$1), AND(D86='club records'!$F$2, E86&gt;='club records'!$G$2), AND(D86='club records'!$F$3, E86&gt;='club records'!$G$3),AND(D86='club records'!$F$4, E86&gt;='club records'!$G$4), AND(D86='club records'!$F$5, E86&gt;='club records'!$G$5))), "CR", " ")</f>
        <v xml:space="preserve"> </v>
      </c>
      <c r="V86" s="22" t="str">
        <f>IF(AND(A86="long jump", OR(AND(D86='club records'!$F$6, E86&gt;='club records'!$G$6), AND(D86='club records'!$F$7, E86&gt;='club records'!$G$7), AND(D86='club records'!$F$8, E86&gt;='club records'!$G$8), AND(D86='club records'!$F$9, E86&gt;='club records'!$G$9), AND(D86='club records'!$F$10, E86&gt;='club records'!$G$10))), "CR", " ")</f>
        <v xml:space="preserve"> </v>
      </c>
      <c r="W86" s="22" t="str">
        <f>IF(AND(A86="triple jump", OR(AND(D86='club records'!$F$11, E86&gt;='club records'!$G$11), AND(D86='club records'!$F$12, E86&gt;='club records'!$G$12), AND(D86='club records'!$F$13, E86&gt;='club records'!$G$13), AND(D86='club records'!$F$14, E86&gt;='club records'!$G$14), AND(D86='club records'!$F$15, E86&gt;='club records'!$G$15))), "CR", " ")</f>
        <v xml:space="preserve"> </v>
      </c>
      <c r="X86" s="22" t="str">
        <f>IF(AND(A86="pole vault", OR(AND(D86='club records'!$F$16, E86&gt;='club records'!$G$16), AND(D86='club records'!$F$17, E86&gt;='club records'!$G$17), AND(D86='club records'!$F$18, E86&gt;='club records'!$G$18), AND(D86='club records'!$F$19, E86&gt;='club records'!$G$19), AND(D86='club records'!$F$20, E86&gt;='club records'!$G$20))), "CR", " ")</f>
        <v xml:space="preserve"> </v>
      </c>
      <c r="Y86" s="22" t="str">
        <f>IF(AND(A86="discus 0.75", AND(D86='club records'!$F$21, E86&gt;='club records'!$G$21)), "CR", " ")</f>
        <v xml:space="preserve"> </v>
      </c>
      <c r="Z86" s="22" t="str">
        <f>IF(AND(A86="discus 1", OR(AND(D86='club records'!$F$22, E86&gt;='club records'!$G$22), AND(D86='club records'!$F$23, E86&gt;='club records'!$G$23), AND(D86='club records'!$F$24, E86&gt;='club records'!$G$24), AND(D86='club records'!$F$25, E86&gt;='club records'!$G$25))), "CR", " ")</f>
        <v xml:space="preserve"> </v>
      </c>
      <c r="AA86" s="22" t="str">
        <f>IF(AND(A86="hammer 3", OR(AND(D86='club records'!$F$26, E86&gt;='club records'!$G$26), AND(D86='club records'!$F$27, E86&gt;='club records'!$G$27), AND(D86='club records'!$F$28, E86&gt;='club records'!$G$28))), "CR", " ")</f>
        <v xml:space="preserve"> </v>
      </c>
      <c r="AB86" s="22" t="str">
        <f>IF(AND(A86="hammer 4", OR(AND(D86='club records'!$F$29, E86&gt;='club records'!$G$29), AND(D86='club records'!$F$30, E86&gt;='club records'!$G$30))), "CR", " ")</f>
        <v xml:space="preserve"> </v>
      </c>
      <c r="AC86" s="22" t="str">
        <f>IF(AND(A86="javelin 400", AND(D86='club records'!$F$31, E86&gt;='club records'!$G$31)), "CR", " ")</f>
        <v xml:space="preserve"> </v>
      </c>
      <c r="AD86" s="22" t="str">
        <f>IF(AND(A86="javelin 500", OR(AND(D86='club records'!$F$32, E86&gt;='club records'!$G$32), AND(D86='club records'!$F$33, E86&gt;='club records'!$G$33))), "CR", " ")</f>
        <v xml:space="preserve"> </v>
      </c>
      <c r="AE86" s="22" t="str">
        <f>IF(AND(A86="javelin 600", OR(AND(D86='club records'!$F$34, E86&gt;='club records'!$G$34), AND(D86='club records'!$F$35, E86&gt;='club records'!$G$35))), "CR", " ")</f>
        <v xml:space="preserve"> </v>
      </c>
      <c r="AF86" s="22" t="str">
        <f>IF(AND(A86="shot 2.72", AND(D86='club records'!$F$36, E86&gt;='club records'!$G$36)), "CR", " ")</f>
        <v xml:space="preserve"> </v>
      </c>
      <c r="AG86" s="22" t="str">
        <f>IF(AND(A86="shot 3", OR(AND(D86='club records'!$F$37, E86&gt;='club records'!$G$37), AND(D86='club records'!$F$38, E86&gt;='club records'!$G$38))), "CR", " ")</f>
        <v xml:space="preserve"> </v>
      </c>
      <c r="AH86" s="22" t="str">
        <f>IF(AND(A86="shot 4", OR(AND(D86='club records'!$F$39, E86&gt;='club records'!$G$39), AND(D86='club records'!$F$40, E86&gt;='club records'!$G$40))), "CR", " ")</f>
        <v xml:space="preserve"> </v>
      </c>
      <c r="AI86" s="22" t="str">
        <f>IF(AND(A86="70H", AND(D86='club records'!$J$6, E86&lt;='club records'!$K$6)), "CR", " ")</f>
        <v xml:space="preserve"> </v>
      </c>
      <c r="AJ86" s="22" t="str">
        <f>IF(AND(A86="75H", AND(D86='club records'!$J$7, E86&lt;='club records'!$K$7)), "CR", " ")</f>
        <v xml:space="preserve"> </v>
      </c>
      <c r="AK86" s="22" t="str">
        <f>IF(AND(A86="80H", AND(D86='club records'!$J$8, E86&lt;='club records'!$K$8)), "CR", " ")</f>
        <v xml:space="preserve"> </v>
      </c>
      <c r="AL86" s="22" t="str">
        <f>IF(AND(A86="100H", OR(AND(D86='club records'!$J$9, E86&lt;='club records'!$K$9), AND(D86='club records'!$J$10, E86&lt;='club records'!$K$10))), "CR", " ")</f>
        <v xml:space="preserve"> </v>
      </c>
      <c r="AM86" s="22" t="str">
        <f>IF(AND(A86="300H", AND(D86='club records'!$J$11, E86&lt;='club records'!$K$11)), "CR", " ")</f>
        <v xml:space="preserve"> </v>
      </c>
      <c r="AN86" s="22" t="str">
        <f>IF(AND(A86="400H", OR(AND(D86='club records'!$J$12, E86&lt;='club records'!$K$12), AND(D86='club records'!$J$13, E86&lt;='club records'!$K$13), AND(D86='club records'!$J$14, E86&lt;='club records'!$K$14))), "CR", " ")</f>
        <v xml:space="preserve"> </v>
      </c>
      <c r="AO86" s="22" t="str">
        <f>IF(AND(A86="1500SC", OR(AND(D86='club records'!$J$15, E86&lt;='club records'!$K$15), AND(D86='club records'!$J$16, E86&lt;='club records'!$K$16))), "CR", " ")</f>
        <v xml:space="preserve"> </v>
      </c>
      <c r="AP86" s="22" t="str">
        <f>IF(AND(A86="2000SC", OR(AND(D86='club records'!$J$18, E86&lt;='club records'!$K$18), AND(D86='club records'!$J$19, E86&lt;='club records'!$K$19))), "CR", " ")</f>
        <v xml:space="preserve"> </v>
      </c>
      <c r="AQ86" s="22" t="str">
        <f>IF(AND(A86="3000SC", AND(D86='club records'!$J$21, E86&lt;='club records'!$K$21)), "CR", " ")</f>
        <v xml:space="preserve"> </v>
      </c>
      <c r="AR86" s="21" t="str">
        <f>IF(AND(A86="4x100", OR(AND(D86='club records'!$N$1, E86&lt;='club records'!$O$1), AND(D86='club records'!$N$2, E86&lt;='club records'!$O$2), AND(D86='club records'!$N$3, E86&lt;='club records'!$O$3), AND(D86='club records'!$N$4, E86&lt;='club records'!$O$4), AND(D86='club records'!$N$5, E86&lt;='club records'!$O$5))), "CR", " ")</f>
        <v xml:space="preserve"> </v>
      </c>
      <c r="AS86" s="21" t="str">
        <f>IF(AND(A86="4x200", OR(AND(D86='club records'!$N$6, E86&lt;='club records'!$O$6), AND(D86='club records'!$N$7, E86&lt;='club records'!$O$7), AND(D86='club records'!$N$8, E86&lt;='club records'!$O$8), AND(D86='club records'!$N$9, E86&lt;='club records'!$O$9), AND(D86='club records'!$N$10, E86&lt;='club records'!$O$10))), "CR", " ")</f>
        <v xml:space="preserve"> </v>
      </c>
      <c r="AT86" s="21" t="str">
        <f>IF(AND(A86="4x300", OR(AND(D86='club records'!$N$11, E86&lt;='club records'!$O$11), AND(D86='club records'!$N$12, E86&lt;='club records'!$O$12))), "CR", " ")</f>
        <v xml:space="preserve"> </v>
      </c>
      <c r="AU86" s="21" t="str">
        <f>IF(AND(A86="4x400", OR(AND(D86='club records'!$N$13, E86&lt;='club records'!$O$13), AND(D86='club records'!$N$14, E86&lt;='club records'!$O$14), AND(D86='club records'!$N$15, E86&lt;='club records'!$O$15))), "CR", " ")</f>
        <v xml:space="preserve"> </v>
      </c>
      <c r="AV86" s="21" t="str">
        <f>IF(AND(A86="3x800", OR(AND(D86='club records'!$N$16, E86&lt;='club records'!$O$16), AND(D86='club records'!$N$17, E86&lt;='club records'!$O$17), AND(D86='club records'!$N$18, E86&lt;='club records'!$O$18), AND(D86='club records'!$N$19, E86&lt;='club records'!$O$19))), "CR", " ")</f>
        <v xml:space="preserve"> </v>
      </c>
      <c r="AW86" s="21" t="str">
        <f>IF(AND(A86="pentathlon", OR(AND(D86='club records'!$N$21, E86&gt;='club records'!$O$21), AND(D86='club records'!$N$22, E86&gt;='club records'!$O$22), AND(D86='club records'!$N$23, E86&gt;='club records'!$O$23), AND(D86='club records'!$N$24, E86&gt;='club records'!$O$24), AND(D86='club records'!$N$25, E86&gt;='club records'!$O$25))), "CR", " ")</f>
        <v xml:space="preserve"> </v>
      </c>
      <c r="AX86" s="21" t="str">
        <f>IF(AND(A86="heptathlon", OR(AND(D86='club records'!$N$26, E86&gt;='club records'!$O$26), AND(D86='club records'!$N$27, E86&gt;='club records'!$O$27), AND(D86='club records'!$N$28, E86&gt;='club records'!$O$28), )), "CR", " ")</f>
        <v xml:space="preserve"> </v>
      </c>
    </row>
    <row r="87" spans="1:50" ht="15" x14ac:dyDescent="0.25">
      <c r="B87" s="2" t="s">
        <v>206</v>
      </c>
      <c r="C87" s="2" t="s">
        <v>207</v>
      </c>
      <c r="D87" s="13" t="s">
        <v>45</v>
      </c>
      <c r="F87" s="23"/>
      <c r="I87" s="20" t="str">
        <f>IF(OR(K87="CR", J87="CR", L87="CR", M87="CR", N87="CR", O87="CR", P87="CR", Q87="CR", R87="CR", S87="CR",T87="CR", U87="CR", V87="CR", W87="CR", X87="CR", Y87="CR", Z87="CR", AA87="CR", AB87="CR", AC87="CR", AD87="CR", AE87="CR", AF87="CR", AG87="CR", AH87="CR", AI87="CR", AJ87="CR", AK87="CR", AL87="CR", AM87="CR", AN87="CR", AO87="CR", AP87="CR", AQ87="CR", AR87="CR", AS87="CR", AT87="CR", AU87="CR", AV87="CR", AW87="CR", AX87="CR"), "***CLUB RECORD***", "")</f>
        <v/>
      </c>
      <c r="J87" s="21" t="str">
        <f>IF(AND(A87=100, OR(AND(D87='club records'!$B$6, E87&lt;='club records'!$C$6), AND(D87='club records'!$B$7, E87&lt;='club records'!$C$7), AND(D87='club records'!$B$8, E87&lt;='club records'!$C$8), AND(D87='club records'!$B$9, E87&lt;='club records'!$C$9), AND(D87='club records'!$B$10, E87&lt;='club records'!$C$10))),"CR"," ")</f>
        <v xml:space="preserve"> </v>
      </c>
      <c r="K87" s="21" t="str">
        <f>IF(AND(A87=200, OR(AND(D87='club records'!$B$11, E87&lt;='club records'!$C$11), AND(D87='club records'!$B$12, E87&lt;='club records'!$C$12), AND(D87='club records'!$B$13, E87&lt;='club records'!$C$13), AND(D87='club records'!$B$14, E87&lt;='club records'!$C$14), AND(D87='club records'!$B$15, E87&lt;='club records'!$C$15))),"CR"," ")</f>
        <v xml:space="preserve"> </v>
      </c>
      <c r="L87" s="21" t="str">
        <f>IF(AND(A87=300, OR(AND(D87='club records'!$B$16, E87&lt;='club records'!$C$16), AND(D87='club records'!$B$17, E87&lt;='club records'!$C$17))),"CR"," ")</f>
        <v xml:space="preserve"> </v>
      </c>
      <c r="M87" s="21" t="str">
        <f>IF(AND(A87=400, OR(AND(D87='club records'!$B$19, E87&lt;='club records'!$C$19), AND(D87='club records'!$B$20, E87&lt;='club records'!$C$20), AND(D87='club records'!$B$21, E87&lt;='club records'!$C$21))),"CR"," ")</f>
        <v xml:space="preserve"> </v>
      </c>
      <c r="N87" s="21" t="str">
        <f>IF(AND(A87=800, OR(AND(D87='club records'!$B$22, E87&lt;='club records'!$C$22), AND(D87='club records'!$B$23, E87&lt;='club records'!$C$23), AND(D87='club records'!$B$24, E87&lt;='club records'!$C$24), AND(D87='club records'!$B$25, E87&lt;='club records'!$C$25), AND(D87='club records'!$B$26, E87&lt;='club records'!$C$26))),"CR"," ")</f>
        <v xml:space="preserve"> </v>
      </c>
      <c r="O87" s="21" t="str">
        <f>IF(AND(A87=1200, AND(D87='club records'!$B$28, E87&lt;='club records'!$C$28)),"CR"," ")</f>
        <v xml:space="preserve"> </v>
      </c>
      <c r="P87" s="21" t="str">
        <f>IF(AND(A87=1500, OR(AND(D87='club records'!$B$29, E87&lt;='club records'!$C$29), AND(D87='club records'!$B$30, E87&lt;='club records'!$C$30), AND(D87='club records'!$B$31, E87&lt;='club records'!$C$31), AND(D87='club records'!$B$32, E87&lt;='club records'!$C$32), AND(D87='club records'!$B$33, E87&lt;='club records'!$C$33))),"CR"," ")</f>
        <v xml:space="preserve"> </v>
      </c>
      <c r="Q87" s="21" t="str">
        <f>IF(AND(A87="1M", AND(D87='club records'!$B$37,E87&lt;='club records'!$C$37)),"CR"," ")</f>
        <v xml:space="preserve"> </v>
      </c>
      <c r="R87" s="21" t="str">
        <f>IF(AND(A87=3000, OR(AND(D87='club records'!$B$39, E87&lt;='club records'!$C$39), AND(D87='club records'!$B$40, E87&lt;='club records'!$C$40), AND(D87='club records'!$B$41, E87&lt;='club records'!$C$41))),"CR"," ")</f>
        <v xml:space="preserve"> </v>
      </c>
      <c r="S87" s="21" t="str">
        <f>IF(AND(A87=5000, OR(AND(D87='club records'!$B$42, E87&lt;='club records'!$C$42), AND(D87='club records'!$B$43, E87&lt;='club records'!$C$43))),"CR"," ")</f>
        <v xml:space="preserve"> </v>
      </c>
      <c r="T87" s="21" t="str">
        <f>IF(AND(A87=10000, OR(AND(D87='club records'!$B$44, E87&lt;='club records'!$C$44), AND(D87='club records'!$B$45, E87&lt;='club records'!$C$45))),"CR"," ")</f>
        <v xml:space="preserve"> </v>
      </c>
      <c r="U87" s="22" t="str">
        <f>IF(AND(A87="high jump", OR(AND(D87='club records'!$F$1, E87&gt;='club records'!$G$1), AND(D87='club records'!$F$2, E87&gt;='club records'!$G$2), AND(D87='club records'!$F$3, E87&gt;='club records'!$G$3),AND(D87='club records'!$F$4, E87&gt;='club records'!$G$4), AND(D87='club records'!$F$5, E87&gt;='club records'!$G$5))), "CR", " ")</f>
        <v xml:space="preserve"> </v>
      </c>
      <c r="V87" s="22" t="str">
        <f>IF(AND(A87="long jump", OR(AND(D87='club records'!$F$6, E87&gt;='club records'!$G$6), AND(D87='club records'!$F$7, E87&gt;='club records'!$G$7), AND(D87='club records'!$F$8, E87&gt;='club records'!$G$8), AND(D87='club records'!$F$9, E87&gt;='club records'!$G$9), AND(D87='club records'!$F$10, E87&gt;='club records'!$G$10))), "CR", " ")</f>
        <v xml:space="preserve"> </v>
      </c>
      <c r="W87" s="22" t="str">
        <f>IF(AND(A87="triple jump", OR(AND(D87='club records'!$F$11, E87&gt;='club records'!$G$11), AND(D87='club records'!$F$12, E87&gt;='club records'!$G$12), AND(D87='club records'!$F$13, E87&gt;='club records'!$G$13), AND(D87='club records'!$F$14, E87&gt;='club records'!$G$14), AND(D87='club records'!$F$15, E87&gt;='club records'!$G$15))), "CR", " ")</f>
        <v xml:space="preserve"> </v>
      </c>
      <c r="X87" s="22" t="str">
        <f>IF(AND(A87="pole vault", OR(AND(D87='club records'!$F$16, E87&gt;='club records'!$G$16), AND(D87='club records'!$F$17, E87&gt;='club records'!$G$17), AND(D87='club records'!$F$18, E87&gt;='club records'!$G$18), AND(D87='club records'!$F$19, E87&gt;='club records'!$G$19), AND(D87='club records'!$F$20, E87&gt;='club records'!$G$20))), "CR", " ")</f>
        <v xml:space="preserve"> </v>
      </c>
      <c r="Y87" s="22" t="str">
        <f>IF(AND(A87="discus 0.75", AND(D87='club records'!$F$21, E87&gt;='club records'!$G$21)), "CR", " ")</f>
        <v xml:space="preserve"> </v>
      </c>
      <c r="Z87" s="22" t="str">
        <f>IF(AND(A87="discus 1", OR(AND(D87='club records'!$F$22, E87&gt;='club records'!$G$22), AND(D87='club records'!$F$23, E87&gt;='club records'!$G$23), AND(D87='club records'!$F$24, E87&gt;='club records'!$G$24), AND(D87='club records'!$F$25, E87&gt;='club records'!$G$25))), "CR", " ")</f>
        <v xml:space="preserve"> </v>
      </c>
      <c r="AA87" s="22" t="str">
        <f>IF(AND(A87="hammer 3", OR(AND(D87='club records'!$F$26, E87&gt;='club records'!$G$26), AND(D87='club records'!$F$27, E87&gt;='club records'!$G$27), AND(D87='club records'!$F$28, E87&gt;='club records'!$G$28))), "CR", " ")</f>
        <v xml:space="preserve"> </v>
      </c>
      <c r="AB87" s="22" t="str">
        <f>IF(AND(A87="hammer 4", OR(AND(D87='club records'!$F$29, E87&gt;='club records'!$G$29), AND(D87='club records'!$F$30, E87&gt;='club records'!$G$30))), "CR", " ")</f>
        <v xml:space="preserve"> </v>
      </c>
      <c r="AC87" s="22" t="str">
        <f>IF(AND(A87="javelin 400", AND(D87='club records'!$F$31, E87&gt;='club records'!$G$31)), "CR", " ")</f>
        <v xml:space="preserve"> </v>
      </c>
      <c r="AD87" s="22" t="str">
        <f>IF(AND(A87="javelin 500", OR(AND(D87='club records'!$F$32, E87&gt;='club records'!$G$32), AND(D87='club records'!$F$33, E87&gt;='club records'!$G$33))), "CR", " ")</f>
        <v xml:space="preserve"> </v>
      </c>
      <c r="AE87" s="22" t="str">
        <f>IF(AND(A87="javelin 600", OR(AND(D87='club records'!$F$34, E87&gt;='club records'!$G$34), AND(D87='club records'!$F$35, E87&gt;='club records'!$G$35))), "CR", " ")</f>
        <v xml:space="preserve"> </v>
      </c>
      <c r="AF87" s="22" t="str">
        <f>IF(AND(A87="shot 2.72", AND(D87='club records'!$F$36, E87&gt;='club records'!$G$36)), "CR", " ")</f>
        <v xml:space="preserve"> </v>
      </c>
      <c r="AG87" s="22" t="str">
        <f>IF(AND(A87="shot 3", OR(AND(D87='club records'!$F$37, E87&gt;='club records'!$G$37), AND(D87='club records'!$F$38, E87&gt;='club records'!$G$38))), "CR", " ")</f>
        <v xml:space="preserve"> </v>
      </c>
      <c r="AH87" s="22" t="str">
        <f>IF(AND(A87="shot 4", OR(AND(D87='club records'!$F$39, E87&gt;='club records'!$G$39), AND(D87='club records'!$F$40, E87&gt;='club records'!$G$40))), "CR", " ")</f>
        <v xml:space="preserve"> </v>
      </c>
      <c r="AI87" s="22" t="str">
        <f>IF(AND(A87="70H", AND(D87='club records'!$J$6, E87&lt;='club records'!$K$6)), "CR", " ")</f>
        <v xml:space="preserve"> </v>
      </c>
      <c r="AJ87" s="22" t="str">
        <f>IF(AND(A87="75H", AND(D87='club records'!$J$7, E87&lt;='club records'!$K$7)), "CR", " ")</f>
        <v xml:space="preserve"> </v>
      </c>
      <c r="AK87" s="22" t="str">
        <f>IF(AND(A87="80H", AND(D87='club records'!$J$8, E87&lt;='club records'!$K$8)), "CR", " ")</f>
        <v xml:space="preserve"> </v>
      </c>
      <c r="AL87" s="22" t="str">
        <f>IF(AND(A87="100H", OR(AND(D87='club records'!$J$9, E87&lt;='club records'!$K$9), AND(D87='club records'!$J$10, E87&lt;='club records'!$K$10))), "CR", " ")</f>
        <v xml:space="preserve"> </v>
      </c>
      <c r="AM87" s="22" t="str">
        <f>IF(AND(A87="300H", AND(D87='club records'!$J$11, E87&lt;='club records'!$K$11)), "CR", " ")</f>
        <v xml:space="preserve"> </v>
      </c>
      <c r="AN87" s="22" t="str">
        <f>IF(AND(A87="400H", OR(AND(D87='club records'!$J$12, E87&lt;='club records'!$K$12), AND(D87='club records'!$J$13, E87&lt;='club records'!$K$13), AND(D87='club records'!$J$14, E87&lt;='club records'!$K$14))), "CR", " ")</f>
        <v xml:space="preserve"> </v>
      </c>
      <c r="AO87" s="22" t="str">
        <f>IF(AND(A87="1500SC", OR(AND(D87='club records'!$J$15, E87&lt;='club records'!$K$15), AND(D87='club records'!$J$16, E87&lt;='club records'!$K$16))), "CR", " ")</f>
        <v xml:space="preserve"> </v>
      </c>
      <c r="AP87" s="22" t="str">
        <f>IF(AND(A87="2000SC", OR(AND(D87='club records'!$J$18, E87&lt;='club records'!$K$18), AND(D87='club records'!$J$19, E87&lt;='club records'!$K$19))), "CR", " ")</f>
        <v xml:space="preserve"> </v>
      </c>
      <c r="AQ87" s="22" t="str">
        <f>IF(AND(A87="3000SC", AND(D87='club records'!$J$21, E87&lt;='club records'!$K$21)), "CR", " ")</f>
        <v xml:space="preserve"> </v>
      </c>
      <c r="AR87" s="21" t="str">
        <f>IF(AND(A87="4x100", OR(AND(D87='club records'!$N$1, E87&lt;='club records'!$O$1), AND(D87='club records'!$N$2, E87&lt;='club records'!$O$2), AND(D87='club records'!$N$3, E87&lt;='club records'!$O$3), AND(D87='club records'!$N$4, E87&lt;='club records'!$O$4), AND(D87='club records'!$N$5, E87&lt;='club records'!$O$5))), "CR", " ")</f>
        <v xml:space="preserve"> </v>
      </c>
      <c r="AS87" s="21" t="str">
        <f>IF(AND(A87="4x200", OR(AND(D87='club records'!$N$6, E87&lt;='club records'!$O$6), AND(D87='club records'!$N$7, E87&lt;='club records'!$O$7), AND(D87='club records'!$N$8, E87&lt;='club records'!$O$8), AND(D87='club records'!$N$9, E87&lt;='club records'!$O$9), AND(D87='club records'!$N$10, E87&lt;='club records'!$O$10))), "CR", " ")</f>
        <v xml:space="preserve"> </v>
      </c>
      <c r="AT87" s="21" t="str">
        <f>IF(AND(A87="4x300", OR(AND(D87='club records'!$N$11, E87&lt;='club records'!$O$11), AND(D87='club records'!$N$12, E87&lt;='club records'!$O$12))), "CR", " ")</f>
        <v xml:space="preserve"> </v>
      </c>
      <c r="AU87" s="21" t="str">
        <f>IF(AND(A87="4x400", OR(AND(D87='club records'!$N$13, E87&lt;='club records'!$O$13), AND(D87='club records'!$N$14, E87&lt;='club records'!$O$14), AND(D87='club records'!$N$15, E87&lt;='club records'!$O$15))), "CR", " ")</f>
        <v xml:space="preserve"> </v>
      </c>
      <c r="AV87" s="21" t="str">
        <f>IF(AND(A87="3x800", OR(AND(D87='club records'!$N$16, E87&lt;='club records'!$O$16), AND(D87='club records'!$N$17, E87&lt;='club records'!$O$17), AND(D87='club records'!$N$18, E87&lt;='club records'!$O$18), AND(D87='club records'!$N$19, E87&lt;='club records'!$O$19))), "CR", " ")</f>
        <v xml:space="preserve"> </v>
      </c>
      <c r="AW87" s="21" t="str">
        <f>IF(AND(A87="pentathlon", OR(AND(D87='club records'!$N$21, E87&gt;='club records'!$O$21), AND(D87='club records'!$N$22, E87&gt;='club records'!$O$22), AND(D87='club records'!$N$23, E87&gt;='club records'!$O$23), AND(D87='club records'!$N$24, E87&gt;='club records'!$O$24), AND(D87='club records'!$N$25, E87&gt;='club records'!$O$25))), "CR", " ")</f>
        <v xml:space="preserve"> </v>
      </c>
      <c r="AX87" s="21" t="str">
        <f>IF(AND(A87="heptathlon", OR(AND(D87='club records'!$N$26, E87&gt;='club records'!$O$26), AND(D87='club records'!$N$27, E87&gt;='club records'!$O$27), AND(D87='club records'!$N$28, E87&gt;='club records'!$O$28), )), "CR", " ")</f>
        <v xml:space="preserve"> </v>
      </c>
    </row>
    <row r="88" spans="1:50" ht="15" x14ac:dyDescent="0.25">
      <c r="B88" s="2" t="s">
        <v>4</v>
      </c>
      <c r="C88" s="2" t="s">
        <v>5</v>
      </c>
      <c r="D88" s="13" t="s">
        <v>45</v>
      </c>
      <c r="F88" s="23"/>
      <c r="I88" s="20" t="str">
        <f>IF(OR(K88="CR", J88="CR", L88="CR", M88="CR", N88="CR", O88="CR", P88="CR", Q88="CR", R88="CR", S88="CR",T88="CR", U88="CR", V88="CR", W88="CR", X88="CR", Y88="CR", Z88="CR", AA88="CR", AB88="CR", AC88="CR", AD88="CR", AE88="CR", AF88="CR", AG88="CR", AH88="CR", AI88="CR", AJ88="CR", AK88="CR", AL88="CR", AM88="CR", AN88="CR", AO88="CR", AP88="CR", AQ88="CR", AR88="CR", AS88="CR", AT88="CR", AU88="CR", AV88="CR", AW88="CR", AX88="CR"), "***CLUB RECORD***", "")</f>
        <v/>
      </c>
      <c r="J88" s="21" t="str">
        <f>IF(AND(A88=100, OR(AND(D88='club records'!$B$6, E88&lt;='club records'!$C$6), AND(D88='club records'!$B$7, E88&lt;='club records'!$C$7), AND(D88='club records'!$B$8, E88&lt;='club records'!$C$8), AND(D88='club records'!$B$9, E88&lt;='club records'!$C$9), AND(D88='club records'!$B$10, E88&lt;='club records'!$C$10))),"CR"," ")</f>
        <v xml:space="preserve"> </v>
      </c>
      <c r="K88" s="21" t="str">
        <f>IF(AND(A88=200, OR(AND(D88='club records'!$B$11, E88&lt;='club records'!$C$11), AND(D88='club records'!$B$12, E88&lt;='club records'!$C$12), AND(D88='club records'!$B$13, E88&lt;='club records'!$C$13), AND(D88='club records'!$B$14, E88&lt;='club records'!$C$14), AND(D88='club records'!$B$15, E88&lt;='club records'!$C$15))),"CR"," ")</f>
        <v xml:space="preserve"> </v>
      </c>
      <c r="L88" s="21" t="str">
        <f>IF(AND(A88=300, OR(AND(D88='club records'!$B$16, E88&lt;='club records'!$C$16), AND(D88='club records'!$B$17, E88&lt;='club records'!$C$17))),"CR"," ")</f>
        <v xml:space="preserve"> </v>
      </c>
      <c r="M88" s="21" t="str">
        <f>IF(AND(A88=400, OR(AND(D88='club records'!$B$19, E88&lt;='club records'!$C$19), AND(D88='club records'!$B$20, E88&lt;='club records'!$C$20), AND(D88='club records'!$B$21, E88&lt;='club records'!$C$21))),"CR"," ")</f>
        <v xml:space="preserve"> </v>
      </c>
      <c r="N88" s="21" t="str">
        <f>IF(AND(A88=800, OR(AND(D88='club records'!$B$22, E88&lt;='club records'!$C$22), AND(D88='club records'!$B$23, E88&lt;='club records'!$C$23), AND(D88='club records'!$B$24, E88&lt;='club records'!$C$24), AND(D88='club records'!$B$25, E88&lt;='club records'!$C$25), AND(D88='club records'!$B$26, E88&lt;='club records'!$C$26))),"CR"," ")</f>
        <v xml:space="preserve"> </v>
      </c>
      <c r="O88" s="21" t="str">
        <f>IF(AND(A88=1200, AND(D88='club records'!$B$28, E88&lt;='club records'!$C$28)),"CR"," ")</f>
        <v xml:space="preserve"> </v>
      </c>
      <c r="P88" s="21" t="str">
        <f>IF(AND(A88=1500, OR(AND(D88='club records'!$B$29, E88&lt;='club records'!$C$29), AND(D88='club records'!$B$30, E88&lt;='club records'!$C$30), AND(D88='club records'!$B$31, E88&lt;='club records'!$C$31), AND(D88='club records'!$B$32, E88&lt;='club records'!$C$32), AND(D88='club records'!$B$33, E88&lt;='club records'!$C$33))),"CR"," ")</f>
        <v xml:space="preserve"> </v>
      </c>
      <c r="Q88" s="21" t="str">
        <f>IF(AND(A88="1M", AND(D88='club records'!$B$37,E88&lt;='club records'!$C$37)),"CR"," ")</f>
        <v xml:space="preserve"> </v>
      </c>
      <c r="R88" s="21" t="str">
        <f>IF(AND(A88=3000, OR(AND(D88='club records'!$B$39, E88&lt;='club records'!$C$39), AND(D88='club records'!$B$40, E88&lt;='club records'!$C$40), AND(D88='club records'!$B$41, E88&lt;='club records'!$C$41))),"CR"," ")</f>
        <v xml:space="preserve"> </v>
      </c>
      <c r="S88" s="21" t="str">
        <f>IF(AND(A88=5000, OR(AND(D88='club records'!$B$42, E88&lt;='club records'!$C$42), AND(D88='club records'!$B$43, E88&lt;='club records'!$C$43))),"CR"," ")</f>
        <v xml:space="preserve"> </v>
      </c>
      <c r="T88" s="21" t="str">
        <f>IF(AND(A88=10000, OR(AND(D88='club records'!$B$44, E88&lt;='club records'!$C$44), AND(D88='club records'!$B$45, E88&lt;='club records'!$C$45))),"CR"," ")</f>
        <v xml:space="preserve"> </v>
      </c>
      <c r="U88" s="22" t="str">
        <f>IF(AND(A88="high jump", OR(AND(D88='club records'!$F$1, E88&gt;='club records'!$G$1), AND(D88='club records'!$F$2, E88&gt;='club records'!$G$2), AND(D88='club records'!$F$3, E88&gt;='club records'!$G$3),AND(D88='club records'!$F$4, E88&gt;='club records'!$G$4), AND(D88='club records'!$F$5, E88&gt;='club records'!$G$5))), "CR", " ")</f>
        <v xml:space="preserve"> </v>
      </c>
      <c r="V88" s="22" t="str">
        <f>IF(AND(A88="long jump", OR(AND(D88='club records'!$F$6, E88&gt;='club records'!$G$6), AND(D88='club records'!$F$7, E88&gt;='club records'!$G$7), AND(D88='club records'!$F$8, E88&gt;='club records'!$G$8), AND(D88='club records'!$F$9, E88&gt;='club records'!$G$9), AND(D88='club records'!$F$10, E88&gt;='club records'!$G$10))), "CR", " ")</f>
        <v xml:space="preserve"> </v>
      </c>
      <c r="W88" s="22" t="str">
        <f>IF(AND(A88="triple jump", OR(AND(D88='club records'!$F$11, E88&gt;='club records'!$G$11), AND(D88='club records'!$F$12, E88&gt;='club records'!$G$12), AND(D88='club records'!$F$13, E88&gt;='club records'!$G$13), AND(D88='club records'!$F$14, E88&gt;='club records'!$G$14), AND(D88='club records'!$F$15, E88&gt;='club records'!$G$15))), "CR", " ")</f>
        <v xml:space="preserve"> </v>
      </c>
      <c r="X88" s="22" t="str">
        <f>IF(AND(A88="pole vault", OR(AND(D88='club records'!$F$16, E88&gt;='club records'!$G$16), AND(D88='club records'!$F$17, E88&gt;='club records'!$G$17), AND(D88='club records'!$F$18, E88&gt;='club records'!$G$18), AND(D88='club records'!$F$19, E88&gt;='club records'!$G$19), AND(D88='club records'!$F$20, E88&gt;='club records'!$G$20))), "CR", " ")</f>
        <v xml:space="preserve"> </v>
      </c>
      <c r="Y88" s="22" t="str">
        <f>IF(AND(A88="discus 0.75", AND(D88='club records'!$F$21, E88&gt;='club records'!$G$21)), "CR", " ")</f>
        <v xml:space="preserve"> </v>
      </c>
      <c r="Z88" s="22" t="str">
        <f>IF(AND(A88="discus 1", OR(AND(D88='club records'!$F$22, E88&gt;='club records'!$G$22), AND(D88='club records'!$F$23, E88&gt;='club records'!$G$23), AND(D88='club records'!$F$24, E88&gt;='club records'!$G$24), AND(D88='club records'!$F$25, E88&gt;='club records'!$G$25))), "CR", " ")</f>
        <v xml:space="preserve"> </v>
      </c>
      <c r="AA88" s="22" t="str">
        <f>IF(AND(A88="hammer 3", OR(AND(D88='club records'!$F$26, E88&gt;='club records'!$G$26), AND(D88='club records'!$F$27, E88&gt;='club records'!$G$27), AND(D88='club records'!$F$28, E88&gt;='club records'!$G$28))), "CR", " ")</f>
        <v xml:space="preserve"> </v>
      </c>
      <c r="AB88" s="22" t="str">
        <f>IF(AND(A88="hammer 4", OR(AND(D88='club records'!$F$29, E88&gt;='club records'!$G$29), AND(D88='club records'!$F$30, E88&gt;='club records'!$G$30))), "CR", " ")</f>
        <v xml:space="preserve"> </v>
      </c>
      <c r="AC88" s="22" t="str">
        <f>IF(AND(A88="javelin 400", AND(D88='club records'!$F$31, E88&gt;='club records'!$G$31)), "CR", " ")</f>
        <v xml:space="preserve"> </v>
      </c>
      <c r="AD88" s="22" t="str">
        <f>IF(AND(A88="javelin 500", OR(AND(D88='club records'!$F$32, E88&gt;='club records'!$G$32), AND(D88='club records'!$F$33, E88&gt;='club records'!$G$33))), "CR", " ")</f>
        <v xml:space="preserve"> </v>
      </c>
      <c r="AE88" s="22" t="str">
        <f>IF(AND(A88="javelin 600", OR(AND(D88='club records'!$F$34, E88&gt;='club records'!$G$34), AND(D88='club records'!$F$35, E88&gt;='club records'!$G$35))), "CR", " ")</f>
        <v xml:space="preserve"> </v>
      </c>
      <c r="AF88" s="22" t="str">
        <f>IF(AND(A88="shot 2.72", AND(D88='club records'!$F$36, E88&gt;='club records'!$G$36)), "CR", " ")</f>
        <v xml:space="preserve"> </v>
      </c>
      <c r="AG88" s="22" t="str">
        <f>IF(AND(A88="shot 3", OR(AND(D88='club records'!$F$37, E88&gt;='club records'!$G$37), AND(D88='club records'!$F$38, E88&gt;='club records'!$G$38))), "CR", " ")</f>
        <v xml:space="preserve"> </v>
      </c>
      <c r="AH88" s="22" t="str">
        <f>IF(AND(A88="shot 4", OR(AND(D88='club records'!$F$39, E88&gt;='club records'!$G$39), AND(D88='club records'!$F$40, E88&gt;='club records'!$G$40))), "CR", " ")</f>
        <v xml:space="preserve"> </v>
      </c>
      <c r="AI88" s="22" t="str">
        <f>IF(AND(A88="70H", AND(D88='club records'!$J$6, E88&lt;='club records'!$K$6)), "CR", " ")</f>
        <v xml:space="preserve"> </v>
      </c>
      <c r="AJ88" s="22" t="str">
        <f>IF(AND(A88="75H", AND(D88='club records'!$J$7, E88&lt;='club records'!$K$7)), "CR", " ")</f>
        <v xml:space="preserve"> </v>
      </c>
      <c r="AK88" s="22" t="str">
        <f>IF(AND(A88="80H", AND(D88='club records'!$J$8, E88&lt;='club records'!$K$8)), "CR", " ")</f>
        <v xml:space="preserve"> </v>
      </c>
      <c r="AL88" s="22" t="str">
        <f>IF(AND(A88="100H", OR(AND(D88='club records'!$J$9, E88&lt;='club records'!$K$9), AND(D88='club records'!$J$10, E88&lt;='club records'!$K$10))), "CR", " ")</f>
        <v xml:space="preserve"> </v>
      </c>
      <c r="AM88" s="22" t="str">
        <f>IF(AND(A88="300H", AND(D88='club records'!$J$11, E88&lt;='club records'!$K$11)), "CR", " ")</f>
        <v xml:space="preserve"> </v>
      </c>
      <c r="AN88" s="22" t="str">
        <f>IF(AND(A88="400H", OR(AND(D88='club records'!$J$12, E88&lt;='club records'!$K$12), AND(D88='club records'!$J$13, E88&lt;='club records'!$K$13), AND(D88='club records'!$J$14, E88&lt;='club records'!$K$14))), "CR", " ")</f>
        <v xml:space="preserve"> </v>
      </c>
      <c r="AO88" s="22" t="str">
        <f>IF(AND(A88="1500SC", OR(AND(D88='club records'!$J$15, E88&lt;='club records'!$K$15), AND(D88='club records'!$J$16, E88&lt;='club records'!$K$16))), "CR", " ")</f>
        <v xml:space="preserve"> </v>
      </c>
      <c r="AP88" s="22" t="str">
        <f>IF(AND(A88="2000SC", OR(AND(D88='club records'!$J$18, E88&lt;='club records'!$K$18), AND(D88='club records'!$J$19, E88&lt;='club records'!$K$19))), "CR", " ")</f>
        <v xml:space="preserve"> </v>
      </c>
      <c r="AQ88" s="22" t="str">
        <f>IF(AND(A88="3000SC", AND(D88='club records'!$J$21, E88&lt;='club records'!$K$21)), "CR", " ")</f>
        <v xml:space="preserve"> </v>
      </c>
      <c r="AR88" s="21" t="str">
        <f>IF(AND(A88="4x100", OR(AND(D88='club records'!$N$1, E88&lt;='club records'!$O$1), AND(D88='club records'!$N$2, E88&lt;='club records'!$O$2), AND(D88='club records'!$N$3, E88&lt;='club records'!$O$3), AND(D88='club records'!$N$4, E88&lt;='club records'!$O$4), AND(D88='club records'!$N$5, E88&lt;='club records'!$O$5))), "CR", " ")</f>
        <v xml:space="preserve"> </v>
      </c>
      <c r="AS88" s="21" t="str">
        <f>IF(AND(A88="4x200", OR(AND(D88='club records'!$N$6, E88&lt;='club records'!$O$6), AND(D88='club records'!$N$7, E88&lt;='club records'!$O$7), AND(D88='club records'!$N$8, E88&lt;='club records'!$O$8), AND(D88='club records'!$N$9, E88&lt;='club records'!$O$9), AND(D88='club records'!$N$10, E88&lt;='club records'!$O$10))), "CR", " ")</f>
        <v xml:space="preserve"> </v>
      </c>
      <c r="AT88" s="21" t="str">
        <f>IF(AND(A88="4x300", OR(AND(D88='club records'!$N$11, E88&lt;='club records'!$O$11), AND(D88='club records'!$N$12, E88&lt;='club records'!$O$12))), "CR", " ")</f>
        <v xml:space="preserve"> </v>
      </c>
      <c r="AU88" s="21" t="str">
        <f>IF(AND(A88="4x400", OR(AND(D88='club records'!$N$13, E88&lt;='club records'!$O$13), AND(D88='club records'!$N$14, E88&lt;='club records'!$O$14), AND(D88='club records'!$N$15, E88&lt;='club records'!$O$15))), "CR", " ")</f>
        <v xml:space="preserve"> </v>
      </c>
      <c r="AV88" s="21" t="str">
        <f>IF(AND(A88="3x800", OR(AND(D88='club records'!$N$16, E88&lt;='club records'!$O$16), AND(D88='club records'!$N$17, E88&lt;='club records'!$O$17), AND(D88='club records'!$N$18, E88&lt;='club records'!$O$18), AND(D88='club records'!$N$19, E88&lt;='club records'!$O$19))), "CR", " ")</f>
        <v xml:space="preserve"> </v>
      </c>
      <c r="AW88" s="21" t="str">
        <f>IF(AND(A88="pentathlon", OR(AND(D88='club records'!$N$21, E88&gt;='club records'!$O$21), AND(D88='club records'!$N$22, E88&gt;='club records'!$O$22), AND(D88='club records'!$N$23, E88&gt;='club records'!$O$23), AND(D88='club records'!$N$24, E88&gt;='club records'!$O$24), AND(D88='club records'!$N$25, E88&gt;='club records'!$O$25))), "CR", " ")</f>
        <v xml:space="preserve"> </v>
      </c>
      <c r="AX88" s="21" t="str">
        <f>IF(AND(A88="heptathlon", OR(AND(D88='club records'!$N$26, E88&gt;='club records'!$O$26), AND(D88='club records'!$N$27, E88&gt;='club records'!$O$27), AND(D88='club records'!$N$28, E88&gt;='club records'!$O$28), )), "CR", " ")</f>
        <v xml:space="preserve"> </v>
      </c>
    </row>
    <row r="89" spans="1:50" ht="15" x14ac:dyDescent="0.25">
      <c r="B89" s="2" t="s">
        <v>208</v>
      </c>
      <c r="C89" s="2" t="s">
        <v>209</v>
      </c>
      <c r="D89" s="13" t="s">
        <v>45</v>
      </c>
      <c r="F89" s="23"/>
      <c r="I89" s="20" t="str">
        <f>IF(OR(K89="CR", J89="CR", L89="CR", M89="CR", N89="CR", O89="CR", P89="CR", Q89="CR", R89="CR", S89="CR",T89="CR", U89="CR", V89="CR", W89="CR", X89="CR", Y89="CR", Z89="CR", AA89="CR", AB89="CR", AC89="CR", AD89="CR", AE89="CR", AF89="CR", AG89="CR", AH89="CR", AI89="CR", AJ89="CR", AK89="CR", AL89="CR", AM89="CR", AN89="CR", AO89="CR", AP89="CR", AQ89="CR", AR89="CR", AS89="CR", AT89="CR", AU89="CR", AV89="CR", AW89="CR", AX89="CR"), "***CLUB RECORD***", "")</f>
        <v/>
      </c>
      <c r="J89" s="21" t="str">
        <f>IF(AND(A89=100, OR(AND(D89='club records'!$B$6, E89&lt;='club records'!$C$6), AND(D89='club records'!$B$7, E89&lt;='club records'!$C$7), AND(D89='club records'!$B$8, E89&lt;='club records'!$C$8), AND(D89='club records'!$B$9, E89&lt;='club records'!$C$9), AND(D89='club records'!$B$10, E89&lt;='club records'!$C$10))),"CR"," ")</f>
        <v xml:space="preserve"> </v>
      </c>
      <c r="K89" s="21" t="str">
        <f>IF(AND(A89=200, OR(AND(D89='club records'!$B$11, E89&lt;='club records'!$C$11), AND(D89='club records'!$B$12, E89&lt;='club records'!$C$12), AND(D89='club records'!$B$13, E89&lt;='club records'!$C$13), AND(D89='club records'!$B$14, E89&lt;='club records'!$C$14), AND(D89='club records'!$B$15, E89&lt;='club records'!$C$15))),"CR"," ")</f>
        <v xml:space="preserve"> </v>
      </c>
      <c r="L89" s="21" t="str">
        <f>IF(AND(A89=300, OR(AND(D89='club records'!$B$16, E89&lt;='club records'!$C$16), AND(D89='club records'!$B$17, E89&lt;='club records'!$C$17))),"CR"," ")</f>
        <v xml:space="preserve"> </v>
      </c>
      <c r="M89" s="21" t="str">
        <f>IF(AND(A89=400, OR(AND(D89='club records'!$B$19, E89&lt;='club records'!$C$19), AND(D89='club records'!$B$20, E89&lt;='club records'!$C$20), AND(D89='club records'!$B$21, E89&lt;='club records'!$C$21))),"CR"," ")</f>
        <v xml:space="preserve"> </v>
      </c>
      <c r="N89" s="21" t="str">
        <f>IF(AND(A89=800, OR(AND(D89='club records'!$B$22, E89&lt;='club records'!$C$22), AND(D89='club records'!$B$23, E89&lt;='club records'!$C$23), AND(D89='club records'!$B$24, E89&lt;='club records'!$C$24), AND(D89='club records'!$B$25, E89&lt;='club records'!$C$25), AND(D89='club records'!$B$26, E89&lt;='club records'!$C$26))),"CR"," ")</f>
        <v xml:space="preserve"> </v>
      </c>
      <c r="O89" s="21" t="str">
        <f>IF(AND(A89=1200, AND(D89='club records'!$B$28, E89&lt;='club records'!$C$28)),"CR"," ")</f>
        <v xml:space="preserve"> </v>
      </c>
      <c r="P89" s="21" t="str">
        <f>IF(AND(A89=1500, OR(AND(D89='club records'!$B$29, E89&lt;='club records'!$C$29), AND(D89='club records'!$B$30, E89&lt;='club records'!$C$30), AND(D89='club records'!$B$31, E89&lt;='club records'!$C$31), AND(D89='club records'!$B$32, E89&lt;='club records'!$C$32), AND(D89='club records'!$B$33, E89&lt;='club records'!$C$33))),"CR"," ")</f>
        <v xml:space="preserve"> </v>
      </c>
      <c r="Q89" s="21" t="str">
        <f>IF(AND(A89="1M", AND(D89='club records'!$B$37,E89&lt;='club records'!$C$37)),"CR"," ")</f>
        <v xml:space="preserve"> </v>
      </c>
      <c r="R89" s="21" t="str">
        <f>IF(AND(A89=3000, OR(AND(D89='club records'!$B$39, E89&lt;='club records'!$C$39), AND(D89='club records'!$B$40, E89&lt;='club records'!$C$40), AND(D89='club records'!$B$41, E89&lt;='club records'!$C$41))),"CR"," ")</f>
        <v xml:space="preserve"> </v>
      </c>
      <c r="S89" s="21" t="str">
        <f>IF(AND(A89=5000, OR(AND(D89='club records'!$B$42, E89&lt;='club records'!$C$42), AND(D89='club records'!$B$43, E89&lt;='club records'!$C$43))),"CR"," ")</f>
        <v xml:space="preserve"> </v>
      </c>
      <c r="T89" s="21" t="str">
        <f>IF(AND(A89=10000, OR(AND(D89='club records'!$B$44, E89&lt;='club records'!$C$44), AND(D89='club records'!$B$45, E89&lt;='club records'!$C$45))),"CR"," ")</f>
        <v xml:space="preserve"> </v>
      </c>
      <c r="U89" s="22" t="str">
        <f>IF(AND(A89="high jump", OR(AND(D89='club records'!$F$1, E89&gt;='club records'!$G$1), AND(D89='club records'!$F$2, E89&gt;='club records'!$G$2), AND(D89='club records'!$F$3, E89&gt;='club records'!$G$3),AND(D89='club records'!$F$4, E89&gt;='club records'!$G$4), AND(D89='club records'!$F$5, E89&gt;='club records'!$G$5))), "CR", " ")</f>
        <v xml:space="preserve"> </v>
      </c>
      <c r="V89" s="22" t="str">
        <f>IF(AND(A89="long jump", OR(AND(D89='club records'!$F$6, E89&gt;='club records'!$G$6), AND(D89='club records'!$F$7, E89&gt;='club records'!$G$7), AND(D89='club records'!$F$8, E89&gt;='club records'!$G$8), AND(D89='club records'!$F$9, E89&gt;='club records'!$G$9), AND(D89='club records'!$F$10, E89&gt;='club records'!$G$10))), "CR", " ")</f>
        <v xml:space="preserve"> </v>
      </c>
      <c r="W89" s="22" t="str">
        <f>IF(AND(A89="triple jump", OR(AND(D89='club records'!$F$11, E89&gt;='club records'!$G$11), AND(D89='club records'!$F$12, E89&gt;='club records'!$G$12), AND(D89='club records'!$F$13, E89&gt;='club records'!$G$13), AND(D89='club records'!$F$14, E89&gt;='club records'!$G$14), AND(D89='club records'!$F$15, E89&gt;='club records'!$G$15))), "CR", " ")</f>
        <v xml:space="preserve"> </v>
      </c>
      <c r="X89" s="22" t="str">
        <f>IF(AND(A89="pole vault", OR(AND(D89='club records'!$F$16, E89&gt;='club records'!$G$16), AND(D89='club records'!$F$17, E89&gt;='club records'!$G$17), AND(D89='club records'!$F$18, E89&gt;='club records'!$G$18), AND(D89='club records'!$F$19, E89&gt;='club records'!$G$19), AND(D89='club records'!$F$20, E89&gt;='club records'!$G$20))), "CR", " ")</f>
        <v xml:space="preserve"> </v>
      </c>
      <c r="Y89" s="22" t="str">
        <f>IF(AND(A89="discus 0.75", AND(D89='club records'!$F$21, E89&gt;='club records'!$G$21)), "CR", " ")</f>
        <v xml:space="preserve"> </v>
      </c>
      <c r="Z89" s="22" t="str">
        <f>IF(AND(A89="discus 1", OR(AND(D89='club records'!$F$22, E89&gt;='club records'!$G$22), AND(D89='club records'!$F$23, E89&gt;='club records'!$G$23), AND(D89='club records'!$F$24, E89&gt;='club records'!$G$24), AND(D89='club records'!$F$25, E89&gt;='club records'!$G$25))), "CR", " ")</f>
        <v xml:space="preserve"> </v>
      </c>
      <c r="AA89" s="22" t="str">
        <f>IF(AND(A89="hammer 3", OR(AND(D89='club records'!$F$26, E89&gt;='club records'!$G$26), AND(D89='club records'!$F$27, E89&gt;='club records'!$G$27), AND(D89='club records'!$F$28, E89&gt;='club records'!$G$28))), "CR", " ")</f>
        <v xml:space="preserve"> </v>
      </c>
      <c r="AB89" s="22" t="str">
        <f>IF(AND(A89="hammer 4", OR(AND(D89='club records'!$F$29, E89&gt;='club records'!$G$29), AND(D89='club records'!$F$30, E89&gt;='club records'!$G$30))), "CR", " ")</f>
        <v xml:space="preserve"> </v>
      </c>
      <c r="AC89" s="22" t="str">
        <f>IF(AND(A89="javelin 400", AND(D89='club records'!$F$31, E89&gt;='club records'!$G$31)), "CR", " ")</f>
        <v xml:space="preserve"> </v>
      </c>
      <c r="AD89" s="22" t="str">
        <f>IF(AND(A89="javelin 500", OR(AND(D89='club records'!$F$32, E89&gt;='club records'!$G$32), AND(D89='club records'!$F$33, E89&gt;='club records'!$G$33))), "CR", " ")</f>
        <v xml:space="preserve"> </v>
      </c>
      <c r="AE89" s="22" t="str">
        <f>IF(AND(A89="javelin 600", OR(AND(D89='club records'!$F$34, E89&gt;='club records'!$G$34), AND(D89='club records'!$F$35, E89&gt;='club records'!$G$35))), "CR", " ")</f>
        <v xml:space="preserve"> </v>
      </c>
      <c r="AF89" s="22" t="str">
        <f>IF(AND(A89="shot 2.72", AND(D89='club records'!$F$36, E89&gt;='club records'!$G$36)), "CR", " ")</f>
        <v xml:space="preserve"> </v>
      </c>
      <c r="AG89" s="22" t="str">
        <f>IF(AND(A89="shot 3", OR(AND(D89='club records'!$F$37, E89&gt;='club records'!$G$37), AND(D89='club records'!$F$38, E89&gt;='club records'!$G$38))), "CR", " ")</f>
        <v xml:space="preserve"> </v>
      </c>
      <c r="AH89" s="22" t="str">
        <f>IF(AND(A89="shot 4", OR(AND(D89='club records'!$F$39, E89&gt;='club records'!$G$39), AND(D89='club records'!$F$40, E89&gt;='club records'!$G$40))), "CR", " ")</f>
        <v xml:space="preserve"> </v>
      </c>
      <c r="AI89" s="22" t="str">
        <f>IF(AND(A89="70H", AND(D89='club records'!$J$6, E89&lt;='club records'!$K$6)), "CR", " ")</f>
        <v xml:space="preserve"> </v>
      </c>
      <c r="AJ89" s="22" t="str">
        <f>IF(AND(A89="75H", AND(D89='club records'!$J$7, E89&lt;='club records'!$K$7)), "CR", " ")</f>
        <v xml:space="preserve"> </v>
      </c>
      <c r="AK89" s="22" t="str">
        <f>IF(AND(A89="80H", AND(D89='club records'!$J$8, E89&lt;='club records'!$K$8)), "CR", " ")</f>
        <v xml:space="preserve"> </v>
      </c>
      <c r="AL89" s="22" t="str">
        <f>IF(AND(A89="100H", OR(AND(D89='club records'!$J$9, E89&lt;='club records'!$K$9), AND(D89='club records'!$J$10, E89&lt;='club records'!$K$10))), "CR", " ")</f>
        <v xml:space="preserve"> </v>
      </c>
      <c r="AM89" s="22" t="str">
        <f>IF(AND(A89="300H", AND(D89='club records'!$J$11, E89&lt;='club records'!$K$11)), "CR", " ")</f>
        <v xml:space="preserve"> </v>
      </c>
      <c r="AN89" s="22" t="str">
        <f>IF(AND(A89="400H", OR(AND(D89='club records'!$J$12, E89&lt;='club records'!$K$12), AND(D89='club records'!$J$13, E89&lt;='club records'!$K$13), AND(D89='club records'!$J$14, E89&lt;='club records'!$K$14))), "CR", " ")</f>
        <v xml:space="preserve"> </v>
      </c>
      <c r="AO89" s="22" t="str">
        <f>IF(AND(A89="1500SC", OR(AND(D89='club records'!$J$15, E89&lt;='club records'!$K$15), AND(D89='club records'!$J$16, E89&lt;='club records'!$K$16))), "CR", " ")</f>
        <v xml:space="preserve"> </v>
      </c>
      <c r="AP89" s="22" t="str">
        <f>IF(AND(A89="2000SC", OR(AND(D89='club records'!$J$18, E89&lt;='club records'!$K$18), AND(D89='club records'!$J$19, E89&lt;='club records'!$K$19))), "CR", " ")</f>
        <v xml:space="preserve"> </v>
      </c>
      <c r="AQ89" s="22" t="str">
        <f>IF(AND(A89="3000SC", AND(D89='club records'!$J$21, E89&lt;='club records'!$K$21)), "CR", " ")</f>
        <v xml:space="preserve"> </v>
      </c>
      <c r="AR89" s="21" t="str">
        <f>IF(AND(A89="4x100", OR(AND(D89='club records'!$N$1, E89&lt;='club records'!$O$1), AND(D89='club records'!$N$2, E89&lt;='club records'!$O$2), AND(D89='club records'!$N$3, E89&lt;='club records'!$O$3), AND(D89='club records'!$N$4, E89&lt;='club records'!$O$4), AND(D89='club records'!$N$5, E89&lt;='club records'!$O$5))), "CR", " ")</f>
        <v xml:space="preserve"> </v>
      </c>
      <c r="AS89" s="21" t="str">
        <f>IF(AND(A89="4x200", OR(AND(D89='club records'!$N$6, E89&lt;='club records'!$O$6), AND(D89='club records'!$N$7, E89&lt;='club records'!$O$7), AND(D89='club records'!$N$8, E89&lt;='club records'!$O$8), AND(D89='club records'!$N$9, E89&lt;='club records'!$O$9), AND(D89='club records'!$N$10, E89&lt;='club records'!$O$10))), "CR", " ")</f>
        <v xml:space="preserve"> </v>
      </c>
      <c r="AT89" s="21" t="str">
        <f>IF(AND(A89="4x300", OR(AND(D89='club records'!$N$11, E89&lt;='club records'!$O$11), AND(D89='club records'!$N$12, E89&lt;='club records'!$O$12))), "CR", " ")</f>
        <v xml:space="preserve"> </v>
      </c>
      <c r="AU89" s="21" t="str">
        <f>IF(AND(A89="4x400", OR(AND(D89='club records'!$N$13, E89&lt;='club records'!$O$13), AND(D89='club records'!$N$14, E89&lt;='club records'!$O$14), AND(D89='club records'!$N$15, E89&lt;='club records'!$O$15))), "CR", " ")</f>
        <v xml:space="preserve"> </v>
      </c>
      <c r="AV89" s="21" t="str">
        <f>IF(AND(A89="3x800", OR(AND(D89='club records'!$N$16, E89&lt;='club records'!$O$16), AND(D89='club records'!$N$17, E89&lt;='club records'!$O$17), AND(D89='club records'!$N$18, E89&lt;='club records'!$O$18), AND(D89='club records'!$N$19, E89&lt;='club records'!$O$19))), "CR", " ")</f>
        <v xml:space="preserve"> </v>
      </c>
      <c r="AW89" s="21" t="str">
        <f>IF(AND(A89="pentathlon", OR(AND(D89='club records'!$N$21, E89&gt;='club records'!$O$21), AND(D89='club records'!$N$22, E89&gt;='club records'!$O$22), AND(D89='club records'!$N$23, E89&gt;='club records'!$O$23), AND(D89='club records'!$N$24, E89&gt;='club records'!$O$24), AND(D89='club records'!$N$25, E89&gt;='club records'!$O$25))), "CR", " ")</f>
        <v xml:space="preserve"> </v>
      </c>
      <c r="AX89" s="21" t="str">
        <f>IF(AND(A89="heptathlon", OR(AND(D89='club records'!$N$26, E89&gt;='club records'!$O$26), AND(D89='club records'!$N$27, E89&gt;='club records'!$O$27), AND(D89='club records'!$N$28, E89&gt;='club records'!$O$28), )), "CR", " ")</f>
        <v xml:space="preserve"> </v>
      </c>
    </row>
    <row r="90" spans="1:50" ht="15" x14ac:dyDescent="0.25">
      <c r="B90" s="2" t="s">
        <v>202</v>
      </c>
      <c r="C90" s="2" t="s">
        <v>203</v>
      </c>
      <c r="D90" s="13" t="s">
        <v>45</v>
      </c>
      <c r="F90" s="23"/>
      <c r="I90" s="20" t="str">
        <f>IF(OR(K90="CR", J90="CR", L90="CR", M90="CR", N90="CR", O90="CR", P90="CR", Q90="CR", R90="CR", S90="CR",T90="CR", U90="CR", V90="CR", W90="CR", X90="CR", Y90="CR", Z90="CR", AA90="CR", AB90="CR", AC90="CR", AD90="CR", AE90="CR", AF90="CR", AG90="CR", AH90="CR", AI90="CR", AJ90="CR", AK90="CR", AL90="CR", AM90="CR", AN90="CR", AO90="CR", AP90="CR", AQ90="CR", AR90="CR", AS90="CR", AT90="CR", AU90="CR", AV90="CR", AW90="CR", AX90="CR"), "***CLUB RECORD***", "")</f>
        <v/>
      </c>
      <c r="J90" s="21" t="str">
        <f>IF(AND(A90=100, OR(AND(D90='club records'!$B$6, E90&lt;='club records'!$C$6), AND(D90='club records'!$B$7, E90&lt;='club records'!$C$7), AND(D90='club records'!$B$8, E90&lt;='club records'!$C$8), AND(D90='club records'!$B$9, E90&lt;='club records'!$C$9), AND(D90='club records'!$B$10, E90&lt;='club records'!$C$10))),"CR"," ")</f>
        <v xml:space="preserve"> </v>
      </c>
      <c r="K90" s="21" t="str">
        <f>IF(AND(A90=200, OR(AND(D90='club records'!$B$11, E90&lt;='club records'!$C$11), AND(D90='club records'!$B$12, E90&lt;='club records'!$C$12), AND(D90='club records'!$B$13, E90&lt;='club records'!$C$13), AND(D90='club records'!$B$14, E90&lt;='club records'!$C$14), AND(D90='club records'!$B$15, E90&lt;='club records'!$C$15))),"CR"," ")</f>
        <v xml:space="preserve"> </v>
      </c>
      <c r="L90" s="21" t="str">
        <f>IF(AND(A90=300, OR(AND(D90='club records'!$B$16, E90&lt;='club records'!$C$16), AND(D90='club records'!$B$17, E90&lt;='club records'!$C$17))),"CR"," ")</f>
        <v xml:space="preserve"> </v>
      </c>
      <c r="M90" s="21" t="str">
        <f>IF(AND(A90=400, OR(AND(D90='club records'!$B$19, E90&lt;='club records'!$C$19), AND(D90='club records'!$B$20, E90&lt;='club records'!$C$20), AND(D90='club records'!$B$21, E90&lt;='club records'!$C$21))),"CR"," ")</f>
        <v xml:space="preserve"> </v>
      </c>
      <c r="N90" s="21" t="str">
        <f>IF(AND(A90=800, OR(AND(D90='club records'!$B$22, E90&lt;='club records'!$C$22), AND(D90='club records'!$B$23, E90&lt;='club records'!$C$23), AND(D90='club records'!$B$24, E90&lt;='club records'!$C$24), AND(D90='club records'!$B$25, E90&lt;='club records'!$C$25), AND(D90='club records'!$B$26, E90&lt;='club records'!$C$26))),"CR"," ")</f>
        <v xml:space="preserve"> </v>
      </c>
      <c r="O90" s="21" t="str">
        <f>IF(AND(A90=1200, AND(D90='club records'!$B$28, E90&lt;='club records'!$C$28)),"CR"," ")</f>
        <v xml:space="preserve"> </v>
      </c>
      <c r="P90" s="21" t="str">
        <f>IF(AND(A90=1500, OR(AND(D90='club records'!$B$29, E90&lt;='club records'!$C$29), AND(D90='club records'!$B$30, E90&lt;='club records'!$C$30), AND(D90='club records'!$B$31, E90&lt;='club records'!$C$31), AND(D90='club records'!$B$32, E90&lt;='club records'!$C$32), AND(D90='club records'!$B$33, E90&lt;='club records'!$C$33))),"CR"," ")</f>
        <v xml:space="preserve"> </v>
      </c>
      <c r="Q90" s="21" t="str">
        <f>IF(AND(A90="1M", AND(D90='club records'!$B$37,E90&lt;='club records'!$C$37)),"CR"," ")</f>
        <v xml:space="preserve"> </v>
      </c>
      <c r="R90" s="21" t="str">
        <f>IF(AND(A90=3000, OR(AND(D90='club records'!$B$39, E90&lt;='club records'!$C$39), AND(D90='club records'!$B$40, E90&lt;='club records'!$C$40), AND(D90='club records'!$B$41, E90&lt;='club records'!$C$41))),"CR"," ")</f>
        <v xml:space="preserve"> </v>
      </c>
      <c r="S90" s="21" t="str">
        <f>IF(AND(A90=5000, OR(AND(D90='club records'!$B$42, E90&lt;='club records'!$C$42), AND(D90='club records'!$B$43, E90&lt;='club records'!$C$43))),"CR"," ")</f>
        <v xml:space="preserve"> </v>
      </c>
      <c r="T90" s="21" t="str">
        <f>IF(AND(A90=10000, OR(AND(D90='club records'!$B$44, E90&lt;='club records'!$C$44), AND(D90='club records'!$B$45, E90&lt;='club records'!$C$45))),"CR"," ")</f>
        <v xml:space="preserve"> </v>
      </c>
      <c r="U90" s="22" t="str">
        <f>IF(AND(A90="high jump", OR(AND(D90='club records'!$F$1, E90&gt;='club records'!$G$1), AND(D90='club records'!$F$2, E90&gt;='club records'!$G$2), AND(D90='club records'!$F$3, E90&gt;='club records'!$G$3),AND(D90='club records'!$F$4, E90&gt;='club records'!$G$4), AND(D90='club records'!$F$5, E90&gt;='club records'!$G$5))), "CR", " ")</f>
        <v xml:space="preserve"> </v>
      </c>
      <c r="V90" s="22" t="str">
        <f>IF(AND(A90="long jump", OR(AND(D90='club records'!$F$6, E90&gt;='club records'!$G$6), AND(D90='club records'!$F$7, E90&gt;='club records'!$G$7), AND(D90='club records'!$F$8, E90&gt;='club records'!$G$8), AND(D90='club records'!$F$9, E90&gt;='club records'!$G$9), AND(D90='club records'!$F$10, E90&gt;='club records'!$G$10))), "CR", " ")</f>
        <v xml:space="preserve"> </v>
      </c>
      <c r="W90" s="22" t="str">
        <f>IF(AND(A90="triple jump", OR(AND(D90='club records'!$F$11, E90&gt;='club records'!$G$11), AND(D90='club records'!$F$12, E90&gt;='club records'!$G$12), AND(D90='club records'!$F$13, E90&gt;='club records'!$G$13), AND(D90='club records'!$F$14, E90&gt;='club records'!$G$14), AND(D90='club records'!$F$15, E90&gt;='club records'!$G$15))), "CR", " ")</f>
        <v xml:space="preserve"> </v>
      </c>
      <c r="X90" s="22" t="str">
        <f>IF(AND(A90="pole vault", OR(AND(D90='club records'!$F$16, E90&gt;='club records'!$G$16), AND(D90='club records'!$F$17, E90&gt;='club records'!$G$17), AND(D90='club records'!$F$18, E90&gt;='club records'!$G$18), AND(D90='club records'!$F$19, E90&gt;='club records'!$G$19), AND(D90='club records'!$F$20, E90&gt;='club records'!$G$20))), "CR", " ")</f>
        <v xml:space="preserve"> </v>
      </c>
      <c r="Y90" s="22" t="str">
        <f>IF(AND(A90="discus 0.75", AND(D90='club records'!$F$21, E90&gt;='club records'!$G$21)), "CR", " ")</f>
        <v xml:space="preserve"> </v>
      </c>
      <c r="Z90" s="22" t="str">
        <f>IF(AND(A90="discus 1", OR(AND(D90='club records'!$F$22, E90&gt;='club records'!$G$22), AND(D90='club records'!$F$23, E90&gt;='club records'!$G$23), AND(D90='club records'!$F$24, E90&gt;='club records'!$G$24), AND(D90='club records'!$F$25, E90&gt;='club records'!$G$25))), "CR", " ")</f>
        <v xml:space="preserve"> </v>
      </c>
      <c r="AA90" s="22" t="str">
        <f>IF(AND(A90="hammer 3", OR(AND(D90='club records'!$F$26, E90&gt;='club records'!$G$26), AND(D90='club records'!$F$27, E90&gt;='club records'!$G$27), AND(D90='club records'!$F$28, E90&gt;='club records'!$G$28))), "CR", " ")</f>
        <v xml:space="preserve"> </v>
      </c>
      <c r="AB90" s="22" t="str">
        <f>IF(AND(A90="hammer 4", OR(AND(D90='club records'!$F$29, E90&gt;='club records'!$G$29), AND(D90='club records'!$F$30, E90&gt;='club records'!$G$30))), "CR", " ")</f>
        <v xml:space="preserve"> </v>
      </c>
      <c r="AC90" s="22" t="str">
        <f>IF(AND(A90="javelin 400", AND(D90='club records'!$F$31, E90&gt;='club records'!$G$31)), "CR", " ")</f>
        <v xml:space="preserve"> </v>
      </c>
      <c r="AD90" s="22" t="str">
        <f>IF(AND(A90="javelin 500", OR(AND(D90='club records'!$F$32, E90&gt;='club records'!$G$32), AND(D90='club records'!$F$33, E90&gt;='club records'!$G$33))), "CR", " ")</f>
        <v xml:space="preserve"> </v>
      </c>
      <c r="AE90" s="22" t="str">
        <f>IF(AND(A90="javelin 600", OR(AND(D90='club records'!$F$34, E90&gt;='club records'!$G$34), AND(D90='club records'!$F$35, E90&gt;='club records'!$G$35))), "CR", " ")</f>
        <v xml:space="preserve"> </v>
      </c>
      <c r="AF90" s="22" t="str">
        <f>IF(AND(A90="shot 2.72", AND(D90='club records'!$F$36, E90&gt;='club records'!$G$36)), "CR", " ")</f>
        <v xml:space="preserve"> </v>
      </c>
      <c r="AG90" s="22" t="str">
        <f>IF(AND(A90="shot 3", OR(AND(D90='club records'!$F$37, E90&gt;='club records'!$G$37), AND(D90='club records'!$F$38, E90&gt;='club records'!$G$38))), "CR", " ")</f>
        <v xml:space="preserve"> </v>
      </c>
      <c r="AH90" s="22" t="str">
        <f>IF(AND(A90="shot 4", OR(AND(D90='club records'!$F$39, E90&gt;='club records'!$G$39), AND(D90='club records'!$F$40, E90&gt;='club records'!$G$40))), "CR", " ")</f>
        <v xml:space="preserve"> </v>
      </c>
      <c r="AI90" s="22" t="str">
        <f>IF(AND(A90="70H", AND(D90='club records'!$J$6, E90&lt;='club records'!$K$6)), "CR", " ")</f>
        <v xml:space="preserve"> </v>
      </c>
      <c r="AJ90" s="22" t="str">
        <f>IF(AND(A90="75H", AND(D90='club records'!$J$7, E90&lt;='club records'!$K$7)), "CR", " ")</f>
        <v xml:space="preserve"> </v>
      </c>
      <c r="AK90" s="22" t="str">
        <f>IF(AND(A90="80H", AND(D90='club records'!$J$8, E90&lt;='club records'!$K$8)), "CR", " ")</f>
        <v xml:space="preserve"> </v>
      </c>
      <c r="AL90" s="22" t="str">
        <f>IF(AND(A90="100H", OR(AND(D90='club records'!$J$9, E90&lt;='club records'!$K$9), AND(D90='club records'!$J$10, E90&lt;='club records'!$K$10))), "CR", " ")</f>
        <v xml:space="preserve"> </v>
      </c>
      <c r="AM90" s="22" t="str">
        <f>IF(AND(A90="300H", AND(D90='club records'!$J$11, E90&lt;='club records'!$K$11)), "CR", " ")</f>
        <v xml:space="preserve"> </v>
      </c>
      <c r="AN90" s="22" t="str">
        <f>IF(AND(A90="400H", OR(AND(D90='club records'!$J$12, E90&lt;='club records'!$K$12), AND(D90='club records'!$J$13, E90&lt;='club records'!$K$13), AND(D90='club records'!$J$14, E90&lt;='club records'!$K$14))), "CR", " ")</f>
        <v xml:space="preserve"> </v>
      </c>
      <c r="AO90" s="22" t="str">
        <f>IF(AND(A90="1500SC", OR(AND(D90='club records'!$J$15, E90&lt;='club records'!$K$15), AND(D90='club records'!$J$16, E90&lt;='club records'!$K$16))), "CR", " ")</f>
        <v xml:space="preserve"> </v>
      </c>
      <c r="AP90" s="22" t="str">
        <f>IF(AND(A90="2000SC", OR(AND(D90='club records'!$J$18, E90&lt;='club records'!$K$18), AND(D90='club records'!$J$19, E90&lt;='club records'!$K$19))), "CR", " ")</f>
        <v xml:space="preserve"> </v>
      </c>
      <c r="AQ90" s="22" t="str">
        <f>IF(AND(A90="3000SC", AND(D90='club records'!$J$21, E90&lt;='club records'!$K$21)), "CR", " ")</f>
        <v xml:space="preserve"> </v>
      </c>
      <c r="AR90" s="21" t="str">
        <f>IF(AND(A90="4x100", OR(AND(D90='club records'!$N$1, E90&lt;='club records'!$O$1), AND(D90='club records'!$N$2, E90&lt;='club records'!$O$2), AND(D90='club records'!$N$3, E90&lt;='club records'!$O$3), AND(D90='club records'!$N$4, E90&lt;='club records'!$O$4), AND(D90='club records'!$N$5, E90&lt;='club records'!$O$5))), "CR", " ")</f>
        <v xml:space="preserve"> </v>
      </c>
      <c r="AS90" s="21" t="str">
        <f>IF(AND(A90="4x200", OR(AND(D90='club records'!$N$6, E90&lt;='club records'!$O$6), AND(D90='club records'!$N$7, E90&lt;='club records'!$O$7), AND(D90='club records'!$N$8, E90&lt;='club records'!$O$8), AND(D90='club records'!$N$9, E90&lt;='club records'!$O$9), AND(D90='club records'!$N$10, E90&lt;='club records'!$O$10))), "CR", " ")</f>
        <v xml:space="preserve"> </v>
      </c>
      <c r="AT90" s="21" t="str">
        <f>IF(AND(A90="4x300", OR(AND(D90='club records'!$N$11, E90&lt;='club records'!$O$11), AND(D90='club records'!$N$12, E90&lt;='club records'!$O$12))), "CR", " ")</f>
        <v xml:space="preserve"> </v>
      </c>
      <c r="AU90" s="21" t="str">
        <f>IF(AND(A90="4x400", OR(AND(D90='club records'!$N$13, E90&lt;='club records'!$O$13), AND(D90='club records'!$N$14, E90&lt;='club records'!$O$14), AND(D90='club records'!$N$15, E90&lt;='club records'!$O$15))), "CR", " ")</f>
        <v xml:space="preserve"> </v>
      </c>
      <c r="AV90" s="21" t="str">
        <f>IF(AND(A90="3x800", OR(AND(D90='club records'!$N$16, E90&lt;='club records'!$O$16), AND(D90='club records'!$N$17, E90&lt;='club records'!$O$17), AND(D90='club records'!$N$18, E90&lt;='club records'!$O$18), AND(D90='club records'!$N$19, E90&lt;='club records'!$O$19))), "CR", " ")</f>
        <v xml:space="preserve"> </v>
      </c>
      <c r="AW90" s="21" t="str">
        <f>IF(AND(A90="pentathlon", OR(AND(D90='club records'!$N$21, E90&gt;='club records'!$O$21), AND(D90='club records'!$N$22, E90&gt;='club records'!$O$22), AND(D90='club records'!$N$23, E90&gt;='club records'!$O$23), AND(D90='club records'!$N$24, E90&gt;='club records'!$O$24), AND(D90='club records'!$N$25, E90&gt;='club records'!$O$25))), "CR", " ")</f>
        <v xml:space="preserve"> </v>
      </c>
      <c r="AX90" s="21" t="str">
        <f>IF(AND(A90="heptathlon", OR(AND(D90='club records'!$N$26, E90&gt;='club records'!$O$26), AND(D90='club records'!$N$27, E90&gt;='club records'!$O$27), AND(D90='club records'!$N$28, E90&gt;='club records'!$O$28), )), "CR", " ")</f>
        <v xml:space="preserve"> </v>
      </c>
    </row>
    <row r="91" spans="1:50" ht="15" x14ac:dyDescent="0.25">
      <c r="B91" s="2" t="s">
        <v>166</v>
      </c>
      <c r="C91" s="2" t="s">
        <v>167</v>
      </c>
      <c r="D91" s="13" t="s">
        <v>45</v>
      </c>
      <c r="I91" s="20" t="str">
        <f>IF(OR(K91="CR", J91="CR", L91="CR", M91="CR", N91="CR", O91="CR", P91="CR", Q91="CR", R91="CR", S91="CR",T91="CR", U91="CR", V91="CR", W91="CR", X91="CR", Y91="CR", Z91="CR", AA91="CR", AB91="CR", AC91="CR", AD91="CR", AE91="CR", AF91="CR", AG91="CR", AH91="CR", AI91="CR", AJ91="CR", AK91="CR", AL91="CR", AM91="CR", AN91="CR", AO91="CR", AP91="CR", AQ91="CR", AR91="CR", AS91="CR", AT91="CR", AU91="CR", AV91="CR", AW91="CR", AX91="CR"), "***CLUB RECORD***", "")</f>
        <v/>
      </c>
      <c r="J91" s="21" t="str">
        <f>IF(AND(A91=100, OR(AND(D91='club records'!$B$6, E91&lt;='club records'!$C$6), AND(D91='club records'!$B$7, E91&lt;='club records'!$C$7), AND(D91='club records'!$B$8, E91&lt;='club records'!$C$8), AND(D91='club records'!$B$9, E91&lt;='club records'!$C$9), AND(D91='club records'!$B$10, E91&lt;='club records'!$C$10))),"CR"," ")</f>
        <v xml:space="preserve"> </v>
      </c>
      <c r="K91" s="21" t="str">
        <f>IF(AND(A91=200, OR(AND(D91='club records'!$B$11, E91&lt;='club records'!$C$11), AND(D91='club records'!$B$12, E91&lt;='club records'!$C$12), AND(D91='club records'!$B$13, E91&lt;='club records'!$C$13), AND(D91='club records'!$B$14, E91&lt;='club records'!$C$14), AND(D91='club records'!$B$15, E91&lt;='club records'!$C$15))),"CR"," ")</f>
        <v xml:space="preserve"> </v>
      </c>
      <c r="L91" s="21" t="str">
        <f>IF(AND(A91=300, OR(AND(D91='club records'!$B$16, E91&lt;='club records'!$C$16), AND(D91='club records'!$B$17, E91&lt;='club records'!$C$17))),"CR"," ")</f>
        <v xml:space="preserve"> </v>
      </c>
      <c r="M91" s="21" t="str">
        <f>IF(AND(A91=400, OR(AND(D91='club records'!$B$19, E91&lt;='club records'!$C$19), AND(D91='club records'!$B$20, E91&lt;='club records'!$C$20), AND(D91='club records'!$B$21, E91&lt;='club records'!$C$21))),"CR"," ")</f>
        <v xml:space="preserve"> </v>
      </c>
      <c r="N91" s="21" t="str">
        <f>IF(AND(A91=800, OR(AND(D91='club records'!$B$22, E91&lt;='club records'!$C$22), AND(D91='club records'!$B$23, E91&lt;='club records'!$C$23), AND(D91='club records'!$B$24, E91&lt;='club records'!$C$24), AND(D91='club records'!$B$25, E91&lt;='club records'!$C$25), AND(D91='club records'!$B$26, E91&lt;='club records'!$C$26))),"CR"," ")</f>
        <v xml:space="preserve"> </v>
      </c>
      <c r="O91" s="21" t="str">
        <f>IF(AND(A91=1200, AND(D91='club records'!$B$28, E91&lt;='club records'!$C$28)),"CR"," ")</f>
        <v xml:space="preserve"> </v>
      </c>
      <c r="P91" s="21" t="str">
        <f>IF(AND(A91=1500, OR(AND(D91='club records'!$B$29, E91&lt;='club records'!$C$29), AND(D91='club records'!$B$30, E91&lt;='club records'!$C$30), AND(D91='club records'!$B$31, E91&lt;='club records'!$C$31), AND(D91='club records'!$B$32, E91&lt;='club records'!$C$32), AND(D91='club records'!$B$33, E91&lt;='club records'!$C$33))),"CR"," ")</f>
        <v xml:space="preserve"> </v>
      </c>
      <c r="Q91" s="21" t="str">
        <f>IF(AND(A91="1M", AND(D91='club records'!$B$37,E91&lt;='club records'!$C$37)),"CR"," ")</f>
        <v xml:space="preserve"> </v>
      </c>
      <c r="R91" s="21" t="str">
        <f>IF(AND(A91=3000, OR(AND(D91='club records'!$B$39, E91&lt;='club records'!$C$39), AND(D91='club records'!$B$40, E91&lt;='club records'!$C$40), AND(D91='club records'!$B$41, E91&lt;='club records'!$C$41))),"CR"," ")</f>
        <v xml:space="preserve"> </v>
      </c>
      <c r="S91" s="21" t="str">
        <f>IF(AND(A91=5000, OR(AND(D91='club records'!$B$42, E91&lt;='club records'!$C$42), AND(D91='club records'!$B$43, E91&lt;='club records'!$C$43))),"CR"," ")</f>
        <v xml:space="preserve"> </v>
      </c>
      <c r="T91" s="21" t="str">
        <f>IF(AND(A91=10000, OR(AND(D91='club records'!$B$44, E91&lt;='club records'!$C$44), AND(D91='club records'!$B$45, E91&lt;='club records'!$C$45))),"CR"," ")</f>
        <v xml:space="preserve"> </v>
      </c>
      <c r="U91" s="22" t="str">
        <f>IF(AND(A91="high jump", OR(AND(D91='club records'!$F$1, E91&gt;='club records'!$G$1), AND(D91='club records'!$F$2, E91&gt;='club records'!$G$2), AND(D91='club records'!$F$3, E91&gt;='club records'!$G$3),AND(D91='club records'!$F$4, E91&gt;='club records'!$G$4), AND(D91='club records'!$F$5, E91&gt;='club records'!$G$5))), "CR", " ")</f>
        <v xml:space="preserve"> </v>
      </c>
      <c r="V91" s="22" t="str">
        <f>IF(AND(A91="long jump", OR(AND(D91='club records'!$F$6, E91&gt;='club records'!$G$6), AND(D91='club records'!$F$7, E91&gt;='club records'!$G$7), AND(D91='club records'!$F$8, E91&gt;='club records'!$G$8), AND(D91='club records'!$F$9, E91&gt;='club records'!$G$9), AND(D91='club records'!$F$10, E91&gt;='club records'!$G$10))), "CR", " ")</f>
        <v xml:space="preserve"> </v>
      </c>
      <c r="W91" s="22" t="str">
        <f>IF(AND(A91="triple jump", OR(AND(D91='club records'!$F$11, E91&gt;='club records'!$G$11), AND(D91='club records'!$F$12, E91&gt;='club records'!$G$12), AND(D91='club records'!$F$13, E91&gt;='club records'!$G$13), AND(D91='club records'!$F$14, E91&gt;='club records'!$G$14), AND(D91='club records'!$F$15, E91&gt;='club records'!$G$15))), "CR", " ")</f>
        <v xml:space="preserve"> </v>
      </c>
      <c r="X91" s="22" t="str">
        <f>IF(AND(A91="pole vault", OR(AND(D91='club records'!$F$16, E91&gt;='club records'!$G$16), AND(D91='club records'!$F$17, E91&gt;='club records'!$G$17), AND(D91='club records'!$F$18, E91&gt;='club records'!$G$18), AND(D91='club records'!$F$19, E91&gt;='club records'!$G$19), AND(D91='club records'!$F$20, E91&gt;='club records'!$G$20))), "CR", " ")</f>
        <v xml:space="preserve"> </v>
      </c>
      <c r="Y91" s="22" t="str">
        <f>IF(AND(A91="discus 0.75", AND(D91='club records'!$F$21, E91&gt;='club records'!$G$21)), "CR", " ")</f>
        <v xml:space="preserve"> </v>
      </c>
      <c r="Z91" s="22" t="str">
        <f>IF(AND(A91="discus 1", OR(AND(D91='club records'!$F$22, E91&gt;='club records'!$G$22), AND(D91='club records'!$F$23, E91&gt;='club records'!$G$23), AND(D91='club records'!$F$24, E91&gt;='club records'!$G$24), AND(D91='club records'!$F$25, E91&gt;='club records'!$G$25))), "CR", " ")</f>
        <v xml:space="preserve"> </v>
      </c>
      <c r="AA91" s="22" t="str">
        <f>IF(AND(A91="hammer 3", OR(AND(D91='club records'!$F$26, E91&gt;='club records'!$G$26), AND(D91='club records'!$F$27, E91&gt;='club records'!$G$27), AND(D91='club records'!$F$28, E91&gt;='club records'!$G$28))), "CR", " ")</f>
        <v xml:space="preserve"> </v>
      </c>
      <c r="AB91" s="22" t="str">
        <f>IF(AND(A91="hammer 4", OR(AND(D91='club records'!$F$29, E91&gt;='club records'!$G$29), AND(D91='club records'!$F$30, E91&gt;='club records'!$G$30))), "CR", " ")</f>
        <v xml:space="preserve"> </v>
      </c>
      <c r="AC91" s="22" t="str">
        <f>IF(AND(A91="javelin 400", AND(D91='club records'!$F$31, E91&gt;='club records'!$G$31)), "CR", " ")</f>
        <v xml:space="preserve"> </v>
      </c>
      <c r="AD91" s="22" t="str">
        <f>IF(AND(A91="javelin 500", OR(AND(D91='club records'!$F$32, E91&gt;='club records'!$G$32), AND(D91='club records'!$F$33, E91&gt;='club records'!$G$33))), "CR", " ")</f>
        <v xml:space="preserve"> </v>
      </c>
      <c r="AE91" s="22" t="str">
        <f>IF(AND(A91="javelin 600", OR(AND(D91='club records'!$F$34, E91&gt;='club records'!$G$34), AND(D91='club records'!$F$35, E91&gt;='club records'!$G$35))), "CR", " ")</f>
        <v xml:space="preserve"> </v>
      </c>
      <c r="AF91" s="22" t="str">
        <f>IF(AND(A91="shot 2.72", AND(D91='club records'!$F$36, E91&gt;='club records'!$G$36)), "CR", " ")</f>
        <v xml:space="preserve"> </v>
      </c>
      <c r="AG91" s="22" t="str">
        <f>IF(AND(A91="shot 3", OR(AND(D91='club records'!$F$37, E91&gt;='club records'!$G$37), AND(D91='club records'!$F$38, E91&gt;='club records'!$G$38))), "CR", " ")</f>
        <v xml:space="preserve"> </v>
      </c>
      <c r="AH91" s="22" t="str">
        <f>IF(AND(A91="shot 4", OR(AND(D91='club records'!$F$39, E91&gt;='club records'!$G$39), AND(D91='club records'!$F$40, E91&gt;='club records'!$G$40))), "CR", " ")</f>
        <v xml:space="preserve"> </v>
      </c>
      <c r="AI91" s="22" t="str">
        <f>IF(AND(A91="70H", AND(D91='club records'!$J$6, E91&lt;='club records'!$K$6)), "CR", " ")</f>
        <v xml:space="preserve"> </v>
      </c>
      <c r="AJ91" s="22" t="str">
        <f>IF(AND(A91="75H", AND(D91='club records'!$J$7, E91&lt;='club records'!$K$7)), "CR", " ")</f>
        <v xml:space="preserve"> </v>
      </c>
      <c r="AK91" s="22" t="str">
        <f>IF(AND(A91="80H", AND(D91='club records'!$J$8, E91&lt;='club records'!$K$8)), "CR", " ")</f>
        <v xml:space="preserve"> </v>
      </c>
      <c r="AL91" s="22" t="str">
        <f>IF(AND(A91="100H", OR(AND(D91='club records'!$J$9, E91&lt;='club records'!$K$9), AND(D91='club records'!$J$10, E91&lt;='club records'!$K$10))), "CR", " ")</f>
        <v xml:space="preserve"> </v>
      </c>
      <c r="AM91" s="22" t="str">
        <f>IF(AND(A91="300H", AND(D91='club records'!$J$11, E91&lt;='club records'!$K$11)), "CR", " ")</f>
        <v xml:space="preserve"> </v>
      </c>
      <c r="AN91" s="22" t="str">
        <f>IF(AND(A91="400H", OR(AND(D91='club records'!$J$12, E91&lt;='club records'!$K$12), AND(D91='club records'!$J$13, E91&lt;='club records'!$K$13), AND(D91='club records'!$J$14, E91&lt;='club records'!$K$14))), "CR", " ")</f>
        <v xml:space="preserve"> </v>
      </c>
      <c r="AO91" s="22" t="str">
        <f>IF(AND(A91="1500SC", OR(AND(D91='club records'!$J$15, E91&lt;='club records'!$K$15), AND(D91='club records'!$J$16, E91&lt;='club records'!$K$16))), "CR", " ")</f>
        <v xml:space="preserve"> </v>
      </c>
      <c r="AP91" s="22" t="str">
        <f>IF(AND(A91="2000SC", OR(AND(D91='club records'!$J$18, E91&lt;='club records'!$K$18), AND(D91='club records'!$J$19, E91&lt;='club records'!$K$19))), "CR", " ")</f>
        <v xml:space="preserve"> </v>
      </c>
      <c r="AQ91" s="22" t="str">
        <f>IF(AND(A91="3000SC", AND(D91='club records'!$J$21, E91&lt;='club records'!$K$21)), "CR", " ")</f>
        <v xml:space="preserve"> </v>
      </c>
      <c r="AR91" s="21" t="str">
        <f>IF(AND(A91="4x100", OR(AND(D91='club records'!$N$1, E91&lt;='club records'!$O$1), AND(D91='club records'!$N$2, E91&lt;='club records'!$O$2), AND(D91='club records'!$N$3, E91&lt;='club records'!$O$3), AND(D91='club records'!$N$4, E91&lt;='club records'!$O$4), AND(D91='club records'!$N$5, E91&lt;='club records'!$O$5))), "CR", " ")</f>
        <v xml:space="preserve"> </v>
      </c>
      <c r="AS91" s="21" t="str">
        <f>IF(AND(A91="4x200", OR(AND(D91='club records'!$N$6, E91&lt;='club records'!$O$6), AND(D91='club records'!$N$7, E91&lt;='club records'!$O$7), AND(D91='club records'!$N$8, E91&lt;='club records'!$O$8), AND(D91='club records'!$N$9, E91&lt;='club records'!$O$9), AND(D91='club records'!$N$10, E91&lt;='club records'!$O$10))), "CR", " ")</f>
        <v xml:space="preserve"> </v>
      </c>
      <c r="AT91" s="21" t="str">
        <f>IF(AND(A91="4x300", OR(AND(D91='club records'!$N$11, E91&lt;='club records'!$O$11), AND(D91='club records'!$N$12, E91&lt;='club records'!$O$12))), "CR", " ")</f>
        <v xml:space="preserve"> </v>
      </c>
      <c r="AU91" s="21" t="str">
        <f>IF(AND(A91="4x400", OR(AND(D91='club records'!$N$13, E91&lt;='club records'!$O$13), AND(D91='club records'!$N$14, E91&lt;='club records'!$O$14), AND(D91='club records'!$N$15, E91&lt;='club records'!$O$15))), "CR", " ")</f>
        <v xml:space="preserve"> </v>
      </c>
      <c r="AV91" s="21" t="str">
        <f>IF(AND(A91="3x800", OR(AND(D91='club records'!$N$16, E91&lt;='club records'!$O$16), AND(D91='club records'!$N$17, E91&lt;='club records'!$O$17), AND(D91='club records'!$N$18, E91&lt;='club records'!$O$18), AND(D91='club records'!$N$19, E91&lt;='club records'!$O$19))), "CR", " ")</f>
        <v xml:space="preserve"> </v>
      </c>
      <c r="AW91" s="21" t="str">
        <f>IF(AND(A91="pentathlon", OR(AND(D91='club records'!$N$21, E91&gt;='club records'!$O$21), AND(D91='club records'!$N$22, E91&gt;='club records'!$O$22), AND(D91='club records'!$N$23, E91&gt;='club records'!$O$23), AND(D91='club records'!$N$24, E91&gt;='club records'!$O$24), AND(D91='club records'!$N$25, E91&gt;='club records'!$O$25))), "CR", " ")</f>
        <v xml:space="preserve"> </v>
      </c>
      <c r="AX91" s="21" t="str">
        <f>IF(AND(A91="heptathlon", OR(AND(D91='club records'!$N$26, E91&gt;='club records'!$O$26), AND(D91='club records'!$N$27, E91&gt;='club records'!$O$27), AND(D91='club records'!$N$28, E91&gt;='club records'!$O$28), )), "CR", " ")</f>
        <v xml:space="preserve"> </v>
      </c>
    </row>
    <row r="92" spans="1:50" ht="15" x14ac:dyDescent="0.25">
      <c r="B92" s="2" t="s">
        <v>220</v>
      </c>
      <c r="C92" s="2" t="s">
        <v>27</v>
      </c>
      <c r="D92" s="13" t="s">
        <v>45</v>
      </c>
      <c r="F92" s="23"/>
      <c r="I92" s="20" t="str">
        <f>IF(OR(K92="CR", J92="CR", L92="CR", M92="CR", N92="CR", O92="CR", P92="CR", Q92="CR", R92="CR", S92="CR",T92="CR", U92="CR", V92="CR", W92="CR", X92="CR", Y92="CR", Z92="CR", AA92="CR", AB92="CR", AC92="CR", AD92="CR", AE92="CR", AF92="CR", AG92="CR", AH92="CR", AI92="CR", AJ92="CR", AK92="CR", AL92="CR", AM92="CR", AN92="CR", AO92="CR", AP92="CR", AQ92="CR", AR92="CR", AS92="CR", AT92="CR", AU92="CR", AV92="CR", AW92="CR", AX92="CR"), "***CLUB RECORD***", "")</f>
        <v/>
      </c>
      <c r="J92" s="21" t="str">
        <f>IF(AND(A92=100, OR(AND(D92='club records'!$B$6, E92&lt;='club records'!$C$6), AND(D92='club records'!$B$7, E92&lt;='club records'!$C$7), AND(D92='club records'!$B$8, E92&lt;='club records'!$C$8), AND(D92='club records'!$B$9, E92&lt;='club records'!$C$9), AND(D92='club records'!$B$10, E92&lt;='club records'!$C$10))),"CR"," ")</f>
        <v xml:space="preserve"> </v>
      </c>
      <c r="K92" s="21" t="str">
        <f>IF(AND(A92=200, OR(AND(D92='club records'!$B$11, E92&lt;='club records'!$C$11), AND(D92='club records'!$B$12, E92&lt;='club records'!$C$12), AND(D92='club records'!$B$13, E92&lt;='club records'!$C$13), AND(D92='club records'!$B$14, E92&lt;='club records'!$C$14), AND(D92='club records'!$B$15, E92&lt;='club records'!$C$15))),"CR"," ")</f>
        <v xml:space="preserve"> </v>
      </c>
      <c r="L92" s="21" t="str">
        <f>IF(AND(A92=300, OR(AND(D92='club records'!$B$16, E92&lt;='club records'!$C$16), AND(D92='club records'!$B$17, E92&lt;='club records'!$C$17))),"CR"," ")</f>
        <v xml:space="preserve"> </v>
      </c>
      <c r="M92" s="21" t="str">
        <f>IF(AND(A92=400, OR(AND(D92='club records'!$B$19, E92&lt;='club records'!$C$19), AND(D92='club records'!$B$20, E92&lt;='club records'!$C$20), AND(D92='club records'!$B$21, E92&lt;='club records'!$C$21))),"CR"," ")</f>
        <v xml:space="preserve"> </v>
      </c>
      <c r="N92" s="21" t="str">
        <f>IF(AND(A92=800, OR(AND(D92='club records'!$B$22, E92&lt;='club records'!$C$22), AND(D92='club records'!$B$23, E92&lt;='club records'!$C$23), AND(D92='club records'!$B$24, E92&lt;='club records'!$C$24), AND(D92='club records'!$B$25, E92&lt;='club records'!$C$25), AND(D92='club records'!$B$26, E92&lt;='club records'!$C$26))),"CR"," ")</f>
        <v xml:space="preserve"> </v>
      </c>
      <c r="O92" s="21" t="str">
        <f>IF(AND(A92=1200, AND(D92='club records'!$B$28, E92&lt;='club records'!$C$28)),"CR"," ")</f>
        <v xml:space="preserve"> </v>
      </c>
      <c r="P92" s="21" t="str">
        <f>IF(AND(A92=1500, OR(AND(D92='club records'!$B$29, E92&lt;='club records'!$C$29), AND(D92='club records'!$B$30, E92&lt;='club records'!$C$30), AND(D92='club records'!$B$31, E92&lt;='club records'!$C$31), AND(D92='club records'!$B$32, E92&lt;='club records'!$C$32), AND(D92='club records'!$B$33, E92&lt;='club records'!$C$33))),"CR"," ")</f>
        <v xml:space="preserve"> </v>
      </c>
      <c r="Q92" s="21" t="str">
        <f>IF(AND(A92="1M", AND(D92='club records'!$B$37,E92&lt;='club records'!$C$37)),"CR"," ")</f>
        <v xml:space="preserve"> </v>
      </c>
      <c r="R92" s="21" t="str">
        <f>IF(AND(A92=3000, OR(AND(D92='club records'!$B$39, E92&lt;='club records'!$C$39), AND(D92='club records'!$B$40, E92&lt;='club records'!$C$40), AND(D92='club records'!$B$41, E92&lt;='club records'!$C$41))),"CR"," ")</f>
        <v xml:space="preserve"> </v>
      </c>
      <c r="S92" s="21" t="str">
        <f>IF(AND(A92=5000, OR(AND(D92='club records'!$B$42, E92&lt;='club records'!$C$42), AND(D92='club records'!$B$43, E92&lt;='club records'!$C$43))),"CR"," ")</f>
        <v xml:space="preserve"> </v>
      </c>
      <c r="T92" s="21" t="str">
        <f>IF(AND(A92=10000, OR(AND(D92='club records'!$B$44, E92&lt;='club records'!$C$44), AND(D92='club records'!$B$45, E92&lt;='club records'!$C$45))),"CR"," ")</f>
        <v xml:space="preserve"> </v>
      </c>
      <c r="U92" s="22" t="str">
        <f>IF(AND(A92="high jump", OR(AND(D92='club records'!$F$1, E92&gt;='club records'!$G$1), AND(D92='club records'!$F$2, E92&gt;='club records'!$G$2), AND(D92='club records'!$F$3, E92&gt;='club records'!$G$3),AND(D92='club records'!$F$4, E92&gt;='club records'!$G$4), AND(D92='club records'!$F$5, E92&gt;='club records'!$G$5))), "CR", " ")</f>
        <v xml:space="preserve"> </v>
      </c>
      <c r="V92" s="22" t="str">
        <f>IF(AND(A92="long jump", OR(AND(D92='club records'!$F$6, E92&gt;='club records'!$G$6), AND(D92='club records'!$F$7, E92&gt;='club records'!$G$7), AND(D92='club records'!$F$8, E92&gt;='club records'!$G$8), AND(D92='club records'!$F$9, E92&gt;='club records'!$G$9), AND(D92='club records'!$F$10, E92&gt;='club records'!$G$10))), "CR", " ")</f>
        <v xml:space="preserve"> </v>
      </c>
      <c r="W92" s="22" t="str">
        <f>IF(AND(A92="triple jump", OR(AND(D92='club records'!$F$11, E92&gt;='club records'!$G$11), AND(D92='club records'!$F$12, E92&gt;='club records'!$G$12), AND(D92='club records'!$F$13, E92&gt;='club records'!$G$13), AND(D92='club records'!$F$14, E92&gt;='club records'!$G$14), AND(D92='club records'!$F$15, E92&gt;='club records'!$G$15))), "CR", " ")</f>
        <v xml:space="preserve"> </v>
      </c>
      <c r="X92" s="22" t="str">
        <f>IF(AND(A92="pole vault", OR(AND(D92='club records'!$F$16, E92&gt;='club records'!$G$16), AND(D92='club records'!$F$17, E92&gt;='club records'!$G$17), AND(D92='club records'!$F$18, E92&gt;='club records'!$G$18), AND(D92='club records'!$F$19, E92&gt;='club records'!$G$19), AND(D92='club records'!$F$20, E92&gt;='club records'!$G$20))), "CR", " ")</f>
        <v xml:space="preserve"> </v>
      </c>
      <c r="Y92" s="22" t="str">
        <f>IF(AND(A92="discus 0.75", AND(D92='club records'!$F$21, E92&gt;='club records'!$G$21)), "CR", " ")</f>
        <v xml:space="preserve"> </v>
      </c>
      <c r="Z92" s="22" t="str">
        <f>IF(AND(A92="discus 1", OR(AND(D92='club records'!$F$22, E92&gt;='club records'!$G$22), AND(D92='club records'!$F$23, E92&gt;='club records'!$G$23), AND(D92='club records'!$F$24, E92&gt;='club records'!$G$24), AND(D92='club records'!$F$25, E92&gt;='club records'!$G$25))), "CR", " ")</f>
        <v xml:space="preserve"> </v>
      </c>
      <c r="AA92" s="22" t="str">
        <f>IF(AND(A92="hammer 3", OR(AND(D92='club records'!$F$26, E92&gt;='club records'!$G$26), AND(D92='club records'!$F$27, E92&gt;='club records'!$G$27), AND(D92='club records'!$F$28, E92&gt;='club records'!$G$28))), "CR", " ")</f>
        <v xml:space="preserve"> </v>
      </c>
      <c r="AB92" s="22" t="str">
        <f>IF(AND(A92="hammer 4", OR(AND(D92='club records'!$F$29, E92&gt;='club records'!$G$29), AND(D92='club records'!$F$30, E92&gt;='club records'!$G$30))), "CR", " ")</f>
        <v xml:space="preserve"> </v>
      </c>
      <c r="AC92" s="22" t="str">
        <f>IF(AND(A92="javelin 400", AND(D92='club records'!$F$31, E92&gt;='club records'!$G$31)), "CR", " ")</f>
        <v xml:space="preserve"> </v>
      </c>
      <c r="AD92" s="22" t="str">
        <f>IF(AND(A92="javelin 500", OR(AND(D92='club records'!$F$32, E92&gt;='club records'!$G$32), AND(D92='club records'!$F$33, E92&gt;='club records'!$G$33))), "CR", " ")</f>
        <v xml:space="preserve"> </v>
      </c>
      <c r="AE92" s="22" t="str">
        <f>IF(AND(A92="javelin 600", OR(AND(D92='club records'!$F$34, E92&gt;='club records'!$G$34), AND(D92='club records'!$F$35, E92&gt;='club records'!$G$35))), "CR", " ")</f>
        <v xml:space="preserve"> </v>
      </c>
      <c r="AF92" s="22" t="str">
        <f>IF(AND(A92="shot 2.72", AND(D92='club records'!$F$36, E92&gt;='club records'!$G$36)), "CR", " ")</f>
        <v xml:space="preserve"> </v>
      </c>
      <c r="AG92" s="22" t="str">
        <f>IF(AND(A92="shot 3", OR(AND(D92='club records'!$F$37, E92&gt;='club records'!$G$37), AND(D92='club records'!$F$38, E92&gt;='club records'!$G$38))), "CR", " ")</f>
        <v xml:space="preserve"> </v>
      </c>
      <c r="AH92" s="22" t="str">
        <f>IF(AND(A92="shot 4", OR(AND(D92='club records'!$F$39, E92&gt;='club records'!$G$39), AND(D92='club records'!$F$40, E92&gt;='club records'!$G$40))), "CR", " ")</f>
        <v xml:space="preserve"> </v>
      </c>
      <c r="AI92" s="22" t="str">
        <f>IF(AND(A92="70H", AND(D92='club records'!$J$6, E92&lt;='club records'!$K$6)), "CR", " ")</f>
        <v xml:space="preserve"> </v>
      </c>
      <c r="AJ92" s="22" t="str">
        <f>IF(AND(A92="75H", AND(D92='club records'!$J$7, E92&lt;='club records'!$K$7)), "CR", " ")</f>
        <v xml:space="preserve"> </v>
      </c>
      <c r="AK92" s="22" t="str">
        <f>IF(AND(A92="80H", AND(D92='club records'!$J$8, E92&lt;='club records'!$K$8)), "CR", " ")</f>
        <v xml:space="preserve"> </v>
      </c>
      <c r="AL92" s="22" t="str">
        <f>IF(AND(A92="100H", OR(AND(D92='club records'!$J$9, E92&lt;='club records'!$K$9), AND(D92='club records'!$J$10, E92&lt;='club records'!$K$10))), "CR", " ")</f>
        <v xml:space="preserve"> </v>
      </c>
      <c r="AM92" s="22" t="str">
        <f>IF(AND(A92="300H", AND(D92='club records'!$J$11, E92&lt;='club records'!$K$11)), "CR", " ")</f>
        <v xml:space="preserve"> </v>
      </c>
      <c r="AN92" s="22" t="str">
        <f>IF(AND(A92="400H", OR(AND(D92='club records'!$J$12, E92&lt;='club records'!$K$12), AND(D92='club records'!$J$13, E92&lt;='club records'!$K$13), AND(D92='club records'!$J$14, E92&lt;='club records'!$K$14))), "CR", " ")</f>
        <v xml:space="preserve"> </v>
      </c>
      <c r="AO92" s="22" t="str">
        <f>IF(AND(A92="1500SC", OR(AND(D92='club records'!$J$15, E92&lt;='club records'!$K$15), AND(D92='club records'!$J$16, E92&lt;='club records'!$K$16))), "CR", " ")</f>
        <v xml:space="preserve"> </v>
      </c>
      <c r="AP92" s="22" t="str">
        <f>IF(AND(A92="2000SC", OR(AND(D92='club records'!$J$18, E92&lt;='club records'!$K$18), AND(D92='club records'!$J$19, E92&lt;='club records'!$K$19))), "CR", " ")</f>
        <v xml:space="preserve"> </v>
      </c>
      <c r="AQ92" s="22" t="str">
        <f>IF(AND(A92="3000SC", AND(D92='club records'!$J$21, E92&lt;='club records'!$K$21)), "CR", " ")</f>
        <v xml:space="preserve"> </v>
      </c>
      <c r="AR92" s="21" t="str">
        <f>IF(AND(A92="4x100", OR(AND(D92='club records'!$N$1, E92&lt;='club records'!$O$1), AND(D92='club records'!$N$2, E92&lt;='club records'!$O$2), AND(D92='club records'!$N$3, E92&lt;='club records'!$O$3), AND(D92='club records'!$N$4, E92&lt;='club records'!$O$4), AND(D92='club records'!$N$5, E92&lt;='club records'!$O$5))), "CR", " ")</f>
        <v xml:space="preserve"> </v>
      </c>
      <c r="AS92" s="21" t="str">
        <f>IF(AND(A92="4x200", OR(AND(D92='club records'!$N$6, E92&lt;='club records'!$O$6), AND(D92='club records'!$N$7, E92&lt;='club records'!$O$7), AND(D92='club records'!$N$8, E92&lt;='club records'!$O$8), AND(D92='club records'!$N$9, E92&lt;='club records'!$O$9), AND(D92='club records'!$N$10, E92&lt;='club records'!$O$10))), "CR", " ")</f>
        <v xml:space="preserve"> </v>
      </c>
      <c r="AT92" s="21" t="str">
        <f>IF(AND(A92="4x300", OR(AND(D92='club records'!$N$11, E92&lt;='club records'!$O$11), AND(D92='club records'!$N$12, E92&lt;='club records'!$O$12))), "CR", " ")</f>
        <v xml:space="preserve"> </v>
      </c>
      <c r="AU92" s="21" t="str">
        <f>IF(AND(A92="4x400", OR(AND(D92='club records'!$N$13, E92&lt;='club records'!$O$13), AND(D92='club records'!$N$14, E92&lt;='club records'!$O$14), AND(D92='club records'!$N$15, E92&lt;='club records'!$O$15))), "CR", " ")</f>
        <v xml:space="preserve"> </v>
      </c>
      <c r="AV92" s="21" t="str">
        <f>IF(AND(A92="3x800", OR(AND(D92='club records'!$N$16, E92&lt;='club records'!$O$16), AND(D92='club records'!$N$17, E92&lt;='club records'!$O$17), AND(D92='club records'!$N$18, E92&lt;='club records'!$O$18), AND(D92='club records'!$N$19, E92&lt;='club records'!$O$19))), "CR", " ")</f>
        <v xml:space="preserve"> </v>
      </c>
      <c r="AW92" s="21" t="str">
        <f>IF(AND(A92="pentathlon", OR(AND(D92='club records'!$N$21, E92&gt;='club records'!$O$21), AND(D92='club records'!$N$22, E92&gt;='club records'!$O$22), AND(D92='club records'!$N$23, E92&gt;='club records'!$O$23), AND(D92='club records'!$N$24, E92&gt;='club records'!$O$24), AND(D92='club records'!$N$25, E92&gt;='club records'!$O$25))), "CR", " ")</f>
        <v xml:space="preserve"> </v>
      </c>
      <c r="AX92" s="21" t="str">
        <f>IF(AND(A92="heptathlon", OR(AND(D92='club records'!$N$26, E92&gt;='club records'!$O$26), AND(D92='club records'!$N$27, E92&gt;='club records'!$O$27), AND(D92='club records'!$N$28, E92&gt;='club records'!$O$28), )), "CR", " ")</f>
        <v xml:space="preserve"> </v>
      </c>
    </row>
    <row r="93" spans="1:50" ht="15" x14ac:dyDescent="0.25">
      <c r="B93" s="2" t="s">
        <v>217</v>
      </c>
      <c r="C93" s="2" t="s">
        <v>218</v>
      </c>
      <c r="D93" s="13" t="s">
        <v>45</v>
      </c>
      <c r="I93" s="20" t="str">
        <f>IF(OR(K93="CR", J93="CR", L93="CR", M93="CR", N93="CR", O93="CR", P93="CR", Q93="CR", R93="CR", S93="CR",T93="CR", U93="CR", V93="CR", W93="CR", X93="CR", Y93="CR", Z93="CR", AA93="CR", AB93="CR", AC93="CR", AD93="CR", AE93="CR", AF93="CR", AG93="CR", AH93="CR", AI93="CR", AJ93="CR", AK93="CR", AL93="CR", AM93="CR", AN93="CR", AO93="CR", AP93="CR", AQ93="CR", AR93="CR", AS93="CR", AT93="CR", AU93="CR", AV93="CR", AW93="CR", AX93="CR"), "***CLUB RECORD***", "")</f>
        <v/>
      </c>
      <c r="J93" s="21" t="str">
        <f>IF(AND(A93=100, OR(AND(D93='club records'!$B$6, E93&lt;='club records'!$C$6), AND(D93='club records'!$B$7, E93&lt;='club records'!$C$7), AND(D93='club records'!$B$8, E93&lt;='club records'!$C$8), AND(D93='club records'!$B$9, E93&lt;='club records'!$C$9), AND(D93='club records'!$B$10, E93&lt;='club records'!$C$10))),"CR"," ")</f>
        <v xml:space="preserve"> </v>
      </c>
      <c r="K93" s="21" t="str">
        <f>IF(AND(A93=200, OR(AND(D93='club records'!$B$11, E93&lt;='club records'!$C$11), AND(D93='club records'!$B$12, E93&lt;='club records'!$C$12), AND(D93='club records'!$B$13, E93&lt;='club records'!$C$13), AND(D93='club records'!$B$14, E93&lt;='club records'!$C$14), AND(D93='club records'!$B$15, E93&lt;='club records'!$C$15))),"CR"," ")</f>
        <v xml:space="preserve"> </v>
      </c>
      <c r="L93" s="21" t="str">
        <f>IF(AND(A93=300, OR(AND(D93='club records'!$B$16, E93&lt;='club records'!$C$16), AND(D93='club records'!$B$17, E93&lt;='club records'!$C$17))),"CR"," ")</f>
        <v xml:space="preserve"> </v>
      </c>
      <c r="M93" s="21" t="str">
        <f>IF(AND(A93=400, OR(AND(D93='club records'!$B$19, E93&lt;='club records'!$C$19), AND(D93='club records'!$B$20, E93&lt;='club records'!$C$20), AND(D93='club records'!$B$21, E93&lt;='club records'!$C$21))),"CR"," ")</f>
        <v xml:space="preserve"> </v>
      </c>
      <c r="N93" s="21" t="str">
        <f>IF(AND(A93=800, OR(AND(D93='club records'!$B$22, E93&lt;='club records'!$C$22), AND(D93='club records'!$B$23, E93&lt;='club records'!$C$23), AND(D93='club records'!$B$24, E93&lt;='club records'!$C$24), AND(D93='club records'!$B$25, E93&lt;='club records'!$C$25), AND(D93='club records'!$B$26, E93&lt;='club records'!$C$26))),"CR"," ")</f>
        <v xml:space="preserve"> </v>
      </c>
      <c r="O93" s="21" t="str">
        <f>IF(AND(A93=1200, AND(D93='club records'!$B$28, E93&lt;='club records'!$C$28)),"CR"," ")</f>
        <v xml:space="preserve"> </v>
      </c>
      <c r="P93" s="21" t="str">
        <f>IF(AND(A93=1500, OR(AND(D93='club records'!$B$29, E93&lt;='club records'!$C$29), AND(D93='club records'!$B$30, E93&lt;='club records'!$C$30), AND(D93='club records'!$B$31, E93&lt;='club records'!$C$31), AND(D93='club records'!$B$32, E93&lt;='club records'!$C$32), AND(D93='club records'!$B$33, E93&lt;='club records'!$C$33))),"CR"," ")</f>
        <v xml:space="preserve"> </v>
      </c>
      <c r="Q93" s="21" t="str">
        <f>IF(AND(A93="1M", AND(D93='club records'!$B$37,E93&lt;='club records'!$C$37)),"CR"," ")</f>
        <v xml:space="preserve"> </v>
      </c>
      <c r="R93" s="21" t="str">
        <f>IF(AND(A93=3000, OR(AND(D93='club records'!$B$39, E93&lt;='club records'!$C$39), AND(D93='club records'!$B$40, E93&lt;='club records'!$C$40), AND(D93='club records'!$B$41, E93&lt;='club records'!$C$41))),"CR"," ")</f>
        <v xml:space="preserve"> </v>
      </c>
      <c r="S93" s="21" t="str">
        <f>IF(AND(A93=5000, OR(AND(D93='club records'!$B$42, E93&lt;='club records'!$C$42), AND(D93='club records'!$B$43, E93&lt;='club records'!$C$43))),"CR"," ")</f>
        <v xml:space="preserve"> </v>
      </c>
      <c r="T93" s="21" t="str">
        <f>IF(AND(A93=10000, OR(AND(D93='club records'!$B$44, E93&lt;='club records'!$C$44), AND(D93='club records'!$B$45, E93&lt;='club records'!$C$45))),"CR"," ")</f>
        <v xml:space="preserve"> </v>
      </c>
      <c r="U93" s="22" t="str">
        <f>IF(AND(A93="high jump", OR(AND(D93='club records'!$F$1, E93&gt;='club records'!$G$1), AND(D93='club records'!$F$2, E93&gt;='club records'!$G$2), AND(D93='club records'!$F$3, E93&gt;='club records'!$G$3),AND(D93='club records'!$F$4, E93&gt;='club records'!$G$4), AND(D93='club records'!$F$5, E93&gt;='club records'!$G$5))), "CR", " ")</f>
        <v xml:space="preserve"> </v>
      </c>
      <c r="V93" s="22" t="str">
        <f>IF(AND(A93="long jump", OR(AND(D93='club records'!$F$6, E93&gt;='club records'!$G$6), AND(D93='club records'!$F$7, E93&gt;='club records'!$G$7), AND(D93='club records'!$F$8, E93&gt;='club records'!$G$8), AND(D93='club records'!$F$9, E93&gt;='club records'!$G$9), AND(D93='club records'!$F$10, E93&gt;='club records'!$G$10))), "CR", " ")</f>
        <v xml:space="preserve"> </v>
      </c>
      <c r="W93" s="22" t="str">
        <f>IF(AND(A93="triple jump", OR(AND(D93='club records'!$F$11, E93&gt;='club records'!$G$11), AND(D93='club records'!$F$12, E93&gt;='club records'!$G$12), AND(D93='club records'!$F$13, E93&gt;='club records'!$G$13), AND(D93='club records'!$F$14, E93&gt;='club records'!$G$14), AND(D93='club records'!$F$15, E93&gt;='club records'!$G$15))), "CR", " ")</f>
        <v xml:space="preserve"> </v>
      </c>
      <c r="X93" s="22" t="str">
        <f>IF(AND(A93="pole vault", OR(AND(D93='club records'!$F$16, E93&gt;='club records'!$G$16), AND(D93='club records'!$F$17, E93&gt;='club records'!$G$17), AND(D93='club records'!$F$18, E93&gt;='club records'!$G$18), AND(D93='club records'!$F$19, E93&gt;='club records'!$G$19), AND(D93='club records'!$F$20, E93&gt;='club records'!$G$20))), "CR", " ")</f>
        <v xml:space="preserve"> </v>
      </c>
      <c r="Y93" s="22" t="str">
        <f>IF(AND(A93="discus 0.75", AND(D93='club records'!$F$21, E93&gt;='club records'!$G$21)), "CR", " ")</f>
        <v xml:space="preserve"> </v>
      </c>
      <c r="Z93" s="22" t="str">
        <f>IF(AND(A93="discus 1", OR(AND(D93='club records'!$F$22, E93&gt;='club records'!$G$22), AND(D93='club records'!$F$23, E93&gt;='club records'!$G$23), AND(D93='club records'!$F$24, E93&gt;='club records'!$G$24), AND(D93='club records'!$F$25, E93&gt;='club records'!$G$25))), "CR", " ")</f>
        <v xml:space="preserve"> </v>
      </c>
      <c r="AA93" s="22" t="str">
        <f>IF(AND(A93="hammer 3", OR(AND(D93='club records'!$F$26, E93&gt;='club records'!$G$26), AND(D93='club records'!$F$27, E93&gt;='club records'!$G$27), AND(D93='club records'!$F$28, E93&gt;='club records'!$G$28))), "CR", " ")</f>
        <v xml:space="preserve"> </v>
      </c>
      <c r="AB93" s="22" t="str">
        <f>IF(AND(A93="hammer 4", OR(AND(D93='club records'!$F$29, E93&gt;='club records'!$G$29), AND(D93='club records'!$F$30, E93&gt;='club records'!$G$30))), "CR", " ")</f>
        <v xml:space="preserve"> </v>
      </c>
      <c r="AC93" s="22" t="str">
        <f>IF(AND(A93="javelin 400", AND(D93='club records'!$F$31, E93&gt;='club records'!$G$31)), "CR", " ")</f>
        <v xml:space="preserve"> </v>
      </c>
      <c r="AD93" s="22" t="str">
        <f>IF(AND(A93="javelin 500", OR(AND(D93='club records'!$F$32, E93&gt;='club records'!$G$32), AND(D93='club records'!$F$33, E93&gt;='club records'!$G$33))), "CR", " ")</f>
        <v xml:space="preserve"> </v>
      </c>
      <c r="AE93" s="22" t="str">
        <f>IF(AND(A93="javelin 600", OR(AND(D93='club records'!$F$34, E93&gt;='club records'!$G$34), AND(D93='club records'!$F$35, E93&gt;='club records'!$G$35))), "CR", " ")</f>
        <v xml:space="preserve"> </v>
      </c>
      <c r="AF93" s="22" t="str">
        <f>IF(AND(A93="shot 2.72", AND(D93='club records'!$F$36, E93&gt;='club records'!$G$36)), "CR", " ")</f>
        <v xml:space="preserve"> </v>
      </c>
      <c r="AG93" s="22" t="str">
        <f>IF(AND(A93="shot 3", OR(AND(D93='club records'!$F$37, E93&gt;='club records'!$G$37), AND(D93='club records'!$F$38, E93&gt;='club records'!$G$38))), "CR", " ")</f>
        <v xml:space="preserve"> </v>
      </c>
      <c r="AH93" s="22" t="str">
        <f>IF(AND(A93="shot 4", OR(AND(D93='club records'!$F$39, E93&gt;='club records'!$G$39), AND(D93='club records'!$F$40, E93&gt;='club records'!$G$40))), "CR", " ")</f>
        <v xml:space="preserve"> </v>
      </c>
      <c r="AI93" s="22" t="str">
        <f>IF(AND(A93="70H", AND(D93='club records'!$J$6, E93&lt;='club records'!$K$6)), "CR", " ")</f>
        <v xml:space="preserve"> </v>
      </c>
      <c r="AJ93" s="22" t="str">
        <f>IF(AND(A93="75H", AND(D93='club records'!$J$7, E93&lt;='club records'!$K$7)), "CR", " ")</f>
        <v xml:space="preserve"> </v>
      </c>
      <c r="AK93" s="22" t="str">
        <f>IF(AND(A93="80H", AND(D93='club records'!$J$8, E93&lt;='club records'!$K$8)), "CR", " ")</f>
        <v xml:space="preserve"> </v>
      </c>
      <c r="AL93" s="22" t="str">
        <f>IF(AND(A93="100H", OR(AND(D93='club records'!$J$9, E93&lt;='club records'!$K$9), AND(D93='club records'!$J$10, E93&lt;='club records'!$K$10))), "CR", " ")</f>
        <v xml:space="preserve"> </v>
      </c>
      <c r="AM93" s="22" t="str">
        <f>IF(AND(A93="300H", AND(D93='club records'!$J$11, E93&lt;='club records'!$K$11)), "CR", " ")</f>
        <v xml:space="preserve"> </v>
      </c>
      <c r="AN93" s="22" t="str">
        <f>IF(AND(A93="400H", OR(AND(D93='club records'!$J$12, E93&lt;='club records'!$K$12), AND(D93='club records'!$J$13, E93&lt;='club records'!$K$13), AND(D93='club records'!$J$14, E93&lt;='club records'!$K$14))), "CR", " ")</f>
        <v xml:space="preserve"> </v>
      </c>
      <c r="AO93" s="22" t="str">
        <f>IF(AND(A93="1500SC", OR(AND(D93='club records'!$J$15, E93&lt;='club records'!$K$15), AND(D93='club records'!$J$16, E93&lt;='club records'!$K$16))), "CR", " ")</f>
        <v xml:space="preserve"> </v>
      </c>
      <c r="AP93" s="22" t="str">
        <f>IF(AND(A93="2000SC", OR(AND(D93='club records'!$J$18, E93&lt;='club records'!$K$18), AND(D93='club records'!$J$19, E93&lt;='club records'!$K$19))), "CR", " ")</f>
        <v xml:space="preserve"> </v>
      </c>
      <c r="AQ93" s="22" t="str">
        <f>IF(AND(A93="3000SC", AND(D93='club records'!$J$21, E93&lt;='club records'!$K$21)), "CR", " ")</f>
        <v xml:space="preserve"> </v>
      </c>
      <c r="AR93" s="21" t="str">
        <f>IF(AND(A93="4x100", OR(AND(D93='club records'!$N$1, E93&lt;='club records'!$O$1), AND(D93='club records'!$N$2, E93&lt;='club records'!$O$2), AND(D93='club records'!$N$3, E93&lt;='club records'!$O$3), AND(D93='club records'!$N$4, E93&lt;='club records'!$O$4), AND(D93='club records'!$N$5, E93&lt;='club records'!$O$5))), "CR", " ")</f>
        <v xml:space="preserve"> </v>
      </c>
      <c r="AS93" s="21" t="str">
        <f>IF(AND(A93="4x200", OR(AND(D93='club records'!$N$6, E93&lt;='club records'!$O$6), AND(D93='club records'!$N$7, E93&lt;='club records'!$O$7), AND(D93='club records'!$N$8, E93&lt;='club records'!$O$8), AND(D93='club records'!$N$9, E93&lt;='club records'!$O$9), AND(D93='club records'!$N$10, E93&lt;='club records'!$O$10))), "CR", " ")</f>
        <v xml:space="preserve"> </v>
      </c>
      <c r="AT93" s="21" t="str">
        <f>IF(AND(A93="4x300", OR(AND(D93='club records'!$N$11, E93&lt;='club records'!$O$11), AND(D93='club records'!$N$12, E93&lt;='club records'!$O$12))), "CR", " ")</f>
        <v xml:space="preserve"> </v>
      </c>
      <c r="AU93" s="21" t="str">
        <f>IF(AND(A93="4x400", OR(AND(D93='club records'!$N$13, E93&lt;='club records'!$O$13), AND(D93='club records'!$N$14, E93&lt;='club records'!$O$14), AND(D93='club records'!$N$15, E93&lt;='club records'!$O$15))), "CR", " ")</f>
        <v xml:space="preserve"> </v>
      </c>
      <c r="AV93" s="21" t="str">
        <f>IF(AND(A93="3x800", OR(AND(D93='club records'!$N$16, E93&lt;='club records'!$O$16), AND(D93='club records'!$N$17, E93&lt;='club records'!$O$17), AND(D93='club records'!$N$18, E93&lt;='club records'!$O$18), AND(D93='club records'!$N$19, E93&lt;='club records'!$O$19))), "CR", " ")</f>
        <v xml:space="preserve"> </v>
      </c>
      <c r="AW93" s="21" t="str">
        <f>IF(AND(A93="pentathlon", OR(AND(D93='club records'!$N$21, E93&gt;='club records'!$O$21), AND(D93='club records'!$N$22, E93&gt;='club records'!$O$22), AND(D93='club records'!$N$23, E93&gt;='club records'!$O$23), AND(D93='club records'!$N$24, E93&gt;='club records'!$O$24), AND(D93='club records'!$N$25, E93&gt;='club records'!$O$25))), "CR", " ")</f>
        <v xml:space="preserve"> </v>
      </c>
      <c r="AX93" s="21" t="str">
        <f>IF(AND(A93="heptathlon", OR(AND(D93='club records'!$N$26, E93&gt;='club records'!$O$26), AND(D93='club records'!$N$27, E93&gt;='club records'!$O$27), AND(D93='club records'!$N$28, E93&gt;='club records'!$O$28), )), "CR", " ")</f>
        <v xml:space="preserve"> </v>
      </c>
    </row>
    <row r="94" spans="1:50" ht="15" x14ac:dyDescent="0.25">
      <c r="B94" s="2" t="s">
        <v>229</v>
      </c>
      <c r="C94" s="2" t="s">
        <v>230</v>
      </c>
      <c r="D94" s="13" t="s">
        <v>45</v>
      </c>
      <c r="F94" s="23"/>
      <c r="I94" s="20" t="str">
        <f>IF(OR(K94="CR", J94="CR", L94="CR", M94="CR", N94="CR", O94="CR", P94="CR", Q94="CR", R94="CR", S94="CR",T94="CR", U94="CR", V94="CR", W94="CR", X94="CR", Y94="CR", Z94="CR", AA94="CR", AB94="CR", AC94="CR", AD94="CR", AE94="CR", AF94="CR", AG94="CR", AH94="CR", AI94="CR", AJ94="CR", AK94="CR", AL94="CR", AM94="CR", AN94="CR", AO94="CR", AP94="CR", AQ94="CR", AR94="CR", AS94="CR", AT94="CR", AU94="CR", AV94="CR", AW94="CR", AX94="CR"), "***CLUB RECORD***", "")</f>
        <v/>
      </c>
      <c r="J94" s="21" t="str">
        <f>IF(AND(A94=100, OR(AND(D94='club records'!$B$6, E94&lt;='club records'!$C$6), AND(D94='club records'!$B$7, E94&lt;='club records'!$C$7), AND(D94='club records'!$B$8, E94&lt;='club records'!$C$8), AND(D94='club records'!$B$9, E94&lt;='club records'!$C$9), AND(D94='club records'!$B$10, E94&lt;='club records'!$C$10))),"CR"," ")</f>
        <v xml:space="preserve"> </v>
      </c>
      <c r="K94" s="21" t="str">
        <f>IF(AND(A94=200, OR(AND(D94='club records'!$B$11, E94&lt;='club records'!$C$11), AND(D94='club records'!$B$12, E94&lt;='club records'!$C$12), AND(D94='club records'!$B$13, E94&lt;='club records'!$C$13), AND(D94='club records'!$B$14, E94&lt;='club records'!$C$14), AND(D94='club records'!$B$15, E94&lt;='club records'!$C$15))),"CR"," ")</f>
        <v xml:space="preserve"> </v>
      </c>
      <c r="L94" s="21" t="str">
        <f>IF(AND(A94=300, OR(AND(D94='club records'!$B$16, E94&lt;='club records'!$C$16), AND(D94='club records'!$B$17, E94&lt;='club records'!$C$17))),"CR"," ")</f>
        <v xml:space="preserve"> </v>
      </c>
      <c r="M94" s="21" t="str">
        <f>IF(AND(A94=400, OR(AND(D94='club records'!$B$19, E94&lt;='club records'!$C$19), AND(D94='club records'!$B$20, E94&lt;='club records'!$C$20), AND(D94='club records'!$B$21, E94&lt;='club records'!$C$21))),"CR"," ")</f>
        <v xml:space="preserve"> </v>
      </c>
      <c r="N94" s="21" t="str">
        <f>IF(AND(A94=800, OR(AND(D94='club records'!$B$22, E94&lt;='club records'!$C$22), AND(D94='club records'!$B$23, E94&lt;='club records'!$C$23), AND(D94='club records'!$B$24, E94&lt;='club records'!$C$24), AND(D94='club records'!$B$25, E94&lt;='club records'!$C$25), AND(D94='club records'!$B$26, E94&lt;='club records'!$C$26))),"CR"," ")</f>
        <v xml:space="preserve"> </v>
      </c>
      <c r="O94" s="21" t="str">
        <f>IF(AND(A94=1200, AND(D94='club records'!$B$28, E94&lt;='club records'!$C$28)),"CR"," ")</f>
        <v xml:space="preserve"> </v>
      </c>
      <c r="P94" s="21" t="str">
        <f>IF(AND(A94=1500, OR(AND(D94='club records'!$B$29, E94&lt;='club records'!$C$29), AND(D94='club records'!$B$30, E94&lt;='club records'!$C$30), AND(D94='club records'!$B$31, E94&lt;='club records'!$C$31), AND(D94='club records'!$B$32, E94&lt;='club records'!$C$32), AND(D94='club records'!$B$33, E94&lt;='club records'!$C$33))),"CR"," ")</f>
        <v xml:space="preserve"> </v>
      </c>
      <c r="Q94" s="21" t="str">
        <f>IF(AND(A94="1M", AND(D94='club records'!$B$37,E94&lt;='club records'!$C$37)),"CR"," ")</f>
        <v xml:space="preserve"> </v>
      </c>
      <c r="R94" s="21" t="str">
        <f>IF(AND(A94=3000, OR(AND(D94='club records'!$B$39, E94&lt;='club records'!$C$39), AND(D94='club records'!$B$40, E94&lt;='club records'!$C$40), AND(D94='club records'!$B$41, E94&lt;='club records'!$C$41))),"CR"," ")</f>
        <v xml:space="preserve"> </v>
      </c>
      <c r="S94" s="21" t="str">
        <f>IF(AND(A94=5000, OR(AND(D94='club records'!$B$42, E94&lt;='club records'!$C$42), AND(D94='club records'!$B$43, E94&lt;='club records'!$C$43))),"CR"," ")</f>
        <v xml:space="preserve"> </v>
      </c>
      <c r="T94" s="21" t="str">
        <f>IF(AND(A94=10000, OR(AND(D94='club records'!$B$44, E94&lt;='club records'!$C$44), AND(D94='club records'!$B$45, E94&lt;='club records'!$C$45))),"CR"," ")</f>
        <v xml:space="preserve"> </v>
      </c>
      <c r="U94" s="22" t="str">
        <f>IF(AND(A94="high jump", OR(AND(D94='club records'!$F$1, E94&gt;='club records'!$G$1), AND(D94='club records'!$F$2, E94&gt;='club records'!$G$2), AND(D94='club records'!$F$3, E94&gt;='club records'!$G$3),AND(D94='club records'!$F$4, E94&gt;='club records'!$G$4), AND(D94='club records'!$F$5, E94&gt;='club records'!$G$5))), "CR", " ")</f>
        <v xml:space="preserve"> </v>
      </c>
      <c r="V94" s="22" t="str">
        <f>IF(AND(A94="long jump", OR(AND(D94='club records'!$F$6, E94&gt;='club records'!$G$6), AND(D94='club records'!$F$7, E94&gt;='club records'!$G$7), AND(D94='club records'!$F$8, E94&gt;='club records'!$G$8), AND(D94='club records'!$F$9, E94&gt;='club records'!$G$9), AND(D94='club records'!$F$10, E94&gt;='club records'!$G$10))), "CR", " ")</f>
        <v xml:space="preserve"> </v>
      </c>
      <c r="W94" s="22" t="str">
        <f>IF(AND(A94="triple jump", OR(AND(D94='club records'!$F$11, E94&gt;='club records'!$G$11), AND(D94='club records'!$F$12, E94&gt;='club records'!$G$12), AND(D94='club records'!$F$13, E94&gt;='club records'!$G$13), AND(D94='club records'!$F$14, E94&gt;='club records'!$G$14), AND(D94='club records'!$F$15, E94&gt;='club records'!$G$15))), "CR", " ")</f>
        <v xml:space="preserve"> </v>
      </c>
      <c r="X94" s="22" t="str">
        <f>IF(AND(A94="pole vault", OR(AND(D94='club records'!$F$16, E94&gt;='club records'!$G$16), AND(D94='club records'!$F$17, E94&gt;='club records'!$G$17), AND(D94='club records'!$F$18, E94&gt;='club records'!$G$18), AND(D94='club records'!$F$19, E94&gt;='club records'!$G$19), AND(D94='club records'!$F$20, E94&gt;='club records'!$G$20))), "CR", " ")</f>
        <v xml:space="preserve"> </v>
      </c>
      <c r="Y94" s="22" t="str">
        <f>IF(AND(A94="discus 0.75", AND(D94='club records'!$F$21, E94&gt;='club records'!$G$21)), "CR", " ")</f>
        <v xml:space="preserve"> </v>
      </c>
      <c r="Z94" s="22" t="str">
        <f>IF(AND(A94="discus 1", OR(AND(D94='club records'!$F$22, E94&gt;='club records'!$G$22), AND(D94='club records'!$F$23, E94&gt;='club records'!$G$23), AND(D94='club records'!$F$24, E94&gt;='club records'!$G$24), AND(D94='club records'!$F$25, E94&gt;='club records'!$G$25))), "CR", " ")</f>
        <v xml:space="preserve"> </v>
      </c>
      <c r="AA94" s="22" t="str">
        <f>IF(AND(A94="hammer 3", OR(AND(D94='club records'!$F$26, E94&gt;='club records'!$G$26), AND(D94='club records'!$F$27, E94&gt;='club records'!$G$27), AND(D94='club records'!$F$28, E94&gt;='club records'!$G$28))), "CR", " ")</f>
        <v xml:space="preserve"> </v>
      </c>
      <c r="AB94" s="22" t="str">
        <f>IF(AND(A94="hammer 4", OR(AND(D94='club records'!$F$29, E94&gt;='club records'!$G$29), AND(D94='club records'!$F$30, E94&gt;='club records'!$G$30))), "CR", " ")</f>
        <v xml:space="preserve"> </v>
      </c>
      <c r="AC94" s="22" t="str">
        <f>IF(AND(A94="javelin 400", AND(D94='club records'!$F$31, E94&gt;='club records'!$G$31)), "CR", " ")</f>
        <v xml:space="preserve"> </v>
      </c>
      <c r="AD94" s="22" t="str">
        <f>IF(AND(A94="javelin 500", OR(AND(D94='club records'!$F$32, E94&gt;='club records'!$G$32), AND(D94='club records'!$F$33, E94&gt;='club records'!$G$33))), "CR", " ")</f>
        <v xml:space="preserve"> </v>
      </c>
      <c r="AE94" s="22" t="str">
        <f>IF(AND(A94="javelin 600", OR(AND(D94='club records'!$F$34, E94&gt;='club records'!$G$34), AND(D94='club records'!$F$35, E94&gt;='club records'!$G$35))), "CR", " ")</f>
        <v xml:space="preserve"> </v>
      </c>
      <c r="AF94" s="22" t="str">
        <f>IF(AND(A94="shot 2.72", AND(D94='club records'!$F$36, E94&gt;='club records'!$G$36)), "CR", " ")</f>
        <v xml:space="preserve"> </v>
      </c>
      <c r="AG94" s="22" t="str">
        <f>IF(AND(A94="shot 3", OR(AND(D94='club records'!$F$37, E94&gt;='club records'!$G$37), AND(D94='club records'!$F$38, E94&gt;='club records'!$G$38))), "CR", " ")</f>
        <v xml:space="preserve"> </v>
      </c>
      <c r="AH94" s="22" t="str">
        <f>IF(AND(A94="shot 4", OR(AND(D94='club records'!$F$39, E94&gt;='club records'!$G$39), AND(D94='club records'!$F$40, E94&gt;='club records'!$G$40))), "CR", " ")</f>
        <v xml:space="preserve"> </v>
      </c>
      <c r="AI94" s="22" t="str">
        <f>IF(AND(A94="70H", AND(D94='club records'!$J$6, E94&lt;='club records'!$K$6)), "CR", " ")</f>
        <v xml:space="preserve"> </v>
      </c>
      <c r="AJ94" s="22" t="str">
        <f>IF(AND(A94="75H", AND(D94='club records'!$J$7, E94&lt;='club records'!$K$7)), "CR", " ")</f>
        <v xml:space="preserve"> </v>
      </c>
      <c r="AK94" s="22" t="str">
        <f>IF(AND(A94="80H", AND(D94='club records'!$J$8, E94&lt;='club records'!$K$8)), "CR", " ")</f>
        <v xml:space="preserve"> </v>
      </c>
      <c r="AL94" s="22" t="str">
        <f>IF(AND(A94="100H", OR(AND(D94='club records'!$J$9, E94&lt;='club records'!$K$9), AND(D94='club records'!$J$10, E94&lt;='club records'!$K$10))), "CR", " ")</f>
        <v xml:space="preserve"> </v>
      </c>
      <c r="AM94" s="22" t="str">
        <f>IF(AND(A94="300H", AND(D94='club records'!$J$11, E94&lt;='club records'!$K$11)), "CR", " ")</f>
        <v xml:space="preserve"> </v>
      </c>
      <c r="AN94" s="22" t="str">
        <f>IF(AND(A94="400H", OR(AND(D94='club records'!$J$12, E94&lt;='club records'!$K$12), AND(D94='club records'!$J$13, E94&lt;='club records'!$K$13), AND(D94='club records'!$J$14, E94&lt;='club records'!$K$14))), "CR", " ")</f>
        <v xml:space="preserve"> </v>
      </c>
      <c r="AO94" s="22" t="str">
        <f>IF(AND(A94="1500SC", OR(AND(D94='club records'!$J$15, E94&lt;='club records'!$K$15), AND(D94='club records'!$J$16, E94&lt;='club records'!$K$16))), "CR", " ")</f>
        <v xml:space="preserve"> </v>
      </c>
      <c r="AP94" s="22" t="str">
        <f>IF(AND(A94="2000SC", OR(AND(D94='club records'!$J$18, E94&lt;='club records'!$K$18), AND(D94='club records'!$J$19, E94&lt;='club records'!$K$19))), "CR", " ")</f>
        <v xml:space="preserve"> </v>
      </c>
      <c r="AQ94" s="22" t="str">
        <f>IF(AND(A94="3000SC", AND(D94='club records'!$J$21, E94&lt;='club records'!$K$21)), "CR", " ")</f>
        <v xml:space="preserve"> </v>
      </c>
      <c r="AR94" s="21" t="str">
        <f>IF(AND(A94="4x100", OR(AND(D94='club records'!$N$1, E94&lt;='club records'!$O$1), AND(D94='club records'!$N$2, E94&lt;='club records'!$O$2), AND(D94='club records'!$N$3, E94&lt;='club records'!$O$3), AND(D94='club records'!$N$4, E94&lt;='club records'!$O$4), AND(D94='club records'!$N$5, E94&lt;='club records'!$O$5))), "CR", " ")</f>
        <v xml:space="preserve"> </v>
      </c>
      <c r="AS94" s="21" t="str">
        <f>IF(AND(A94="4x200", OR(AND(D94='club records'!$N$6, E94&lt;='club records'!$O$6), AND(D94='club records'!$N$7, E94&lt;='club records'!$O$7), AND(D94='club records'!$N$8, E94&lt;='club records'!$O$8), AND(D94='club records'!$N$9, E94&lt;='club records'!$O$9), AND(D94='club records'!$N$10, E94&lt;='club records'!$O$10))), "CR", " ")</f>
        <v xml:space="preserve"> </v>
      </c>
      <c r="AT94" s="21" t="str">
        <f>IF(AND(A94="4x300", OR(AND(D94='club records'!$N$11, E94&lt;='club records'!$O$11), AND(D94='club records'!$N$12, E94&lt;='club records'!$O$12))), "CR", " ")</f>
        <v xml:space="preserve"> </v>
      </c>
      <c r="AU94" s="21" t="str">
        <f>IF(AND(A94="4x400", OR(AND(D94='club records'!$N$13, E94&lt;='club records'!$O$13), AND(D94='club records'!$N$14, E94&lt;='club records'!$O$14), AND(D94='club records'!$N$15, E94&lt;='club records'!$O$15))), "CR", " ")</f>
        <v xml:space="preserve"> </v>
      </c>
      <c r="AV94" s="21" t="str">
        <f>IF(AND(A94="3x800", OR(AND(D94='club records'!$N$16, E94&lt;='club records'!$O$16), AND(D94='club records'!$N$17, E94&lt;='club records'!$O$17), AND(D94='club records'!$N$18, E94&lt;='club records'!$O$18), AND(D94='club records'!$N$19, E94&lt;='club records'!$O$19))), "CR", " ")</f>
        <v xml:space="preserve"> </v>
      </c>
      <c r="AW94" s="21" t="str">
        <f>IF(AND(A94="pentathlon", OR(AND(D94='club records'!$N$21, E94&gt;='club records'!$O$21), AND(D94='club records'!$N$22, E94&gt;='club records'!$O$22), AND(D94='club records'!$N$23, E94&gt;='club records'!$O$23), AND(D94='club records'!$N$24, E94&gt;='club records'!$O$24), AND(D94='club records'!$N$25, E94&gt;='club records'!$O$25))), "CR", " ")</f>
        <v xml:space="preserve"> </v>
      </c>
      <c r="AX94" s="21" t="str">
        <f>IF(AND(A94="heptathlon", OR(AND(D94='club records'!$N$26, E94&gt;='club records'!$O$26), AND(D94='club records'!$N$27, E94&gt;='club records'!$O$27), AND(D94='club records'!$N$28, E94&gt;='club records'!$O$28), )), "CR", " ")</f>
        <v xml:space="preserve"> </v>
      </c>
    </row>
    <row r="95" spans="1:50" ht="15" x14ac:dyDescent="0.25">
      <c r="A95" s="2">
        <v>100</v>
      </c>
      <c r="B95" s="2" t="s">
        <v>74</v>
      </c>
      <c r="C95" s="2" t="s">
        <v>234</v>
      </c>
      <c r="D95" s="13" t="s">
        <v>110</v>
      </c>
      <c r="E95" s="14">
        <v>15.26</v>
      </c>
      <c r="F95" s="19">
        <v>39903</v>
      </c>
      <c r="G95" s="2" t="s">
        <v>294</v>
      </c>
      <c r="H95" s="2" t="s">
        <v>295</v>
      </c>
      <c r="I95" s="20" t="str">
        <f>IF(OR(K95="CR", J95="CR", L95="CR", M95="CR", N95="CR", O95="CR", P95="CR", Q95="CR", R95="CR", S95="CR",T95="CR", U95="CR", V95="CR", W95="CR", X95="CR", Y95="CR", Z95="CR", AA95="CR", AB95="CR", AC95="CR", AD95="CR", AE95="CR", AF95="CR", AG95="CR", AH95="CR", AI95="CR", AJ95="CR", AK95="CR", AL95="CR", AM95="CR", AN95="CR", AO95="CR", AP95="CR", AQ95="CR", AR95="CR", AS95="CR", AT95="CR", AU95="CR", AV95="CR", AW95="CR", AX95="CR"), "***CLUB RECORD***", "")</f>
        <v/>
      </c>
      <c r="J95" s="21" t="str">
        <f>IF(AND(A95=100, OR(AND(D95='club records'!$B$6, E95&lt;='club records'!$C$6), AND(D95='club records'!$B$7, E95&lt;='club records'!$C$7), AND(D95='club records'!$B$8, E95&lt;='club records'!$C$8), AND(D95='club records'!$B$9, E95&lt;='club records'!$C$9), AND(D95='club records'!$B$10, E95&lt;='club records'!$C$10))),"CR"," ")</f>
        <v xml:space="preserve"> </v>
      </c>
      <c r="K95" s="21" t="str">
        <f>IF(AND(A95=200, OR(AND(D95='club records'!$B$11, E95&lt;='club records'!$C$11), AND(D95='club records'!$B$12, E95&lt;='club records'!$C$12), AND(D95='club records'!$B$13, E95&lt;='club records'!$C$13), AND(D95='club records'!$B$14, E95&lt;='club records'!$C$14), AND(D95='club records'!$B$15, E95&lt;='club records'!$C$15))),"CR"," ")</f>
        <v xml:space="preserve"> </v>
      </c>
      <c r="L95" s="21" t="str">
        <f>IF(AND(A95=300, OR(AND(D95='club records'!$B$16, E95&lt;='club records'!$C$16), AND(D95='club records'!$B$17, E95&lt;='club records'!$C$17))),"CR"," ")</f>
        <v xml:space="preserve"> </v>
      </c>
      <c r="M95" s="21" t="str">
        <f>IF(AND(A95=400, OR(AND(D95='club records'!$B$19, E95&lt;='club records'!$C$19), AND(D95='club records'!$B$20, E95&lt;='club records'!$C$20), AND(D95='club records'!$B$21, E95&lt;='club records'!$C$21))),"CR"," ")</f>
        <v xml:space="preserve"> </v>
      </c>
      <c r="N95" s="21" t="str">
        <f>IF(AND(A95=800, OR(AND(D95='club records'!$B$22, E95&lt;='club records'!$C$22), AND(D95='club records'!$B$23, E95&lt;='club records'!$C$23), AND(D95='club records'!$B$24, E95&lt;='club records'!$C$24), AND(D95='club records'!$B$25, E95&lt;='club records'!$C$25), AND(D95='club records'!$B$26, E95&lt;='club records'!$C$26))),"CR"," ")</f>
        <v xml:space="preserve"> </v>
      </c>
      <c r="O95" s="21" t="str">
        <f>IF(AND(A95=1200, AND(D95='club records'!$B$28, E95&lt;='club records'!$C$28)),"CR"," ")</f>
        <v xml:space="preserve"> </v>
      </c>
      <c r="P95" s="21" t="str">
        <f>IF(AND(A95=1500, OR(AND(D95='club records'!$B$29, E95&lt;='club records'!$C$29), AND(D95='club records'!$B$30, E95&lt;='club records'!$C$30), AND(D95='club records'!$B$31, E95&lt;='club records'!$C$31), AND(D95='club records'!$B$32, E95&lt;='club records'!$C$32), AND(D95='club records'!$B$33, E95&lt;='club records'!$C$33))),"CR"," ")</f>
        <v xml:space="preserve"> </v>
      </c>
      <c r="Q95" s="21" t="str">
        <f>IF(AND(A95="1M", AND(D95='club records'!$B$37,E95&lt;='club records'!$C$37)),"CR"," ")</f>
        <v xml:space="preserve"> </v>
      </c>
      <c r="R95" s="21" t="str">
        <f>IF(AND(A95=3000, OR(AND(D95='club records'!$B$39, E95&lt;='club records'!$C$39), AND(D95='club records'!$B$40, E95&lt;='club records'!$C$40), AND(D95='club records'!$B$41, E95&lt;='club records'!$C$41))),"CR"," ")</f>
        <v xml:space="preserve"> </v>
      </c>
      <c r="S95" s="21" t="str">
        <f>IF(AND(A95=5000, OR(AND(D95='club records'!$B$42, E95&lt;='club records'!$C$42), AND(D95='club records'!$B$43, E95&lt;='club records'!$C$43))),"CR"," ")</f>
        <v xml:space="preserve"> </v>
      </c>
      <c r="T95" s="21" t="str">
        <f>IF(AND(A95=10000, OR(AND(D95='club records'!$B$44, E95&lt;='club records'!$C$44), AND(D95='club records'!$B$45, E95&lt;='club records'!$C$45))),"CR"," ")</f>
        <v xml:space="preserve"> </v>
      </c>
      <c r="U95" s="22" t="str">
        <f>IF(AND(A95="high jump", OR(AND(D95='club records'!$F$1, E95&gt;='club records'!$G$1), AND(D95='club records'!$F$2, E95&gt;='club records'!$G$2), AND(D95='club records'!$F$3, E95&gt;='club records'!$G$3),AND(D95='club records'!$F$4, E95&gt;='club records'!$G$4), AND(D95='club records'!$F$5, E95&gt;='club records'!$G$5))), "CR", " ")</f>
        <v xml:space="preserve"> </v>
      </c>
      <c r="V95" s="22" t="str">
        <f>IF(AND(A95="long jump", OR(AND(D95='club records'!$F$6, E95&gt;='club records'!$G$6), AND(D95='club records'!$F$7, E95&gt;='club records'!$G$7), AND(D95='club records'!$F$8, E95&gt;='club records'!$G$8), AND(D95='club records'!$F$9, E95&gt;='club records'!$G$9), AND(D95='club records'!$F$10, E95&gt;='club records'!$G$10))), "CR", " ")</f>
        <v xml:space="preserve"> </v>
      </c>
      <c r="W95" s="22" t="str">
        <f>IF(AND(A95="triple jump", OR(AND(D95='club records'!$F$11, E95&gt;='club records'!$G$11), AND(D95='club records'!$F$12, E95&gt;='club records'!$G$12), AND(D95='club records'!$F$13, E95&gt;='club records'!$G$13), AND(D95='club records'!$F$14, E95&gt;='club records'!$G$14), AND(D95='club records'!$F$15, E95&gt;='club records'!$G$15))), "CR", " ")</f>
        <v xml:space="preserve"> </v>
      </c>
      <c r="X95" s="22" t="str">
        <f>IF(AND(A95="pole vault", OR(AND(D95='club records'!$F$16, E95&gt;='club records'!$G$16), AND(D95='club records'!$F$17, E95&gt;='club records'!$G$17), AND(D95='club records'!$F$18, E95&gt;='club records'!$G$18), AND(D95='club records'!$F$19, E95&gt;='club records'!$G$19), AND(D95='club records'!$F$20, E95&gt;='club records'!$G$20))), "CR", " ")</f>
        <v xml:space="preserve"> </v>
      </c>
      <c r="Y95" s="22" t="str">
        <f>IF(AND(A95="discus 0.75", AND(D95='club records'!$F$21, E95&gt;='club records'!$G$21)), "CR", " ")</f>
        <v xml:space="preserve"> </v>
      </c>
      <c r="Z95" s="22" t="str">
        <f>IF(AND(A95="discus 1", OR(AND(D95='club records'!$F$22, E95&gt;='club records'!$G$22), AND(D95='club records'!$F$23, E95&gt;='club records'!$G$23), AND(D95='club records'!$F$24, E95&gt;='club records'!$G$24), AND(D95='club records'!$F$25, E95&gt;='club records'!$G$25))), "CR", " ")</f>
        <v xml:space="preserve"> </v>
      </c>
      <c r="AA95" s="22" t="str">
        <f>IF(AND(A95="hammer 3", OR(AND(D95='club records'!$F$26, E95&gt;='club records'!$G$26), AND(D95='club records'!$F$27, E95&gt;='club records'!$G$27), AND(D95='club records'!$F$28, E95&gt;='club records'!$G$28))), "CR", " ")</f>
        <v xml:space="preserve"> </v>
      </c>
      <c r="AB95" s="22" t="str">
        <f>IF(AND(A95="hammer 4", OR(AND(D95='club records'!$F$29, E95&gt;='club records'!$G$29), AND(D95='club records'!$F$30, E95&gt;='club records'!$G$30))), "CR", " ")</f>
        <v xml:space="preserve"> </v>
      </c>
      <c r="AC95" s="22" t="str">
        <f>IF(AND(A95="javelin 400", AND(D95='club records'!$F$31, E95&gt;='club records'!$G$31)), "CR", " ")</f>
        <v xml:space="preserve"> </v>
      </c>
      <c r="AD95" s="22" t="str">
        <f>IF(AND(A95="javelin 500", OR(AND(D95='club records'!$F$32, E95&gt;='club records'!$G$32), AND(D95='club records'!$F$33, E95&gt;='club records'!$G$33))), "CR", " ")</f>
        <v xml:space="preserve"> </v>
      </c>
      <c r="AE95" s="22" t="str">
        <f>IF(AND(A95="javelin 600", OR(AND(D95='club records'!$F$34, E95&gt;='club records'!$G$34), AND(D95='club records'!$F$35, E95&gt;='club records'!$G$35))), "CR", " ")</f>
        <v xml:space="preserve"> </v>
      </c>
      <c r="AF95" s="22" t="str">
        <f>IF(AND(A95="shot 2.72", AND(D95='club records'!$F$36, E95&gt;='club records'!$G$36)), "CR", " ")</f>
        <v xml:space="preserve"> </v>
      </c>
      <c r="AG95" s="22" t="str">
        <f>IF(AND(A95="shot 3", OR(AND(D95='club records'!$F$37, E95&gt;='club records'!$G$37), AND(D95='club records'!$F$38, E95&gt;='club records'!$G$38))), "CR", " ")</f>
        <v xml:space="preserve"> </v>
      </c>
      <c r="AH95" s="22" t="str">
        <f>IF(AND(A95="shot 4", OR(AND(D95='club records'!$F$39, E95&gt;='club records'!$G$39), AND(D95='club records'!$F$40, E95&gt;='club records'!$G$40))), "CR", " ")</f>
        <v xml:space="preserve"> </v>
      </c>
      <c r="AI95" s="22" t="str">
        <f>IF(AND(A95="70H", AND(D95='club records'!$J$6, E95&lt;='club records'!$K$6)), "CR", " ")</f>
        <v xml:space="preserve"> </v>
      </c>
      <c r="AJ95" s="22" t="str">
        <f>IF(AND(A95="75H", AND(D95='club records'!$J$7, E95&lt;='club records'!$K$7)), "CR", " ")</f>
        <v xml:space="preserve"> </v>
      </c>
      <c r="AK95" s="22" t="str">
        <f>IF(AND(A95="80H", AND(D95='club records'!$J$8, E95&lt;='club records'!$K$8)), "CR", " ")</f>
        <v xml:space="preserve"> </v>
      </c>
      <c r="AL95" s="22" t="str">
        <f>IF(AND(A95="100H", OR(AND(D95='club records'!$J$9, E95&lt;='club records'!$K$9), AND(D95='club records'!$J$10, E95&lt;='club records'!$K$10))), "CR", " ")</f>
        <v xml:space="preserve"> </v>
      </c>
      <c r="AM95" s="22" t="str">
        <f>IF(AND(A95="300H", AND(D95='club records'!$J$11, E95&lt;='club records'!$K$11)), "CR", " ")</f>
        <v xml:space="preserve"> </v>
      </c>
      <c r="AN95" s="22" t="str">
        <f>IF(AND(A95="400H", OR(AND(D95='club records'!$J$12, E95&lt;='club records'!$K$12), AND(D95='club records'!$J$13, E95&lt;='club records'!$K$13), AND(D95='club records'!$J$14, E95&lt;='club records'!$K$14))), "CR", " ")</f>
        <v xml:space="preserve"> </v>
      </c>
      <c r="AO95" s="22" t="str">
        <f>IF(AND(A95="1500SC", OR(AND(D95='club records'!$J$15, E95&lt;='club records'!$K$15), AND(D95='club records'!$J$16, E95&lt;='club records'!$K$16))), "CR", " ")</f>
        <v xml:space="preserve"> </v>
      </c>
      <c r="AP95" s="22" t="str">
        <f>IF(AND(A95="2000SC", OR(AND(D95='club records'!$J$18, E95&lt;='club records'!$K$18), AND(D95='club records'!$J$19, E95&lt;='club records'!$K$19))), "CR", " ")</f>
        <v xml:space="preserve"> </v>
      </c>
      <c r="AQ95" s="22" t="str">
        <f>IF(AND(A95="3000SC", AND(D95='club records'!$J$21, E95&lt;='club records'!$K$21)), "CR", " ")</f>
        <v xml:space="preserve"> </v>
      </c>
      <c r="AR95" s="21" t="str">
        <f>IF(AND(A95="4x100", OR(AND(D95='club records'!$N$1, E95&lt;='club records'!$O$1), AND(D95='club records'!$N$2, E95&lt;='club records'!$O$2), AND(D95='club records'!$N$3, E95&lt;='club records'!$O$3), AND(D95='club records'!$N$4, E95&lt;='club records'!$O$4), AND(D95='club records'!$N$5, E95&lt;='club records'!$O$5))), "CR", " ")</f>
        <v xml:space="preserve"> </v>
      </c>
      <c r="AS95" s="21" t="str">
        <f>IF(AND(A95="4x200", OR(AND(D95='club records'!$N$6, E95&lt;='club records'!$O$6), AND(D95='club records'!$N$7, E95&lt;='club records'!$O$7), AND(D95='club records'!$N$8, E95&lt;='club records'!$O$8), AND(D95='club records'!$N$9, E95&lt;='club records'!$O$9), AND(D95='club records'!$N$10, E95&lt;='club records'!$O$10))), "CR", " ")</f>
        <v xml:space="preserve"> </v>
      </c>
      <c r="AT95" s="21" t="str">
        <f>IF(AND(A95="4x300", OR(AND(D95='club records'!$N$11, E95&lt;='club records'!$O$11), AND(D95='club records'!$N$12, E95&lt;='club records'!$O$12))), "CR", " ")</f>
        <v xml:space="preserve"> </v>
      </c>
      <c r="AU95" s="21" t="str">
        <f>IF(AND(A95="4x400", OR(AND(D95='club records'!$N$13, E95&lt;='club records'!$O$13), AND(D95='club records'!$N$14, E95&lt;='club records'!$O$14), AND(D95='club records'!$N$15, E95&lt;='club records'!$O$15))), "CR", " ")</f>
        <v xml:space="preserve"> </v>
      </c>
      <c r="AV95" s="21" t="str">
        <f>IF(AND(A95="3x800", OR(AND(D95='club records'!$N$16, E95&lt;='club records'!$O$16), AND(D95='club records'!$N$17, E95&lt;='club records'!$O$17), AND(D95='club records'!$N$18, E95&lt;='club records'!$O$18), AND(D95='club records'!$N$19, E95&lt;='club records'!$O$19))), "CR", " ")</f>
        <v xml:space="preserve"> </v>
      </c>
      <c r="AW95" s="21" t="str">
        <f>IF(AND(A95="pentathlon", OR(AND(D95='club records'!$N$21, E95&gt;='club records'!$O$21), AND(D95='club records'!$N$22, E95&gt;='club records'!$O$22), AND(D95='club records'!$N$23, E95&gt;='club records'!$O$23), AND(D95='club records'!$N$24, E95&gt;='club records'!$O$24), AND(D95='club records'!$N$25, E95&gt;='club records'!$O$25))), "CR", " ")</f>
        <v xml:space="preserve"> </v>
      </c>
      <c r="AX95" s="21" t="str">
        <f>IF(AND(A95="heptathlon", OR(AND(D95='club records'!$N$26, E95&gt;='club records'!$O$26), AND(D95='club records'!$N$27, E95&gt;='club records'!$O$27), AND(D95='club records'!$N$28, E95&gt;='club records'!$O$28), )), "CR", " ")</f>
        <v xml:space="preserve"> </v>
      </c>
    </row>
    <row r="96" spans="1:50" ht="15" x14ac:dyDescent="0.25">
      <c r="A96" s="2">
        <v>100</v>
      </c>
      <c r="B96" s="2" t="s">
        <v>108</v>
      </c>
      <c r="C96" s="2" t="s">
        <v>299</v>
      </c>
      <c r="D96" s="13" t="s">
        <v>110</v>
      </c>
      <c r="E96" s="15">
        <v>15.6</v>
      </c>
      <c r="F96" s="19">
        <v>43638</v>
      </c>
      <c r="G96" s="2" t="s">
        <v>341</v>
      </c>
      <c r="H96" s="2" t="s">
        <v>476</v>
      </c>
      <c r="I96" s="20" t="str">
        <f>IF(OR(K96="CR", J96="CR", L96="CR", M96="CR", N96="CR", O96="CR", P96="CR", Q96="CR", R96="CR", S96="CR",T96="CR", U96="CR", V96="CR", W96="CR", X96="CR", Y96="CR", Z96="CR", AA96="CR", AB96="CR", AC96="CR", AD96="CR", AE96="CR", AF96="CR", AG96="CR", AH96="CR", AI96="CR", AJ96="CR", AK96="CR", AL96="CR", AM96="CR", AN96="CR", AO96="CR", AP96="CR", AQ96="CR", AR96="CR", AS96="CR", AT96="CR", AU96="CR", AV96="CR", AW96="CR", AX96="CR"), "***CLUB RECORD***", "")</f>
        <v/>
      </c>
      <c r="J96" s="21" t="str">
        <f>IF(AND(A96=100, OR(AND(D96='club records'!$B$6, E96&lt;='club records'!$C$6), AND(D96='club records'!$B$7, E96&lt;='club records'!$C$7), AND(D96='club records'!$B$8, E96&lt;='club records'!$C$8), AND(D96='club records'!$B$9, E96&lt;='club records'!$C$9), AND(D96='club records'!$B$10, E96&lt;='club records'!$C$10))),"CR"," ")</f>
        <v xml:space="preserve"> </v>
      </c>
      <c r="K96" s="21" t="str">
        <f>IF(AND(A96=200, OR(AND(D96='club records'!$B$11, E96&lt;='club records'!$C$11), AND(D96='club records'!$B$12, E96&lt;='club records'!$C$12), AND(D96='club records'!$B$13, E96&lt;='club records'!$C$13), AND(D96='club records'!$B$14, E96&lt;='club records'!$C$14), AND(D96='club records'!$B$15, E96&lt;='club records'!$C$15))),"CR"," ")</f>
        <v xml:space="preserve"> </v>
      </c>
      <c r="L96" s="21" t="str">
        <f>IF(AND(A96=300, OR(AND(D96='club records'!$B$16, E96&lt;='club records'!$C$16), AND(D96='club records'!$B$17, E96&lt;='club records'!$C$17))),"CR"," ")</f>
        <v xml:space="preserve"> </v>
      </c>
      <c r="M96" s="21" t="str">
        <f>IF(AND(A96=400, OR(AND(D96='club records'!$B$19, E96&lt;='club records'!$C$19), AND(D96='club records'!$B$20, E96&lt;='club records'!$C$20), AND(D96='club records'!$B$21, E96&lt;='club records'!$C$21))),"CR"," ")</f>
        <v xml:space="preserve"> </v>
      </c>
      <c r="N96" s="21" t="str">
        <f>IF(AND(A96=800, OR(AND(D96='club records'!$B$22, E96&lt;='club records'!$C$22), AND(D96='club records'!$B$23, E96&lt;='club records'!$C$23), AND(D96='club records'!$B$24, E96&lt;='club records'!$C$24), AND(D96='club records'!$B$25, E96&lt;='club records'!$C$25), AND(D96='club records'!$B$26, E96&lt;='club records'!$C$26))),"CR"," ")</f>
        <v xml:space="preserve"> </v>
      </c>
      <c r="O96" s="21" t="str">
        <f>IF(AND(A96=1200, AND(D96='club records'!$B$28, E96&lt;='club records'!$C$28)),"CR"," ")</f>
        <v xml:space="preserve"> </v>
      </c>
      <c r="P96" s="21" t="str">
        <f>IF(AND(A96=1500, OR(AND(D96='club records'!$B$29, E96&lt;='club records'!$C$29), AND(D96='club records'!$B$30, E96&lt;='club records'!$C$30), AND(D96='club records'!$B$31, E96&lt;='club records'!$C$31), AND(D96='club records'!$B$32, E96&lt;='club records'!$C$32), AND(D96='club records'!$B$33, E96&lt;='club records'!$C$33))),"CR"," ")</f>
        <v xml:space="preserve"> </v>
      </c>
      <c r="Q96" s="21" t="str">
        <f>IF(AND(A96="1M", AND(D96='club records'!$B$37,E96&lt;='club records'!$C$37)),"CR"," ")</f>
        <v xml:space="preserve"> </v>
      </c>
      <c r="R96" s="21" t="str">
        <f>IF(AND(A96=3000, OR(AND(D96='club records'!$B$39, E96&lt;='club records'!$C$39), AND(D96='club records'!$B$40, E96&lt;='club records'!$C$40), AND(D96='club records'!$B$41, E96&lt;='club records'!$C$41))),"CR"," ")</f>
        <v xml:space="preserve"> </v>
      </c>
      <c r="S96" s="21" t="str">
        <f>IF(AND(A96=5000, OR(AND(D96='club records'!$B$42, E96&lt;='club records'!$C$42), AND(D96='club records'!$B$43, E96&lt;='club records'!$C$43))),"CR"," ")</f>
        <v xml:space="preserve"> </v>
      </c>
      <c r="T96" s="21" t="str">
        <f>IF(AND(A96=10000, OR(AND(D96='club records'!$B$44, E96&lt;='club records'!$C$44), AND(D96='club records'!$B$45, E96&lt;='club records'!$C$45))),"CR"," ")</f>
        <v xml:space="preserve"> </v>
      </c>
      <c r="U96" s="22" t="str">
        <f>IF(AND(A96="high jump", OR(AND(D96='club records'!$F$1, E96&gt;='club records'!$G$1), AND(D96='club records'!$F$2, E96&gt;='club records'!$G$2), AND(D96='club records'!$F$3, E96&gt;='club records'!$G$3),AND(D96='club records'!$F$4, E96&gt;='club records'!$G$4), AND(D96='club records'!$F$5, E96&gt;='club records'!$G$5))), "CR", " ")</f>
        <v xml:space="preserve"> </v>
      </c>
      <c r="V96" s="22" t="str">
        <f>IF(AND(A96="long jump", OR(AND(D96='club records'!$F$6, E96&gt;='club records'!$G$6), AND(D96='club records'!$F$7, E96&gt;='club records'!$G$7), AND(D96='club records'!$F$8, E96&gt;='club records'!$G$8), AND(D96='club records'!$F$9, E96&gt;='club records'!$G$9), AND(D96='club records'!$F$10, E96&gt;='club records'!$G$10))), "CR", " ")</f>
        <v xml:space="preserve"> </v>
      </c>
      <c r="W96" s="22" t="str">
        <f>IF(AND(A96="triple jump", OR(AND(D96='club records'!$F$11, E96&gt;='club records'!$G$11), AND(D96='club records'!$F$12, E96&gt;='club records'!$G$12), AND(D96='club records'!$F$13, E96&gt;='club records'!$G$13), AND(D96='club records'!$F$14, E96&gt;='club records'!$G$14), AND(D96='club records'!$F$15, E96&gt;='club records'!$G$15))), "CR", " ")</f>
        <v xml:space="preserve"> </v>
      </c>
      <c r="X96" s="22" t="str">
        <f>IF(AND(A96="pole vault", OR(AND(D96='club records'!$F$16, E96&gt;='club records'!$G$16), AND(D96='club records'!$F$17, E96&gt;='club records'!$G$17), AND(D96='club records'!$F$18, E96&gt;='club records'!$G$18), AND(D96='club records'!$F$19, E96&gt;='club records'!$G$19), AND(D96='club records'!$F$20, E96&gt;='club records'!$G$20))), "CR", " ")</f>
        <v xml:space="preserve"> </v>
      </c>
      <c r="Y96" s="22" t="str">
        <f>IF(AND(A96="discus 0.75", AND(D96='club records'!$F$21, E96&gt;='club records'!$G$21)), "CR", " ")</f>
        <v xml:space="preserve"> </v>
      </c>
      <c r="Z96" s="22" t="str">
        <f>IF(AND(A96="discus 1", OR(AND(D96='club records'!$F$22, E96&gt;='club records'!$G$22), AND(D96='club records'!$F$23, E96&gt;='club records'!$G$23), AND(D96='club records'!$F$24, E96&gt;='club records'!$G$24), AND(D96='club records'!$F$25, E96&gt;='club records'!$G$25))), "CR", " ")</f>
        <v xml:space="preserve"> </v>
      </c>
      <c r="AA96" s="22" t="str">
        <f>IF(AND(A96="hammer 3", OR(AND(D96='club records'!$F$26, E96&gt;='club records'!$G$26), AND(D96='club records'!$F$27, E96&gt;='club records'!$G$27), AND(D96='club records'!$F$28, E96&gt;='club records'!$G$28))), "CR", " ")</f>
        <v xml:space="preserve"> </v>
      </c>
      <c r="AB96" s="22" t="str">
        <f>IF(AND(A96="hammer 4", OR(AND(D96='club records'!$F$29, E96&gt;='club records'!$G$29), AND(D96='club records'!$F$30, E96&gt;='club records'!$G$30))), "CR", " ")</f>
        <v xml:space="preserve"> </v>
      </c>
      <c r="AC96" s="22" t="str">
        <f>IF(AND(A96="javelin 400", AND(D96='club records'!$F$31, E96&gt;='club records'!$G$31)), "CR", " ")</f>
        <v xml:space="preserve"> </v>
      </c>
      <c r="AD96" s="22" t="str">
        <f>IF(AND(A96="javelin 500", OR(AND(D96='club records'!$F$32, E96&gt;='club records'!$G$32), AND(D96='club records'!$F$33, E96&gt;='club records'!$G$33))), "CR", " ")</f>
        <v xml:space="preserve"> </v>
      </c>
      <c r="AE96" s="22" t="str">
        <f>IF(AND(A96="javelin 600", OR(AND(D96='club records'!$F$34, E96&gt;='club records'!$G$34), AND(D96='club records'!$F$35, E96&gt;='club records'!$G$35))), "CR", " ")</f>
        <v xml:space="preserve"> </v>
      </c>
      <c r="AF96" s="22" t="str">
        <f>IF(AND(A96="shot 2.72", AND(D96='club records'!$F$36, E96&gt;='club records'!$G$36)), "CR", " ")</f>
        <v xml:space="preserve"> </v>
      </c>
      <c r="AG96" s="22" t="str">
        <f>IF(AND(A96="shot 3", OR(AND(D96='club records'!$F$37, E96&gt;='club records'!$G$37), AND(D96='club records'!$F$38, E96&gt;='club records'!$G$38))), "CR", " ")</f>
        <v xml:space="preserve"> </v>
      </c>
      <c r="AH96" s="22" t="str">
        <f>IF(AND(A96="shot 4", OR(AND(D96='club records'!$F$39, E96&gt;='club records'!$G$39), AND(D96='club records'!$F$40, E96&gt;='club records'!$G$40))), "CR", " ")</f>
        <v xml:space="preserve"> </v>
      </c>
      <c r="AI96" s="22" t="str">
        <f>IF(AND(A96="70H", AND(D96='club records'!$J$6, E96&lt;='club records'!$K$6)), "CR", " ")</f>
        <v xml:space="preserve"> </v>
      </c>
      <c r="AJ96" s="22" t="str">
        <f>IF(AND(A96="75H", AND(D96='club records'!$J$7, E96&lt;='club records'!$K$7)), "CR", " ")</f>
        <v xml:space="preserve"> </v>
      </c>
      <c r="AK96" s="22" t="str">
        <f>IF(AND(A96="80H", AND(D96='club records'!$J$8, E96&lt;='club records'!$K$8)), "CR", " ")</f>
        <v xml:space="preserve"> </v>
      </c>
      <c r="AL96" s="22" t="str">
        <f>IF(AND(A96="100H", OR(AND(D96='club records'!$J$9, E96&lt;='club records'!$K$9), AND(D96='club records'!$J$10, E96&lt;='club records'!$K$10))), "CR", " ")</f>
        <v xml:space="preserve"> </v>
      </c>
      <c r="AM96" s="22" t="str">
        <f>IF(AND(A96="300H", AND(D96='club records'!$J$11, E96&lt;='club records'!$K$11)), "CR", " ")</f>
        <v xml:space="preserve"> </v>
      </c>
      <c r="AN96" s="22" t="str">
        <f>IF(AND(A96="400H", OR(AND(D96='club records'!$J$12, E96&lt;='club records'!$K$12), AND(D96='club records'!$J$13, E96&lt;='club records'!$K$13), AND(D96='club records'!$J$14, E96&lt;='club records'!$K$14))), "CR", " ")</f>
        <v xml:space="preserve"> </v>
      </c>
      <c r="AO96" s="22" t="str">
        <f>IF(AND(A96="1500SC", OR(AND(D96='club records'!$J$15, E96&lt;='club records'!$K$15), AND(D96='club records'!$J$16, E96&lt;='club records'!$K$16))), "CR", " ")</f>
        <v xml:space="preserve"> </v>
      </c>
      <c r="AP96" s="22" t="str">
        <f>IF(AND(A96="2000SC", OR(AND(D96='club records'!$J$18, E96&lt;='club records'!$K$18), AND(D96='club records'!$J$19, E96&lt;='club records'!$K$19))), "CR", " ")</f>
        <v xml:space="preserve"> </v>
      </c>
      <c r="AQ96" s="22" t="str">
        <f>IF(AND(A96="3000SC", AND(D96='club records'!$J$21, E96&lt;='club records'!$K$21)), "CR", " ")</f>
        <v xml:space="preserve"> </v>
      </c>
      <c r="AR96" s="21" t="str">
        <f>IF(AND(A96="4x100", OR(AND(D96='club records'!$N$1, E96&lt;='club records'!$O$1), AND(D96='club records'!$N$2, E96&lt;='club records'!$O$2), AND(D96='club records'!$N$3, E96&lt;='club records'!$O$3), AND(D96='club records'!$N$4, E96&lt;='club records'!$O$4), AND(D96='club records'!$N$5, E96&lt;='club records'!$O$5))), "CR", " ")</f>
        <v xml:space="preserve"> </v>
      </c>
      <c r="AS96" s="21" t="str">
        <f>IF(AND(A96="4x200", OR(AND(D96='club records'!$N$6, E96&lt;='club records'!$O$6), AND(D96='club records'!$N$7, E96&lt;='club records'!$O$7), AND(D96='club records'!$N$8, E96&lt;='club records'!$O$8), AND(D96='club records'!$N$9, E96&lt;='club records'!$O$9), AND(D96='club records'!$N$10, E96&lt;='club records'!$O$10))), "CR", " ")</f>
        <v xml:space="preserve"> </v>
      </c>
      <c r="AT96" s="21" t="str">
        <f>IF(AND(A96="4x300", OR(AND(D96='club records'!$N$11, E96&lt;='club records'!$O$11), AND(D96='club records'!$N$12, E96&lt;='club records'!$O$12))), "CR", " ")</f>
        <v xml:space="preserve"> </v>
      </c>
      <c r="AU96" s="21" t="str">
        <f>IF(AND(A96="4x400", OR(AND(D96='club records'!$N$13, E96&lt;='club records'!$O$13), AND(D96='club records'!$N$14, E96&lt;='club records'!$O$14), AND(D96='club records'!$N$15, E96&lt;='club records'!$O$15))), "CR", " ")</f>
        <v xml:space="preserve"> </v>
      </c>
      <c r="AV96" s="21" t="str">
        <f>IF(AND(A96="3x800", OR(AND(D96='club records'!$N$16, E96&lt;='club records'!$O$16), AND(D96='club records'!$N$17, E96&lt;='club records'!$O$17), AND(D96='club records'!$N$18, E96&lt;='club records'!$O$18), AND(D96='club records'!$N$19, E96&lt;='club records'!$O$19))), "CR", " ")</f>
        <v xml:space="preserve"> </v>
      </c>
      <c r="AW96" s="21" t="str">
        <f>IF(AND(A96="pentathlon", OR(AND(D96='club records'!$N$21, E96&gt;='club records'!$O$21), AND(D96='club records'!$N$22, E96&gt;='club records'!$O$22), AND(D96='club records'!$N$23, E96&gt;='club records'!$O$23), AND(D96='club records'!$N$24, E96&gt;='club records'!$O$24), AND(D96='club records'!$N$25, E96&gt;='club records'!$O$25))), "CR", " ")</f>
        <v xml:space="preserve"> </v>
      </c>
      <c r="AX96" s="21" t="str">
        <f>IF(AND(A96="heptathlon", OR(AND(D96='club records'!$N$26, E96&gt;='club records'!$O$26), AND(D96='club records'!$N$27, E96&gt;='club records'!$O$27), AND(D96='club records'!$N$28, E96&gt;='club records'!$O$28), )), "CR", " ")</f>
        <v xml:space="preserve"> </v>
      </c>
    </row>
    <row r="97" spans="1:50" ht="15" x14ac:dyDescent="0.25">
      <c r="A97" s="2">
        <v>100</v>
      </c>
      <c r="B97" s="2" t="s">
        <v>194</v>
      </c>
      <c r="C97" s="2" t="s">
        <v>364</v>
      </c>
      <c r="D97" s="13" t="s">
        <v>110</v>
      </c>
      <c r="E97" s="15">
        <v>15.8</v>
      </c>
      <c r="F97" s="19">
        <v>43638</v>
      </c>
      <c r="G97" s="2" t="s">
        <v>341</v>
      </c>
      <c r="H97" s="2" t="s">
        <v>476</v>
      </c>
      <c r="I97" s="20" t="str">
        <f>IF(OR(K97="CR", J97="CR", L97="CR", M97="CR", N97="CR", O97="CR", P97="CR", Q97="CR", R97="CR", S97="CR",T97="CR", U97="CR", V97="CR", W97="CR", X97="CR", Y97="CR", Z97="CR", AA97="CR", AB97="CR", AC97="CR", AD97="CR", AE97="CR", AF97="CR", AG97="CR", AH97="CR", AI97="CR", AJ97="CR", AK97="CR", AL97="CR", AM97="CR", AN97="CR", AO97="CR", AP97="CR", AQ97="CR", AR97="CR", AS97="CR", AT97="CR", AU97="CR", AV97="CR", AW97="CR", AX97="CR"), "***CLUB RECORD***", "")</f>
        <v/>
      </c>
      <c r="J97" s="21" t="str">
        <f>IF(AND(A97=100, OR(AND(D97='club records'!$B$6, E97&lt;='club records'!$C$6), AND(D97='club records'!$B$7, E97&lt;='club records'!$C$7), AND(D97='club records'!$B$8, E97&lt;='club records'!$C$8), AND(D97='club records'!$B$9, E97&lt;='club records'!$C$9), AND(D97='club records'!$B$10, E97&lt;='club records'!$C$10))),"CR"," ")</f>
        <v xml:space="preserve"> </v>
      </c>
      <c r="K97" s="21" t="str">
        <f>IF(AND(A97=200, OR(AND(D97='club records'!$B$11, E97&lt;='club records'!$C$11), AND(D97='club records'!$B$12, E97&lt;='club records'!$C$12), AND(D97='club records'!$B$13, E97&lt;='club records'!$C$13), AND(D97='club records'!$B$14, E97&lt;='club records'!$C$14), AND(D97='club records'!$B$15, E97&lt;='club records'!$C$15))),"CR"," ")</f>
        <v xml:space="preserve"> </v>
      </c>
      <c r="L97" s="21" t="str">
        <f>IF(AND(A97=300, OR(AND(D97='club records'!$B$16, E97&lt;='club records'!$C$16), AND(D97='club records'!$B$17, E97&lt;='club records'!$C$17))),"CR"," ")</f>
        <v xml:space="preserve"> </v>
      </c>
      <c r="M97" s="21" t="str">
        <f>IF(AND(A97=400, OR(AND(D97='club records'!$B$19, E97&lt;='club records'!$C$19), AND(D97='club records'!$B$20, E97&lt;='club records'!$C$20), AND(D97='club records'!$B$21, E97&lt;='club records'!$C$21))),"CR"," ")</f>
        <v xml:space="preserve"> </v>
      </c>
      <c r="N97" s="21" t="str">
        <f>IF(AND(A97=800, OR(AND(D97='club records'!$B$22, E97&lt;='club records'!$C$22), AND(D97='club records'!$B$23, E97&lt;='club records'!$C$23), AND(D97='club records'!$B$24, E97&lt;='club records'!$C$24), AND(D97='club records'!$B$25, E97&lt;='club records'!$C$25), AND(D97='club records'!$B$26, E97&lt;='club records'!$C$26))),"CR"," ")</f>
        <v xml:space="preserve"> </v>
      </c>
      <c r="O97" s="21" t="str">
        <f>IF(AND(A97=1200, AND(D97='club records'!$B$28, E97&lt;='club records'!$C$28)),"CR"," ")</f>
        <v xml:space="preserve"> </v>
      </c>
      <c r="P97" s="21" t="str">
        <f>IF(AND(A97=1500, OR(AND(D97='club records'!$B$29, E97&lt;='club records'!$C$29), AND(D97='club records'!$B$30, E97&lt;='club records'!$C$30), AND(D97='club records'!$B$31, E97&lt;='club records'!$C$31), AND(D97='club records'!$B$32, E97&lt;='club records'!$C$32), AND(D97='club records'!$B$33, E97&lt;='club records'!$C$33))),"CR"," ")</f>
        <v xml:space="preserve"> </v>
      </c>
      <c r="Q97" s="21" t="str">
        <f>IF(AND(A97="1M", AND(D97='club records'!$B$37,E97&lt;='club records'!$C$37)),"CR"," ")</f>
        <v xml:space="preserve"> </v>
      </c>
      <c r="R97" s="21" t="str">
        <f>IF(AND(A97=3000, OR(AND(D97='club records'!$B$39, E97&lt;='club records'!$C$39), AND(D97='club records'!$B$40, E97&lt;='club records'!$C$40), AND(D97='club records'!$B$41, E97&lt;='club records'!$C$41))),"CR"," ")</f>
        <v xml:space="preserve"> </v>
      </c>
      <c r="S97" s="21" t="str">
        <f>IF(AND(A97=5000, OR(AND(D97='club records'!$B$42, E97&lt;='club records'!$C$42), AND(D97='club records'!$B$43, E97&lt;='club records'!$C$43))),"CR"," ")</f>
        <v xml:space="preserve"> </v>
      </c>
      <c r="T97" s="21" t="str">
        <f>IF(AND(A97=10000, OR(AND(D97='club records'!$B$44, E97&lt;='club records'!$C$44), AND(D97='club records'!$B$45, E97&lt;='club records'!$C$45))),"CR"," ")</f>
        <v xml:space="preserve"> </v>
      </c>
      <c r="U97" s="22" t="str">
        <f>IF(AND(A97="high jump", OR(AND(D97='club records'!$F$1, E97&gt;='club records'!$G$1), AND(D97='club records'!$F$2, E97&gt;='club records'!$G$2), AND(D97='club records'!$F$3, E97&gt;='club records'!$G$3),AND(D97='club records'!$F$4, E97&gt;='club records'!$G$4), AND(D97='club records'!$F$5, E97&gt;='club records'!$G$5))), "CR", " ")</f>
        <v xml:space="preserve"> </v>
      </c>
      <c r="V97" s="22" t="str">
        <f>IF(AND(A97="long jump", OR(AND(D97='club records'!$F$6, E97&gt;='club records'!$G$6), AND(D97='club records'!$F$7, E97&gt;='club records'!$G$7), AND(D97='club records'!$F$8, E97&gt;='club records'!$G$8), AND(D97='club records'!$F$9, E97&gt;='club records'!$G$9), AND(D97='club records'!$F$10, E97&gt;='club records'!$G$10))), "CR", " ")</f>
        <v xml:space="preserve"> </v>
      </c>
      <c r="W97" s="22" t="str">
        <f>IF(AND(A97="triple jump", OR(AND(D97='club records'!$F$11, E97&gt;='club records'!$G$11), AND(D97='club records'!$F$12, E97&gt;='club records'!$G$12), AND(D97='club records'!$F$13, E97&gt;='club records'!$G$13), AND(D97='club records'!$F$14, E97&gt;='club records'!$G$14), AND(D97='club records'!$F$15, E97&gt;='club records'!$G$15))), "CR", " ")</f>
        <v xml:space="preserve"> </v>
      </c>
      <c r="X97" s="22" t="str">
        <f>IF(AND(A97="pole vault", OR(AND(D97='club records'!$F$16, E97&gt;='club records'!$G$16), AND(D97='club records'!$F$17, E97&gt;='club records'!$G$17), AND(D97='club records'!$F$18, E97&gt;='club records'!$G$18), AND(D97='club records'!$F$19, E97&gt;='club records'!$G$19), AND(D97='club records'!$F$20, E97&gt;='club records'!$G$20))), "CR", " ")</f>
        <v xml:space="preserve"> </v>
      </c>
      <c r="Y97" s="22" t="str">
        <f>IF(AND(A97="discus 0.75", AND(D97='club records'!$F$21, E97&gt;='club records'!$G$21)), "CR", " ")</f>
        <v xml:space="preserve"> </v>
      </c>
      <c r="Z97" s="22" t="str">
        <f>IF(AND(A97="discus 1", OR(AND(D97='club records'!$F$22, E97&gt;='club records'!$G$22), AND(D97='club records'!$F$23, E97&gt;='club records'!$G$23), AND(D97='club records'!$F$24, E97&gt;='club records'!$G$24), AND(D97='club records'!$F$25, E97&gt;='club records'!$G$25))), "CR", " ")</f>
        <v xml:space="preserve"> </v>
      </c>
      <c r="AA97" s="22" t="str">
        <f>IF(AND(A97="hammer 3", OR(AND(D97='club records'!$F$26, E97&gt;='club records'!$G$26), AND(D97='club records'!$F$27, E97&gt;='club records'!$G$27), AND(D97='club records'!$F$28, E97&gt;='club records'!$G$28))), "CR", " ")</f>
        <v xml:space="preserve"> </v>
      </c>
      <c r="AB97" s="22" t="str">
        <f>IF(AND(A97="hammer 4", OR(AND(D97='club records'!$F$29, E97&gt;='club records'!$G$29), AND(D97='club records'!$F$30, E97&gt;='club records'!$G$30))), "CR", " ")</f>
        <v xml:space="preserve"> </v>
      </c>
      <c r="AC97" s="22" t="str">
        <f>IF(AND(A97="javelin 400", AND(D97='club records'!$F$31, E97&gt;='club records'!$G$31)), "CR", " ")</f>
        <v xml:space="preserve"> </v>
      </c>
      <c r="AD97" s="22" t="str">
        <f>IF(AND(A97="javelin 500", OR(AND(D97='club records'!$F$32, E97&gt;='club records'!$G$32), AND(D97='club records'!$F$33, E97&gt;='club records'!$G$33))), "CR", " ")</f>
        <v xml:space="preserve"> </v>
      </c>
      <c r="AE97" s="22" t="str">
        <f>IF(AND(A97="javelin 600", OR(AND(D97='club records'!$F$34, E97&gt;='club records'!$G$34), AND(D97='club records'!$F$35, E97&gt;='club records'!$G$35))), "CR", " ")</f>
        <v xml:space="preserve"> </v>
      </c>
      <c r="AF97" s="22" t="str">
        <f>IF(AND(A97="shot 2.72", AND(D97='club records'!$F$36, E97&gt;='club records'!$G$36)), "CR", " ")</f>
        <v xml:space="preserve"> </v>
      </c>
      <c r="AG97" s="22" t="str">
        <f>IF(AND(A97="shot 3", OR(AND(D97='club records'!$F$37, E97&gt;='club records'!$G$37), AND(D97='club records'!$F$38, E97&gt;='club records'!$G$38))), "CR", " ")</f>
        <v xml:space="preserve"> </v>
      </c>
      <c r="AH97" s="22" t="str">
        <f>IF(AND(A97="shot 4", OR(AND(D97='club records'!$F$39, E97&gt;='club records'!$G$39), AND(D97='club records'!$F$40, E97&gt;='club records'!$G$40))), "CR", " ")</f>
        <v xml:space="preserve"> </v>
      </c>
      <c r="AI97" s="22" t="str">
        <f>IF(AND(A97="70H", AND(D97='club records'!$J$6, E97&lt;='club records'!$K$6)), "CR", " ")</f>
        <v xml:space="preserve"> </v>
      </c>
      <c r="AJ97" s="22" t="str">
        <f>IF(AND(A97="75H", AND(D97='club records'!$J$7, E97&lt;='club records'!$K$7)), "CR", " ")</f>
        <v xml:space="preserve"> </v>
      </c>
      <c r="AK97" s="22" t="str">
        <f>IF(AND(A97="80H", AND(D97='club records'!$J$8, E97&lt;='club records'!$K$8)), "CR", " ")</f>
        <v xml:space="preserve"> </v>
      </c>
      <c r="AL97" s="22" t="str">
        <f>IF(AND(A97="100H", OR(AND(D97='club records'!$J$9, E97&lt;='club records'!$K$9), AND(D97='club records'!$J$10, E97&lt;='club records'!$K$10))), "CR", " ")</f>
        <v xml:space="preserve"> </v>
      </c>
      <c r="AM97" s="22" t="str">
        <f>IF(AND(A97="300H", AND(D97='club records'!$J$11, E97&lt;='club records'!$K$11)), "CR", " ")</f>
        <v xml:space="preserve"> </v>
      </c>
      <c r="AN97" s="22" t="str">
        <f>IF(AND(A97="400H", OR(AND(D97='club records'!$J$12, E97&lt;='club records'!$K$12), AND(D97='club records'!$J$13, E97&lt;='club records'!$K$13), AND(D97='club records'!$J$14, E97&lt;='club records'!$K$14))), "CR", " ")</f>
        <v xml:space="preserve"> </v>
      </c>
      <c r="AO97" s="22" t="str">
        <f>IF(AND(A97="1500SC", OR(AND(D97='club records'!$J$15, E97&lt;='club records'!$K$15), AND(D97='club records'!$J$16, E97&lt;='club records'!$K$16))), "CR", " ")</f>
        <v xml:space="preserve"> </v>
      </c>
      <c r="AP97" s="22" t="str">
        <f>IF(AND(A97="2000SC", OR(AND(D97='club records'!$J$18, E97&lt;='club records'!$K$18), AND(D97='club records'!$J$19, E97&lt;='club records'!$K$19))), "CR", " ")</f>
        <v xml:space="preserve"> </v>
      </c>
      <c r="AQ97" s="22" t="str">
        <f>IF(AND(A97="3000SC", AND(D97='club records'!$J$21, E97&lt;='club records'!$K$21)), "CR", " ")</f>
        <v xml:space="preserve"> </v>
      </c>
      <c r="AR97" s="21" t="str">
        <f>IF(AND(A97="4x100", OR(AND(D97='club records'!$N$1, E97&lt;='club records'!$O$1), AND(D97='club records'!$N$2, E97&lt;='club records'!$O$2), AND(D97='club records'!$N$3, E97&lt;='club records'!$O$3), AND(D97='club records'!$N$4, E97&lt;='club records'!$O$4), AND(D97='club records'!$N$5, E97&lt;='club records'!$O$5))), "CR", " ")</f>
        <v xml:space="preserve"> </v>
      </c>
      <c r="AS97" s="21" t="str">
        <f>IF(AND(A97="4x200", OR(AND(D97='club records'!$N$6, E97&lt;='club records'!$O$6), AND(D97='club records'!$N$7, E97&lt;='club records'!$O$7), AND(D97='club records'!$N$8, E97&lt;='club records'!$O$8), AND(D97='club records'!$N$9, E97&lt;='club records'!$O$9), AND(D97='club records'!$N$10, E97&lt;='club records'!$O$10))), "CR", " ")</f>
        <v xml:space="preserve"> </v>
      </c>
      <c r="AT97" s="21" t="str">
        <f>IF(AND(A97="4x300", OR(AND(D97='club records'!$N$11, E97&lt;='club records'!$O$11), AND(D97='club records'!$N$12, E97&lt;='club records'!$O$12))), "CR", " ")</f>
        <v xml:space="preserve"> </v>
      </c>
      <c r="AU97" s="21" t="str">
        <f>IF(AND(A97="4x400", OR(AND(D97='club records'!$N$13, E97&lt;='club records'!$O$13), AND(D97='club records'!$N$14, E97&lt;='club records'!$O$14), AND(D97='club records'!$N$15, E97&lt;='club records'!$O$15))), "CR", " ")</f>
        <v xml:space="preserve"> </v>
      </c>
      <c r="AV97" s="21" t="str">
        <f>IF(AND(A97="3x800", OR(AND(D97='club records'!$N$16, E97&lt;='club records'!$O$16), AND(D97='club records'!$N$17, E97&lt;='club records'!$O$17), AND(D97='club records'!$N$18, E97&lt;='club records'!$O$18), AND(D97='club records'!$N$19, E97&lt;='club records'!$O$19))), "CR", " ")</f>
        <v xml:space="preserve"> </v>
      </c>
      <c r="AW97" s="21" t="str">
        <f>IF(AND(A97="pentathlon", OR(AND(D97='club records'!$N$21, E97&gt;='club records'!$O$21), AND(D97='club records'!$N$22, E97&gt;='club records'!$O$22), AND(D97='club records'!$N$23, E97&gt;='club records'!$O$23), AND(D97='club records'!$N$24, E97&gt;='club records'!$O$24), AND(D97='club records'!$N$25, E97&gt;='club records'!$O$25))), "CR", " ")</f>
        <v xml:space="preserve"> </v>
      </c>
      <c r="AX97" s="21" t="str">
        <f>IF(AND(A97="heptathlon", OR(AND(D97='club records'!$N$26, E97&gt;='club records'!$O$26), AND(D97='club records'!$N$27, E97&gt;='club records'!$O$27), AND(D97='club records'!$N$28, E97&gt;='club records'!$O$28), )), "CR", " ")</f>
        <v xml:space="preserve"> </v>
      </c>
    </row>
    <row r="98" spans="1:50" ht="15" x14ac:dyDescent="0.25">
      <c r="A98" s="2">
        <v>100</v>
      </c>
      <c r="B98" s="2" t="s">
        <v>235</v>
      </c>
      <c r="C98" s="2" t="s">
        <v>236</v>
      </c>
      <c r="D98" s="13" t="s">
        <v>110</v>
      </c>
      <c r="E98" s="15">
        <v>15.9</v>
      </c>
      <c r="F98" s="19">
        <v>43603</v>
      </c>
      <c r="G98" s="2" t="s">
        <v>333</v>
      </c>
      <c r="H98" s="2" t="s">
        <v>376</v>
      </c>
      <c r="I98" s="20" t="str">
        <f>IF(OR(K98="CR", J98="CR", L98="CR", M98="CR", N98="CR", O98="CR", P98="CR", Q98="CR", R98="CR", S98="CR",T98="CR", U98="CR", V98="CR", W98="CR", X98="CR", Y98="CR", Z98="CR", AA98="CR", AB98="CR", AC98="CR", AD98="CR", AE98="CR", AF98="CR", AG98="CR", AH98="CR", AI98="CR", AJ98="CR", AK98="CR", AL98="CR", AM98="CR", AN98="CR", AO98="CR", AP98="CR", AQ98="CR", AR98="CR", AS98="CR", AT98="CR", AU98="CR", AV98="CR", AW98="CR", AX98="CR"), "***CLUB RECORD***", "")</f>
        <v/>
      </c>
      <c r="J98" s="21" t="str">
        <f>IF(AND(A98=100, OR(AND(D98='club records'!$B$6, E98&lt;='club records'!$C$6), AND(D98='club records'!$B$7, E98&lt;='club records'!$C$7), AND(D98='club records'!$B$8, E98&lt;='club records'!$C$8), AND(D98='club records'!$B$9, E98&lt;='club records'!$C$9), AND(D98='club records'!$B$10, E98&lt;='club records'!$C$10))),"CR"," ")</f>
        <v xml:space="preserve"> </v>
      </c>
      <c r="K98" s="21" t="str">
        <f>IF(AND(A98=200, OR(AND(D98='club records'!$B$11, E98&lt;='club records'!$C$11), AND(D98='club records'!$B$12, E98&lt;='club records'!$C$12), AND(D98='club records'!$B$13, E98&lt;='club records'!$C$13), AND(D98='club records'!$B$14, E98&lt;='club records'!$C$14), AND(D98='club records'!$B$15, E98&lt;='club records'!$C$15))),"CR"," ")</f>
        <v xml:space="preserve"> </v>
      </c>
      <c r="L98" s="21" t="str">
        <f>IF(AND(A98=300, OR(AND(D98='club records'!$B$16, E98&lt;='club records'!$C$16), AND(D98='club records'!$B$17, E98&lt;='club records'!$C$17))),"CR"," ")</f>
        <v xml:space="preserve"> </v>
      </c>
      <c r="M98" s="21" t="str">
        <f>IF(AND(A98=400, OR(AND(D98='club records'!$B$19, E98&lt;='club records'!$C$19), AND(D98='club records'!$B$20, E98&lt;='club records'!$C$20), AND(D98='club records'!$B$21, E98&lt;='club records'!$C$21))),"CR"," ")</f>
        <v xml:space="preserve"> </v>
      </c>
      <c r="N98" s="21" t="str">
        <f>IF(AND(A98=800, OR(AND(D98='club records'!$B$22, E98&lt;='club records'!$C$22), AND(D98='club records'!$B$23, E98&lt;='club records'!$C$23), AND(D98='club records'!$B$24, E98&lt;='club records'!$C$24), AND(D98='club records'!$B$25, E98&lt;='club records'!$C$25), AND(D98='club records'!$B$26, E98&lt;='club records'!$C$26))),"CR"," ")</f>
        <v xml:space="preserve"> </v>
      </c>
      <c r="O98" s="21" t="str">
        <f>IF(AND(A98=1200, AND(D98='club records'!$B$28, E98&lt;='club records'!$C$28)),"CR"," ")</f>
        <v xml:space="preserve"> </v>
      </c>
      <c r="P98" s="21" t="str">
        <f>IF(AND(A98=1500, OR(AND(D98='club records'!$B$29, E98&lt;='club records'!$C$29), AND(D98='club records'!$B$30, E98&lt;='club records'!$C$30), AND(D98='club records'!$B$31, E98&lt;='club records'!$C$31), AND(D98='club records'!$B$32, E98&lt;='club records'!$C$32), AND(D98='club records'!$B$33, E98&lt;='club records'!$C$33))),"CR"," ")</f>
        <v xml:space="preserve"> </v>
      </c>
      <c r="Q98" s="21" t="str">
        <f>IF(AND(A98="1M", AND(D98='club records'!$B$37,E98&lt;='club records'!$C$37)),"CR"," ")</f>
        <v xml:space="preserve"> </v>
      </c>
      <c r="R98" s="21" t="str">
        <f>IF(AND(A98=3000, OR(AND(D98='club records'!$B$39, E98&lt;='club records'!$C$39), AND(D98='club records'!$B$40, E98&lt;='club records'!$C$40), AND(D98='club records'!$B$41, E98&lt;='club records'!$C$41))),"CR"," ")</f>
        <v xml:space="preserve"> </v>
      </c>
      <c r="S98" s="21" t="str">
        <f>IF(AND(A98=5000, OR(AND(D98='club records'!$B$42, E98&lt;='club records'!$C$42), AND(D98='club records'!$B$43, E98&lt;='club records'!$C$43))),"CR"," ")</f>
        <v xml:space="preserve"> </v>
      </c>
      <c r="T98" s="21" t="str">
        <f>IF(AND(A98=10000, OR(AND(D98='club records'!$B$44, E98&lt;='club records'!$C$44), AND(D98='club records'!$B$45, E98&lt;='club records'!$C$45))),"CR"," ")</f>
        <v xml:space="preserve"> </v>
      </c>
      <c r="U98" s="22" t="str">
        <f>IF(AND(A98="high jump", OR(AND(D98='club records'!$F$1, E98&gt;='club records'!$G$1), AND(D98='club records'!$F$2, E98&gt;='club records'!$G$2), AND(D98='club records'!$F$3, E98&gt;='club records'!$G$3),AND(D98='club records'!$F$4, E98&gt;='club records'!$G$4), AND(D98='club records'!$F$5, E98&gt;='club records'!$G$5))), "CR", " ")</f>
        <v xml:space="preserve"> </v>
      </c>
      <c r="V98" s="22" t="str">
        <f>IF(AND(A98="long jump", OR(AND(D98='club records'!$F$6, E98&gt;='club records'!$G$6), AND(D98='club records'!$F$7, E98&gt;='club records'!$G$7), AND(D98='club records'!$F$8, E98&gt;='club records'!$G$8), AND(D98='club records'!$F$9, E98&gt;='club records'!$G$9), AND(D98='club records'!$F$10, E98&gt;='club records'!$G$10))), "CR", " ")</f>
        <v xml:space="preserve"> </v>
      </c>
      <c r="W98" s="22" t="str">
        <f>IF(AND(A98="triple jump", OR(AND(D98='club records'!$F$11, E98&gt;='club records'!$G$11), AND(D98='club records'!$F$12, E98&gt;='club records'!$G$12), AND(D98='club records'!$F$13, E98&gt;='club records'!$G$13), AND(D98='club records'!$F$14, E98&gt;='club records'!$G$14), AND(D98='club records'!$F$15, E98&gt;='club records'!$G$15))), "CR", " ")</f>
        <v xml:space="preserve"> </v>
      </c>
      <c r="X98" s="22" t="str">
        <f>IF(AND(A98="pole vault", OR(AND(D98='club records'!$F$16, E98&gt;='club records'!$G$16), AND(D98='club records'!$F$17, E98&gt;='club records'!$G$17), AND(D98='club records'!$F$18, E98&gt;='club records'!$G$18), AND(D98='club records'!$F$19, E98&gt;='club records'!$G$19), AND(D98='club records'!$F$20, E98&gt;='club records'!$G$20))), "CR", " ")</f>
        <v xml:space="preserve"> </v>
      </c>
      <c r="Y98" s="22" t="str">
        <f>IF(AND(A98="discus 0.75", AND(D98='club records'!$F$21, E98&gt;='club records'!$G$21)), "CR", " ")</f>
        <v xml:space="preserve"> </v>
      </c>
      <c r="Z98" s="22" t="str">
        <f>IF(AND(A98="discus 1", OR(AND(D98='club records'!$F$22, E98&gt;='club records'!$G$22), AND(D98='club records'!$F$23, E98&gt;='club records'!$G$23), AND(D98='club records'!$F$24, E98&gt;='club records'!$G$24), AND(D98='club records'!$F$25, E98&gt;='club records'!$G$25))), "CR", " ")</f>
        <v xml:space="preserve"> </v>
      </c>
      <c r="AA98" s="22" t="str">
        <f>IF(AND(A98="hammer 3", OR(AND(D98='club records'!$F$26, E98&gt;='club records'!$G$26), AND(D98='club records'!$F$27, E98&gt;='club records'!$G$27), AND(D98='club records'!$F$28, E98&gt;='club records'!$G$28))), "CR", " ")</f>
        <v xml:space="preserve"> </v>
      </c>
      <c r="AB98" s="22" t="str">
        <f>IF(AND(A98="hammer 4", OR(AND(D98='club records'!$F$29, E98&gt;='club records'!$G$29), AND(D98='club records'!$F$30, E98&gt;='club records'!$G$30))), "CR", " ")</f>
        <v xml:space="preserve"> </v>
      </c>
      <c r="AC98" s="22" t="str">
        <f>IF(AND(A98="javelin 400", AND(D98='club records'!$F$31, E98&gt;='club records'!$G$31)), "CR", " ")</f>
        <v xml:space="preserve"> </v>
      </c>
      <c r="AD98" s="22" t="str">
        <f>IF(AND(A98="javelin 500", OR(AND(D98='club records'!$F$32, E98&gt;='club records'!$G$32), AND(D98='club records'!$F$33, E98&gt;='club records'!$G$33))), "CR", " ")</f>
        <v xml:space="preserve"> </v>
      </c>
      <c r="AE98" s="22" t="str">
        <f>IF(AND(A98="javelin 600", OR(AND(D98='club records'!$F$34, E98&gt;='club records'!$G$34), AND(D98='club records'!$F$35, E98&gt;='club records'!$G$35))), "CR", " ")</f>
        <v xml:space="preserve"> </v>
      </c>
      <c r="AF98" s="22" t="str">
        <f>IF(AND(A98="shot 2.72", AND(D98='club records'!$F$36, E98&gt;='club records'!$G$36)), "CR", " ")</f>
        <v xml:space="preserve"> </v>
      </c>
      <c r="AG98" s="22" t="str">
        <f>IF(AND(A98="shot 3", OR(AND(D98='club records'!$F$37, E98&gt;='club records'!$G$37), AND(D98='club records'!$F$38, E98&gt;='club records'!$G$38))), "CR", " ")</f>
        <v xml:space="preserve"> </v>
      </c>
      <c r="AH98" s="22" t="str">
        <f>IF(AND(A98="shot 4", OR(AND(D98='club records'!$F$39, E98&gt;='club records'!$G$39), AND(D98='club records'!$F$40, E98&gt;='club records'!$G$40))), "CR", " ")</f>
        <v xml:space="preserve"> </v>
      </c>
      <c r="AI98" s="22" t="str">
        <f>IF(AND(A98="70H", AND(D98='club records'!$J$6, E98&lt;='club records'!$K$6)), "CR", " ")</f>
        <v xml:space="preserve"> </v>
      </c>
      <c r="AJ98" s="22" t="str">
        <f>IF(AND(A98="75H", AND(D98='club records'!$J$7, E98&lt;='club records'!$K$7)), "CR", " ")</f>
        <v xml:space="preserve"> </v>
      </c>
      <c r="AK98" s="22" t="str">
        <f>IF(AND(A98="80H", AND(D98='club records'!$J$8, E98&lt;='club records'!$K$8)), "CR", " ")</f>
        <v xml:space="preserve"> </v>
      </c>
      <c r="AL98" s="22" t="str">
        <f>IF(AND(A98="100H", OR(AND(D98='club records'!$J$9, E98&lt;='club records'!$K$9), AND(D98='club records'!$J$10, E98&lt;='club records'!$K$10))), "CR", " ")</f>
        <v xml:space="preserve"> </v>
      </c>
      <c r="AM98" s="22" t="str">
        <f>IF(AND(A98="300H", AND(D98='club records'!$J$11, E98&lt;='club records'!$K$11)), "CR", " ")</f>
        <v xml:space="preserve"> </v>
      </c>
      <c r="AN98" s="22" t="str">
        <f>IF(AND(A98="400H", OR(AND(D98='club records'!$J$12, E98&lt;='club records'!$K$12), AND(D98='club records'!$J$13, E98&lt;='club records'!$K$13), AND(D98='club records'!$J$14, E98&lt;='club records'!$K$14))), "CR", " ")</f>
        <v xml:space="preserve"> </v>
      </c>
      <c r="AO98" s="22" t="str">
        <f>IF(AND(A98="1500SC", OR(AND(D98='club records'!$J$15, E98&lt;='club records'!$K$15), AND(D98='club records'!$J$16, E98&lt;='club records'!$K$16))), "CR", " ")</f>
        <v xml:space="preserve"> </v>
      </c>
      <c r="AP98" s="22" t="str">
        <f>IF(AND(A98="2000SC", OR(AND(D98='club records'!$J$18, E98&lt;='club records'!$K$18), AND(D98='club records'!$J$19, E98&lt;='club records'!$K$19))), "CR", " ")</f>
        <v xml:space="preserve"> </v>
      </c>
      <c r="AQ98" s="22" t="str">
        <f>IF(AND(A98="3000SC", AND(D98='club records'!$J$21, E98&lt;='club records'!$K$21)), "CR", " ")</f>
        <v xml:space="preserve"> </v>
      </c>
      <c r="AR98" s="21" t="str">
        <f>IF(AND(A98="4x100", OR(AND(D98='club records'!$N$1, E98&lt;='club records'!$O$1), AND(D98='club records'!$N$2, E98&lt;='club records'!$O$2), AND(D98='club records'!$N$3, E98&lt;='club records'!$O$3), AND(D98='club records'!$N$4, E98&lt;='club records'!$O$4), AND(D98='club records'!$N$5, E98&lt;='club records'!$O$5))), "CR", " ")</f>
        <v xml:space="preserve"> </v>
      </c>
      <c r="AS98" s="21" t="str">
        <f>IF(AND(A98="4x200", OR(AND(D98='club records'!$N$6, E98&lt;='club records'!$O$6), AND(D98='club records'!$N$7, E98&lt;='club records'!$O$7), AND(D98='club records'!$N$8, E98&lt;='club records'!$O$8), AND(D98='club records'!$N$9, E98&lt;='club records'!$O$9), AND(D98='club records'!$N$10, E98&lt;='club records'!$O$10))), "CR", " ")</f>
        <v xml:space="preserve"> </v>
      </c>
      <c r="AT98" s="21" t="str">
        <f>IF(AND(A98="4x300", OR(AND(D98='club records'!$N$11, E98&lt;='club records'!$O$11), AND(D98='club records'!$N$12, E98&lt;='club records'!$O$12))), "CR", " ")</f>
        <v xml:space="preserve"> </v>
      </c>
      <c r="AU98" s="21" t="str">
        <f>IF(AND(A98="4x400", OR(AND(D98='club records'!$N$13, E98&lt;='club records'!$O$13), AND(D98='club records'!$N$14, E98&lt;='club records'!$O$14), AND(D98='club records'!$N$15, E98&lt;='club records'!$O$15))), "CR", " ")</f>
        <v xml:space="preserve"> </v>
      </c>
      <c r="AV98" s="21" t="str">
        <f>IF(AND(A98="3x800", OR(AND(D98='club records'!$N$16, E98&lt;='club records'!$O$16), AND(D98='club records'!$N$17, E98&lt;='club records'!$O$17), AND(D98='club records'!$N$18, E98&lt;='club records'!$O$18), AND(D98='club records'!$N$19, E98&lt;='club records'!$O$19))), "CR", " ")</f>
        <v xml:space="preserve"> </v>
      </c>
      <c r="AW98" s="21" t="str">
        <f>IF(AND(A98="pentathlon", OR(AND(D98='club records'!$N$21, E98&gt;='club records'!$O$21), AND(D98='club records'!$N$22, E98&gt;='club records'!$O$22), AND(D98='club records'!$N$23, E98&gt;='club records'!$O$23), AND(D98='club records'!$N$24, E98&gt;='club records'!$O$24), AND(D98='club records'!$N$25, E98&gt;='club records'!$O$25))), "CR", " ")</f>
        <v xml:space="preserve"> </v>
      </c>
      <c r="AX98" s="21" t="str">
        <f>IF(AND(A98="heptathlon", OR(AND(D98='club records'!$N$26, E98&gt;='club records'!$O$26), AND(D98='club records'!$N$27, E98&gt;='club records'!$O$27), AND(D98='club records'!$N$28, E98&gt;='club records'!$O$28), )), "CR", " ")</f>
        <v xml:space="preserve"> </v>
      </c>
    </row>
    <row r="99" spans="1:50" ht="15" x14ac:dyDescent="0.25">
      <c r="A99" s="2">
        <v>100</v>
      </c>
      <c r="B99" s="2" t="s">
        <v>296</v>
      </c>
      <c r="C99" s="2" t="s">
        <v>297</v>
      </c>
      <c r="D99" s="13" t="s">
        <v>110</v>
      </c>
      <c r="E99" s="14">
        <v>16.059999999999999</v>
      </c>
      <c r="F99" s="19">
        <v>39903</v>
      </c>
      <c r="G99" s="2" t="s">
        <v>294</v>
      </c>
      <c r="H99" s="2" t="s">
        <v>295</v>
      </c>
      <c r="I99" s="20" t="str">
        <f>IF(OR(K99="CR", J99="CR", L99="CR", M99="CR", N99="CR", O99="CR", P99="CR", Q99="CR", R99="CR", S99="CR",T99="CR", U99="CR", V99="CR", W99="CR", X99="CR", Y99="CR", Z99="CR", AA99="CR", AB99="CR", AC99="CR", AD99="CR", AE99="CR", AF99="CR", AG99="CR", AH99="CR", AI99="CR", AJ99="CR", AK99="CR", AL99="CR", AM99="CR", AN99="CR", AO99="CR", AP99="CR", AQ99="CR", AR99="CR", AS99="CR", AT99="CR", AU99="CR", AV99="CR", AW99="CR", AX99="CR"), "***CLUB RECORD***", "")</f>
        <v/>
      </c>
      <c r="J99" s="21" t="str">
        <f>IF(AND(A99=100, OR(AND(D99='club records'!$B$6, E99&lt;='club records'!$C$6), AND(D99='club records'!$B$7, E99&lt;='club records'!$C$7), AND(D99='club records'!$B$8, E99&lt;='club records'!$C$8), AND(D99='club records'!$B$9, E99&lt;='club records'!$C$9), AND(D99='club records'!$B$10, E99&lt;='club records'!$C$10))),"CR"," ")</f>
        <v xml:space="preserve"> </v>
      </c>
      <c r="K99" s="21" t="str">
        <f>IF(AND(A99=200, OR(AND(D99='club records'!$B$11, E99&lt;='club records'!$C$11), AND(D99='club records'!$B$12, E99&lt;='club records'!$C$12), AND(D99='club records'!$B$13, E99&lt;='club records'!$C$13), AND(D99='club records'!$B$14, E99&lt;='club records'!$C$14), AND(D99='club records'!$B$15, E99&lt;='club records'!$C$15))),"CR"," ")</f>
        <v xml:space="preserve"> </v>
      </c>
      <c r="L99" s="21" t="str">
        <f>IF(AND(A99=300, OR(AND(D99='club records'!$B$16, E99&lt;='club records'!$C$16), AND(D99='club records'!$B$17, E99&lt;='club records'!$C$17))),"CR"," ")</f>
        <v xml:space="preserve"> </v>
      </c>
      <c r="M99" s="21" t="str">
        <f>IF(AND(A99=400, OR(AND(D99='club records'!$B$19, E99&lt;='club records'!$C$19), AND(D99='club records'!$B$20, E99&lt;='club records'!$C$20), AND(D99='club records'!$B$21, E99&lt;='club records'!$C$21))),"CR"," ")</f>
        <v xml:space="preserve"> </v>
      </c>
      <c r="N99" s="21" t="str">
        <f>IF(AND(A99=800, OR(AND(D99='club records'!$B$22, E99&lt;='club records'!$C$22), AND(D99='club records'!$B$23, E99&lt;='club records'!$C$23), AND(D99='club records'!$B$24, E99&lt;='club records'!$C$24), AND(D99='club records'!$B$25, E99&lt;='club records'!$C$25), AND(D99='club records'!$B$26, E99&lt;='club records'!$C$26))),"CR"," ")</f>
        <v xml:space="preserve"> </v>
      </c>
      <c r="O99" s="21" t="str">
        <f>IF(AND(A99=1200, AND(D99='club records'!$B$28, E99&lt;='club records'!$C$28)),"CR"," ")</f>
        <v xml:space="preserve"> </v>
      </c>
      <c r="P99" s="21" t="str">
        <f>IF(AND(A99=1500, OR(AND(D99='club records'!$B$29, E99&lt;='club records'!$C$29), AND(D99='club records'!$B$30, E99&lt;='club records'!$C$30), AND(D99='club records'!$B$31, E99&lt;='club records'!$C$31), AND(D99='club records'!$B$32, E99&lt;='club records'!$C$32), AND(D99='club records'!$B$33, E99&lt;='club records'!$C$33))),"CR"," ")</f>
        <v xml:space="preserve"> </v>
      </c>
      <c r="Q99" s="21" t="str">
        <f>IF(AND(A99="1M", AND(D99='club records'!$B$37,E99&lt;='club records'!$C$37)),"CR"," ")</f>
        <v xml:space="preserve"> </v>
      </c>
      <c r="R99" s="21" t="str">
        <f>IF(AND(A99=3000, OR(AND(D99='club records'!$B$39, E99&lt;='club records'!$C$39), AND(D99='club records'!$B$40, E99&lt;='club records'!$C$40), AND(D99='club records'!$B$41, E99&lt;='club records'!$C$41))),"CR"," ")</f>
        <v xml:space="preserve"> </v>
      </c>
      <c r="S99" s="21" t="str">
        <f>IF(AND(A99=5000, OR(AND(D99='club records'!$B$42, E99&lt;='club records'!$C$42), AND(D99='club records'!$B$43, E99&lt;='club records'!$C$43))),"CR"," ")</f>
        <v xml:space="preserve"> </v>
      </c>
      <c r="T99" s="21" t="str">
        <f>IF(AND(A99=10000, OR(AND(D99='club records'!$B$44, E99&lt;='club records'!$C$44), AND(D99='club records'!$B$45, E99&lt;='club records'!$C$45))),"CR"," ")</f>
        <v xml:space="preserve"> </v>
      </c>
      <c r="U99" s="22" t="str">
        <f>IF(AND(A99="high jump", OR(AND(D99='club records'!$F$1, E99&gt;='club records'!$G$1), AND(D99='club records'!$F$2, E99&gt;='club records'!$G$2), AND(D99='club records'!$F$3, E99&gt;='club records'!$G$3),AND(D99='club records'!$F$4, E99&gt;='club records'!$G$4), AND(D99='club records'!$F$5, E99&gt;='club records'!$G$5))), "CR", " ")</f>
        <v xml:space="preserve"> </v>
      </c>
      <c r="V99" s="22" t="str">
        <f>IF(AND(A99="long jump", OR(AND(D99='club records'!$F$6, E99&gt;='club records'!$G$6), AND(D99='club records'!$F$7, E99&gt;='club records'!$G$7), AND(D99='club records'!$F$8, E99&gt;='club records'!$G$8), AND(D99='club records'!$F$9, E99&gt;='club records'!$G$9), AND(D99='club records'!$F$10, E99&gt;='club records'!$G$10))), "CR", " ")</f>
        <v xml:space="preserve"> </v>
      </c>
      <c r="W99" s="22" t="str">
        <f>IF(AND(A99="triple jump", OR(AND(D99='club records'!$F$11, E99&gt;='club records'!$G$11), AND(D99='club records'!$F$12, E99&gt;='club records'!$G$12), AND(D99='club records'!$F$13, E99&gt;='club records'!$G$13), AND(D99='club records'!$F$14, E99&gt;='club records'!$G$14), AND(D99='club records'!$F$15, E99&gt;='club records'!$G$15))), "CR", " ")</f>
        <v xml:space="preserve"> </v>
      </c>
      <c r="X99" s="22" t="str">
        <f>IF(AND(A99="pole vault", OR(AND(D99='club records'!$F$16, E99&gt;='club records'!$G$16), AND(D99='club records'!$F$17, E99&gt;='club records'!$G$17), AND(D99='club records'!$F$18, E99&gt;='club records'!$G$18), AND(D99='club records'!$F$19, E99&gt;='club records'!$G$19), AND(D99='club records'!$F$20, E99&gt;='club records'!$G$20))), "CR", " ")</f>
        <v xml:space="preserve"> </v>
      </c>
      <c r="Y99" s="22" t="str">
        <f>IF(AND(A99="discus 0.75", AND(D99='club records'!$F$21, E99&gt;='club records'!$G$21)), "CR", " ")</f>
        <v xml:space="preserve"> </v>
      </c>
      <c r="Z99" s="22" t="str">
        <f>IF(AND(A99="discus 1", OR(AND(D99='club records'!$F$22, E99&gt;='club records'!$G$22), AND(D99='club records'!$F$23, E99&gt;='club records'!$G$23), AND(D99='club records'!$F$24, E99&gt;='club records'!$G$24), AND(D99='club records'!$F$25, E99&gt;='club records'!$G$25))), "CR", " ")</f>
        <v xml:space="preserve"> </v>
      </c>
      <c r="AA99" s="22" t="str">
        <f>IF(AND(A99="hammer 3", OR(AND(D99='club records'!$F$26, E99&gt;='club records'!$G$26), AND(D99='club records'!$F$27, E99&gt;='club records'!$G$27), AND(D99='club records'!$F$28, E99&gt;='club records'!$G$28))), "CR", " ")</f>
        <v xml:space="preserve"> </v>
      </c>
      <c r="AB99" s="22" t="str">
        <f>IF(AND(A99="hammer 4", OR(AND(D99='club records'!$F$29, E99&gt;='club records'!$G$29), AND(D99='club records'!$F$30, E99&gt;='club records'!$G$30))), "CR", " ")</f>
        <v xml:space="preserve"> </v>
      </c>
      <c r="AC99" s="22" t="str">
        <f>IF(AND(A99="javelin 400", AND(D99='club records'!$F$31, E99&gt;='club records'!$G$31)), "CR", " ")</f>
        <v xml:space="preserve"> </v>
      </c>
      <c r="AD99" s="22" t="str">
        <f>IF(AND(A99="javelin 500", OR(AND(D99='club records'!$F$32, E99&gt;='club records'!$G$32), AND(D99='club records'!$F$33, E99&gt;='club records'!$G$33))), "CR", " ")</f>
        <v xml:space="preserve"> </v>
      </c>
      <c r="AE99" s="22" t="str">
        <f>IF(AND(A99="javelin 600", OR(AND(D99='club records'!$F$34, E99&gt;='club records'!$G$34), AND(D99='club records'!$F$35, E99&gt;='club records'!$G$35))), "CR", " ")</f>
        <v xml:space="preserve"> </v>
      </c>
      <c r="AF99" s="22" t="str">
        <f>IF(AND(A99="shot 2.72", AND(D99='club records'!$F$36, E99&gt;='club records'!$G$36)), "CR", " ")</f>
        <v xml:space="preserve"> </v>
      </c>
      <c r="AG99" s="22" t="str">
        <f>IF(AND(A99="shot 3", OR(AND(D99='club records'!$F$37, E99&gt;='club records'!$G$37), AND(D99='club records'!$F$38, E99&gt;='club records'!$G$38))), "CR", " ")</f>
        <v xml:space="preserve"> </v>
      </c>
      <c r="AH99" s="22" t="str">
        <f>IF(AND(A99="shot 4", OR(AND(D99='club records'!$F$39, E99&gt;='club records'!$G$39), AND(D99='club records'!$F$40, E99&gt;='club records'!$G$40))), "CR", " ")</f>
        <v xml:space="preserve"> </v>
      </c>
      <c r="AI99" s="22" t="str">
        <f>IF(AND(A99="70H", AND(D99='club records'!$J$6, E99&lt;='club records'!$K$6)), "CR", " ")</f>
        <v xml:space="preserve"> </v>
      </c>
      <c r="AJ99" s="22" t="str">
        <f>IF(AND(A99="75H", AND(D99='club records'!$J$7, E99&lt;='club records'!$K$7)), "CR", " ")</f>
        <v xml:space="preserve"> </v>
      </c>
      <c r="AK99" s="22" t="str">
        <f>IF(AND(A99="80H", AND(D99='club records'!$J$8, E99&lt;='club records'!$K$8)), "CR", " ")</f>
        <v xml:space="preserve"> </v>
      </c>
      <c r="AL99" s="22" t="str">
        <f>IF(AND(A99="100H", OR(AND(D99='club records'!$J$9, E99&lt;='club records'!$K$9), AND(D99='club records'!$J$10, E99&lt;='club records'!$K$10))), "CR", " ")</f>
        <v xml:space="preserve"> </v>
      </c>
      <c r="AM99" s="22" t="str">
        <f>IF(AND(A99="300H", AND(D99='club records'!$J$11, E99&lt;='club records'!$K$11)), "CR", " ")</f>
        <v xml:space="preserve"> </v>
      </c>
      <c r="AN99" s="22" t="str">
        <f>IF(AND(A99="400H", OR(AND(D99='club records'!$J$12, E99&lt;='club records'!$K$12), AND(D99='club records'!$J$13, E99&lt;='club records'!$K$13), AND(D99='club records'!$J$14, E99&lt;='club records'!$K$14))), "CR", " ")</f>
        <v xml:space="preserve"> </v>
      </c>
      <c r="AO99" s="22" t="str">
        <f>IF(AND(A99="1500SC", OR(AND(D99='club records'!$J$15, E99&lt;='club records'!$K$15), AND(D99='club records'!$J$16, E99&lt;='club records'!$K$16))), "CR", " ")</f>
        <v xml:space="preserve"> </v>
      </c>
      <c r="AP99" s="22" t="str">
        <f>IF(AND(A99="2000SC", OR(AND(D99='club records'!$J$18, E99&lt;='club records'!$K$18), AND(D99='club records'!$J$19, E99&lt;='club records'!$K$19))), "CR", " ")</f>
        <v xml:space="preserve"> </v>
      </c>
      <c r="AQ99" s="22" t="str">
        <f>IF(AND(A99="3000SC", AND(D99='club records'!$J$21, E99&lt;='club records'!$K$21)), "CR", " ")</f>
        <v xml:space="preserve"> </v>
      </c>
      <c r="AR99" s="21" t="str">
        <f>IF(AND(A99="4x100", OR(AND(D99='club records'!$N$1, E99&lt;='club records'!$O$1), AND(D99='club records'!$N$2, E99&lt;='club records'!$O$2), AND(D99='club records'!$N$3, E99&lt;='club records'!$O$3), AND(D99='club records'!$N$4, E99&lt;='club records'!$O$4), AND(D99='club records'!$N$5, E99&lt;='club records'!$O$5))), "CR", " ")</f>
        <v xml:space="preserve"> </v>
      </c>
      <c r="AS99" s="21" t="str">
        <f>IF(AND(A99="4x200", OR(AND(D99='club records'!$N$6, E99&lt;='club records'!$O$6), AND(D99='club records'!$N$7, E99&lt;='club records'!$O$7), AND(D99='club records'!$N$8, E99&lt;='club records'!$O$8), AND(D99='club records'!$N$9, E99&lt;='club records'!$O$9), AND(D99='club records'!$N$10, E99&lt;='club records'!$O$10))), "CR", " ")</f>
        <v xml:space="preserve"> </v>
      </c>
      <c r="AT99" s="21" t="str">
        <f>IF(AND(A99="4x300", OR(AND(D99='club records'!$N$11, E99&lt;='club records'!$O$11), AND(D99='club records'!$N$12, E99&lt;='club records'!$O$12))), "CR", " ")</f>
        <v xml:space="preserve"> </v>
      </c>
      <c r="AU99" s="21" t="str">
        <f>IF(AND(A99="4x400", OR(AND(D99='club records'!$N$13, E99&lt;='club records'!$O$13), AND(D99='club records'!$N$14, E99&lt;='club records'!$O$14), AND(D99='club records'!$N$15, E99&lt;='club records'!$O$15))), "CR", " ")</f>
        <v xml:space="preserve"> </v>
      </c>
      <c r="AV99" s="21" t="str">
        <f>IF(AND(A99="3x800", OR(AND(D99='club records'!$N$16, E99&lt;='club records'!$O$16), AND(D99='club records'!$N$17, E99&lt;='club records'!$O$17), AND(D99='club records'!$N$18, E99&lt;='club records'!$O$18), AND(D99='club records'!$N$19, E99&lt;='club records'!$O$19))), "CR", " ")</f>
        <v xml:space="preserve"> </v>
      </c>
      <c r="AW99" s="21" t="str">
        <f>IF(AND(A99="pentathlon", OR(AND(D99='club records'!$N$21, E99&gt;='club records'!$O$21), AND(D99='club records'!$N$22, E99&gt;='club records'!$O$22), AND(D99='club records'!$N$23, E99&gt;='club records'!$O$23), AND(D99='club records'!$N$24, E99&gt;='club records'!$O$24), AND(D99='club records'!$N$25, E99&gt;='club records'!$O$25))), "CR", " ")</f>
        <v xml:space="preserve"> </v>
      </c>
      <c r="AX99" s="21" t="str">
        <f>IF(AND(A99="heptathlon", OR(AND(D99='club records'!$N$26, E99&gt;='club records'!$O$26), AND(D99='club records'!$N$27, E99&gt;='club records'!$O$27), AND(D99='club records'!$N$28, E99&gt;='club records'!$O$28), )), "CR", " ")</f>
        <v xml:space="preserve"> </v>
      </c>
    </row>
    <row r="100" spans="1:50" ht="15" x14ac:dyDescent="0.25">
      <c r="A100" s="2">
        <v>100</v>
      </c>
      <c r="B100" s="2" t="s">
        <v>242</v>
      </c>
      <c r="C100" s="2" t="s">
        <v>243</v>
      </c>
      <c r="D100" s="13" t="s">
        <v>110</v>
      </c>
      <c r="E100" s="14">
        <v>16.46</v>
      </c>
      <c r="F100" s="19">
        <v>39903</v>
      </c>
      <c r="G100" s="2" t="s">
        <v>294</v>
      </c>
      <c r="H100" s="2" t="s">
        <v>295</v>
      </c>
      <c r="I100" s="20" t="str">
        <f>IF(OR(K100="CR", J100="CR", L100="CR", M100="CR", N100="CR", O100="CR", P100="CR", Q100="CR", R100="CR", S100="CR",T100="CR", U100="CR", V100="CR", W100="CR", X100="CR", Y100="CR", Z100="CR", AA100="CR", AB100="CR", AC100="CR", AD100="CR", AE100="CR", AF100="CR", AG100="CR", AH100="CR", AI100="CR", AJ100="CR", AK100="CR", AL100="CR", AM100="CR", AN100="CR", AO100="CR", AP100="CR", AQ100="CR", AR100="CR", AS100="CR", AT100="CR", AU100="CR", AV100="CR", AW100="CR", AX100="CR"), "***CLUB RECORD***", "")</f>
        <v/>
      </c>
      <c r="J100" s="21" t="str">
        <f>IF(AND(A100=100, OR(AND(D100='club records'!$B$6, E100&lt;='club records'!$C$6), AND(D100='club records'!$B$7, E100&lt;='club records'!$C$7), AND(D100='club records'!$B$8, E100&lt;='club records'!$C$8), AND(D100='club records'!$B$9, E100&lt;='club records'!$C$9), AND(D100='club records'!$B$10, E100&lt;='club records'!$C$10))),"CR"," ")</f>
        <v xml:space="preserve"> </v>
      </c>
      <c r="K100" s="21" t="str">
        <f>IF(AND(A100=200, OR(AND(D100='club records'!$B$11, E100&lt;='club records'!$C$11), AND(D100='club records'!$B$12, E100&lt;='club records'!$C$12), AND(D100='club records'!$B$13, E100&lt;='club records'!$C$13), AND(D100='club records'!$B$14, E100&lt;='club records'!$C$14), AND(D100='club records'!$B$15, E100&lt;='club records'!$C$15))),"CR"," ")</f>
        <v xml:space="preserve"> </v>
      </c>
      <c r="L100" s="21" t="str">
        <f>IF(AND(A100=300, OR(AND(D100='club records'!$B$16, E100&lt;='club records'!$C$16), AND(D100='club records'!$B$17, E100&lt;='club records'!$C$17))),"CR"," ")</f>
        <v xml:space="preserve"> </v>
      </c>
      <c r="M100" s="21" t="str">
        <f>IF(AND(A100=400, OR(AND(D100='club records'!$B$19, E100&lt;='club records'!$C$19), AND(D100='club records'!$B$20, E100&lt;='club records'!$C$20), AND(D100='club records'!$B$21, E100&lt;='club records'!$C$21))),"CR"," ")</f>
        <v xml:space="preserve"> </v>
      </c>
      <c r="N100" s="21" t="str">
        <f>IF(AND(A100=800, OR(AND(D100='club records'!$B$22, E100&lt;='club records'!$C$22), AND(D100='club records'!$B$23, E100&lt;='club records'!$C$23), AND(D100='club records'!$B$24, E100&lt;='club records'!$C$24), AND(D100='club records'!$B$25, E100&lt;='club records'!$C$25), AND(D100='club records'!$B$26, E100&lt;='club records'!$C$26))),"CR"," ")</f>
        <v xml:space="preserve"> </v>
      </c>
      <c r="O100" s="21" t="str">
        <f>IF(AND(A100=1200, AND(D100='club records'!$B$28, E100&lt;='club records'!$C$28)),"CR"," ")</f>
        <v xml:space="preserve"> </v>
      </c>
      <c r="P100" s="21" t="str">
        <f>IF(AND(A100=1500, OR(AND(D100='club records'!$B$29, E100&lt;='club records'!$C$29), AND(D100='club records'!$B$30, E100&lt;='club records'!$C$30), AND(D100='club records'!$B$31, E100&lt;='club records'!$C$31), AND(D100='club records'!$B$32, E100&lt;='club records'!$C$32), AND(D100='club records'!$B$33, E100&lt;='club records'!$C$33))),"CR"," ")</f>
        <v xml:space="preserve"> </v>
      </c>
      <c r="Q100" s="21" t="str">
        <f>IF(AND(A100="1M", AND(D100='club records'!$B$37,E100&lt;='club records'!$C$37)),"CR"," ")</f>
        <v xml:space="preserve"> </v>
      </c>
      <c r="R100" s="21" t="str">
        <f>IF(AND(A100=3000, OR(AND(D100='club records'!$B$39, E100&lt;='club records'!$C$39), AND(D100='club records'!$B$40, E100&lt;='club records'!$C$40), AND(D100='club records'!$B$41, E100&lt;='club records'!$C$41))),"CR"," ")</f>
        <v xml:space="preserve"> </v>
      </c>
      <c r="S100" s="21" t="str">
        <f>IF(AND(A100=5000, OR(AND(D100='club records'!$B$42, E100&lt;='club records'!$C$42), AND(D100='club records'!$B$43, E100&lt;='club records'!$C$43))),"CR"," ")</f>
        <v xml:space="preserve"> </v>
      </c>
      <c r="T100" s="21" t="str">
        <f>IF(AND(A100=10000, OR(AND(D100='club records'!$B$44, E100&lt;='club records'!$C$44), AND(D100='club records'!$B$45, E100&lt;='club records'!$C$45))),"CR"," ")</f>
        <v xml:space="preserve"> </v>
      </c>
      <c r="U100" s="22" t="str">
        <f>IF(AND(A100="high jump", OR(AND(D100='club records'!$F$1, E100&gt;='club records'!$G$1), AND(D100='club records'!$F$2, E100&gt;='club records'!$G$2), AND(D100='club records'!$F$3, E100&gt;='club records'!$G$3),AND(D100='club records'!$F$4, E100&gt;='club records'!$G$4), AND(D100='club records'!$F$5, E100&gt;='club records'!$G$5))), "CR", " ")</f>
        <v xml:space="preserve"> </v>
      </c>
      <c r="V100" s="22" t="str">
        <f>IF(AND(A100="long jump", OR(AND(D100='club records'!$F$6, E100&gt;='club records'!$G$6), AND(D100='club records'!$F$7, E100&gt;='club records'!$G$7), AND(D100='club records'!$F$8, E100&gt;='club records'!$G$8), AND(D100='club records'!$F$9, E100&gt;='club records'!$G$9), AND(D100='club records'!$F$10, E100&gt;='club records'!$G$10))), "CR", " ")</f>
        <v xml:space="preserve"> </v>
      </c>
      <c r="W100" s="22" t="str">
        <f>IF(AND(A100="triple jump", OR(AND(D100='club records'!$F$11, E100&gt;='club records'!$G$11), AND(D100='club records'!$F$12, E100&gt;='club records'!$G$12), AND(D100='club records'!$F$13, E100&gt;='club records'!$G$13), AND(D100='club records'!$F$14, E100&gt;='club records'!$G$14), AND(D100='club records'!$F$15, E100&gt;='club records'!$G$15))), "CR", " ")</f>
        <v xml:space="preserve"> </v>
      </c>
      <c r="X100" s="22" t="str">
        <f>IF(AND(A100="pole vault", OR(AND(D100='club records'!$F$16, E100&gt;='club records'!$G$16), AND(D100='club records'!$F$17, E100&gt;='club records'!$G$17), AND(D100='club records'!$F$18, E100&gt;='club records'!$G$18), AND(D100='club records'!$F$19, E100&gt;='club records'!$G$19), AND(D100='club records'!$F$20, E100&gt;='club records'!$G$20))), "CR", " ")</f>
        <v xml:space="preserve"> </v>
      </c>
      <c r="Y100" s="22" t="str">
        <f>IF(AND(A100="discus 0.75", AND(D100='club records'!$F$21, E100&gt;='club records'!$G$21)), "CR", " ")</f>
        <v xml:space="preserve"> </v>
      </c>
      <c r="Z100" s="22" t="str">
        <f>IF(AND(A100="discus 1", OR(AND(D100='club records'!$F$22, E100&gt;='club records'!$G$22), AND(D100='club records'!$F$23, E100&gt;='club records'!$G$23), AND(D100='club records'!$F$24, E100&gt;='club records'!$G$24), AND(D100='club records'!$F$25, E100&gt;='club records'!$G$25))), "CR", " ")</f>
        <v xml:space="preserve"> </v>
      </c>
      <c r="AA100" s="22" t="str">
        <f>IF(AND(A100="hammer 3", OR(AND(D100='club records'!$F$26, E100&gt;='club records'!$G$26), AND(D100='club records'!$F$27, E100&gt;='club records'!$G$27), AND(D100='club records'!$F$28, E100&gt;='club records'!$G$28))), "CR", " ")</f>
        <v xml:space="preserve"> </v>
      </c>
      <c r="AB100" s="22" t="str">
        <f>IF(AND(A100="hammer 4", OR(AND(D100='club records'!$F$29, E100&gt;='club records'!$G$29), AND(D100='club records'!$F$30, E100&gt;='club records'!$G$30))), "CR", " ")</f>
        <v xml:space="preserve"> </v>
      </c>
      <c r="AC100" s="22" t="str">
        <f>IF(AND(A100="javelin 400", AND(D100='club records'!$F$31, E100&gt;='club records'!$G$31)), "CR", " ")</f>
        <v xml:space="preserve"> </v>
      </c>
      <c r="AD100" s="22" t="str">
        <f>IF(AND(A100="javelin 500", OR(AND(D100='club records'!$F$32, E100&gt;='club records'!$G$32), AND(D100='club records'!$F$33, E100&gt;='club records'!$G$33))), "CR", " ")</f>
        <v xml:space="preserve"> </v>
      </c>
      <c r="AE100" s="22" t="str">
        <f>IF(AND(A100="javelin 600", OR(AND(D100='club records'!$F$34, E100&gt;='club records'!$G$34), AND(D100='club records'!$F$35, E100&gt;='club records'!$G$35))), "CR", " ")</f>
        <v xml:space="preserve"> </v>
      </c>
      <c r="AF100" s="22" t="str">
        <f>IF(AND(A100="shot 2.72", AND(D100='club records'!$F$36, E100&gt;='club records'!$G$36)), "CR", " ")</f>
        <v xml:space="preserve"> </v>
      </c>
      <c r="AG100" s="22" t="str">
        <f>IF(AND(A100="shot 3", OR(AND(D100='club records'!$F$37, E100&gt;='club records'!$G$37), AND(D100='club records'!$F$38, E100&gt;='club records'!$G$38))), "CR", " ")</f>
        <v xml:space="preserve"> </v>
      </c>
      <c r="AH100" s="22" t="str">
        <f>IF(AND(A100="shot 4", OR(AND(D100='club records'!$F$39, E100&gt;='club records'!$G$39), AND(D100='club records'!$F$40, E100&gt;='club records'!$G$40))), "CR", " ")</f>
        <v xml:space="preserve"> </v>
      </c>
      <c r="AI100" s="22" t="str">
        <f>IF(AND(A100="70H", AND(D100='club records'!$J$6, E100&lt;='club records'!$K$6)), "CR", " ")</f>
        <v xml:space="preserve"> </v>
      </c>
      <c r="AJ100" s="22" t="str">
        <f>IF(AND(A100="75H", AND(D100='club records'!$J$7, E100&lt;='club records'!$K$7)), "CR", " ")</f>
        <v xml:space="preserve"> </v>
      </c>
      <c r="AK100" s="22" t="str">
        <f>IF(AND(A100="80H", AND(D100='club records'!$J$8, E100&lt;='club records'!$K$8)), "CR", " ")</f>
        <v xml:space="preserve"> </v>
      </c>
      <c r="AL100" s="22" t="str">
        <f>IF(AND(A100="100H", OR(AND(D100='club records'!$J$9, E100&lt;='club records'!$K$9), AND(D100='club records'!$J$10, E100&lt;='club records'!$K$10))), "CR", " ")</f>
        <v xml:space="preserve"> </v>
      </c>
      <c r="AM100" s="22" t="str">
        <f>IF(AND(A100="300H", AND(D100='club records'!$J$11, E100&lt;='club records'!$K$11)), "CR", " ")</f>
        <v xml:space="preserve"> </v>
      </c>
      <c r="AN100" s="22" t="str">
        <f>IF(AND(A100="400H", OR(AND(D100='club records'!$J$12, E100&lt;='club records'!$K$12), AND(D100='club records'!$J$13, E100&lt;='club records'!$K$13), AND(D100='club records'!$J$14, E100&lt;='club records'!$K$14))), "CR", " ")</f>
        <v xml:space="preserve"> </v>
      </c>
      <c r="AO100" s="22" t="str">
        <f>IF(AND(A100="1500SC", OR(AND(D100='club records'!$J$15, E100&lt;='club records'!$K$15), AND(D100='club records'!$J$16, E100&lt;='club records'!$K$16))), "CR", " ")</f>
        <v xml:space="preserve"> </v>
      </c>
      <c r="AP100" s="22" t="str">
        <f>IF(AND(A100="2000SC", OR(AND(D100='club records'!$J$18, E100&lt;='club records'!$K$18), AND(D100='club records'!$J$19, E100&lt;='club records'!$K$19))), "CR", " ")</f>
        <v xml:space="preserve"> </v>
      </c>
      <c r="AQ100" s="22" t="str">
        <f>IF(AND(A100="3000SC", AND(D100='club records'!$J$21, E100&lt;='club records'!$K$21)), "CR", " ")</f>
        <v xml:space="preserve"> </v>
      </c>
      <c r="AR100" s="21" t="str">
        <f>IF(AND(A100="4x100", OR(AND(D100='club records'!$N$1, E100&lt;='club records'!$O$1), AND(D100='club records'!$N$2, E100&lt;='club records'!$O$2), AND(D100='club records'!$N$3, E100&lt;='club records'!$O$3), AND(D100='club records'!$N$4, E100&lt;='club records'!$O$4), AND(D100='club records'!$N$5, E100&lt;='club records'!$O$5))), "CR", " ")</f>
        <v xml:space="preserve"> </v>
      </c>
      <c r="AS100" s="21" t="str">
        <f>IF(AND(A100="4x200", OR(AND(D100='club records'!$N$6, E100&lt;='club records'!$O$6), AND(D100='club records'!$N$7, E100&lt;='club records'!$O$7), AND(D100='club records'!$N$8, E100&lt;='club records'!$O$8), AND(D100='club records'!$N$9, E100&lt;='club records'!$O$9), AND(D100='club records'!$N$10, E100&lt;='club records'!$O$10))), "CR", " ")</f>
        <v xml:space="preserve"> </v>
      </c>
      <c r="AT100" s="21" t="str">
        <f>IF(AND(A100="4x300", OR(AND(D100='club records'!$N$11, E100&lt;='club records'!$O$11), AND(D100='club records'!$N$12, E100&lt;='club records'!$O$12))), "CR", " ")</f>
        <v xml:space="preserve"> </v>
      </c>
      <c r="AU100" s="21" t="str">
        <f>IF(AND(A100="4x400", OR(AND(D100='club records'!$N$13, E100&lt;='club records'!$O$13), AND(D100='club records'!$N$14, E100&lt;='club records'!$O$14), AND(D100='club records'!$N$15, E100&lt;='club records'!$O$15))), "CR", " ")</f>
        <v xml:space="preserve"> </v>
      </c>
      <c r="AV100" s="21" t="str">
        <f>IF(AND(A100="3x800", OR(AND(D100='club records'!$N$16, E100&lt;='club records'!$O$16), AND(D100='club records'!$N$17, E100&lt;='club records'!$O$17), AND(D100='club records'!$N$18, E100&lt;='club records'!$O$18), AND(D100='club records'!$N$19, E100&lt;='club records'!$O$19))), "CR", " ")</f>
        <v xml:space="preserve"> </v>
      </c>
      <c r="AW100" s="21" t="str">
        <f>IF(AND(A100="pentathlon", OR(AND(D100='club records'!$N$21, E100&gt;='club records'!$O$21), AND(D100='club records'!$N$22, E100&gt;='club records'!$O$22), AND(D100='club records'!$N$23, E100&gt;='club records'!$O$23), AND(D100='club records'!$N$24, E100&gt;='club records'!$O$24), AND(D100='club records'!$N$25, E100&gt;='club records'!$O$25))), "CR", " ")</f>
        <v xml:space="preserve"> </v>
      </c>
      <c r="AX100" s="21" t="str">
        <f>IF(AND(A100="heptathlon", OR(AND(D100='club records'!$N$26, E100&gt;='club records'!$O$26), AND(D100='club records'!$N$27, E100&gt;='club records'!$O$27), AND(D100='club records'!$N$28, E100&gt;='club records'!$O$28), )), "CR", " ")</f>
        <v xml:space="preserve"> </v>
      </c>
    </row>
    <row r="101" spans="1:50" ht="15" x14ac:dyDescent="0.25">
      <c r="A101" s="2">
        <v>100</v>
      </c>
      <c r="B101" s="2" t="s">
        <v>97</v>
      </c>
      <c r="C101" s="2" t="s">
        <v>326</v>
      </c>
      <c r="D101" s="13" t="s">
        <v>110</v>
      </c>
      <c r="E101" s="14">
        <v>16.940000000000001</v>
      </c>
      <c r="F101" s="19">
        <v>39903</v>
      </c>
      <c r="G101" s="2" t="s">
        <v>294</v>
      </c>
      <c r="H101" s="2" t="s">
        <v>295</v>
      </c>
      <c r="I101" s="20" t="str">
        <f>IF(OR(K101="CR", J101="CR", L101="CR", M101="CR", N101="CR", O101="CR", P101="CR", Q101="CR", R101="CR", S101="CR",T101="CR", U101="CR", V101="CR", W101="CR", X101="CR", Y101="CR", Z101="CR", AA101="CR", AB101="CR", AC101="CR", AD101="CR", AE101="CR", AF101="CR", AG101="CR", AH101="CR", AI101="CR", AJ101="CR", AK101="CR", AL101="CR", AM101="CR", AN101="CR", AO101="CR", AP101="CR", AQ101="CR", AR101="CR", AS101="CR", AT101="CR", AU101="CR", AV101="CR", AW101="CR", AX101="CR"), "***CLUB RECORD***", "")</f>
        <v/>
      </c>
      <c r="J101" s="21" t="str">
        <f>IF(AND(A101=100, OR(AND(D101='club records'!$B$6, E101&lt;='club records'!$C$6), AND(D101='club records'!$B$7, E101&lt;='club records'!$C$7), AND(D101='club records'!$B$8, E101&lt;='club records'!$C$8), AND(D101='club records'!$B$9, E101&lt;='club records'!$C$9), AND(D101='club records'!$B$10, E101&lt;='club records'!$C$10))),"CR"," ")</f>
        <v xml:space="preserve"> </v>
      </c>
      <c r="K101" s="21" t="str">
        <f>IF(AND(A101=200, OR(AND(D101='club records'!$B$11, E101&lt;='club records'!$C$11), AND(D101='club records'!$B$12, E101&lt;='club records'!$C$12), AND(D101='club records'!$B$13, E101&lt;='club records'!$C$13), AND(D101='club records'!$B$14, E101&lt;='club records'!$C$14), AND(D101='club records'!$B$15, E101&lt;='club records'!$C$15))),"CR"," ")</f>
        <v xml:space="preserve"> </v>
      </c>
      <c r="L101" s="21" t="str">
        <f>IF(AND(A101=300, OR(AND(D101='club records'!$B$16, E101&lt;='club records'!$C$16), AND(D101='club records'!$B$17, E101&lt;='club records'!$C$17))),"CR"," ")</f>
        <v xml:space="preserve"> </v>
      </c>
      <c r="M101" s="21" t="str">
        <f>IF(AND(A101=400, OR(AND(D101='club records'!$B$19, E101&lt;='club records'!$C$19), AND(D101='club records'!$B$20, E101&lt;='club records'!$C$20), AND(D101='club records'!$B$21, E101&lt;='club records'!$C$21))),"CR"," ")</f>
        <v xml:space="preserve"> </v>
      </c>
      <c r="N101" s="21" t="str">
        <f>IF(AND(A101=800, OR(AND(D101='club records'!$B$22, E101&lt;='club records'!$C$22), AND(D101='club records'!$B$23, E101&lt;='club records'!$C$23), AND(D101='club records'!$B$24, E101&lt;='club records'!$C$24), AND(D101='club records'!$B$25, E101&lt;='club records'!$C$25), AND(D101='club records'!$B$26, E101&lt;='club records'!$C$26))),"CR"," ")</f>
        <v xml:space="preserve"> </v>
      </c>
      <c r="O101" s="21" t="str">
        <f>IF(AND(A101=1200, AND(D101='club records'!$B$28, E101&lt;='club records'!$C$28)),"CR"," ")</f>
        <v xml:space="preserve"> </v>
      </c>
      <c r="P101" s="21" t="str">
        <f>IF(AND(A101=1500, OR(AND(D101='club records'!$B$29, E101&lt;='club records'!$C$29), AND(D101='club records'!$B$30, E101&lt;='club records'!$C$30), AND(D101='club records'!$B$31, E101&lt;='club records'!$C$31), AND(D101='club records'!$B$32, E101&lt;='club records'!$C$32), AND(D101='club records'!$B$33, E101&lt;='club records'!$C$33))),"CR"," ")</f>
        <v xml:space="preserve"> </v>
      </c>
      <c r="Q101" s="21" t="str">
        <f>IF(AND(A101="1M", AND(D101='club records'!$B$37,E101&lt;='club records'!$C$37)),"CR"," ")</f>
        <v xml:space="preserve"> </v>
      </c>
      <c r="R101" s="21" t="str">
        <f>IF(AND(A101=3000, OR(AND(D101='club records'!$B$39, E101&lt;='club records'!$C$39), AND(D101='club records'!$B$40, E101&lt;='club records'!$C$40), AND(D101='club records'!$B$41, E101&lt;='club records'!$C$41))),"CR"," ")</f>
        <v xml:space="preserve"> </v>
      </c>
      <c r="S101" s="21" t="str">
        <f>IF(AND(A101=5000, OR(AND(D101='club records'!$B$42, E101&lt;='club records'!$C$42), AND(D101='club records'!$B$43, E101&lt;='club records'!$C$43))),"CR"," ")</f>
        <v xml:space="preserve"> </v>
      </c>
      <c r="T101" s="21" t="str">
        <f>IF(AND(A101=10000, OR(AND(D101='club records'!$B$44, E101&lt;='club records'!$C$44), AND(D101='club records'!$B$45, E101&lt;='club records'!$C$45))),"CR"," ")</f>
        <v xml:space="preserve"> </v>
      </c>
      <c r="U101" s="22" t="str">
        <f>IF(AND(A101="high jump", OR(AND(D101='club records'!$F$1, E101&gt;='club records'!$G$1), AND(D101='club records'!$F$2, E101&gt;='club records'!$G$2), AND(D101='club records'!$F$3, E101&gt;='club records'!$G$3),AND(D101='club records'!$F$4, E101&gt;='club records'!$G$4), AND(D101='club records'!$F$5, E101&gt;='club records'!$G$5))), "CR", " ")</f>
        <v xml:space="preserve"> </v>
      </c>
      <c r="V101" s="22" t="str">
        <f>IF(AND(A101="long jump", OR(AND(D101='club records'!$F$6, E101&gt;='club records'!$G$6), AND(D101='club records'!$F$7, E101&gt;='club records'!$G$7), AND(D101='club records'!$F$8, E101&gt;='club records'!$G$8), AND(D101='club records'!$F$9, E101&gt;='club records'!$G$9), AND(D101='club records'!$F$10, E101&gt;='club records'!$G$10))), "CR", " ")</f>
        <v xml:space="preserve"> </v>
      </c>
      <c r="W101" s="22" t="str">
        <f>IF(AND(A101="triple jump", OR(AND(D101='club records'!$F$11, E101&gt;='club records'!$G$11), AND(D101='club records'!$F$12, E101&gt;='club records'!$G$12), AND(D101='club records'!$F$13, E101&gt;='club records'!$G$13), AND(D101='club records'!$F$14, E101&gt;='club records'!$G$14), AND(D101='club records'!$F$15, E101&gt;='club records'!$G$15))), "CR", " ")</f>
        <v xml:space="preserve"> </v>
      </c>
      <c r="X101" s="22" t="str">
        <f>IF(AND(A101="pole vault", OR(AND(D101='club records'!$F$16, E101&gt;='club records'!$G$16), AND(D101='club records'!$F$17, E101&gt;='club records'!$G$17), AND(D101='club records'!$F$18, E101&gt;='club records'!$G$18), AND(D101='club records'!$F$19, E101&gt;='club records'!$G$19), AND(D101='club records'!$F$20, E101&gt;='club records'!$G$20))), "CR", " ")</f>
        <v xml:space="preserve"> </v>
      </c>
      <c r="Y101" s="22" t="str">
        <f>IF(AND(A101="discus 0.75", AND(D101='club records'!$F$21, E101&gt;='club records'!$G$21)), "CR", " ")</f>
        <v xml:space="preserve"> </v>
      </c>
      <c r="Z101" s="22" t="str">
        <f>IF(AND(A101="discus 1", OR(AND(D101='club records'!$F$22, E101&gt;='club records'!$G$22), AND(D101='club records'!$F$23, E101&gt;='club records'!$G$23), AND(D101='club records'!$F$24, E101&gt;='club records'!$G$24), AND(D101='club records'!$F$25, E101&gt;='club records'!$G$25))), "CR", " ")</f>
        <v xml:space="preserve"> </v>
      </c>
      <c r="AA101" s="22" t="str">
        <f>IF(AND(A101="hammer 3", OR(AND(D101='club records'!$F$26, E101&gt;='club records'!$G$26), AND(D101='club records'!$F$27, E101&gt;='club records'!$G$27), AND(D101='club records'!$F$28, E101&gt;='club records'!$G$28))), "CR", " ")</f>
        <v xml:space="preserve"> </v>
      </c>
      <c r="AB101" s="22" t="str">
        <f>IF(AND(A101="hammer 4", OR(AND(D101='club records'!$F$29, E101&gt;='club records'!$G$29), AND(D101='club records'!$F$30, E101&gt;='club records'!$G$30))), "CR", " ")</f>
        <v xml:space="preserve"> </v>
      </c>
      <c r="AC101" s="22" t="str">
        <f>IF(AND(A101="javelin 400", AND(D101='club records'!$F$31, E101&gt;='club records'!$G$31)), "CR", " ")</f>
        <v xml:space="preserve"> </v>
      </c>
      <c r="AD101" s="22" t="str">
        <f>IF(AND(A101="javelin 500", OR(AND(D101='club records'!$F$32, E101&gt;='club records'!$G$32), AND(D101='club records'!$F$33, E101&gt;='club records'!$G$33))), "CR", " ")</f>
        <v xml:space="preserve"> </v>
      </c>
      <c r="AE101" s="22" t="str">
        <f>IF(AND(A101="javelin 600", OR(AND(D101='club records'!$F$34, E101&gt;='club records'!$G$34), AND(D101='club records'!$F$35, E101&gt;='club records'!$G$35))), "CR", " ")</f>
        <v xml:space="preserve"> </v>
      </c>
      <c r="AF101" s="22" t="str">
        <f>IF(AND(A101="shot 2.72", AND(D101='club records'!$F$36, E101&gt;='club records'!$G$36)), "CR", " ")</f>
        <v xml:space="preserve"> </v>
      </c>
      <c r="AG101" s="22" t="str">
        <f>IF(AND(A101="shot 3", OR(AND(D101='club records'!$F$37, E101&gt;='club records'!$G$37), AND(D101='club records'!$F$38, E101&gt;='club records'!$G$38))), "CR", " ")</f>
        <v xml:space="preserve"> </v>
      </c>
      <c r="AH101" s="22" t="str">
        <f>IF(AND(A101="shot 4", OR(AND(D101='club records'!$F$39, E101&gt;='club records'!$G$39), AND(D101='club records'!$F$40, E101&gt;='club records'!$G$40))), "CR", " ")</f>
        <v xml:space="preserve"> </v>
      </c>
      <c r="AI101" s="22" t="str">
        <f>IF(AND(A101="70H", AND(D101='club records'!$J$6, E101&lt;='club records'!$K$6)), "CR", " ")</f>
        <v xml:space="preserve"> </v>
      </c>
      <c r="AJ101" s="22" t="str">
        <f>IF(AND(A101="75H", AND(D101='club records'!$J$7, E101&lt;='club records'!$K$7)), "CR", " ")</f>
        <v xml:space="preserve"> </v>
      </c>
      <c r="AK101" s="22" t="str">
        <f>IF(AND(A101="80H", AND(D101='club records'!$J$8, E101&lt;='club records'!$K$8)), "CR", " ")</f>
        <v xml:space="preserve"> </v>
      </c>
      <c r="AL101" s="22" t="str">
        <f>IF(AND(A101="100H", OR(AND(D101='club records'!$J$9, E101&lt;='club records'!$K$9), AND(D101='club records'!$J$10, E101&lt;='club records'!$K$10))), "CR", " ")</f>
        <v xml:space="preserve"> </v>
      </c>
      <c r="AM101" s="22" t="str">
        <f>IF(AND(A101="300H", AND(D101='club records'!$J$11, E101&lt;='club records'!$K$11)), "CR", " ")</f>
        <v xml:space="preserve"> </v>
      </c>
      <c r="AN101" s="22" t="str">
        <f>IF(AND(A101="400H", OR(AND(D101='club records'!$J$12, E101&lt;='club records'!$K$12), AND(D101='club records'!$J$13, E101&lt;='club records'!$K$13), AND(D101='club records'!$J$14, E101&lt;='club records'!$K$14))), "CR", " ")</f>
        <v xml:space="preserve"> </v>
      </c>
      <c r="AO101" s="22" t="str">
        <f>IF(AND(A101="1500SC", OR(AND(D101='club records'!$J$15, E101&lt;='club records'!$K$15), AND(D101='club records'!$J$16, E101&lt;='club records'!$K$16))), "CR", " ")</f>
        <v xml:space="preserve"> </v>
      </c>
      <c r="AP101" s="22" t="str">
        <f>IF(AND(A101="2000SC", OR(AND(D101='club records'!$J$18, E101&lt;='club records'!$K$18), AND(D101='club records'!$J$19, E101&lt;='club records'!$K$19))), "CR", " ")</f>
        <v xml:space="preserve"> </v>
      </c>
      <c r="AQ101" s="22" t="str">
        <f>IF(AND(A101="3000SC", AND(D101='club records'!$J$21, E101&lt;='club records'!$K$21)), "CR", " ")</f>
        <v xml:space="preserve"> </v>
      </c>
      <c r="AR101" s="21" t="str">
        <f>IF(AND(A101="4x100", OR(AND(D101='club records'!$N$1, E101&lt;='club records'!$O$1), AND(D101='club records'!$N$2, E101&lt;='club records'!$O$2), AND(D101='club records'!$N$3, E101&lt;='club records'!$O$3), AND(D101='club records'!$N$4, E101&lt;='club records'!$O$4), AND(D101='club records'!$N$5, E101&lt;='club records'!$O$5))), "CR", " ")</f>
        <v xml:space="preserve"> </v>
      </c>
      <c r="AS101" s="21" t="str">
        <f>IF(AND(A101="4x200", OR(AND(D101='club records'!$N$6, E101&lt;='club records'!$O$6), AND(D101='club records'!$N$7, E101&lt;='club records'!$O$7), AND(D101='club records'!$N$8, E101&lt;='club records'!$O$8), AND(D101='club records'!$N$9, E101&lt;='club records'!$O$9), AND(D101='club records'!$N$10, E101&lt;='club records'!$O$10))), "CR", " ")</f>
        <v xml:space="preserve"> </v>
      </c>
      <c r="AT101" s="21" t="str">
        <f>IF(AND(A101="4x300", OR(AND(D101='club records'!$N$11, E101&lt;='club records'!$O$11), AND(D101='club records'!$N$12, E101&lt;='club records'!$O$12))), "CR", " ")</f>
        <v xml:space="preserve"> </v>
      </c>
      <c r="AU101" s="21" t="str">
        <f>IF(AND(A101="4x400", OR(AND(D101='club records'!$N$13, E101&lt;='club records'!$O$13), AND(D101='club records'!$N$14, E101&lt;='club records'!$O$14), AND(D101='club records'!$N$15, E101&lt;='club records'!$O$15))), "CR", " ")</f>
        <v xml:space="preserve"> </v>
      </c>
      <c r="AV101" s="21" t="str">
        <f>IF(AND(A101="3x800", OR(AND(D101='club records'!$N$16, E101&lt;='club records'!$O$16), AND(D101='club records'!$N$17, E101&lt;='club records'!$O$17), AND(D101='club records'!$N$18, E101&lt;='club records'!$O$18), AND(D101='club records'!$N$19, E101&lt;='club records'!$O$19))), "CR", " ")</f>
        <v xml:space="preserve"> </v>
      </c>
      <c r="AW101" s="21" t="str">
        <f>IF(AND(A101="pentathlon", OR(AND(D101='club records'!$N$21, E101&gt;='club records'!$O$21), AND(D101='club records'!$N$22, E101&gt;='club records'!$O$22), AND(D101='club records'!$N$23, E101&gt;='club records'!$O$23), AND(D101='club records'!$N$24, E101&gt;='club records'!$O$24), AND(D101='club records'!$N$25, E101&gt;='club records'!$O$25))), "CR", " ")</f>
        <v xml:space="preserve"> </v>
      </c>
      <c r="AX101" s="21" t="str">
        <f>IF(AND(A101="heptathlon", OR(AND(D101='club records'!$N$26, E101&gt;='club records'!$O$26), AND(D101='club records'!$N$27, E101&gt;='club records'!$O$27), AND(D101='club records'!$N$28, E101&gt;='club records'!$O$28), )), "CR", " ")</f>
        <v xml:space="preserve"> </v>
      </c>
    </row>
    <row r="102" spans="1:50" ht="15" x14ac:dyDescent="0.25">
      <c r="A102" s="2">
        <v>100</v>
      </c>
      <c r="B102" s="2" t="s">
        <v>131</v>
      </c>
      <c r="C102" s="2" t="s">
        <v>298</v>
      </c>
      <c r="D102" s="13" t="s">
        <v>110</v>
      </c>
      <c r="E102" s="14">
        <v>19.43</v>
      </c>
      <c r="F102" s="19">
        <v>39903</v>
      </c>
      <c r="G102" s="2" t="s">
        <v>294</v>
      </c>
      <c r="H102" s="2" t="s">
        <v>295</v>
      </c>
      <c r="I102" s="20" t="str">
        <f>IF(OR(K102="CR", J102="CR", L102="CR", M102="CR", N102="CR", O102="CR", P102="CR", Q102="CR", R102="CR", S102="CR",T102="CR", U102="CR", V102="CR", W102="CR", X102="CR", Y102="CR", Z102="CR", AA102="CR", AB102="CR", AC102="CR", AD102="CR", AE102="CR", AF102="CR", AG102="CR", AH102="CR", AI102="CR", AJ102="CR", AK102="CR", AL102="CR", AM102="CR", AN102="CR", AO102="CR", AP102="CR", AQ102="CR", AR102="CR", AS102="CR", AT102="CR", AU102="CR", AV102="CR", AW102="CR", AX102="CR"), "***CLUB RECORD***", "")</f>
        <v/>
      </c>
      <c r="J102" s="21" t="str">
        <f>IF(AND(A102=100, OR(AND(D102='club records'!$B$6, E102&lt;='club records'!$C$6), AND(D102='club records'!$B$7, E102&lt;='club records'!$C$7), AND(D102='club records'!$B$8, E102&lt;='club records'!$C$8), AND(D102='club records'!$B$9, E102&lt;='club records'!$C$9), AND(D102='club records'!$B$10, E102&lt;='club records'!$C$10))),"CR"," ")</f>
        <v xml:space="preserve"> </v>
      </c>
      <c r="K102" s="21" t="str">
        <f>IF(AND(A102=200, OR(AND(D102='club records'!$B$11, E102&lt;='club records'!$C$11), AND(D102='club records'!$B$12, E102&lt;='club records'!$C$12), AND(D102='club records'!$B$13, E102&lt;='club records'!$C$13), AND(D102='club records'!$B$14, E102&lt;='club records'!$C$14), AND(D102='club records'!$B$15, E102&lt;='club records'!$C$15))),"CR"," ")</f>
        <v xml:space="preserve"> </v>
      </c>
      <c r="L102" s="21" t="str">
        <f>IF(AND(A102=300, OR(AND(D102='club records'!$B$16, E102&lt;='club records'!$C$16), AND(D102='club records'!$B$17, E102&lt;='club records'!$C$17))),"CR"," ")</f>
        <v xml:space="preserve"> </v>
      </c>
      <c r="M102" s="21" t="str">
        <f>IF(AND(A102=400, OR(AND(D102='club records'!$B$19, E102&lt;='club records'!$C$19), AND(D102='club records'!$B$20, E102&lt;='club records'!$C$20), AND(D102='club records'!$B$21, E102&lt;='club records'!$C$21))),"CR"," ")</f>
        <v xml:space="preserve"> </v>
      </c>
      <c r="N102" s="21" t="str">
        <f>IF(AND(A102=800, OR(AND(D102='club records'!$B$22, E102&lt;='club records'!$C$22), AND(D102='club records'!$B$23, E102&lt;='club records'!$C$23), AND(D102='club records'!$B$24, E102&lt;='club records'!$C$24), AND(D102='club records'!$B$25, E102&lt;='club records'!$C$25), AND(D102='club records'!$B$26, E102&lt;='club records'!$C$26))),"CR"," ")</f>
        <v xml:space="preserve"> </v>
      </c>
      <c r="O102" s="21" t="str">
        <f>IF(AND(A102=1200, AND(D102='club records'!$B$28, E102&lt;='club records'!$C$28)),"CR"," ")</f>
        <v xml:space="preserve"> </v>
      </c>
      <c r="P102" s="21" t="str">
        <f>IF(AND(A102=1500, OR(AND(D102='club records'!$B$29, E102&lt;='club records'!$C$29), AND(D102='club records'!$B$30, E102&lt;='club records'!$C$30), AND(D102='club records'!$B$31, E102&lt;='club records'!$C$31), AND(D102='club records'!$B$32, E102&lt;='club records'!$C$32), AND(D102='club records'!$B$33, E102&lt;='club records'!$C$33))),"CR"," ")</f>
        <v xml:space="preserve"> </v>
      </c>
      <c r="Q102" s="21" t="str">
        <f>IF(AND(A102="1M", AND(D102='club records'!$B$37,E102&lt;='club records'!$C$37)),"CR"," ")</f>
        <v xml:space="preserve"> </v>
      </c>
      <c r="R102" s="21" t="str">
        <f>IF(AND(A102=3000, OR(AND(D102='club records'!$B$39, E102&lt;='club records'!$C$39), AND(D102='club records'!$B$40, E102&lt;='club records'!$C$40), AND(D102='club records'!$B$41, E102&lt;='club records'!$C$41))),"CR"," ")</f>
        <v xml:space="preserve"> </v>
      </c>
      <c r="S102" s="21" t="str">
        <f>IF(AND(A102=5000, OR(AND(D102='club records'!$B$42, E102&lt;='club records'!$C$42), AND(D102='club records'!$B$43, E102&lt;='club records'!$C$43))),"CR"," ")</f>
        <v xml:space="preserve"> </v>
      </c>
      <c r="T102" s="21" t="str">
        <f>IF(AND(A102=10000, OR(AND(D102='club records'!$B$44, E102&lt;='club records'!$C$44), AND(D102='club records'!$B$45, E102&lt;='club records'!$C$45))),"CR"," ")</f>
        <v xml:space="preserve"> </v>
      </c>
      <c r="U102" s="22" t="str">
        <f>IF(AND(A102="high jump", OR(AND(D102='club records'!$F$1, E102&gt;='club records'!$G$1), AND(D102='club records'!$F$2, E102&gt;='club records'!$G$2), AND(D102='club records'!$F$3, E102&gt;='club records'!$G$3),AND(D102='club records'!$F$4, E102&gt;='club records'!$G$4), AND(D102='club records'!$F$5, E102&gt;='club records'!$G$5))), "CR", " ")</f>
        <v xml:space="preserve"> </v>
      </c>
      <c r="V102" s="22" t="str">
        <f>IF(AND(A102="long jump", OR(AND(D102='club records'!$F$6, E102&gt;='club records'!$G$6), AND(D102='club records'!$F$7, E102&gt;='club records'!$G$7), AND(D102='club records'!$F$8, E102&gt;='club records'!$G$8), AND(D102='club records'!$F$9, E102&gt;='club records'!$G$9), AND(D102='club records'!$F$10, E102&gt;='club records'!$G$10))), "CR", " ")</f>
        <v xml:space="preserve"> </v>
      </c>
      <c r="W102" s="22" t="str">
        <f>IF(AND(A102="triple jump", OR(AND(D102='club records'!$F$11, E102&gt;='club records'!$G$11), AND(D102='club records'!$F$12, E102&gt;='club records'!$G$12), AND(D102='club records'!$F$13, E102&gt;='club records'!$G$13), AND(D102='club records'!$F$14, E102&gt;='club records'!$G$14), AND(D102='club records'!$F$15, E102&gt;='club records'!$G$15))), "CR", " ")</f>
        <v xml:space="preserve"> </v>
      </c>
      <c r="X102" s="22" t="str">
        <f>IF(AND(A102="pole vault", OR(AND(D102='club records'!$F$16, E102&gt;='club records'!$G$16), AND(D102='club records'!$F$17, E102&gt;='club records'!$G$17), AND(D102='club records'!$F$18, E102&gt;='club records'!$G$18), AND(D102='club records'!$F$19, E102&gt;='club records'!$G$19), AND(D102='club records'!$F$20, E102&gt;='club records'!$G$20))), "CR", " ")</f>
        <v xml:space="preserve"> </v>
      </c>
      <c r="Y102" s="22" t="str">
        <f>IF(AND(A102="discus 0.75", AND(D102='club records'!$F$21, E102&gt;='club records'!$G$21)), "CR", " ")</f>
        <v xml:space="preserve"> </v>
      </c>
      <c r="Z102" s="22" t="str">
        <f>IF(AND(A102="discus 1", OR(AND(D102='club records'!$F$22, E102&gt;='club records'!$G$22), AND(D102='club records'!$F$23, E102&gt;='club records'!$G$23), AND(D102='club records'!$F$24, E102&gt;='club records'!$G$24), AND(D102='club records'!$F$25, E102&gt;='club records'!$G$25))), "CR", " ")</f>
        <v xml:space="preserve"> </v>
      </c>
      <c r="AA102" s="22" t="str">
        <f>IF(AND(A102="hammer 3", OR(AND(D102='club records'!$F$26, E102&gt;='club records'!$G$26), AND(D102='club records'!$F$27, E102&gt;='club records'!$G$27), AND(D102='club records'!$F$28, E102&gt;='club records'!$G$28))), "CR", " ")</f>
        <v xml:space="preserve"> </v>
      </c>
      <c r="AB102" s="22" t="str">
        <f>IF(AND(A102="hammer 4", OR(AND(D102='club records'!$F$29, E102&gt;='club records'!$G$29), AND(D102='club records'!$F$30, E102&gt;='club records'!$G$30))), "CR", " ")</f>
        <v xml:space="preserve"> </v>
      </c>
      <c r="AC102" s="22" t="str">
        <f>IF(AND(A102="javelin 400", AND(D102='club records'!$F$31, E102&gt;='club records'!$G$31)), "CR", " ")</f>
        <v xml:space="preserve"> </v>
      </c>
      <c r="AD102" s="22" t="str">
        <f>IF(AND(A102="javelin 500", OR(AND(D102='club records'!$F$32, E102&gt;='club records'!$G$32), AND(D102='club records'!$F$33, E102&gt;='club records'!$G$33))), "CR", " ")</f>
        <v xml:space="preserve"> </v>
      </c>
      <c r="AE102" s="22" t="str">
        <f>IF(AND(A102="javelin 600", OR(AND(D102='club records'!$F$34, E102&gt;='club records'!$G$34), AND(D102='club records'!$F$35, E102&gt;='club records'!$G$35))), "CR", " ")</f>
        <v xml:space="preserve"> </v>
      </c>
      <c r="AF102" s="22" t="str">
        <f>IF(AND(A102="shot 2.72", AND(D102='club records'!$F$36, E102&gt;='club records'!$G$36)), "CR", " ")</f>
        <v xml:space="preserve"> </v>
      </c>
      <c r="AG102" s="22" t="str">
        <f>IF(AND(A102="shot 3", OR(AND(D102='club records'!$F$37, E102&gt;='club records'!$G$37), AND(D102='club records'!$F$38, E102&gt;='club records'!$G$38))), "CR", " ")</f>
        <v xml:space="preserve"> </v>
      </c>
      <c r="AH102" s="22" t="str">
        <f>IF(AND(A102="shot 4", OR(AND(D102='club records'!$F$39, E102&gt;='club records'!$G$39), AND(D102='club records'!$F$40, E102&gt;='club records'!$G$40))), "CR", " ")</f>
        <v xml:space="preserve"> </v>
      </c>
      <c r="AI102" s="22" t="str">
        <f>IF(AND(A102="70H", AND(D102='club records'!$J$6, E102&lt;='club records'!$K$6)), "CR", " ")</f>
        <v xml:space="preserve"> </v>
      </c>
      <c r="AJ102" s="22" t="str">
        <f>IF(AND(A102="75H", AND(D102='club records'!$J$7, E102&lt;='club records'!$K$7)), "CR", " ")</f>
        <v xml:space="preserve"> </v>
      </c>
      <c r="AK102" s="22" t="str">
        <f>IF(AND(A102="80H", AND(D102='club records'!$J$8, E102&lt;='club records'!$K$8)), "CR", " ")</f>
        <v xml:space="preserve"> </v>
      </c>
      <c r="AL102" s="22" t="str">
        <f>IF(AND(A102="100H", OR(AND(D102='club records'!$J$9, E102&lt;='club records'!$K$9), AND(D102='club records'!$J$10, E102&lt;='club records'!$K$10))), "CR", " ")</f>
        <v xml:space="preserve"> </v>
      </c>
      <c r="AM102" s="22" t="str">
        <f>IF(AND(A102="300H", AND(D102='club records'!$J$11, E102&lt;='club records'!$K$11)), "CR", " ")</f>
        <v xml:space="preserve"> </v>
      </c>
      <c r="AN102" s="22" t="str">
        <f>IF(AND(A102="400H", OR(AND(D102='club records'!$J$12, E102&lt;='club records'!$K$12), AND(D102='club records'!$J$13, E102&lt;='club records'!$K$13), AND(D102='club records'!$J$14, E102&lt;='club records'!$K$14))), "CR", " ")</f>
        <v xml:space="preserve"> </v>
      </c>
      <c r="AO102" s="22" t="str">
        <f>IF(AND(A102="1500SC", OR(AND(D102='club records'!$J$15, E102&lt;='club records'!$K$15), AND(D102='club records'!$J$16, E102&lt;='club records'!$K$16))), "CR", " ")</f>
        <v xml:space="preserve"> </v>
      </c>
      <c r="AP102" s="22" t="str">
        <f>IF(AND(A102="2000SC", OR(AND(D102='club records'!$J$18, E102&lt;='club records'!$K$18), AND(D102='club records'!$J$19, E102&lt;='club records'!$K$19))), "CR", " ")</f>
        <v xml:space="preserve"> </v>
      </c>
      <c r="AQ102" s="22" t="str">
        <f>IF(AND(A102="3000SC", AND(D102='club records'!$J$21, E102&lt;='club records'!$K$21)), "CR", " ")</f>
        <v xml:space="preserve"> </v>
      </c>
      <c r="AR102" s="21" t="str">
        <f>IF(AND(A102="4x100", OR(AND(D102='club records'!$N$1, E102&lt;='club records'!$O$1), AND(D102='club records'!$N$2, E102&lt;='club records'!$O$2), AND(D102='club records'!$N$3, E102&lt;='club records'!$O$3), AND(D102='club records'!$N$4, E102&lt;='club records'!$O$4), AND(D102='club records'!$N$5, E102&lt;='club records'!$O$5))), "CR", " ")</f>
        <v xml:space="preserve"> </v>
      </c>
      <c r="AS102" s="21" t="str">
        <f>IF(AND(A102="4x200", OR(AND(D102='club records'!$N$6, E102&lt;='club records'!$O$6), AND(D102='club records'!$N$7, E102&lt;='club records'!$O$7), AND(D102='club records'!$N$8, E102&lt;='club records'!$O$8), AND(D102='club records'!$N$9, E102&lt;='club records'!$O$9), AND(D102='club records'!$N$10, E102&lt;='club records'!$O$10))), "CR", " ")</f>
        <v xml:space="preserve"> </v>
      </c>
      <c r="AT102" s="21" t="str">
        <f>IF(AND(A102="4x300", OR(AND(D102='club records'!$N$11, E102&lt;='club records'!$O$11), AND(D102='club records'!$N$12, E102&lt;='club records'!$O$12))), "CR", " ")</f>
        <v xml:space="preserve"> </v>
      </c>
      <c r="AU102" s="21" t="str">
        <f>IF(AND(A102="4x400", OR(AND(D102='club records'!$N$13, E102&lt;='club records'!$O$13), AND(D102='club records'!$N$14, E102&lt;='club records'!$O$14), AND(D102='club records'!$N$15, E102&lt;='club records'!$O$15))), "CR", " ")</f>
        <v xml:space="preserve"> </v>
      </c>
      <c r="AV102" s="21" t="str">
        <f>IF(AND(A102="3x800", OR(AND(D102='club records'!$N$16, E102&lt;='club records'!$O$16), AND(D102='club records'!$N$17, E102&lt;='club records'!$O$17), AND(D102='club records'!$N$18, E102&lt;='club records'!$O$18), AND(D102='club records'!$N$19, E102&lt;='club records'!$O$19))), "CR", " ")</f>
        <v xml:space="preserve"> </v>
      </c>
      <c r="AW102" s="21" t="str">
        <f>IF(AND(A102="pentathlon", OR(AND(D102='club records'!$N$21, E102&gt;='club records'!$O$21), AND(D102='club records'!$N$22, E102&gt;='club records'!$O$22), AND(D102='club records'!$N$23, E102&gt;='club records'!$O$23), AND(D102='club records'!$N$24, E102&gt;='club records'!$O$24), AND(D102='club records'!$N$25, E102&gt;='club records'!$O$25))), "CR", " ")</f>
        <v xml:space="preserve"> </v>
      </c>
      <c r="AX102" s="21" t="str">
        <f>IF(AND(A102="heptathlon", OR(AND(D102='club records'!$N$26, E102&gt;='club records'!$O$26), AND(D102='club records'!$N$27, E102&gt;='club records'!$O$27), AND(D102='club records'!$N$28, E102&gt;='club records'!$O$28), )), "CR", " ")</f>
        <v xml:space="preserve"> </v>
      </c>
    </row>
    <row r="103" spans="1:50" ht="15" x14ac:dyDescent="0.25">
      <c r="A103" s="2">
        <v>150</v>
      </c>
      <c r="B103" s="2" t="s">
        <v>486</v>
      </c>
      <c r="C103" s="2" t="s">
        <v>487</v>
      </c>
      <c r="D103" s="13" t="s">
        <v>110</v>
      </c>
      <c r="E103" s="15">
        <v>26.21</v>
      </c>
      <c r="F103" s="19">
        <v>43644</v>
      </c>
      <c r="G103" s="2" t="s">
        <v>294</v>
      </c>
      <c r="H103" s="2" t="s">
        <v>334</v>
      </c>
      <c r="I103" s="20" t="s">
        <v>430</v>
      </c>
      <c r="N103" s="2"/>
      <c r="O103" s="2"/>
      <c r="P103" s="2"/>
      <c r="Q103" s="2"/>
      <c r="R103" s="2"/>
      <c r="S103" s="2"/>
    </row>
    <row r="104" spans="1:50" ht="15" x14ac:dyDescent="0.25">
      <c r="A104" s="2">
        <v>200</v>
      </c>
      <c r="B104" s="2" t="s">
        <v>74</v>
      </c>
      <c r="C104" s="2" t="s">
        <v>234</v>
      </c>
      <c r="D104" s="13" t="s">
        <v>110</v>
      </c>
      <c r="E104" s="14">
        <v>31.6</v>
      </c>
      <c r="F104" s="19">
        <v>39903</v>
      </c>
      <c r="G104" s="2" t="s">
        <v>294</v>
      </c>
      <c r="H104" s="2" t="s">
        <v>295</v>
      </c>
      <c r="I104" s="20" t="str">
        <f>IF(OR(K104="CR", J104="CR", L104="CR", M104="CR", N104="CR", O104="CR", P104="CR", Q104="CR", R104="CR", S104="CR",T104="CR", U104="CR", V104="CR", W104="CR", X104="CR", Y104="CR", Z104="CR", AA104="CR", AB104="CR", AC104="CR", AD104="CR", AE104="CR", AF104="CR", AG104="CR", AH104="CR", AI104="CR", AJ104="CR", AK104="CR", AL104="CR", AM104="CR", AN104="CR", AO104="CR", AP104="CR", AQ104="CR", AR104="CR", AS104="CR", AT104="CR", AU104="CR", AV104="CR", AW104="CR", AX104="CR"), "***CLUB RECORD***", "")</f>
        <v/>
      </c>
      <c r="J104" s="21" t="str">
        <f>IF(AND(A104=100, OR(AND(D104='club records'!$B$6, E104&lt;='club records'!$C$6), AND(D104='club records'!$B$7, E104&lt;='club records'!$C$7), AND(D104='club records'!$B$8, E104&lt;='club records'!$C$8), AND(D104='club records'!$B$9, E104&lt;='club records'!$C$9), AND(D104='club records'!$B$10, E104&lt;='club records'!$C$10))),"CR"," ")</f>
        <v xml:space="preserve"> </v>
      </c>
      <c r="K104" s="21" t="str">
        <f>IF(AND(A104=200, OR(AND(D104='club records'!$B$11, E104&lt;='club records'!$C$11), AND(D104='club records'!$B$12, E104&lt;='club records'!$C$12), AND(D104='club records'!$B$13, E104&lt;='club records'!$C$13), AND(D104='club records'!$B$14, E104&lt;='club records'!$C$14), AND(D104='club records'!$B$15, E104&lt;='club records'!$C$15))),"CR"," ")</f>
        <v xml:space="preserve"> </v>
      </c>
      <c r="L104" s="21" t="str">
        <f>IF(AND(A104=300, OR(AND(D104='club records'!$B$16, E104&lt;='club records'!$C$16), AND(D104='club records'!$B$17, E104&lt;='club records'!$C$17))),"CR"," ")</f>
        <v xml:space="preserve"> </v>
      </c>
      <c r="M104" s="21" t="str">
        <f>IF(AND(A104=400, OR(AND(D104='club records'!$B$19, E104&lt;='club records'!$C$19), AND(D104='club records'!$B$20, E104&lt;='club records'!$C$20), AND(D104='club records'!$B$21, E104&lt;='club records'!$C$21))),"CR"," ")</f>
        <v xml:space="preserve"> </v>
      </c>
      <c r="N104" s="21" t="str">
        <f>IF(AND(A104=800, OR(AND(D104='club records'!$B$22, E104&lt;='club records'!$C$22), AND(D104='club records'!$B$23, E104&lt;='club records'!$C$23), AND(D104='club records'!$B$24, E104&lt;='club records'!$C$24), AND(D104='club records'!$B$25, E104&lt;='club records'!$C$25), AND(D104='club records'!$B$26, E104&lt;='club records'!$C$26))),"CR"," ")</f>
        <v xml:space="preserve"> </v>
      </c>
      <c r="O104" s="21" t="str">
        <f>IF(AND(A104=1200, AND(D104='club records'!$B$28, E104&lt;='club records'!$C$28)),"CR"," ")</f>
        <v xml:space="preserve"> </v>
      </c>
      <c r="P104" s="21" t="str">
        <f>IF(AND(A104=1500, OR(AND(D104='club records'!$B$29, E104&lt;='club records'!$C$29), AND(D104='club records'!$B$30, E104&lt;='club records'!$C$30), AND(D104='club records'!$B$31, E104&lt;='club records'!$C$31), AND(D104='club records'!$B$32, E104&lt;='club records'!$C$32), AND(D104='club records'!$B$33, E104&lt;='club records'!$C$33))),"CR"," ")</f>
        <v xml:space="preserve"> </v>
      </c>
      <c r="Q104" s="21" t="str">
        <f>IF(AND(A104="1M", AND(D104='club records'!$B$37,E104&lt;='club records'!$C$37)),"CR"," ")</f>
        <v xml:space="preserve"> </v>
      </c>
      <c r="R104" s="21" t="str">
        <f>IF(AND(A104=3000, OR(AND(D104='club records'!$B$39, E104&lt;='club records'!$C$39), AND(D104='club records'!$B$40, E104&lt;='club records'!$C$40), AND(D104='club records'!$B$41, E104&lt;='club records'!$C$41))),"CR"," ")</f>
        <v xml:space="preserve"> </v>
      </c>
      <c r="S104" s="21" t="str">
        <f>IF(AND(A104=5000, OR(AND(D104='club records'!$B$42, E104&lt;='club records'!$C$42), AND(D104='club records'!$B$43, E104&lt;='club records'!$C$43))),"CR"," ")</f>
        <v xml:space="preserve"> </v>
      </c>
      <c r="T104" s="21" t="str">
        <f>IF(AND(A104=10000, OR(AND(D104='club records'!$B$44, E104&lt;='club records'!$C$44), AND(D104='club records'!$B$45, E104&lt;='club records'!$C$45))),"CR"," ")</f>
        <v xml:space="preserve"> </v>
      </c>
      <c r="U104" s="22" t="str">
        <f>IF(AND(A104="high jump", OR(AND(D104='club records'!$F$1, E104&gt;='club records'!$G$1), AND(D104='club records'!$F$2, E104&gt;='club records'!$G$2), AND(D104='club records'!$F$3, E104&gt;='club records'!$G$3),AND(D104='club records'!$F$4, E104&gt;='club records'!$G$4), AND(D104='club records'!$F$5, E104&gt;='club records'!$G$5))), "CR", " ")</f>
        <v xml:space="preserve"> </v>
      </c>
      <c r="V104" s="22" t="str">
        <f>IF(AND(A104="long jump", OR(AND(D104='club records'!$F$6, E104&gt;='club records'!$G$6), AND(D104='club records'!$F$7, E104&gt;='club records'!$G$7), AND(D104='club records'!$F$8, E104&gt;='club records'!$G$8), AND(D104='club records'!$F$9, E104&gt;='club records'!$G$9), AND(D104='club records'!$F$10, E104&gt;='club records'!$G$10))), "CR", " ")</f>
        <v xml:space="preserve"> </v>
      </c>
      <c r="W104" s="22" t="str">
        <f>IF(AND(A104="triple jump", OR(AND(D104='club records'!$F$11, E104&gt;='club records'!$G$11), AND(D104='club records'!$F$12, E104&gt;='club records'!$G$12), AND(D104='club records'!$F$13, E104&gt;='club records'!$G$13), AND(D104='club records'!$F$14, E104&gt;='club records'!$G$14), AND(D104='club records'!$F$15, E104&gt;='club records'!$G$15))), "CR", " ")</f>
        <v xml:space="preserve"> </v>
      </c>
      <c r="X104" s="22" t="str">
        <f>IF(AND(A104="pole vault", OR(AND(D104='club records'!$F$16, E104&gt;='club records'!$G$16), AND(D104='club records'!$F$17, E104&gt;='club records'!$G$17), AND(D104='club records'!$F$18, E104&gt;='club records'!$G$18), AND(D104='club records'!$F$19, E104&gt;='club records'!$G$19), AND(D104='club records'!$F$20, E104&gt;='club records'!$G$20))), "CR", " ")</f>
        <v xml:space="preserve"> </v>
      </c>
      <c r="Y104" s="22" t="str">
        <f>IF(AND(A104="discus 0.75", AND(D104='club records'!$F$21, E104&gt;='club records'!$G$21)), "CR", " ")</f>
        <v xml:space="preserve"> </v>
      </c>
      <c r="Z104" s="22" t="str">
        <f>IF(AND(A104="discus 1", OR(AND(D104='club records'!$F$22, E104&gt;='club records'!$G$22), AND(D104='club records'!$F$23, E104&gt;='club records'!$G$23), AND(D104='club records'!$F$24, E104&gt;='club records'!$G$24), AND(D104='club records'!$F$25, E104&gt;='club records'!$G$25))), "CR", " ")</f>
        <v xml:space="preserve"> </v>
      </c>
      <c r="AA104" s="22" t="str">
        <f>IF(AND(A104="hammer 3", OR(AND(D104='club records'!$F$26, E104&gt;='club records'!$G$26), AND(D104='club records'!$F$27, E104&gt;='club records'!$G$27), AND(D104='club records'!$F$28, E104&gt;='club records'!$G$28))), "CR", " ")</f>
        <v xml:space="preserve"> </v>
      </c>
      <c r="AB104" s="22" t="str">
        <f>IF(AND(A104="hammer 4", OR(AND(D104='club records'!$F$29, E104&gt;='club records'!$G$29), AND(D104='club records'!$F$30, E104&gt;='club records'!$G$30))), "CR", " ")</f>
        <v xml:space="preserve"> </v>
      </c>
      <c r="AC104" s="22" t="str">
        <f>IF(AND(A104="javelin 400", AND(D104='club records'!$F$31, E104&gt;='club records'!$G$31)), "CR", " ")</f>
        <v xml:space="preserve"> </v>
      </c>
      <c r="AD104" s="22" t="str">
        <f>IF(AND(A104="javelin 500", OR(AND(D104='club records'!$F$32, E104&gt;='club records'!$G$32), AND(D104='club records'!$F$33, E104&gt;='club records'!$G$33))), "CR", " ")</f>
        <v xml:space="preserve"> </v>
      </c>
      <c r="AE104" s="22" t="str">
        <f>IF(AND(A104="javelin 600", OR(AND(D104='club records'!$F$34, E104&gt;='club records'!$G$34), AND(D104='club records'!$F$35, E104&gt;='club records'!$G$35))), "CR", " ")</f>
        <v xml:space="preserve"> </v>
      </c>
      <c r="AF104" s="22" t="str">
        <f>IF(AND(A104="shot 2.72", AND(D104='club records'!$F$36, E104&gt;='club records'!$G$36)), "CR", " ")</f>
        <v xml:space="preserve"> </v>
      </c>
      <c r="AG104" s="22" t="str">
        <f>IF(AND(A104="shot 3", OR(AND(D104='club records'!$F$37, E104&gt;='club records'!$G$37), AND(D104='club records'!$F$38, E104&gt;='club records'!$G$38))), "CR", " ")</f>
        <v xml:space="preserve"> </v>
      </c>
      <c r="AH104" s="22" t="str">
        <f>IF(AND(A104="shot 4", OR(AND(D104='club records'!$F$39, E104&gt;='club records'!$G$39), AND(D104='club records'!$F$40, E104&gt;='club records'!$G$40))), "CR", " ")</f>
        <v xml:space="preserve"> </v>
      </c>
      <c r="AI104" s="22" t="str">
        <f>IF(AND(A104="70H", AND(D104='club records'!$J$6, E104&lt;='club records'!$K$6)), "CR", " ")</f>
        <v xml:space="preserve"> </v>
      </c>
      <c r="AJ104" s="22" t="str">
        <f>IF(AND(A104="75H", AND(D104='club records'!$J$7, E104&lt;='club records'!$K$7)), "CR", " ")</f>
        <v xml:space="preserve"> </v>
      </c>
      <c r="AK104" s="22" t="str">
        <f>IF(AND(A104="80H", AND(D104='club records'!$J$8, E104&lt;='club records'!$K$8)), "CR", " ")</f>
        <v xml:space="preserve"> </v>
      </c>
      <c r="AL104" s="22" t="str">
        <f>IF(AND(A104="100H", OR(AND(D104='club records'!$J$9, E104&lt;='club records'!$K$9), AND(D104='club records'!$J$10, E104&lt;='club records'!$K$10))), "CR", " ")</f>
        <v xml:space="preserve"> </v>
      </c>
      <c r="AM104" s="22" t="str">
        <f>IF(AND(A104="300H", AND(D104='club records'!$J$11, E104&lt;='club records'!$K$11)), "CR", " ")</f>
        <v xml:space="preserve"> </v>
      </c>
      <c r="AN104" s="22" t="str">
        <f>IF(AND(A104="400H", OR(AND(D104='club records'!$J$12, E104&lt;='club records'!$K$12), AND(D104='club records'!$J$13, E104&lt;='club records'!$K$13), AND(D104='club records'!$J$14, E104&lt;='club records'!$K$14))), "CR", " ")</f>
        <v xml:space="preserve"> </v>
      </c>
      <c r="AO104" s="22" t="str">
        <f>IF(AND(A104="1500SC", OR(AND(D104='club records'!$J$15, E104&lt;='club records'!$K$15), AND(D104='club records'!$J$16, E104&lt;='club records'!$K$16))), "CR", " ")</f>
        <v xml:space="preserve"> </v>
      </c>
      <c r="AP104" s="22" t="str">
        <f>IF(AND(A104="2000SC", OR(AND(D104='club records'!$J$18, E104&lt;='club records'!$K$18), AND(D104='club records'!$J$19, E104&lt;='club records'!$K$19))), "CR", " ")</f>
        <v xml:space="preserve"> </v>
      </c>
      <c r="AQ104" s="22" t="str">
        <f>IF(AND(A104="3000SC", AND(D104='club records'!$J$21, E104&lt;='club records'!$K$21)), "CR", " ")</f>
        <v xml:space="preserve"> </v>
      </c>
      <c r="AR104" s="21" t="str">
        <f>IF(AND(A104="4x100", OR(AND(D104='club records'!$N$1, E104&lt;='club records'!$O$1), AND(D104='club records'!$N$2, E104&lt;='club records'!$O$2), AND(D104='club records'!$N$3, E104&lt;='club records'!$O$3), AND(D104='club records'!$N$4, E104&lt;='club records'!$O$4), AND(D104='club records'!$N$5, E104&lt;='club records'!$O$5))), "CR", " ")</f>
        <v xml:space="preserve"> </v>
      </c>
      <c r="AS104" s="21" t="str">
        <f>IF(AND(A104="4x200", OR(AND(D104='club records'!$N$6, E104&lt;='club records'!$O$6), AND(D104='club records'!$N$7, E104&lt;='club records'!$O$7), AND(D104='club records'!$N$8, E104&lt;='club records'!$O$8), AND(D104='club records'!$N$9, E104&lt;='club records'!$O$9), AND(D104='club records'!$N$10, E104&lt;='club records'!$O$10))), "CR", " ")</f>
        <v xml:space="preserve"> </v>
      </c>
      <c r="AT104" s="21" t="str">
        <f>IF(AND(A104="4x300", OR(AND(D104='club records'!$N$11, E104&lt;='club records'!$O$11), AND(D104='club records'!$N$12, E104&lt;='club records'!$O$12))), "CR", " ")</f>
        <v xml:space="preserve"> </v>
      </c>
      <c r="AU104" s="21" t="str">
        <f>IF(AND(A104="4x400", OR(AND(D104='club records'!$N$13, E104&lt;='club records'!$O$13), AND(D104='club records'!$N$14, E104&lt;='club records'!$O$14), AND(D104='club records'!$N$15, E104&lt;='club records'!$O$15))), "CR", " ")</f>
        <v xml:space="preserve"> </v>
      </c>
      <c r="AV104" s="21" t="str">
        <f>IF(AND(A104="3x800", OR(AND(D104='club records'!$N$16, E104&lt;='club records'!$O$16), AND(D104='club records'!$N$17, E104&lt;='club records'!$O$17), AND(D104='club records'!$N$18, E104&lt;='club records'!$O$18), AND(D104='club records'!$N$19, E104&lt;='club records'!$O$19))), "CR", " ")</f>
        <v xml:space="preserve"> </v>
      </c>
      <c r="AW104" s="21" t="str">
        <f>IF(AND(A104="pentathlon", OR(AND(D104='club records'!$N$21, E104&gt;='club records'!$O$21), AND(D104='club records'!$N$22, E104&gt;='club records'!$O$22), AND(D104='club records'!$N$23, E104&gt;='club records'!$O$23), AND(D104='club records'!$N$24, E104&gt;='club records'!$O$24), AND(D104='club records'!$N$25, E104&gt;='club records'!$O$25))), "CR", " ")</f>
        <v xml:space="preserve"> </v>
      </c>
      <c r="AX104" s="21" t="str">
        <f>IF(AND(A104="heptathlon", OR(AND(D104='club records'!$N$26, E104&gt;='club records'!$O$26), AND(D104='club records'!$N$27, E104&gt;='club records'!$O$27), AND(D104='club records'!$N$28, E104&gt;='club records'!$O$28), )), "CR", " ")</f>
        <v xml:space="preserve"> </v>
      </c>
    </row>
    <row r="105" spans="1:50" ht="15" x14ac:dyDescent="0.25">
      <c r="A105" s="2">
        <v>200</v>
      </c>
      <c r="B105" s="2" t="s">
        <v>235</v>
      </c>
      <c r="C105" s="2" t="s">
        <v>236</v>
      </c>
      <c r="D105" s="13" t="s">
        <v>110</v>
      </c>
      <c r="E105" s="14">
        <v>32.86</v>
      </c>
      <c r="F105" s="19">
        <v>39903</v>
      </c>
      <c r="G105" s="2" t="s">
        <v>294</v>
      </c>
      <c r="H105" s="2" t="s">
        <v>295</v>
      </c>
      <c r="I105" s="20" t="str">
        <f>IF(OR(K105="CR", J105="CR", L105="CR", M105="CR", N105="CR", O105="CR", P105="CR", Q105="CR", R105="CR", S105="CR",T105="CR", U105="CR", V105="CR", W105="CR", X105="CR", Y105="CR", Z105="CR", AA105="CR", AB105="CR", AC105="CR", AD105="CR", AE105="CR", AF105="CR", AG105="CR", AH105="CR", AI105="CR", AJ105="CR", AK105="CR", AL105="CR", AM105="CR", AN105="CR", AO105="CR", AP105="CR", AQ105="CR", AR105="CR", AS105="CR", AT105="CR", AU105="CR", AV105="CR", AW105="CR", AX105="CR"), "***CLUB RECORD***", "")</f>
        <v/>
      </c>
      <c r="J105" s="21" t="str">
        <f>IF(AND(A105=100, OR(AND(D105='club records'!$B$6, E105&lt;='club records'!$C$6), AND(D105='club records'!$B$7, E105&lt;='club records'!$C$7), AND(D105='club records'!$B$8, E105&lt;='club records'!$C$8), AND(D105='club records'!$B$9, E105&lt;='club records'!$C$9), AND(D105='club records'!$B$10, E105&lt;='club records'!$C$10))),"CR"," ")</f>
        <v xml:space="preserve"> </v>
      </c>
      <c r="K105" s="21" t="str">
        <f>IF(AND(A105=200, OR(AND(D105='club records'!$B$11, E105&lt;='club records'!$C$11), AND(D105='club records'!$B$12, E105&lt;='club records'!$C$12), AND(D105='club records'!$B$13, E105&lt;='club records'!$C$13), AND(D105='club records'!$B$14, E105&lt;='club records'!$C$14), AND(D105='club records'!$B$15, E105&lt;='club records'!$C$15))),"CR"," ")</f>
        <v xml:space="preserve"> </v>
      </c>
      <c r="L105" s="21" t="str">
        <f>IF(AND(A105=300, OR(AND(D105='club records'!$B$16, E105&lt;='club records'!$C$16), AND(D105='club records'!$B$17, E105&lt;='club records'!$C$17))),"CR"," ")</f>
        <v xml:space="preserve"> </v>
      </c>
      <c r="M105" s="21" t="str">
        <f>IF(AND(A105=400, OR(AND(D105='club records'!$B$19, E105&lt;='club records'!$C$19), AND(D105='club records'!$B$20, E105&lt;='club records'!$C$20), AND(D105='club records'!$B$21, E105&lt;='club records'!$C$21))),"CR"," ")</f>
        <v xml:space="preserve"> </v>
      </c>
      <c r="N105" s="21" t="str">
        <f>IF(AND(A105=800, OR(AND(D105='club records'!$B$22, E105&lt;='club records'!$C$22), AND(D105='club records'!$B$23, E105&lt;='club records'!$C$23), AND(D105='club records'!$B$24, E105&lt;='club records'!$C$24), AND(D105='club records'!$B$25, E105&lt;='club records'!$C$25), AND(D105='club records'!$B$26, E105&lt;='club records'!$C$26))),"CR"," ")</f>
        <v xml:space="preserve"> </v>
      </c>
      <c r="O105" s="21" t="str">
        <f>IF(AND(A105=1200, AND(D105='club records'!$B$28, E105&lt;='club records'!$C$28)),"CR"," ")</f>
        <v xml:space="preserve"> </v>
      </c>
      <c r="P105" s="21" t="str">
        <f>IF(AND(A105=1500, OR(AND(D105='club records'!$B$29, E105&lt;='club records'!$C$29), AND(D105='club records'!$B$30, E105&lt;='club records'!$C$30), AND(D105='club records'!$B$31, E105&lt;='club records'!$C$31), AND(D105='club records'!$B$32, E105&lt;='club records'!$C$32), AND(D105='club records'!$B$33, E105&lt;='club records'!$C$33))),"CR"," ")</f>
        <v xml:space="preserve"> </v>
      </c>
      <c r="Q105" s="21" t="str">
        <f>IF(AND(A105="1M", AND(D105='club records'!$B$37,E105&lt;='club records'!$C$37)),"CR"," ")</f>
        <v xml:space="preserve"> </v>
      </c>
      <c r="R105" s="21" t="str">
        <f>IF(AND(A105=3000, OR(AND(D105='club records'!$B$39, E105&lt;='club records'!$C$39), AND(D105='club records'!$B$40, E105&lt;='club records'!$C$40), AND(D105='club records'!$B$41, E105&lt;='club records'!$C$41))),"CR"," ")</f>
        <v xml:space="preserve"> </v>
      </c>
      <c r="S105" s="21" t="str">
        <f>IF(AND(A105=5000, OR(AND(D105='club records'!$B$42, E105&lt;='club records'!$C$42), AND(D105='club records'!$B$43, E105&lt;='club records'!$C$43))),"CR"," ")</f>
        <v xml:space="preserve"> </v>
      </c>
      <c r="T105" s="21" t="str">
        <f>IF(AND(A105=10000, OR(AND(D105='club records'!$B$44, E105&lt;='club records'!$C$44), AND(D105='club records'!$B$45, E105&lt;='club records'!$C$45))),"CR"," ")</f>
        <v xml:space="preserve"> </v>
      </c>
      <c r="U105" s="22" t="str">
        <f>IF(AND(A105="high jump", OR(AND(D105='club records'!$F$1, E105&gt;='club records'!$G$1), AND(D105='club records'!$F$2, E105&gt;='club records'!$G$2), AND(D105='club records'!$F$3, E105&gt;='club records'!$G$3),AND(D105='club records'!$F$4, E105&gt;='club records'!$G$4), AND(D105='club records'!$F$5, E105&gt;='club records'!$G$5))), "CR", " ")</f>
        <v xml:space="preserve"> </v>
      </c>
      <c r="V105" s="22" t="str">
        <f>IF(AND(A105="long jump", OR(AND(D105='club records'!$F$6, E105&gt;='club records'!$G$6), AND(D105='club records'!$F$7, E105&gt;='club records'!$G$7), AND(D105='club records'!$F$8, E105&gt;='club records'!$G$8), AND(D105='club records'!$F$9, E105&gt;='club records'!$G$9), AND(D105='club records'!$F$10, E105&gt;='club records'!$G$10))), "CR", " ")</f>
        <v xml:space="preserve"> </v>
      </c>
      <c r="W105" s="22" t="str">
        <f>IF(AND(A105="triple jump", OR(AND(D105='club records'!$F$11, E105&gt;='club records'!$G$11), AND(D105='club records'!$F$12, E105&gt;='club records'!$G$12), AND(D105='club records'!$F$13, E105&gt;='club records'!$G$13), AND(D105='club records'!$F$14, E105&gt;='club records'!$G$14), AND(D105='club records'!$F$15, E105&gt;='club records'!$G$15))), "CR", " ")</f>
        <v xml:space="preserve"> </v>
      </c>
      <c r="X105" s="22" t="str">
        <f>IF(AND(A105="pole vault", OR(AND(D105='club records'!$F$16, E105&gt;='club records'!$G$16), AND(D105='club records'!$F$17, E105&gt;='club records'!$G$17), AND(D105='club records'!$F$18, E105&gt;='club records'!$G$18), AND(D105='club records'!$F$19, E105&gt;='club records'!$G$19), AND(D105='club records'!$F$20, E105&gt;='club records'!$G$20))), "CR", " ")</f>
        <v xml:space="preserve"> </v>
      </c>
      <c r="Y105" s="22" t="str">
        <f>IF(AND(A105="discus 0.75", AND(D105='club records'!$F$21, E105&gt;='club records'!$G$21)), "CR", " ")</f>
        <v xml:space="preserve"> </v>
      </c>
      <c r="Z105" s="22" t="str">
        <f>IF(AND(A105="discus 1", OR(AND(D105='club records'!$F$22, E105&gt;='club records'!$G$22), AND(D105='club records'!$F$23, E105&gt;='club records'!$G$23), AND(D105='club records'!$F$24, E105&gt;='club records'!$G$24), AND(D105='club records'!$F$25, E105&gt;='club records'!$G$25))), "CR", " ")</f>
        <v xml:space="preserve"> </v>
      </c>
      <c r="AA105" s="22" t="str">
        <f>IF(AND(A105="hammer 3", OR(AND(D105='club records'!$F$26, E105&gt;='club records'!$G$26), AND(D105='club records'!$F$27, E105&gt;='club records'!$G$27), AND(D105='club records'!$F$28, E105&gt;='club records'!$G$28))), "CR", " ")</f>
        <v xml:space="preserve"> </v>
      </c>
      <c r="AB105" s="22" t="str">
        <f>IF(AND(A105="hammer 4", OR(AND(D105='club records'!$F$29, E105&gt;='club records'!$G$29), AND(D105='club records'!$F$30, E105&gt;='club records'!$G$30))), "CR", " ")</f>
        <v xml:space="preserve"> </v>
      </c>
      <c r="AC105" s="22" t="str">
        <f>IF(AND(A105="javelin 400", AND(D105='club records'!$F$31, E105&gt;='club records'!$G$31)), "CR", " ")</f>
        <v xml:space="preserve"> </v>
      </c>
      <c r="AD105" s="22" t="str">
        <f>IF(AND(A105="javelin 500", OR(AND(D105='club records'!$F$32, E105&gt;='club records'!$G$32), AND(D105='club records'!$F$33, E105&gt;='club records'!$G$33))), "CR", " ")</f>
        <v xml:space="preserve"> </v>
      </c>
      <c r="AE105" s="22" t="str">
        <f>IF(AND(A105="javelin 600", OR(AND(D105='club records'!$F$34, E105&gt;='club records'!$G$34), AND(D105='club records'!$F$35, E105&gt;='club records'!$G$35))), "CR", " ")</f>
        <v xml:space="preserve"> </v>
      </c>
      <c r="AF105" s="22" t="str">
        <f>IF(AND(A105="shot 2.72", AND(D105='club records'!$F$36, E105&gt;='club records'!$G$36)), "CR", " ")</f>
        <v xml:space="preserve"> </v>
      </c>
      <c r="AG105" s="22" t="str">
        <f>IF(AND(A105="shot 3", OR(AND(D105='club records'!$F$37, E105&gt;='club records'!$G$37), AND(D105='club records'!$F$38, E105&gt;='club records'!$G$38))), "CR", " ")</f>
        <v xml:space="preserve"> </v>
      </c>
      <c r="AH105" s="22" t="str">
        <f>IF(AND(A105="shot 4", OR(AND(D105='club records'!$F$39, E105&gt;='club records'!$G$39), AND(D105='club records'!$F$40, E105&gt;='club records'!$G$40))), "CR", " ")</f>
        <v xml:space="preserve"> </v>
      </c>
      <c r="AI105" s="22" t="str">
        <f>IF(AND(A105="70H", AND(D105='club records'!$J$6, E105&lt;='club records'!$K$6)), "CR", " ")</f>
        <v xml:space="preserve"> </v>
      </c>
      <c r="AJ105" s="22" t="str">
        <f>IF(AND(A105="75H", AND(D105='club records'!$J$7, E105&lt;='club records'!$K$7)), "CR", " ")</f>
        <v xml:space="preserve"> </v>
      </c>
      <c r="AK105" s="22" t="str">
        <f>IF(AND(A105="80H", AND(D105='club records'!$J$8, E105&lt;='club records'!$K$8)), "CR", " ")</f>
        <v xml:space="preserve"> </v>
      </c>
      <c r="AL105" s="22" t="str">
        <f>IF(AND(A105="100H", OR(AND(D105='club records'!$J$9, E105&lt;='club records'!$K$9), AND(D105='club records'!$J$10, E105&lt;='club records'!$K$10))), "CR", " ")</f>
        <v xml:space="preserve"> </v>
      </c>
      <c r="AM105" s="22" t="str">
        <f>IF(AND(A105="300H", AND(D105='club records'!$J$11, E105&lt;='club records'!$K$11)), "CR", " ")</f>
        <v xml:space="preserve"> </v>
      </c>
      <c r="AN105" s="22" t="str">
        <f>IF(AND(A105="400H", OR(AND(D105='club records'!$J$12, E105&lt;='club records'!$K$12), AND(D105='club records'!$J$13, E105&lt;='club records'!$K$13), AND(D105='club records'!$J$14, E105&lt;='club records'!$K$14))), "CR", " ")</f>
        <v xml:space="preserve"> </v>
      </c>
      <c r="AO105" s="22" t="str">
        <f>IF(AND(A105="1500SC", OR(AND(D105='club records'!$J$15, E105&lt;='club records'!$K$15), AND(D105='club records'!$J$16, E105&lt;='club records'!$K$16))), "CR", " ")</f>
        <v xml:space="preserve"> </v>
      </c>
      <c r="AP105" s="22" t="str">
        <f>IF(AND(A105="2000SC", OR(AND(D105='club records'!$J$18, E105&lt;='club records'!$K$18), AND(D105='club records'!$J$19, E105&lt;='club records'!$K$19))), "CR", " ")</f>
        <v xml:space="preserve"> </v>
      </c>
      <c r="AQ105" s="22" t="str">
        <f>IF(AND(A105="3000SC", AND(D105='club records'!$J$21, E105&lt;='club records'!$K$21)), "CR", " ")</f>
        <v xml:space="preserve"> </v>
      </c>
      <c r="AR105" s="21" t="str">
        <f>IF(AND(A105="4x100", OR(AND(D105='club records'!$N$1, E105&lt;='club records'!$O$1), AND(D105='club records'!$N$2, E105&lt;='club records'!$O$2), AND(D105='club records'!$N$3, E105&lt;='club records'!$O$3), AND(D105='club records'!$N$4, E105&lt;='club records'!$O$4), AND(D105='club records'!$N$5, E105&lt;='club records'!$O$5))), "CR", " ")</f>
        <v xml:space="preserve"> </v>
      </c>
      <c r="AS105" s="21" t="str">
        <f>IF(AND(A105="4x200", OR(AND(D105='club records'!$N$6, E105&lt;='club records'!$O$6), AND(D105='club records'!$N$7, E105&lt;='club records'!$O$7), AND(D105='club records'!$N$8, E105&lt;='club records'!$O$8), AND(D105='club records'!$N$9, E105&lt;='club records'!$O$9), AND(D105='club records'!$N$10, E105&lt;='club records'!$O$10))), "CR", " ")</f>
        <v xml:space="preserve"> </v>
      </c>
      <c r="AT105" s="21" t="str">
        <f>IF(AND(A105="4x300", OR(AND(D105='club records'!$N$11, E105&lt;='club records'!$O$11), AND(D105='club records'!$N$12, E105&lt;='club records'!$O$12))), "CR", " ")</f>
        <v xml:space="preserve"> </v>
      </c>
      <c r="AU105" s="21" t="str">
        <f>IF(AND(A105="4x400", OR(AND(D105='club records'!$N$13, E105&lt;='club records'!$O$13), AND(D105='club records'!$N$14, E105&lt;='club records'!$O$14), AND(D105='club records'!$N$15, E105&lt;='club records'!$O$15))), "CR", " ")</f>
        <v xml:space="preserve"> </v>
      </c>
      <c r="AV105" s="21" t="str">
        <f>IF(AND(A105="3x800", OR(AND(D105='club records'!$N$16, E105&lt;='club records'!$O$16), AND(D105='club records'!$N$17, E105&lt;='club records'!$O$17), AND(D105='club records'!$N$18, E105&lt;='club records'!$O$18), AND(D105='club records'!$N$19, E105&lt;='club records'!$O$19))), "CR", " ")</f>
        <v xml:space="preserve"> </v>
      </c>
      <c r="AW105" s="21" t="str">
        <f>IF(AND(A105="pentathlon", OR(AND(D105='club records'!$N$21, E105&gt;='club records'!$O$21), AND(D105='club records'!$N$22, E105&gt;='club records'!$O$22), AND(D105='club records'!$N$23, E105&gt;='club records'!$O$23), AND(D105='club records'!$N$24, E105&gt;='club records'!$O$24), AND(D105='club records'!$N$25, E105&gt;='club records'!$O$25))), "CR", " ")</f>
        <v xml:space="preserve"> </v>
      </c>
      <c r="AX105" s="21" t="str">
        <f>IF(AND(A105="heptathlon", OR(AND(D105='club records'!$N$26, E105&gt;='club records'!$O$26), AND(D105='club records'!$N$27, E105&gt;='club records'!$O$27), AND(D105='club records'!$N$28, E105&gt;='club records'!$O$28), )), "CR", " ")</f>
        <v xml:space="preserve"> </v>
      </c>
    </row>
    <row r="106" spans="1:50" ht="15" x14ac:dyDescent="0.25">
      <c r="A106" s="2">
        <v>200</v>
      </c>
      <c r="B106" s="2" t="s">
        <v>97</v>
      </c>
      <c r="C106" s="2" t="s">
        <v>478</v>
      </c>
      <c r="D106" s="13" t="s">
        <v>110</v>
      </c>
      <c r="E106" s="14">
        <v>33.299999999999997</v>
      </c>
      <c r="F106" s="19">
        <v>43638</v>
      </c>
      <c r="G106" s="2" t="s">
        <v>341</v>
      </c>
      <c r="H106" s="2" t="s">
        <v>476</v>
      </c>
      <c r="I106" s="20" t="str">
        <f>IF(OR(K106="CR", J106="CR", L106="CR", M106="CR", N106="CR", O106="CR", P106="CR", Q106="CR", R106="CR", S106="CR",T106="CR", U106="CR", V106="CR", W106="CR", X106="CR", Y106="CR", Z106="CR", AA106="CR", AB106="CR", AC106="CR", AD106="CR", AE106="CR", AF106="CR", AG106="CR", AH106="CR", AI106="CR", AJ106="CR", AK106="CR", AL106="CR", AM106="CR", AN106="CR", AO106="CR", AP106="CR", AQ106="CR", AR106="CR", AS106="CR", AT106="CR", AU106="CR", AV106="CR", AW106="CR", AX106="CR"), "***CLUB RECORD***", "")</f>
        <v/>
      </c>
      <c r="J106" s="21" t="str">
        <f>IF(AND(A106=100, OR(AND(D106='club records'!$B$6, E106&lt;='club records'!$C$6), AND(D106='club records'!$B$7, E106&lt;='club records'!$C$7), AND(D106='club records'!$B$8, E106&lt;='club records'!$C$8), AND(D106='club records'!$B$9, E106&lt;='club records'!$C$9), AND(D106='club records'!$B$10, E106&lt;='club records'!$C$10))),"CR"," ")</f>
        <v xml:space="preserve"> </v>
      </c>
      <c r="K106" s="21" t="str">
        <f>IF(AND(A106=200, OR(AND(D106='club records'!$B$11, E106&lt;='club records'!$C$11), AND(D106='club records'!$B$12, E106&lt;='club records'!$C$12), AND(D106='club records'!$B$13, E106&lt;='club records'!$C$13), AND(D106='club records'!$B$14, E106&lt;='club records'!$C$14), AND(D106='club records'!$B$15, E106&lt;='club records'!$C$15))),"CR"," ")</f>
        <v xml:space="preserve"> </v>
      </c>
      <c r="L106" s="21" t="str">
        <f>IF(AND(A106=300, OR(AND(D106='club records'!$B$16, E106&lt;='club records'!$C$16), AND(D106='club records'!$B$17, E106&lt;='club records'!$C$17))),"CR"," ")</f>
        <v xml:space="preserve"> </v>
      </c>
      <c r="M106" s="21" t="str">
        <f>IF(AND(A106=400, OR(AND(D106='club records'!$B$19, E106&lt;='club records'!$C$19), AND(D106='club records'!$B$20, E106&lt;='club records'!$C$20), AND(D106='club records'!$B$21, E106&lt;='club records'!$C$21))),"CR"," ")</f>
        <v xml:space="preserve"> </v>
      </c>
      <c r="N106" s="21" t="str">
        <f>IF(AND(A106=800, OR(AND(D106='club records'!$B$22, E106&lt;='club records'!$C$22), AND(D106='club records'!$B$23, E106&lt;='club records'!$C$23), AND(D106='club records'!$B$24, E106&lt;='club records'!$C$24), AND(D106='club records'!$B$25, E106&lt;='club records'!$C$25), AND(D106='club records'!$B$26, E106&lt;='club records'!$C$26))),"CR"," ")</f>
        <v xml:space="preserve"> </v>
      </c>
      <c r="O106" s="21" t="str">
        <f>IF(AND(A106=1200, AND(D106='club records'!$B$28, E106&lt;='club records'!$C$28)),"CR"," ")</f>
        <v xml:space="preserve"> </v>
      </c>
      <c r="P106" s="21" t="str">
        <f>IF(AND(A106=1500, OR(AND(D106='club records'!$B$29, E106&lt;='club records'!$C$29), AND(D106='club records'!$B$30, E106&lt;='club records'!$C$30), AND(D106='club records'!$B$31, E106&lt;='club records'!$C$31), AND(D106='club records'!$B$32, E106&lt;='club records'!$C$32), AND(D106='club records'!$B$33, E106&lt;='club records'!$C$33))),"CR"," ")</f>
        <v xml:space="preserve"> </v>
      </c>
      <c r="Q106" s="21" t="str">
        <f>IF(AND(A106="1M", AND(D106='club records'!$B$37,E106&lt;='club records'!$C$37)),"CR"," ")</f>
        <v xml:space="preserve"> </v>
      </c>
      <c r="R106" s="21" t="str">
        <f>IF(AND(A106=3000, OR(AND(D106='club records'!$B$39, E106&lt;='club records'!$C$39), AND(D106='club records'!$B$40, E106&lt;='club records'!$C$40), AND(D106='club records'!$B$41, E106&lt;='club records'!$C$41))),"CR"," ")</f>
        <v xml:space="preserve"> </v>
      </c>
      <c r="S106" s="21" t="str">
        <f>IF(AND(A106=5000, OR(AND(D106='club records'!$B$42, E106&lt;='club records'!$C$42), AND(D106='club records'!$B$43, E106&lt;='club records'!$C$43))),"CR"," ")</f>
        <v xml:space="preserve"> </v>
      </c>
      <c r="T106" s="21" t="str">
        <f>IF(AND(A106=10000, OR(AND(D106='club records'!$B$44, E106&lt;='club records'!$C$44), AND(D106='club records'!$B$45, E106&lt;='club records'!$C$45))),"CR"," ")</f>
        <v xml:space="preserve"> </v>
      </c>
      <c r="U106" s="22" t="str">
        <f>IF(AND(A106="high jump", OR(AND(D106='club records'!$F$1, E106&gt;='club records'!$G$1), AND(D106='club records'!$F$2, E106&gt;='club records'!$G$2), AND(D106='club records'!$F$3, E106&gt;='club records'!$G$3),AND(D106='club records'!$F$4, E106&gt;='club records'!$G$4), AND(D106='club records'!$F$5, E106&gt;='club records'!$G$5))), "CR", " ")</f>
        <v xml:space="preserve"> </v>
      </c>
      <c r="V106" s="22" t="str">
        <f>IF(AND(A106="long jump", OR(AND(D106='club records'!$F$6, E106&gt;='club records'!$G$6), AND(D106='club records'!$F$7, E106&gt;='club records'!$G$7), AND(D106='club records'!$F$8, E106&gt;='club records'!$G$8), AND(D106='club records'!$F$9, E106&gt;='club records'!$G$9), AND(D106='club records'!$F$10, E106&gt;='club records'!$G$10))), "CR", " ")</f>
        <v xml:space="preserve"> </v>
      </c>
      <c r="W106" s="22" t="str">
        <f>IF(AND(A106="triple jump", OR(AND(D106='club records'!$F$11, E106&gt;='club records'!$G$11), AND(D106='club records'!$F$12, E106&gt;='club records'!$G$12), AND(D106='club records'!$F$13, E106&gt;='club records'!$G$13), AND(D106='club records'!$F$14, E106&gt;='club records'!$G$14), AND(D106='club records'!$F$15, E106&gt;='club records'!$G$15))), "CR", " ")</f>
        <v xml:space="preserve"> </v>
      </c>
      <c r="X106" s="22" t="str">
        <f>IF(AND(A106="pole vault", OR(AND(D106='club records'!$F$16, E106&gt;='club records'!$G$16), AND(D106='club records'!$F$17, E106&gt;='club records'!$G$17), AND(D106='club records'!$F$18, E106&gt;='club records'!$G$18), AND(D106='club records'!$F$19, E106&gt;='club records'!$G$19), AND(D106='club records'!$F$20, E106&gt;='club records'!$G$20))), "CR", " ")</f>
        <v xml:space="preserve"> </v>
      </c>
      <c r="Y106" s="22" t="str">
        <f>IF(AND(A106="discus 0.75", AND(D106='club records'!$F$21, E106&gt;='club records'!$G$21)), "CR", " ")</f>
        <v xml:space="preserve"> </v>
      </c>
      <c r="Z106" s="22" t="str">
        <f>IF(AND(A106="discus 1", OR(AND(D106='club records'!$F$22, E106&gt;='club records'!$G$22), AND(D106='club records'!$F$23, E106&gt;='club records'!$G$23), AND(D106='club records'!$F$24, E106&gt;='club records'!$G$24), AND(D106='club records'!$F$25, E106&gt;='club records'!$G$25))), "CR", " ")</f>
        <v xml:space="preserve"> </v>
      </c>
      <c r="AA106" s="22" t="str">
        <f>IF(AND(A106="hammer 3", OR(AND(D106='club records'!$F$26, E106&gt;='club records'!$G$26), AND(D106='club records'!$F$27, E106&gt;='club records'!$G$27), AND(D106='club records'!$F$28, E106&gt;='club records'!$G$28))), "CR", " ")</f>
        <v xml:space="preserve"> </v>
      </c>
      <c r="AB106" s="22" t="str">
        <f>IF(AND(A106="hammer 4", OR(AND(D106='club records'!$F$29, E106&gt;='club records'!$G$29), AND(D106='club records'!$F$30, E106&gt;='club records'!$G$30))), "CR", " ")</f>
        <v xml:space="preserve"> </v>
      </c>
      <c r="AC106" s="22" t="str">
        <f>IF(AND(A106="javelin 400", AND(D106='club records'!$F$31, E106&gt;='club records'!$G$31)), "CR", " ")</f>
        <v xml:space="preserve"> </v>
      </c>
      <c r="AD106" s="22" t="str">
        <f>IF(AND(A106="javelin 500", OR(AND(D106='club records'!$F$32, E106&gt;='club records'!$G$32), AND(D106='club records'!$F$33, E106&gt;='club records'!$G$33))), "CR", " ")</f>
        <v xml:space="preserve"> </v>
      </c>
      <c r="AE106" s="22" t="str">
        <f>IF(AND(A106="javelin 600", OR(AND(D106='club records'!$F$34, E106&gt;='club records'!$G$34), AND(D106='club records'!$F$35, E106&gt;='club records'!$G$35))), "CR", " ")</f>
        <v xml:space="preserve"> </v>
      </c>
      <c r="AF106" s="22" t="str">
        <f>IF(AND(A106="shot 2.72", AND(D106='club records'!$F$36, E106&gt;='club records'!$G$36)), "CR", " ")</f>
        <v xml:space="preserve"> </v>
      </c>
      <c r="AG106" s="22" t="str">
        <f>IF(AND(A106="shot 3", OR(AND(D106='club records'!$F$37, E106&gt;='club records'!$G$37), AND(D106='club records'!$F$38, E106&gt;='club records'!$G$38))), "CR", " ")</f>
        <v xml:space="preserve"> </v>
      </c>
      <c r="AH106" s="22" t="str">
        <f>IF(AND(A106="shot 4", OR(AND(D106='club records'!$F$39, E106&gt;='club records'!$G$39), AND(D106='club records'!$F$40, E106&gt;='club records'!$G$40))), "CR", " ")</f>
        <v xml:space="preserve"> </v>
      </c>
      <c r="AI106" s="22" t="str">
        <f>IF(AND(A106="70H", AND(D106='club records'!$J$6, E106&lt;='club records'!$K$6)), "CR", " ")</f>
        <v xml:space="preserve"> </v>
      </c>
      <c r="AJ106" s="22" t="str">
        <f>IF(AND(A106="75H", AND(D106='club records'!$J$7, E106&lt;='club records'!$K$7)), "CR", " ")</f>
        <v xml:space="preserve"> </v>
      </c>
      <c r="AK106" s="22" t="str">
        <f>IF(AND(A106="80H", AND(D106='club records'!$J$8, E106&lt;='club records'!$K$8)), "CR", " ")</f>
        <v xml:space="preserve"> </v>
      </c>
      <c r="AL106" s="22" t="str">
        <f>IF(AND(A106="100H", OR(AND(D106='club records'!$J$9, E106&lt;='club records'!$K$9), AND(D106='club records'!$J$10, E106&lt;='club records'!$K$10))), "CR", " ")</f>
        <v xml:space="preserve"> </v>
      </c>
      <c r="AM106" s="22" t="str">
        <f>IF(AND(A106="300H", AND(D106='club records'!$J$11, E106&lt;='club records'!$K$11)), "CR", " ")</f>
        <v xml:space="preserve"> </v>
      </c>
      <c r="AN106" s="22" t="str">
        <f>IF(AND(A106="400H", OR(AND(D106='club records'!$J$12, E106&lt;='club records'!$K$12), AND(D106='club records'!$J$13, E106&lt;='club records'!$K$13), AND(D106='club records'!$J$14, E106&lt;='club records'!$K$14))), "CR", " ")</f>
        <v xml:space="preserve"> </v>
      </c>
      <c r="AO106" s="22" t="str">
        <f>IF(AND(A106="1500SC", OR(AND(D106='club records'!$J$15, E106&lt;='club records'!$K$15), AND(D106='club records'!$J$16, E106&lt;='club records'!$K$16))), "CR", " ")</f>
        <v xml:space="preserve"> </v>
      </c>
      <c r="AP106" s="22" t="str">
        <f>IF(AND(A106="2000SC", OR(AND(D106='club records'!$J$18, E106&lt;='club records'!$K$18), AND(D106='club records'!$J$19, E106&lt;='club records'!$K$19))), "CR", " ")</f>
        <v xml:space="preserve"> </v>
      </c>
      <c r="AQ106" s="22" t="str">
        <f>IF(AND(A106="3000SC", AND(D106='club records'!$J$21, E106&lt;='club records'!$K$21)), "CR", " ")</f>
        <v xml:space="preserve"> </v>
      </c>
      <c r="AR106" s="21" t="str">
        <f>IF(AND(A106="4x100", OR(AND(D106='club records'!$N$1, E106&lt;='club records'!$O$1), AND(D106='club records'!$N$2, E106&lt;='club records'!$O$2), AND(D106='club records'!$N$3, E106&lt;='club records'!$O$3), AND(D106='club records'!$N$4, E106&lt;='club records'!$O$4), AND(D106='club records'!$N$5, E106&lt;='club records'!$O$5))), "CR", " ")</f>
        <v xml:space="preserve"> </v>
      </c>
      <c r="AS106" s="21" t="str">
        <f>IF(AND(A106="4x200", OR(AND(D106='club records'!$N$6, E106&lt;='club records'!$O$6), AND(D106='club records'!$N$7, E106&lt;='club records'!$O$7), AND(D106='club records'!$N$8, E106&lt;='club records'!$O$8), AND(D106='club records'!$N$9, E106&lt;='club records'!$O$9), AND(D106='club records'!$N$10, E106&lt;='club records'!$O$10))), "CR", " ")</f>
        <v xml:space="preserve"> </v>
      </c>
      <c r="AT106" s="21" t="str">
        <f>IF(AND(A106="4x300", OR(AND(D106='club records'!$N$11, E106&lt;='club records'!$O$11), AND(D106='club records'!$N$12, E106&lt;='club records'!$O$12))), "CR", " ")</f>
        <v xml:space="preserve"> </v>
      </c>
      <c r="AU106" s="21" t="str">
        <f>IF(AND(A106="4x400", OR(AND(D106='club records'!$N$13, E106&lt;='club records'!$O$13), AND(D106='club records'!$N$14, E106&lt;='club records'!$O$14), AND(D106='club records'!$N$15, E106&lt;='club records'!$O$15))), "CR", " ")</f>
        <v xml:space="preserve"> </v>
      </c>
      <c r="AV106" s="21" t="str">
        <f>IF(AND(A106="3x800", OR(AND(D106='club records'!$N$16, E106&lt;='club records'!$O$16), AND(D106='club records'!$N$17, E106&lt;='club records'!$O$17), AND(D106='club records'!$N$18, E106&lt;='club records'!$O$18), AND(D106='club records'!$N$19, E106&lt;='club records'!$O$19))), "CR", " ")</f>
        <v xml:space="preserve"> </v>
      </c>
      <c r="AW106" s="21" t="str">
        <f>IF(AND(A106="pentathlon", OR(AND(D106='club records'!$N$21, E106&gt;='club records'!$O$21), AND(D106='club records'!$N$22, E106&gt;='club records'!$O$22), AND(D106='club records'!$N$23, E106&gt;='club records'!$O$23), AND(D106='club records'!$N$24, E106&gt;='club records'!$O$24), AND(D106='club records'!$N$25, E106&gt;='club records'!$O$25))), "CR", " ")</f>
        <v xml:space="preserve"> </v>
      </c>
      <c r="AX106" s="21" t="str">
        <f>IF(AND(A106="heptathlon", OR(AND(D106='club records'!$N$26, E106&gt;='club records'!$O$26), AND(D106='club records'!$N$27, E106&gt;='club records'!$O$27), AND(D106='club records'!$N$28, E106&gt;='club records'!$O$28), )), "CR", " ")</f>
        <v xml:space="preserve"> </v>
      </c>
    </row>
    <row r="107" spans="1:50" ht="15" x14ac:dyDescent="0.25">
      <c r="A107" s="2">
        <v>200</v>
      </c>
      <c r="B107" s="2" t="s">
        <v>296</v>
      </c>
      <c r="C107" s="2" t="s">
        <v>297</v>
      </c>
      <c r="D107" s="13" t="s">
        <v>110</v>
      </c>
      <c r="E107" s="15">
        <v>34.1</v>
      </c>
      <c r="F107" s="19">
        <v>43603</v>
      </c>
      <c r="G107" s="2" t="s">
        <v>333</v>
      </c>
      <c r="H107" s="2" t="s">
        <v>376</v>
      </c>
      <c r="I107" s="20" t="str">
        <f>IF(OR(K107="CR", J107="CR", L107="CR", M107="CR", N107="CR", O107="CR", P107="CR", Q107="CR", R107="CR", S107="CR",T107="CR", U107="CR", V107="CR", W107="CR", X107="CR", Y107="CR", Z107="CR", AA107="CR", AB107="CR", AC107="CR", AD107="CR", AE107="CR", AF107="CR", AG107="CR", AH107="CR", AI107="CR", AJ107="CR", AK107="CR", AL107="CR", AM107="CR", AN107="CR", AO107="CR", AP107="CR", AQ107="CR", AR107="CR", AS107="CR", AT107="CR", AU107="CR", AV107="CR", AW107="CR", AX107="CR"), "***CLUB RECORD***", "")</f>
        <v/>
      </c>
      <c r="J107" s="21" t="str">
        <f>IF(AND(A107=100, OR(AND(D107='club records'!$B$6, E107&lt;='club records'!$C$6), AND(D107='club records'!$B$7, E107&lt;='club records'!$C$7), AND(D107='club records'!$B$8, E107&lt;='club records'!$C$8), AND(D107='club records'!$B$9, E107&lt;='club records'!$C$9), AND(D107='club records'!$B$10, E107&lt;='club records'!$C$10))),"CR"," ")</f>
        <v xml:space="preserve"> </v>
      </c>
      <c r="K107" s="21" t="str">
        <f>IF(AND(A107=200, OR(AND(D107='club records'!$B$11, E107&lt;='club records'!$C$11), AND(D107='club records'!$B$12, E107&lt;='club records'!$C$12), AND(D107='club records'!$B$13, E107&lt;='club records'!$C$13), AND(D107='club records'!$B$14, E107&lt;='club records'!$C$14), AND(D107='club records'!$B$15, E107&lt;='club records'!$C$15))),"CR"," ")</f>
        <v xml:space="preserve"> </v>
      </c>
      <c r="L107" s="21" t="str">
        <f>IF(AND(A107=300, OR(AND(D107='club records'!$B$16, E107&lt;='club records'!$C$16), AND(D107='club records'!$B$17, E107&lt;='club records'!$C$17))),"CR"," ")</f>
        <v xml:space="preserve"> </v>
      </c>
      <c r="M107" s="21" t="str">
        <f>IF(AND(A107=400, OR(AND(D107='club records'!$B$19, E107&lt;='club records'!$C$19), AND(D107='club records'!$B$20, E107&lt;='club records'!$C$20), AND(D107='club records'!$B$21, E107&lt;='club records'!$C$21))),"CR"," ")</f>
        <v xml:space="preserve"> </v>
      </c>
      <c r="N107" s="21" t="str">
        <f>IF(AND(A107=800, OR(AND(D107='club records'!$B$22, E107&lt;='club records'!$C$22), AND(D107='club records'!$B$23, E107&lt;='club records'!$C$23), AND(D107='club records'!$B$24, E107&lt;='club records'!$C$24), AND(D107='club records'!$B$25, E107&lt;='club records'!$C$25), AND(D107='club records'!$B$26, E107&lt;='club records'!$C$26))),"CR"," ")</f>
        <v xml:space="preserve"> </v>
      </c>
      <c r="O107" s="21" t="str">
        <f>IF(AND(A107=1200, AND(D107='club records'!$B$28, E107&lt;='club records'!$C$28)),"CR"," ")</f>
        <v xml:space="preserve"> </v>
      </c>
      <c r="P107" s="21" t="str">
        <f>IF(AND(A107=1500, OR(AND(D107='club records'!$B$29, E107&lt;='club records'!$C$29), AND(D107='club records'!$B$30, E107&lt;='club records'!$C$30), AND(D107='club records'!$B$31, E107&lt;='club records'!$C$31), AND(D107='club records'!$B$32, E107&lt;='club records'!$C$32), AND(D107='club records'!$B$33, E107&lt;='club records'!$C$33))),"CR"," ")</f>
        <v xml:space="preserve"> </v>
      </c>
      <c r="Q107" s="21" t="str">
        <f>IF(AND(A107="1M", AND(D107='club records'!$B$37,E107&lt;='club records'!$C$37)),"CR"," ")</f>
        <v xml:space="preserve"> </v>
      </c>
      <c r="R107" s="21" t="str">
        <f>IF(AND(A107=3000, OR(AND(D107='club records'!$B$39, E107&lt;='club records'!$C$39), AND(D107='club records'!$B$40, E107&lt;='club records'!$C$40), AND(D107='club records'!$B$41, E107&lt;='club records'!$C$41))),"CR"," ")</f>
        <v xml:space="preserve"> </v>
      </c>
      <c r="S107" s="21" t="str">
        <f>IF(AND(A107=5000, OR(AND(D107='club records'!$B$42, E107&lt;='club records'!$C$42), AND(D107='club records'!$B$43, E107&lt;='club records'!$C$43))),"CR"," ")</f>
        <v xml:space="preserve"> </v>
      </c>
      <c r="T107" s="21" t="str">
        <f>IF(AND(A107=10000, OR(AND(D107='club records'!$B$44, E107&lt;='club records'!$C$44), AND(D107='club records'!$B$45, E107&lt;='club records'!$C$45))),"CR"," ")</f>
        <v xml:space="preserve"> </v>
      </c>
      <c r="U107" s="22" t="str">
        <f>IF(AND(A107="high jump", OR(AND(D107='club records'!$F$1, E107&gt;='club records'!$G$1), AND(D107='club records'!$F$2, E107&gt;='club records'!$G$2), AND(D107='club records'!$F$3, E107&gt;='club records'!$G$3),AND(D107='club records'!$F$4, E107&gt;='club records'!$G$4), AND(D107='club records'!$F$5, E107&gt;='club records'!$G$5))), "CR", " ")</f>
        <v xml:space="preserve"> </v>
      </c>
      <c r="V107" s="22" t="str">
        <f>IF(AND(A107="long jump", OR(AND(D107='club records'!$F$6, E107&gt;='club records'!$G$6), AND(D107='club records'!$F$7, E107&gt;='club records'!$G$7), AND(D107='club records'!$F$8, E107&gt;='club records'!$G$8), AND(D107='club records'!$F$9, E107&gt;='club records'!$G$9), AND(D107='club records'!$F$10, E107&gt;='club records'!$G$10))), "CR", " ")</f>
        <v xml:space="preserve"> </v>
      </c>
      <c r="W107" s="22" t="str">
        <f>IF(AND(A107="triple jump", OR(AND(D107='club records'!$F$11, E107&gt;='club records'!$G$11), AND(D107='club records'!$F$12, E107&gt;='club records'!$G$12), AND(D107='club records'!$F$13, E107&gt;='club records'!$G$13), AND(D107='club records'!$F$14, E107&gt;='club records'!$G$14), AND(D107='club records'!$F$15, E107&gt;='club records'!$G$15))), "CR", " ")</f>
        <v xml:space="preserve"> </v>
      </c>
      <c r="X107" s="22" t="str">
        <f>IF(AND(A107="pole vault", OR(AND(D107='club records'!$F$16, E107&gt;='club records'!$G$16), AND(D107='club records'!$F$17, E107&gt;='club records'!$G$17), AND(D107='club records'!$F$18, E107&gt;='club records'!$G$18), AND(D107='club records'!$F$19, E107&gt;='club records'!$G$19), AND(D107='club records'!$F$20, E107&gt;='club records'!$G$20))), "CR", " ")</f>
        <v xml:space="preserve"> </v>
      </c>
      <c r="Y107" s="22" t="str">
        <f>IF(AND(A107="discus 0.75", AND(D107='club records'!$F$21, E107&gt;='club records'!$G$21)), "CR", " ")</f>
        <v xml:space="preserve"> </v>
      </c>
      <c r="Z107" s="22" t="str">
        <f>IF(AND(A107="discus 1", OR(AND(D107='club records'!$F$22, E107&gt;='club records'!$G$22), AND(D107='club records'!$F$23, E107&gt;='club records'!$G$23), AND(D107='club records'!$F$24, E107&gt;='club records'!$G$24), AND(D107='club records'!$F$25, E107&gt;='club records'!$G$25))), "CR", " ")</f>
        <v xml:space="preserve"> </v>
      </c>
      <c r="AA107" s="22" t="str">
        <f>IF(AND(A107="hammer 3", OR(AND(D107='club records'!$F$26, E107&gt;='club records'!$G$26), AND(D107='club records'!$F$27, E107&gt;='club records'!$G$27), AND(D107='club records'!$F$28, E107&gt;='club records'!$G$28))), "CR", " ")</f>
        <v xml:space="preserve"> </v>
      </c>
      <c r="AB107" s="22" t="str">
        <f>IF(AND(A107="hammer 4", OR(AND(D107='club records'!$F$29, E107&gt;='club records'!$G$29), AND(D107='club records'!$F$30, E107&gt;='club records'!$G$30))), "CR", " ")</f>
        <v xml:space="preserve"> </v>
      </c>
      <c r="AC107" s="22" t="str">
        <f>IF(AND(A107="javelin 400", AND(D107='club records'!$F$31, E107&gt;='club records'!$G$31)), "CR", " ")</f>
        <v xml:space="preserve"> </v>
      </c>
      <c r="AD107" s="22" t="str">
        <f>IF(AND(A107="javelin 500", OR(AND(D107='club records'!$F$32, E107&gt;='club records'!$G$32), AND(D107='club records'!$F$33, E107&gt;='club records'!$G$33))), "CR", " ")</f>
        <v xml:space="preserve"> </v>
      </c>
      <c r="AE107" s="22" t="str">
        <f>IF(AND(A107="javelin 600", OR(AND(D107='club records'!$F$34, E107&gt;='club records'!$G$34), AND(D107='club records'!$F$35, E107&gt;='club records'!$G$35))), "CR", " ")</f>
        <v xml:space="preserve"> </v>
      </c>
      <c r="AF107" s="22" t="str">
        <f>IF(AND(A107="shot 2.72", AND(D107='club records'!$F$36, E107&gt;='club records'!$G$36)), "CR", " ")</f>
        <v xml:space="preserve"> </v>
      </c>
      <c r="AG107" s="22" t="str">
        <f>IF(AND(A107="shot 3", OR(AND(D107='club records'!$F$37, E107&gt;='club records'!$G$37), AND(D107='club records'!$F$38, E107&gt;='club records'!$G$38))), "CR", " ")</f>
        <v xml:space="preserve"> </v>
      </c>
      <c r="AH107" s="22" t="str">
        <f>IF(AND(A107="shot 4", OR(AND(D107='club records'!$F$39, E107&gt;='club records'!$G$39), AND(D107='club records'!$F$40, E107&gt;='club records'!$G$40))), "CR", " ")</f>
        <v xml:space="preserve"> </v>
      </c>
      <c r="AI107" s="22" t="str">
        <f>IF(AND(A107="70H", AND(D107='club records'!$J$6, E107&lt;='club records'!$K$6)), "CR", " ")</f>
        <v xml:space="preserve"> </v>
      </c>
      <c r="AJ107" s="22" t="str">
        <f>IF(AND(A107="75H", AND(D107='club records'!$J$7, E107&lt;='club records'!$K$7)), "CR", " ")</f>
        <v xml:space="preserve"> </v>
      </c>
      <c r="AK107" s="22" t="str">
        <f>IF(AND(A107="80H", AND(D107='club records'!$J$8, E107&lt;='club records'!$K$8)), "CR", " ")</f>
        <v xml:space="preserve"> </v>
      </c>
      <c r="AL107" s="22" t="str">
        <f>IF(AND(A107="100H", OR(AND(D107='club records'!$J$9, E107&lt;='club records'!$K$9), AND(D107='club records'!$J$10, E107&lt;='club records'!$K$10))), "CR", " ")</f>
        <v xml:space="preserve"> </v>
      </c>
      <c r="AM107" s="22" t="str">
        <f>IF(AND(A107="300H", AND(D107='club records'!$J$11, E107&lt;='club records'!$K$11)), "CR", " ")</f>
        <v xml:space="preserve"> </v>
      </c>
      <c r="AN107" s="22" t="str">
        <f>IF(AND(A107="400H", OR(AND(D107='club records'!$J$12, E107&lt;='club records'!$K$12), AND(D107='club records'!$J$13, E107&lt;='club records'!$K$13), AND(D107='club records'!$J$14, E107&lt;='club records'!$K$14))), "CR", " ")</f>
        <v xml:space="preserve"> </v>
      </c>
      <c r="AO107" s="22" t="str">
        <f>IF(AND(A107="1500SC", OR(AND(D107='club records'!$J$15, E107&lt;='club records'!$K$15), AND(D107='club records'!$J$16, E107&lt;='club records'!$K$16))), "CR", " ")</f>
        <v xml:space="preserve"> </v>
      </c>
      <c r="AP107" s="22" t="str">
        <f>IF(AND(A107="2000SC", OR(AND(D107='club records'!$J$18, E107&lt;='club records'!$K$18), AND(D107='club records'!$J$19, E107&lt;='club records'!$K$19))), "CR", " ")</f>
        <v xml:space="preserve"> </v>
      </c>
      <c r="AQ107" s="22" t="str">
        <f>IF(AND(A107="3000SC", AND(D107='club records'!$J$21, E107&lt;='club records'!$K$21)), "CR", " ")</f>
        <v xml:space="preserve"> </v>
      </c>
      <c r="AR107" s="21" t="str">
        <f>IF(AND(A107="4x100", OR(AND(D107='club records'!$N$1, E107&lt;='club records'!$O$1), AND(D107='club records'!$N$2, E107&lt;='club records'!$O$2), AND(D107='club records'!$N$3, E107&lt;='club records'!$O$3), AND(D107='club records'!$N$4, E107&lt;='club records'!$O$4), AND(D107='club records'!$N$5, E107&lt;='club records'!$O$5))), "CR", " ")</f>
        <v xml:space="preserve"> </v>
      </c>
      <c r="AS107" s="21" t="str">
        <f>IF(AND(A107="4x200", OR(AND(D107='club records'!$N$6, E107&lt;='club records'!$O$6), AND(D107='club records'!$N$7, E107&lt;='club records'!$O$7), AND(D107='club records'!$N$8, E107&lt;='club records'!$O$8), AND(D107='club records'!$N$9, E107&lt;='club records'!$O$9), AND(D107='club records'!$N$10, E107&lt;='club records'!$O$10))), "CR", " ")</f>
        <v xml:space="preserve"> </v>
      </c>
      <c r="AT107" s="21" t="str">
        <f>IF(AND(A107="4x300", OR(AND(D107='club records'!$N$11, E107&lt;='club records'!$O$11), AND(D107='club records'!$N$12, E107&lt;='club records'!$O$12))), "CR", " ")</f>
        <v xml:space="preserve"> </v>
      </c>
      <c r="AU107" s="21" t="str">
        <f>IF(AND(A107="4x400", OR(AND(D107='club records'!$N$13, E107&lt;='club records'!$O$13), AND(D107='club records'!$N$14, E107&lt;='club records'!$O$14), AND(D107='club records'!$N$15, E107&lt;='club records'!$O$15))), "CR", " ")</f>
        <v xml:space="preserve"> </v>
      </c>
      <c r="AV107" s="21" t="str">
        <f>IF(AND(A107="3x800", OR(AND(D107='club records'!$N$16, E107&lt;='club records'!$O$16), AND(D107='club records'!$N$17, E107&lt;='club records'!$O$17), AND(D107='club records'!$N$18, E107&lt;='club records'!$O$18), AND(D107='club records'!$N$19, E107&lt;='club records'!$O$19))), "CR", " ")</f>
        <v xml:space="preserve"> </v>
      </c>
      <c r="AW107" s="21" t="str">
        <f>IF(AND(A107="pentathlon", OR(AND(D107='club records'!$N$21, E107&gt;='club records'!$O$21), AND(D107='club records'!$N$22, E107&gt;='club records'!$O$22), AND(D107='club records'!$N$23, E107&gt;='club records'!$O$23), AND(D107='club records'!$N$24, E107&gt;='club records'!$O$24), AND(D107='club records'!$N$25, E107&gt;='club records'!$O$25))), "CR", " ")</f>
        <v xml:space="preserve"> </v>
      </c>
      <c r="AX107" s="21" t="str">
        <f>IF(AND(A107="heptathlon", OR(AND(D107='club records'!$N$26, E107&gt;='club records'!$O$26), AND(D107='club records'!$N$27, E107&gt;='club records'!$O$27), AND(D107='club records'!$N$28, E107&gt;='club records'!$O$28), )), "CR", " ")</f>
        <v xml:space="preserve"> </v>
      </c>
    </row>
    <row r="108" spans="1:50" ht="15" x14ac:dyDescent="0.25">
      <c r="A108" s="2">
        <v>200</v>
      </c>
      <c r="B108" s="2" t="s">
        <v>108</v>
      </c>
      <c r="C108" s="2" t="s">
        <v>299</v>
      </c>
      <c r="D108" s="13" t="s">
        <v>110</v>
      </c>
      <c r="E108" s="15">
        <v>35</v>
      </c>
      <c r="F108" s="19">
        <v>43603</v>
      </c>
      <c r="G108" s="2" t="s">
        <v>333</v>
      </c>
      <c r="H108" s="2" t="s">
        <v>376</v>
      </c>
      <c r="I108" s="20" t="str">
        <f>IF(OR(K108="CR", J108="CR", L108="CR", M108="CR", N108="CR", O108="CR", P108="CR", Q108="CR", R108="CR", S108="CR",T108="CR", U108="CR", V108="CR", W108="CR", X108="CR", Y108="CR", Z108="CR", AA108="CR", AB108="CR", AC108="CR", AD108="CR", AE108="CR", AF108="CR", AG108="CR", AH108="CR", AI108="CR", AJ108="CR", AK108="CR", AL108="CR", AM108="CR", AN108="CR", AO108="CR", AP108="CR", AQ108="CR", AR108="CR", AS108="CR", AT108="CR", AU108="CR", AV108="CR", AW108="CR", AX108="CR"), "***CLUB RECORD***", "")</f>
        <v/>
      </c>
      <c r="J108" s="21" t="str">
        <f>IF(AND(A108=100, OR(AND(D108='club records'!$B$6, E108&lt;='club records'!$C$6), AND(D108='club records'!$B$7, E108&lt;='club records'!$C$7), AND(D108='club records'!$B$8, E108&lt;='club records'!$C$8), AND(D108='club records'!$B$9, E108&lt;='club records'!$C$9), AND(D108='club records'!$B$10, E108&lt;='club records'!$C$10))),"CR"," ")</f>
        <v xml:space="preserve"> </v>
      </c>
      <c r="K108" s="21" t="str">
        <f>IF(AND(A108=200, OR(AND(D108='club records'!$B$11, E108&lt;='club records'!$C$11), AND(D108='club records'!$B$12, E108&lt;='club records'!$C$12), AND(D108='club records'!$B$13, E108&lt;='club records'!$C$13), AND(D108='club records'!$B$14, E108&lt;='club records'!$C$14), AND(D108='club records'!$B$15, E108&lt;='club records'!$C$15))),"CR"," ")</f>
        <v xml:space="preserve"> </v>
      </c>
      <c r="L108" s="21" t="str">
        <f>IF(AND(A108=300, OR(AND(D108='club records'!$B$16, E108&lt;='club records'!$C$16), AND(D108='club records'!$B$17, E108&lt;='club records'!$C$17))),"CR"," ")</f>
        <v xml:space="preserve"> </v>
      </c>
      <c r="M108" s="21" t="str">
        <f>IF(AND(A108=400, OR(AND(D108='club records'!$B$19, E108&lt;='club records'!$C$19), AND(D108='club records'!$B$20, E108&lt;='club records'!$C$20), AND(D108='club records'!$B$21, E108&lt;='club records'!$C$21))),"CR"," ")</f>
        <v xml:space="preserve"> </v>
      </c>
      <c r="N108" s="21" t="str">
        <f>IF(AND(A108=800, OR(AND(D108='club records'!$B$22, E108&lt;='club records'!$C$22), AND(D108='club records'!$B$23, E108&lt;='club records'!$C$23), AND(D108='club records'!$B$24, E108&lt;='club records'!$C$24), AND(D108='club records'!$B$25, E108&lt;='club records'!$C$25), AND(D108='club records'!$B$26, E108&lt;='club records'!$C$26))),"CR"," ")</f>
        <v xml:space="preserve"> </v>
      </c>
      <c r="O108" s="21" t="str">
        <f>IF(AND(A108=1200, AND(D108='club records'!$B$28, E108&lt;='club records'!$C$28)),"CR"," ")</f>
        <v xml:space="preserve"> </v>
      </c>
      <c r="P108" s="21" t="str">
        <f>IF(AND(A108=1500, OR(AND(D108='club records'!$B$29, E108&lt;='club records'!$C$29), AND(D108='club records'!$B$30, E108&lt;='club records'!$C$30), AND(D108='club records'!$B$31, E108&lt;='club records'!$C$31), AND(D108='club records'!$B$32, E108&lt;='club records'!$C$32), AND(D108='club records'!$B$33, E108&lt;='club records'!$C$33))),"CR"," ")</f>
        <v xml:space="preserve"> </v>
      </c>
      <c r="Q108" s="21" t="str">
        <f>IF(AND(A108="1M", AND(D108='club records'!$B$37,E108&lt;='club records'!$C$37)),"CR"," ")</f>
        <v xml:space="preserve"> </v>
      </c>
      <c r="R108" s="21" t="str">
        <f>IF(AND(A108=3000, OR(AND(D108='club records'!$B$39, E108&lt;='club records'!$C$39), AND(D108='club records'!$B$40, E108&lt;='club records'!$C$40), AND(D108='club records'!$B$41, E108&lt;='club records'!$C$41))),"CR"," ")</f>
        <v xml:space="preserve"> </v>
      </c>
      <c r="S108" s="21" t="str">
        <f>IF(AND(A108=5000, OR(AND(D108='club records'!$B$42, E108&lt;='club records'!$C$42), AND(D108='club records'!$B$43, E108&lt;='club records'!$C$43))),"CR"," ")</f>
        <v xml:space="preserve"> </v>
      </c>
      <c r="T108" s="21" t="str">
        <f>IF(AND(A108=10000, OR(AND(D108='club records'!$B$44, E108&lt;='club records'!$C$44), AND(D108='club records'!$B$45, E108&lt;='club records'!$C$45))),"CR"," ")</f>
        <v xml:space="preserve"> </v>
      </c>
      <c r="U108" s="22" t="str">
        <f>IF(AND(A108="high jump", OR(AND(D108='club records'!$F$1, E108&gt;='club records'!$G$1), AND(D108='club records'!$F$2, E108&gt;='club records'!$G$2), AND(D108='club records'!$F$3, E108&gt;='club records'!$G$3),AND(D108='club records'!$F$4, E108&gt;='club records'!$G$4), AND(D108='club records'!$F$5, E108&gt;='club records'!$G$5))), "CR", " ")</f>
        <v xml:space="preserve"> </v>
      </c>
      <c r="V108" s="22" t="str">
        <f>IF(AND(A108="long jump", OR(AND(D108='club records'!$F$6, E108&gt;='club records'!$G$6), AND(D108='club records'!$F$7, E108&gt;='club records'!$G$7), AND(D108='club records'!$F$8, E108&gt;='club records'!$G$8), AND(D108='club records'!$F$9, E108&gt;='club records'!$G$9), AND(D108='club records'!$F$10, E108&gt;='club records'!$G$10))), "CR", " ")</f>
        <v xml:space="preserve"> </v>
      </c>
      <c r="W108" s="22" t="str">
        <f>IF(AND(A108="triple jump", OR(AND(D108='club records'!$F$11, E108&gt;='club records'!$G$11), AND(D108='club records'!$F$12, E108&gt;='club records'!$G$12), AND(D108='club records'!$F$13, E108&gt;='club records'!$G$13), AND(D108='club records'!$F$14, E108&gt;='club records'!$G$14), AND(D108='club records'!$F$15, E108&gt;='club records'!$G$15))), "CR", " ")</f>
        <v xml:space="preserve"> </v>
      </c>
      <c r="X108" s="22" t="str">
        <f>IF(AND(A108="pole vault", OR(AND(D108='club records'!$F$16, E108&gt;='club records'!$G$16), AND(D108='club records'!$F$17, E108&gt;='club records'!$G$17), AND(D108='club records'!$F$18, E108&gt;='club records'!$G$18), AND(D108='club records'!$F$19, E108&gt;='club records'!$G$19), AND(D108='club records'!$F$20, E108&gt;='club records'!$G$20))), "CR", " ")</f>
        <v xml:space="preserve"> </v>
      </c>
      <c r="Y108" s="22" t="str">
        <f>IF(AND(A108="discus 0.75", AND(D108='club records'!$F$21, E108&gt;='club records'!$G$21)), "CR", " ")</f>
        <v xml:space="preserve"> </v>
      </c>
      <c r="Z108" s="22" t="str">
        <f>IF(AND(A108="discus 1", OR(AND(D108='club records'!$F$22, E108&gt;='club records'!$G$22), AND(D108='club records'!$F$23, E108&gt;='club records'!$G$23), AND(D108='club records'!$F$24, E108&gt;='club records'!$G$24), AND(D108='club records'!$F$25, E108&gt;='club records'!$G$25))), "CR", " ")</f>
        <v xml:space="preserve"> </v>
      </c>
      <c r="AA108" s="22" t="str">
        <f>IF(AND(A108="hammer 3", OR(AND(D108='club records'!$F$26, E108&gt;='club records'!$G$26), AND(D108='club records'!$F$27, E108&gt;='club records'!$G$27), AND(D108='club records'!$F$28, E108&gt;='club records'!$G$28))), "CR", " ")</f>
        <v xml:space="preserve"> </v>
      </c>
      <c r="AB108" s="22" t="str">
        <f>IF(AND(A108="hammer 4", OR(AND(D108='club records'!$F$29, E108&gt;='club records'!$G$29), AND(D108='club records'!$F$30, E108&gt;='club records'!$G$30))), "CR", " ")</f>
        <v xml:space="preserve"> </v>
      </c>
      <c r="AC108" s="22" t="str">
        <f>IF(AND(A108="javelin 400", AND(D108='club records'!$F$31, E108&gt;='club records'!$G$31)), "CR", " ")</f>
        <v xml:space="preserve"> </v>
      </c>
      <c r="AD108" s="22" t="str">
        <f>IF(AND(A108="javelin 500", OR(AND(D108='club records'!$F$32, E108&gt;='club records'!$G$32), AND(D108='club records'!$F$33, E108&gt;='club records'!$G$33))), "CR", " ")</f>
        <v xml:space="preserve"> </v>
      </c>
      <c r="AE108" s="22" t="str">
        <f>IF(AND(A108="javelin 600", OR(AND(D108='club records'!$F$34, E108&gt;='club records'!$G$34), AND(D108='club records'!$F$35, E108&gt;='club records'!$G$35))), "CR", " ")</f>
        <v xml:space="preserve"> </v>
      </c>
      <c r="AF108" s="22" t="str">
        <f>IF(AND(A108="shot 2.72", AND(D108='club records'!$F$36, E108&gt;='club records'!$G$36)), "CR", " ")</f>
        <v xml:space="preserve"> </v>
      </c>
      <c r="AG108" s="22" t="str">
        <f>IF(AND(A108="shot 3", OR(AND(D108='club records'!$F$37, E108&gt;='club records'!$G$37), AND(D108='club records'!$F$38, E108&gt;='club records'!$G$38))), "CR", " ")</f>
        <v xml:space="preserve"> </v>
      </c>
      <c r="AH108" s="22" t="str">
        <f>IF(AND(A108="shot 4", OR(AND(D108='club records'!$F$39, E108&gt;='club records'!$G$39), AND(D108='club records'!$F$40, E108&gt;='club records'!$G$40))), "CR", " ")</f>
        <v xml:space="preserve"> </v>
      </c>
      <c r="AI108" s="22" t="str">
        <f>IF(AND(A108="70H", AND(D108='club records'!$J$6, E108&lt;='club records'!$K$6)), "CR", " ")</f>
        <v xml:space="preserve"> </v>
      </c>
      <c r="AJ108" s="22" t="str">
        <f>IF(AND(A108="75H", AND(D108='club records'!$J$7, E108&lt;='club records'!$K$7)), "CR", " ")</f>
        <v xml:space="preserve"> </v>
      </c>
      <c r="AK108" s="22" t="str">
        <f>IF(AND(A108="80H", AND(D108='club records'!$J$8, E108&lt;='club records'!$K$8)), "CR", " ")</f>
        <v xml:space="preserve"> </v>
      </c>
      <c r="AL108" s="22" t="str">
        <f>IF(AND(A108="100H", OR(AND(D108='club records'!$J$9, E108&lt;='club records'!$K$9), AND(D108='club records'!$J$10, E108&lt;='club records'!$K$10))), "CR", " ")</f>
        <v xml:space="preserve"> </v>
      </c>
      <c r="AM108" s="22" t="str">
        <f>IF(AND(A108="300H", AND(D108='club records'!$J$11, E108&lt;='club records'!$K$11)), "CR", " ")</f>
        <v xml:space="preserve"> </v>
      </c>
      <c r="AN108" s="22" t="str">
        <f>IF(AND(A108="400H", OR(AND(D108='club records'!$J$12, E108&lt;='club records'!$K$12), AND(D108='club records'!$J$13, E108&lt;='club records'!$K$13), AND(D108='club records'!$J$14, E108&lt;='club records'!$K$14))), "CR", " ")</f>
        <v xml:space="preserve"> </v>
      </c>
      <c r="AO108" s="22" t="str">
        <f>IF(AND(A108="1500SC", OR(AND(D108='club records'!$J$15, E108&lt;='club records'!$K$15), AND(D108='club records'!$J$16, E108&lt;='club records'!$K$16))), "CR", " ")</f>
        <v xml:space="preserve"> </v>
      </c>
      <c r="AP108" s="22" t="str">
        <f>IF(AND(A108="2000SC", OR(AND(D108='club records'!$J$18, E108&lt;='club records'!$K$18), AND(D108='club records'!$J$19, E108&lt;='club records'!$K$19))), "CR", " ")</f>
        <v xml:space="preserve"> </v>
      </c>
      <c r="AQ108" s="22" t="str">
        <f>IF(AND(A108="3000SC", AND(D108='club records'!$J$21, E108&lt;='club records'!$K$21)), "CR", " ")</f>
        <v xml:space="preserve"> </v>
      </c>
      <c r="AR108" s="21" t="str">
        <f>IF(AND(A108="4x100", OR(AND(D108='club records'!$N$1, E108&lt;='club records'!$O$1), AND(D108='club records'!$N$2, E108&lt;='club records'!$O$2), AND(D108='club records'!$N$3, E108&lt;='club records'!$O$3), AND(D108='club records'!$N$4, E108&lt;='club records'!$O$4), AND(D108='club records'!$N$5, E108&lt;='club records'!$O$5))), "CR", " ")</f>
        <v xml:space="preserve"> </v>
      </c>
      <c r="AS108" s="21" t="str">
        <f>IF(AND(A108="4x200", OR(AND(D108='club records'!$N$6, E108&lt;='club records'!$O$6), AND(D108='club records'!$N$7, E108&lt;='club records'!$O$7), AND(D108='club records'!$N$8, E108&lt;='club records'!$O$8), AND(D108='club records'!$N$9, E108&lt;='club records'!$O$9), AND(D108='club records'!$N$10, E108&lt;='club records'!$O$10))), "CR", " ")</f>
        <v xml:space="preserve"> </v>
      </c>
      <c r="AT108" s="21" t="str">
        <f>IF(AND(A108="4x300", OR(AND(D108='club records'!$N$11, E108&lt;='club records'!$O$11), AND(D108='club records'!$N$12, E108&lt;='club records'!$O$12))), "CR", " ")</f>
        <v xml:space="preserve"> </v>
      </c>
      <c r="AU108" s="21" t="str">
        <f>IF(AND(A108="4x400", OR(AND(D108='club records'!$N$13, E108&lt;='club records'!$O$13), AND(D108='club records'!$N$14, E108&lt;='club records'!$O$14), AND(D108='club records'!$N$15, E108&lt;='club records'!$O$15))), "CR", " ")</f>
        <v xml:space="preserve"> </v>
      </c>
      <c r="AV108" s="21" t="str">
        <f>IF(AND(A108="3x800", OR(AND(D108='club records'!$N$16, E108&lt;='club records'!$O$16), AND(D108='club records'!$N$17, E108&lt;='club records'!$O$17), AND(D108='club records'!$N$18, E108&lt;='club records'!$O$18), AND(D108='club records'!$N$19, E108&lt;='club records'!$O$19))), "CR", " ")</f>
        <v xml:space="preserve"> </v>
      </c>
      <c r="AW108" s="21" t="str">
        <f>IF(AND(A108="pentathlon", OR(AND(D108='club records'!$N$21, E108&gt;='club records'!$O$21), AND(D108='club records'!$N$22, E108&gt;='club records'!$O$22), AND(D108='club records'!$N$23, E108&gt;='club records'!$O$23), AND(D108='club records'!$N$24, E108&gt;='club records'!$O$24), AND(D108='club records'!$N$25, E108&gt;='club records'!$O$25))), "CR", " ")</f>
        <v xml:space="preserve"> </v>
      </c>
      <c r="AX108" s="21" t="str">
        <f>IF(AND(A108="heptathlon", OR(AND(D108='club records'!$N$26, E108&gt;='club records'!$O$26), AND(D108='club records'!$N$27, E108&gt;='club records'!$O$27), AND(D108='club records'!$N$28, E108&gt;='club records'!$O$28), )), "CR", " ")</f>
        <v xml:space="preserve"> </v>
      </c>
    </row>
    <row r="109" spans="1:50" ht="15" x14ac:dyDescent="0.25">
      <c r="A109" s="2">
        <v>600</v>
      </c>
      <c r="B109" s="2" t="s">
        <v>486</v>
      </c>
      <c r="C109" s="2" t="s">
        <v>487</v>
      </c>
      <c r="D109" s="13" t="s">
        <v>110</v>
      </c>
      <c r="E109" s="15" t="s">
        <v>495</v>
      </c>
      <c r="F109" s="19">
        <v>43644</v>
      </c>
      <c r="G109" s="2" t="s">
        <v>294</v>
      </c>
      <c r="H109" s="2" t="s">
        <v>334</v>
      </c>
      <c r="I109" s="20" t="s">
        <v>430</v>
      </c>
      <c r="N109" s="2"/>
      <c r="O109" s="2"/>
      <c r="P109" s="2"/>
      <c r="Q109" s="2"/>
      <c r="R109" s="2"/>
      <c r="S109" s="2"/>
    </row>
    <row r="110" spans="1:50" ht="15" x14ac:dyDescent="0.25">
      <c r="A110" s="2">
        <v>800</v>
      </c>
      <c r="B110" s="2" t="s">
        <v>235</v>
      </c>
      <c r="C110" s="2" t="s">
        <v>236</v>
      </c>
      <c r="D110" s="13" t="s">
        <v>110</v>
      </c>
      <c r="E110" s="14" t="s">
        <v>377</v>
      </c>
      <c r="F110" s="19">
        <v>43603</v>
      </c>
      <c r="G110" s="2" t="s">
        <v>333</v>
      </c>
      <c r="H110" s="2" t="s">
        <v>376</v>
      </c>
      <c r="I110" s="20" t="str">
        <f>IF(OR(K110="CR", J110="CR", L110="CR", M110="CR", N110="CR", O110="CR", P110="CR", Q110="CR", R110="CR", S110="CR",T110="CR", U110="CR", V110="CR", W110="CR", X110="CR", Y110="CR", Z110="CR", AA110="CR", AB110="CR", AC110="CR", AD110="CR", AE110="CR", AF110="CR", AG110="CR", AH110="CR", AI110="CR", AJ110="CR", AK110="CR", AL110="CR", AM110="CR", AN110="CR", AO110="CR", AP110="CR", AQ110="CR", AR110="CR", AS110="CR", AT110="CR", AU110="CR", AV110="CR", AW110="CR", AX110="CR"), "***CLUB RECORD***", "")</f>
        <v/>
      </c>
      <c r="J110" s="21" t="str">
        <f>IF(AND(A110=100, OR(AND(D110='club records'!$B$6, E110&lt;='club records'!$C$6), AND(D110='club records'!$B$7, E110&lt;='club records'!$C$7), AND(D110='club records'!$B$8, E110&lt;='club records'!$C$8), AND(D110='club records'!$B$9, E110&lt;='club records'!$C$9), AND(D110='club records'!$B$10, E110&lt;='club records'!$C$10))),"CR"," ")</f>
        <v xml:space="preserve"> </v>
      </c>
      <c r="K110" s="21" t="str">
        <f>IF(AND(A110=200, OR(AND(D110='club records'!$B$11, E110&lt;='club records'!$C$11), AND(D110='club records'!$B$12, E110&lt;='club records'!$C$12), AND(D110='club records'!$B$13, E110&lt;='club records'!$C$13), AND(D110='club records'!$B$14, E110&lt;='club records'!$C$14), AND(D110='club records'!$B$15, E110&lt;='club records'!$C$15))),"CR"," ")</f>
        <v xml:space="preserve"> </v>
      </c>
      <c r="L110" s="21" t="str">
        <f>IF(AND(A110=300, OR(AND(D110='club records'!$B$16, E110&lt;='club records'!$C$16), AND(D110='club records'!$B$17, E110&lt;='club records'!$C$17))),"CR"," ")</f>
        <v xml:space="preserve"> </v>
      </c>
      <c r="M110" s="21" t="str">
        <f>IF(AND(A110=400, OR(AND(D110='club records'!$B$19, E110&lt;='club records'!$C$19), AND(D110='club records'!$B$20, E110&lt;='club records'!$C$20), AND(D110='club records'!$B$21, E110&lt;='club records'!$C$21))),"CR"," ")</f>
        <v xml:space="preserve"> </v>
      </c>
      <c r="N110" s="21" t="str">
        <f>IF(AND(A110=800, OR(AND(D110='club records'!$B$22, E110&lt;='club records'!$C$22), AND(D110='club records'!$B$23, E110&lt;='club records'!$C$23), AND(D110='club records'!$B$24, E110&lt;='club records'!$C$24), AND(D110='club records'!$B$25, E110&lt;='club records'!$C$25), AND(D110='club records'!$B$26, E110&lt;='club records'!$C$26))),"CR"," ")</f>
        <v xml:space="preserve"> </v>
      </c>
      <c r="O110" s="21" t="str">
        <f>IF(AND(A110=1200, AND(D110='club records'!$B$28, E110&lt;='club records'!$C$28)),"CR"," ")</f>
        <v xml:space="preserve"> </v>
      </c>
      <c r="P110" s="21" t="str">
        <f>IF(AND(A110=1500, OR(AND(D110='club records'!$B$29, E110&lt;='club records'!$C$29), AND(D110='club records'!$B$30, E110&lt;='club records'!$C$30), AND(D110='club records'!$B$31, E110&lt;='club records'!$C$31), AND(D110='club records'!$B$32, E110&lt;='club records'!$C$32), AND(D110='club records'!$B$33, E110&lt;='club records'!$C$33))),"CR"," ")</f>
        <v xml:space="preserve"> </v>
      </c>
      <c r="Q110" s="21" t="str">
        <f>IF(AND(A110="1M", AND(D110='club records'!$B$37,E110&lt;='club records'!$C$37)),"CR"," ")</f>
        <v xml:space="preserve"> </v>
      </c>
      <c r="R110" s="21" t="str">
        <f>IF(AND(A110=3000, OR(AND(D110='club records'!$B$39, E110&lt;='club records'!$C$39), AND(D110='club records'!$B$40, E110&lt;='club records'!$C$40), AND(D110='club records'!$B$41, E110&lt;='club records'!$C$41))),"CR"," ")</f>
        <v xml:space="preserve"> </v>
      </c>
      <c r="S110" s="21" t="str">
        <f>IF(AND(A110=5000, OR(AND(D110='club records'!$B$42, E110&lt;='club records'!$C$42), AND(D110='club records'!$B$43, E110&lt;='club records'!$C$43))),"CR"," ")</f>
        <v xml:space="preserve"> </v>
      </c>
      <c r="T110" s="21" t="str">
        <f>IF(AND(A110=10000, OR(AND(D110='club records'!$B$44, E110&lt;='club records'!$C$44), AND(D110='club records'!$B$45, E110&lt;='club records'!$C$45))),"CR"," ")</f>
        <v xml:space="preserve"> </v>
      </c>
      <c r="U110" s="22" t="str">
        <f>IF(AND(A110="high jump", OR(AND(D110='club records'!$F$1, E110&gt;='club records'!$G$1), AND(D110='club records'!$F$2, E110&gt;='club records'!$G$2), AND(D110='club records'!$F$3, E110&gt;='club records'!$G$3),AND(D110='club records'!$F$4, E110&gt;='club records'!$G$4), AND(D110='club records'!$F$5, E110&gt;='club records'!$G$5))), "CR", " ")</f>
        <v xml:space="preserve"> </v>
      </c>
      <c r="V110" s="22" t="str">
        <f>IF(AND(A110="long jump", OR(AND(D110='club records'!$F$6, E110&gt;='club records'!$G$6), AND(D110='club records'!$F$7, E110&gt;='club records'!$G$7), AND(D110='club records'!$F$8, E110&gt;='club records'!$G$8), AND(D110='club records'!$F$9, E110&gt;='club records'!$G$9), AND(D110='club records'!$F$10, E110&gt;='club records'!$G$10))), "CR", " ")</f>
        <v xml:space="preserve"> </v>
      </c>
      <c r="W110" s="22" t="str">
        <f>IF(AND(A110="triple jump", OR(AND(D110='club records'!$F$11, E110&gt;='club records'!$G$11), AND(D110='club records'!$F$12, E110&gt;='club records'!$G$12), AND(D110='club records'!$F$13, E110&gt;='club records'!$G$13), AND(D110='club records'!$F$14, E110&gt;='club records'!$G$14), AND(D110='club records'!$F$15, E110&gt;='club records'!$G$15))), "CR", " ")</f>
        <v xml:space="preserve"> </v>
      </c>
      <c r="X110" s="22" t="str">
        <f>IF(AND(A110="pole vault", OR(AND(D110='club records'!$F$16, E110&gt;='club records'!$G$16), AND(D110='club records'!$F$17, E110&gt;='club records'!$G$17), AND(D110='club records'!$F$18, E110&gt;='club records'!$G$18), AND(D110='club records'!$F$19, E110&gt;='club records'!$G$19), AND(D110='club records'!$F$20, E110&gt;='club records'!$G$20))), "CR", " ")</f>
        <v xml:space="preserve"> </v>
      </c>
      <c r="Y110" s="22" t="str">
        <f>IF(AND(A110="discus 0.75", AND(D110='club records'!$F$21, E110&gt;='club records'!$G$21)), "CR", " ")</f>
        <v xml:space="preserve"> </v>
      </c>
      <c r="Z110" s="22" t="str">
        <f>IF(AND(A110="discus 1", OR(AND(D110='club records'!$F$22, E110&gt;='club records'!$G$22), AND(D110='club records'!$F$23, E110&gt;='club records'!$G$23), AND(D110='club records'!$F$24, E110&gt;='club records'!$G$24), AND(D110='club records'!$F$25, E110&gt;='club records'!$G$25))), "CR", " ")</f>
        <v xml:space="preserve"> </v>
      </c>
      <c r="AA110" s="22" t="str">
        <f>IF(AND(A110="hammer 3", OR(AND(D110='club records'!$F$26, E110&gt;='club records'!$G$26), AND(D110='club records'!$F$27, E110&gt;='club records'!$G$27), AND(D110='club records'!$F$28, E110&gt;='club records'!$G$28))), "CR", " ")</f>
        <v xml:space="preserve"> </v>
      </c>
      <c r="AB110" s="22" t="str">
        <f>IF(AND(A110="hammer 4", OR(AND(D110='club records'!$F$29, E110&gt;='club records'!$G$29), AND(D110='club records'!$F$30, E110&gt;='club records'!$G$30))), "CR", " ")</f>
        <v xml:space="preserve"> </v>
      </c>
      <c r="AC110" s="22" t="str">
        <f>IF(AND(A110="javelin 400", AND(D110='club records'!$F$31, E110&gt;='club records'!$G$31)), "CR", " ")</f>
        <v xml:space="preserve"> </v>
      </c>
      <c r="AD110" s="22" t="str">
        <f>IF(AND(A110="javelin 500", OR(AND(D110='club records'!$F$32, E110&gt;='club records'!$G$32), AND(D110='club records'!$F$33, E110&gt;='club records'!$G$33))), "CR", " ")</f>
        <v xml:space="preserve"> </v>
      </c>
      <c r="AE110" s="22" t="str">
        <f>IF(AND(A110="javelin 600", OR(AND(D110='club records'!$F$34, E110&gt;='club records'!$G$34), AND(D110='club records'!$F$35, E110&gt;='club records'!$G$35))), "CR", " ")</f>
        <v xml:space="preserve"> </v>
      </c>
      <c r="AF110" s="22" t="str">
        <f>IF(AND(A110="shot 2.72", AND(D110='club records'!$F$36, E110&gt;='club records'!$G$36)), "CR", " ")</f>
        <v xml:space="preserve"> </v>
      </c>
      <c r="AG110" s="22" t="str">
        <f>IF(AND(A110="shot 3", OR(AND(D110='club records'!$F$37, E110&gt;='club records'!$G$37), AND(D110='club records'!$F$38, E110&gt;='club records'!$G$38))), "CR", " ")</f>
        <v xml:space="preserve"> </v>
      </c>
      <c r="AH110" s="22" t="str">
        <f>IF(AND(A110="shot 4", OR(AND(D110='club records'!$F$39, E110&gt;='club records'!$G$39), AND(D110='club records'!$F$40, E110&gt;='club records'!$G$40))), "CR", " ")</f>
        <v xml:space="preserve"> </v>
      </c>
      <c r="AI110" s="22" t="str">
        <f>IF(AND(A110="70H", AND(D110='club records'!$J$6, E110&lt;='club records'!$K$6)), "CR", " ")</f>
        <v xml:space="preserve"> </v>
      </c>
      <c r="AJ110" s="22" t="str">
        <f>IF(AND(A110="75H", AND(D110='club records'!$J$7, E110&lt;='club records'!$K$7)), "CR", " ")</f>
        <v xml:space="preserve"> </v>
      </c>
      <c r="AK110" s="22" t="str">
        <f>IF(AND(A110="80H", AND(D110='club records'!$J$8, E110&lt;='club records'!$K$8)), "CR", " ")</f>
        <v xml:space="preserve"> </v>
      </c>
      <c r="AL110" s="22" t="str">
        <f>IF(AND(A110="100H", OR(AND(D110='club records'!$J$9, E110&lt;='club records'!$K$9), AND(D110='club records'!$J$10, E110&lt;='club records'!$K$10))), "CR", " ")</f>
        <v xml:space="preserve"> </v>
      </c>
      <c r="AM110" s="22" t="str">
        <f>IF(AND(A110="300H", AND(D110='club records'!$J$11, E110&lt;='club records'!$K$11)), "CR", " ")</f>
        <v xml:space="preserve"> </v>
      </c>
      <c r="AN110" s="22" t="str">
        <f>IF(AND(A110="400H", OR(AND(D110='club records'!$J$12, E110&lt;='club records'!$K$12), AND(D110='club records'!$J$13, E110&lt;='club records'!$K$13), AND(D110='club records'!$J$14, E110&lt;='club records'!$K$14))), "CR", " ")</f>
        <v xml:space="preserve"> </v>
      </c>
      <c r="AO110" s="22" t="str">
        <f>IF(AND(A110="1500SC", OR(AND(D110='club records'!$J$15, E110&lt;='club records'!$K$15), AND(D110='club records'!$J$16, E110&lt;='club records'!$K$16))), "CR", " ")</f>
        <v xml:space="preserve"> </v>
      </c>
      <c r="AP110" s="22" t="str">
        <f>IF(AND(A110="2000SC", OR(AND(D110='club records'!$J$18, E110&lt;='club records'!$K$18), AND(D110='club records'!$J$19, E110&lt;='club records'!$K$19))), "CR", " ")</f>
        <v xml:space="preserve"> </v>
      </c>
      <c r="AQ110" s="22" t="str">
        <f>IF(AND(A110="3000SC", AND(D110='club records'!$J$21, E110&lt;='club records'!$K$21)), "CR", " ")</f>
        <v xml:space="preserve"> </v>
      </c>
      <c r="AR110" s="21" t="str">
        <f>IF(AND(A110="4x100", OR(AND(D110='club records'!$N$1, E110&lt;='club records'!$O$1), AND(D110='club records'!$N$2, E110&lt;='club records'!$O$2), AND(D110='club records'!$N$3, E110&lt;='club records'!$O$3), AND(D110='club records'!$N$4, E110&lt;='club records'!$O$4), AND(D110='club records'!$N$5, E110&lt;='club records'!$O$5))), "CR", " ")</f>
        <v xml:space="preserve"> </v>
      </c>
      <c r="AS110" s="21" t="str">
        <f>IF(AND(A110="4x200", OR(AND(D110='club records'!$N$6, E110&lt;='club records'!$O$6), AND(D110='club records'!$N$7, E110&lt;='club records'!$O$7), AND(D110='club records'!$N$8, E110&lt;='club records'!$O$8), AND(D110='club records'!$N$9, E110&lt;='club records'!$O$9), AND(D110='club records'!$N$10, E110&lt;='club records'!$O$10))), "CR", " ")</f>
        <v xml:space="preserve"> </v>
      </c>
      <c r="AT110" s="21" t="str">
        <f>IF(AND(A110="4x300", OR(AND(D110='club records'!$N$11, E110&lt;='club records'!$O$11), AND(D110='club records'!$N$12, E110&lt;='club records'!$O$12))), "CR", " ")</f>
        <v xml:space="preserve"> </v>
      </c>
      <c r="AU110" s="21" t="str">
        <f>IF(AND(A110="4x400", OR(AND(D110='club records'!$N$13, E110&lt;='club records'!$O$13), AND(D110='club records'!$N$14, E110&lt;='club records'!$O$14), AND(D110='club records'!$N$15, E110&lt;='club records'!$O$15))), "CR", " ")</f>
        <v xml:space="preserve"> </v>
      </c>
      <c r="AV110" s="21" t="str">
        <f>IF(AND(A110="3x800", OR(AND(D110='club records'!$N$16, E110&lt;='club records'!$O$16), AND(D110='club records'!$N$17, E110&lt;='club records'!$O$17), AND(D110='club records'!$N$18, E110&lt;='club records'!$O$18), AND(D110='club records'!$N$19, E110&lt;='club records'!$O$19))), "CR", " ")</f>
        <v xml:space="preserve"> </v>
      </c>
      <c r="AW110" s="21" t="str">
        <f>IF(AND(A110="pentathlon", OR(AND(D110='club records'!$N$21, E110&gt;='club records'!$O$21), AND(D110='club records'!$N$22, E110&gt;='club records'!$O$22), AND(D110='club records'!$N$23, E110&gt;='club records'!$O$23), AND(D110='club records'!$N$24, E110&gt;='club records'!$O$24), AND(D110='club records'!$N$25, E110&gt;='club records'!$O$25))), "CR", " ")</f>
        <v xml:space="preserve"> </v>
      </c>
      <c r="AX110" s="21" t="str">
        <f>IF(AND(A110="heptathlon", OR(AND(D110='club records'!$N$26, E110&gt;='club records'!$O$26), AND(D110='club records'!$N$27, E110&gt;='club records'!$O$27), AND(D110='club records'!$N$28, E110&gt;='club records'!$O$28), )), "CR", " ")</f>
        <v xml:space="preserve"> </v>
      </c>
    </row>
    <row r="111" spans="1:50" ht="15" x14ac:dyDescent="0.25">
      <c r="A111" s="2">
        <v>800</v>
      </c>
      <c r="B111" s="2" t="s">
        <v>97</v>
      </c>
      <c r="C111" s="2" t="s">
        <v>326</v>
      </c>
      <c r="D111" s="13" t="s">
        <v>110</v>
      </c>
      <c r="E111" s="14" t="s">
        <v>483</v>
      </c>
      <c r="F111" s="19">
        <v>43638</v>
      </c>
      <c r="G111" s="2" t="s">
        <v>341</v>
      </c>
      <c r="H111" s="2" t="s">
        <v>476</v>
      </c>
      <c r="I111" s="20" t="str">
        <f>IF(OR(K111="CR", J111="CR", L111="CR", M111="CR", N111="CR", O111="CR", P111="CR", Q111="CR", R111="CR", S111="CR",T111="CR", U111="CR", V111="CR", W111="CR", X111="CR", Y111="CR", Z111="CR", AA111="CR", AB111="CR", AC111="CR", AD111="CR", AE111="CR", AF111="CR", AG111="CR", AH111="CR", AI111="CR", AJ111="CR", AK111="CR", AL111="CR", AM111="CR", AN111="CR", AO111="CR", AP111="CR", AQ111="CR", AR111="CR", AS111="CR", AT111="CR", AU111="CR", AV111="CR", AW111="CR", AX111="CR"), "***CLUB RECORD***", "")</f>
        <v/>
      </c>
      <c r="J111" s="21" t="str">
        <f>IF(AND(A111=100, OR(AND(D111='club records'!$B$6, E111&lt;='club records'!$C$6), AND(D111='club records'!$B$7, E111&lt;='club records'!$C$7), AND(D111='club records'!$B$8, E111&lt;='club records'!$C$8), AND(D111='club records'!$B$9, E111&lt;='club records'!$C$9), AND(D111='club records'!$B$10, E111&lt;='club records'!$C$10))),"CR"," ")</f>
        <v xml:space="preserve"> </v>
      </c>
      <c r="K111" s="21" t="str">
        <f>IF(AND(A111=200, OR(AND(D111='club records'!$B$11, E111&lt;='club records'!$C$11), AND(D111='club records'!$B$12, E111&lt;='club records'!$C$12), AND(D111='club records'!$B$13, E111&lt;='club records'!$C$13), AND(D111='club records'!$B$14, E111&lt;='club records'!$C$14), AND(D111='club records'!$B$15, E111&lt;='club records'!$C$15))),"CR"," ")</f>
        <v xml:space="preserve"> </v>
      </c>
      <c r="L111" s="21" t="str">
        <f>IF(AND(A111=300, OR(AND(D111='club records'!$B$16, E111&lt;='club records'!$C$16), AND(D111='club records'!$B$17, E111&lt;='club records'!$C$17))),"CR"," ")</f>
        <v xml:space="preserve"> </v>
      </c>
      <c r="M111" s="21" t="str">
        <f>IF(AND(A111=400, OR(AND(D111='club records'!$B$19, E111&lt;='club records'!$C$19), AND(D111='club records'!$B$20, E111&lt;='club records'!$C$20), AND(D111='club records'!$B$21, E111&lt;='club records'!$C$21))),"CR"," ")</f>
        <v xml:space="preserve"> </v>
      </c>
      <c r="N111" s="21" t="str">
        <f>IF(AND(A111=800, OR(AND(D111='club records'!$B$22, E111&lt;='club records'!$C$22), AND(D111='club records'!$B$23, E111&lt;='club records'!$C$23), AND(D111='club records'!$B$24, E111&lt;='club records'!$C$24), AND(D111='club records'!$B$25, E111&lt;='club records'!$C$25), AND(D111='club records'!$B$26, E111&lt;='club records'!$C$26))),"CR"," ")</f>
        <v xml:space="preserve"> </v>
      </c>
      <c r="O111" s="21" t="str">
        <f>IF(AND(A111=1200, AND(D111='club records'!$B$28, E111&lt;='club records'!$C$28)),"CR"," ")</f>
        <v xml:space="preserve"> </v>
      </c>
      <c r="P111" s="21" t="str">
        <f>IF(AND(A111=1500, OR(AND(D111='club records'!$B$29, E111&lt;='club records'!$C$29), AND(D111='club records'!$B$30, E111&lt;='club records'!$C$30), AND(D111='club records'!$B$31, E111&lt;='club records'!$C$31), AND(D111='club records'!$B$32, E111&lt;='club records'!$C$32), AND(D111='club records'!$B$33, E111&lt;='club records'!$C$33))),"CR"," ")</f>
        <v xml:space="preserve"> </v>
      </c>
      <c r="Q111" s="21" t="str">
        <f>IF(AND(A111="1M", AND(D111='club records'!$B$37,E111&lt;='club records'!$C$37)),"CR"," ")</f>
        <v xml:space="preserve"> </v>
      </c>
      <c r="R111" s="21" t="str">
        <f>IF(AND(A111=3000, OR(AND(D111='club records'!$B$39, E111&lt;='club records'!$C$39), AND(D111='club records'!$B$40, E111&lt;='club records'!$C$40), AND(D111='club records'!$B$41, E111&lt;='club records'!$C$41))),"CR"," ")</f>
        <v xml:space="preserve"> </v>
      </c>
      <c r="S111" s="21" t="str">
        <f>IF(AND(A111=5000, OR(AND(D111='club records'!$B$42, E111&lt;='club records'!$C$42), AND(D111='club records'!$B$43, E111&lt;='club records'!$C$43))),"CR"," ")</f>
        <v xml:space="preserve"> </v>
      </c>
      <c r="T111" s="21" t="str">
        <f>IF(AND(A111=10000, OR(AND(D111='club records'!$B$44, E111&lt;='club records'!$C$44), AND(D111='club records'!$B$45, E111&lt;='club records'!$C$45))),"CR"," ")</f>
        <v xml:space="preserve"> </v>
      </c>
      <c r="U111" s="22" t="str">
        <f>IF(AND(A111="high jump", OR(AND(D111='club records'!$F$1, E111&gt;='club records'!$G$1), AND(D111='club records'!$F$2, E111&gt;='club records'!$G$2), AND(D111='club records'!$F$3, E111&gt;='club records'!$G$3),AND(D111='club records'!$F$4, E111&gt;='club records'!$G$4), AND(D111='club records'!$F$5, E111&gt;='club records'!$G$5))), "CR", " ")</f>
        <v xml:space="preserve"> </v>
      </c>
      <c r="V111" s="22" t="str">
        <f>IF(AND(A111="long jump", OR(AND(D111='club records'!$F$6, E111&gt;='club records'!$G$6), AND(D111='club records'!$F$7, E111&gt;='club records'!$G$7), AND(D111='club records'!$F$8, E111&gt;='club records'!$G$8), AND(D111='club records'!$F$9, E111&gt;='club records'!$G$9), AND(D111='club records'!$F$10, E111&gt;='club records'!$G$10))), "CR", " ")</f>
        <v xml:space="preserve"> </v>
      </c>
      <c r="W111" s="22" t="str">
        <f>IF(AND(A111="triple jump", OR(AND(D111='club records'!$F$11, E111&gt;='club records'!$G$11), AND(D111='club records'!$F$12, E111&gt;='club records'!$G$12), AND(D111='club records'!$F$13, E111&gt;='club records'!$G$13), AND(D111='club records'!$F$14, E111&gt;='club records'!$G$14), AND(D111='club records'!$F$15, E111&gt;='club records'!$G$15))), "CR", " ")</f>
        <v xml:space="preserve"> </v>
      </c>
      <c r="X111" s="22" t="str">
        <f>IF(AND(A111="pole vault", OR(AND(D111='club records'!$F$16, E111&gt;='club records'!$G$16), AND(D111='club records'!$F$17, E111&gt;='club records'!$G$17), AND(D111='club records'!$F$18, E111&gt;='club records'!$G$18), AND(D111='club records'!$F$19, E111&gt;='club records'!$G$19), AND(D111='club records'!$F$20, E111&gt;='club records'!$G$20))), "CR", " ")</f>
        <v xml:space="preserve"> </v>
      </c>
      <c r="Y111" s="22" t="str">
        <f>IF(AND(A111="discus 0.75", AND(D111='club records'!$F$21, E111&gt;='club records'!$G$21)), "CR", " ")</f>
        <v xml:space="preserve"> </v>
      </c>
      <c r="Z111" s="22" t="str">
        <f>IF(AND(A111="discus 1", OR(AND(D111='club records'!$F$22, E111&gt;='club records'!$G$22), AND(D111='club records'!$F$23, E111&gt;='club records'!$G$23), AND(D111='club records'!$F$24, E111&gt;='club records'!$G$24), AND(D111='club records'!$F$25, E111&gt;='club records'!$G$25))), "CR", " ")</f>
        <v xml:space="preserve"> </v>
      </c>
      <c r="AA111" s="22" t="str">
        <f>IF(AND(A111="hammer 3", OR(AND(D111='club records'!$F$26, E111&gt;='club records'!$G$26), AND(D111='club records'!$F$27, E111&gt;='club records'!$G$27), AND(D111='club records'!$F$28, E111&gt;='club records'!$G$28))), "CR", " ")</f>
        <v xml:space="preserve"> </v>
      </c>
      <c r="AB111" s="22" t="str">
        <f>IF(AND(A111="hammer 4", OR(AND(D111='club records'!$F$29, E111&gt;='club records'!$G$29), AND(D111='club records'!$F$30, E111&gt;='club records'!$G$30))), "CR", " ")</f>
        <v xml:space="preserve"> </v>
      </c>
      <c r="AC111" s="22" t="str">
        <f>IF(AND(A111="javelin 400", AND(D111='club records'!$F$31, E111&gt;='club records'!$G$31)), "CR", " ")</f>
        <v xml:space="preserve"> </v>
      </c>
      <c r="AD111" s="22" t="str">
        <f>IF(AND(A111="javelin 500", OR(AND(D111='club records'!$F$32, E111&gt;='club records'!$G$32), AND(D111='club records'!$F$33, E111&gt;='club records'!$G$33))), "CR", " ")</f>
        <v xml:space="preserve"> </v>
      </c>
      <c r="AE111" s="22" t="str">
        <f>IF(AND(A111="javelin 600", OR(AND(D111='club records'!$F$34, E111&gt;='club records'!$G$34), AND(D111='club records'!$F$35, E111&gt;='club records'!$G$35))), "CR", " ")</f>
        <v xml:space="preserve"> </v>
      </c>
      <c r="AF111" s="22" t="str">
        <f>IF(AND(A111="shot 2.72", AND(D111='club records'!$F$36, E111&gt;='club records'!$G$36)), "CR", " ")</f>
        <v xml:space="preserve"> </v>
      </c>
      <c r="AG111" s="22" t="str">
        <f>IF(AND(A111="shot 3", OR(AND(D111='club records'!$F$37, E111&gt;='club records'!$G$37), AND(D111='club records'!$F$38, E111&gt;='club records'!$G$38))), "CR", " ")</f>
        <v xml:space="preserve"> </v>
      </c>
      <c r="AH111" s="22" t="str">
        <f>IF(AND(A111="shot 4", OR(AND(D111='club records'!$F$39, E111&gt;='club records'!$G$39), AND(D111='club records'!$F$40, E111&gt;='club records'!$G$40))), "CR", " ")</f>
        <v xml:space="preserve"> </v>
      </c>
      <c r="AI111" s="22" t="str">
        <f>IF(AND(A111="70H", AND(D111='club records'!$J$6, E111&lt;='club records'!$K$6)), "CR", " ")</f>
        <v xml:space="preserve"> </v>
      </c>
      <c r="AJ111" s="22" t="str">
        <f>IF(AND(A111="75H", AND(D111='club records'!$J$7, E111&lt;='club records'!$K$7)), "CR", " ")</f>
        <v xml:space="preserve"> </v>
      </c>
      <c r="AK111" s="22" t="str">
        <f>IF(AND(A111="80H", AND(D111='club records'!$J$8, E111&lt;='club records'!$K$8)), "CR", " ")</f>
        <v xml:space="preserve"> </v>
      </c>
      <c r="AL111" s="22" t="str">
        <f>IF(AND(A111="100H", OR(AND(D111='club records'!$J$9, E111&lt;='club records'!$K$9), AND(D111='club records'!$J$10, E111&lt;='club records'!$K$10))), "CR", " ")</f>
        <v xml:space="preserve"> </v>
      </c>
      <c r="AM111" s="22" t="str">
        <f>IF(AND(A111="300H", AND(D111='club records'!$J$11, E111&lt;='club records'!$K$11)), "CR", " ")</f>
        <v xml:space="preserve"> </v>
      </c>
      <c r="AN111" s="22" t="str">
        <f>IF(AND(A111="400H", OR(AND(D111='club records'!$J$12, E111&lt;='club records'!$K$12), AND(D111='club records'!$J$13, E111&lt;='club records'!$K$13), AND(D111='club records'!$J$14, E111&lt;='club records'!$K$14))), "CR", " ")</f>
        <v xml:space="preserve"> </v>
      </c>
      <c r="AO111" s="22" t="str">
        <f>IF(AND(A111="1500SC", OR(AND(D111='club records'!$J$15, E111&lt;='club records'!$K$15), AND(D111='club records'!$J$16, E111&lt;='club records'!$K$16))), "CR", " ")</f>
        <v xml:space="preserve"> </v>
      </c>
      <c r="AP111" s="22" t="str">
        <f>IF(AND(A111="2000SC", OR(AND(D111='club records'!$J$18, E111&lt;='club records'!$K$18), AND(D111='club records'!$J$19, E111&lt;='club records'!$K$19))), "CR", " ")</f>
        <v xml:space="preserve"> </v>
      </c>
      <c r="AQ111" s="22" t="str">
        <f>IF(AND(A111="3000SC", AND(D111='club records'!$J$21, E111&lt;='club records'!$K$21)), "CR", " ")</f>
        <v xml:space="preserve"> </v>
      </c>
      <c r="AR111" s="21" t="str">
        <f>IF(AND(A111="4x100", OR(AND(D111='club records'!$N$1, E111&lt;='club records'!$O$1), AND(D111='club records'!$N$2, E111&lt;='club records'!$O$2), AND(D111='club records'!$N$3, E111&lt;='club records'!$O$3), AND(D111='club records'!$N$4, E111&lt;='club records'!$O$4), AND(D111='club records'!$N$5, E111&lt;='club records'!$O$5))), "CR", " ")</f>
        <v xml:space="preserve"> </v>
      </c>
      <c r="AS111" s="21" t="str">
        <f>IF(AND(A111="4x200", OR(AND(D111='club records'!$N$6, E111&lt;='club records'!$O$6), AND(D111='club records'!$N$7, E111&lt;='club records'!$O$7), AND(D111='club records'!$N$8, E111&lt;='club records'!$O$8), AND(D111='club records'!$N$9, E111&lt;='club records'!$O$9), AND(D111='club records'!$N$10, E111&lt;='club records'!$O$10))), "CR", " ")</f>
        <v xml:space="preserve"> </v>
      </c>
      <c r="AT111" s="21" t="str">
        <f>IF(AND(A111="4x300", OR(AND(D111='club records'!$N$11, E111&lt;='club records'!$O$11), AND(D111='club records'!$N$12, E111&lt;='club records'!$O$12))), "CR", " ")</f>
        <v xml:space="preserve"> </v>
      </c>
      <c r="AU111" s="21" t="str">
        <f>IF(AND(A111="4x400", OR(AND(D111='club records'!$N$13, E111&lt;='club records'!$O$13), AND(D111='club records'!$N$14, E111&lt;='club records'!$O$14), AND(D111='club records'!$N$15, E111&lt;='club records'!$O$15))), "CR", " ")</f>
        <v xml:space="preserve"> </v>
      </c>
      <c r="AV111" s="21" t="str">
        <f>IF(AND(A111="3x800", OR(AND(D111='club records'!$N$16, E111&lt;='club records'!$O$16), AND(D111='club records'!$N$17, E111&lt;='club records'!$O$17), AND(D111='club records'!$N$18, E111&lt;='club records'!$O$18), AND(D111='club records'!$N$19, E111&lt;='club records'!$O$19))), "CR", " ")</f>
        <v xml:space="preserve"> </v>
      </c>
      <c r="AW111" s="21" t="str">
        <f>IF(AND(A111="pentathlon", OR(AND(D111='club records'!$N$21, E111&gt;='club records'!$O$21), AND(D111='club records'!$N$22, E111&gt;='club records'!$O$22), AND(D111='club records'!$N$23, E111&gt;='club records'!$O$23), AND(D111='club records'!$N$24, E111&gt;='club records'!$O$24), AND(D111='club records'!$N$25, E111&gt;='club records'!$O$25))), "CR", " ")</f>
        <v xml:space="preserve"> </v>
      </c>
      <c r="AX111" s="21" t="str">
        <f>IF(AND(A111="heptathlon", OR(AND(D111='club records'!$N$26, E111&gt;='club records'!$O$26), AND(D111='club records'!$N$27, E111&gt;='club records'!$O$27), AND(D111='club records'!$N$28, E111&gt;='club records'!$O$28), )), "CR", " ")</f>
        <v xml:space="preserve"> </v>
      </c>
    </row>
    <row r="112" spans="1:50" ht="15" x14ac:dyDescent="0.25">
      <c r="A112" s="2">
        <v>800</v>
      </c>
      <c r="B112" s="2" t="s">
        <v>74</v>
      </c>
      <c r="C112" s="2" t="s">
        <v>234</v>
      </c>
      <c r="D112" s="13" t="s">
        <v>110</v>
      </c>
      <c r="E112" s="15" t="s">
        <v>378</v>
      </c>
      <c r="F112" s="19">
        <v>43603</v>
      </c>
      <c r="G112" s="2" t="s">
        <v>333</v>
      </c>
      <c r="H112" s="2" t="s">
        <v>376</v>
      </c>
      <c r="I112" s="20" t="str">
        <f>IF(OR(K112="CR", J112="CR", L112="CR", M112="CR", N112="CR", O112="CR", P112="CR", Q112="CR", R112="CR", S112="CR",T112="CR", U112="CR", V112="CR", W112="CR", X112="CR", Y112="CR", Z112="CR", AA112="CR", AB112="CR", AC112="CR", AD112="CR", AE112="CR", AF112="CR", AG112="CR", AH112="CR", AI112="CR", AJ112="CR", AK112="CR", AL112="CR", AM112="CR", AN112="CR", AO112="CR", AP112="CR", AQ112="CR", AR112="CR", AS112="CR", AT112="CR", AU112="CR", AV112="CR", AW112="CR", AX112="CR"), "***CLUB RECORD***", "")</f>
        <v/>
      </c>
      <c r="J112" s="21" t="str">
        <f>IF(AND(A112=100, OR(AND(D112='club records'!$B$6, E112&lt;='club records'!$C$6), AND(D112='club records'!$B$7, E112&lt;='club records'!$C$7), AND(D112='club records'!$B$8, E112&lt;='club records'!$C$8), AND(D112='club records'!$B$9, E112&lt;='club records'!$C$9), AND(D112='club records'!$B$10, E112&lt;='club records'!$C$10))),"CR"," ")</f>
        <v xml:space="preserve"> </v>
      </c>
      <c r="K112" s="21" t="str">
        <f>IF(AND(A112=200, OR(AND(D112='club records'!$B$11, E112&lt;='club records'!$C$11), AND(D112='club records'!$B$12, E112&lt;='club records'!$C$12), AND(D112='club records'!$B$13, E112&lt;='club records'!$C$13), AND(D112='club records'!$B$14, E112&lt;='club records'!$C$14), AND(D112='club records'!$B$15, E112&lt;='club records'!$C$15))),"CR"," ")</f>
        <v xml:space="preserve"> </v>
      </c>
      <c r="L112" s="21" t="str">
        <f>IF(AND(A112=300, OR(AND(D112='club records'!$B$16, E112&lt;='club records'!$C$16), AND(D112='club records'!$B$17, E112&lt;='club records'!$C$17))),"CR"," ")</f>
        <v xml:space="preserve"> </v>
      </c>
      <c r="M112" s="21" t="str">
        <f>IF(AND(A112=400, OR(AND(D112='club records'!$B$19, E112&lt;='club records'!$C$19), AND(D112='club records'!$B$20, E112&lt;='club records'!$C$20), AND(D112='club records'!$B$21, E112&lt;='club records'!$C$21))),"CR"," ")</f>
        <v xml:space="preserve"> </v>
      </c>
      <c r="N112" s="21" t="str">
        <f>IF(AND(A112=800, OR(AND(D112='club records'!$B$22, E112&lt;='club records'!$C$22), AND(D112='club records'!$B$23, E112&lt;='club records'!$C$23), AND(D112='club records'!$B$24, E112&lt;='club records'!$C$24), AND(D112='club records'!$B$25, E112&lt;='club records'!$C$25), AND(D112='club records'!$B$26, E112&lt;='club records'!$C$26))),"CR"," ")</f>
        <v xml:space="preserve"> </v>
      </c>
      <c r="O112" s="21" t="str">
        <f>IF(AND(A112=1200, AND(D112='club records'!$B$28, E112&lt;='club records'!$C$28)),"CR"," ")</f>
        <v xml:space="preserve"> </v>
      </c>
      <c r="P112" s="21" t="str">
        <f>IF(AND(A112=1500, OR(AND(D112='club records'!$B$29, E112&lt;='club records'!$C$29), AND(D112='club records'!$B$30, E112&lt;='club records'!$C$30), AND(D112='club records'!$B$31, E112&lt;='club records'!$C$31), AND(D112='club records'!$B$32, E112&lt;='club records'!$C$32), AND(D112='club records'!$B$33, E112&lt;='club records'!$C$33))),"CR"," ")</f>
        <v xml:space="preserve"> </v>
      </c>
      <c r="Q112" s="21" t="str">
        <f>IF(AND(A112="1M", AND(D112='club records'!$B$37,E112&lt;='club records'!$C$37)),"CR"," ")</f>
        <v xml:space="preserve"> </v>
      </c>
      <c r="R112" s="21" t="str">
        <f>IF(AND(A112=3000, OR(AND(D112='club records'!$B$39, E112&lt;='club records'!$C$39), AND(D112='club records'!$B$40, E112&lt;='club records'!$C$40), AND(D112='club records'!$B$41, E112&lt;='club records'!$C$41))),"CR"," ")</f>
        <v xml:space="preserve"> </v>
      </c>
      <c r="S112" s="21" t="str">
        <f>IF(AND(A112=5000, OR(AND(D112='club records'!$B$42, E112&lt;='club records'!$C$42), AND(D112='club records'!$B$43, E112&lt;='club records'!$C$43))),"CR"," ")</f>
        <v xml:space="preserve"> </v>
      </c>
      <c r="T112" s="21" t="str">
        <f>IF(AND(A112=10000, OR(AND(D112='club records'!$B$44, E112&lt;='club records'!$C$44), AND(D112='club records'!$B$45, E112&lt;='club records'!$C$45))),"CR"," ")</f>
        <v xml:space="preserve"> </v>
      </c>
      <c r="U112" s="22" t="str">
        <f>IF(AND(A112="high jump", OR(AND(D112='club records'!$F$1, E112&gt;='club records'!$G$1), AND(D112='club records'!$F$2, E112&gt;='club records'!$G$2), AND(D112='club records'!$F$3, E112&gt;='club records'!$G$3),AND(D112='club records'!$F$4, E112&gt;='club records'!$G$4), AND(D112='club records'!$F$5, E112&gt;='club records'!$G$5))), "CR", " ")</f>
        <v xml:space="preserve"> </v>
      </c>
      <c r="V112" s="22" t="str">
        <f>IF(AND(A112="long jump", OR(AND(D112='club records'!$F$6, E112&gt;='club records'!$G$6), AND(D112='club records'!$F$7, E112&gt;='club records'!$G$7), AND(D112='club records'!$F$8, E112&gt;='club records'!$G$8), AND(D112='club records'!$F$9, E112&gt;='club records'!$G$9), AND(D112='club records'!$F$10, E112&gt;='club records'!$G$10))), "CR", " ")</f>
        <v xml:space="preserve"> </v>
      </c>
      <c r="W112" s="22" t="str">
        <f>IF(AND(A112="triple jump", OR(AND(D112='club records'!$F$11, E112&gt;='club records'!$G$11), AND(D112='club records'!$F$12, E112&gt;='club records'!$G$12), AND(D112='club records'!$F$13, E112&gt;='club records'!$G$13), AND(D112='club records'!$F$14, E112&gt;='club records'!$G$14), AND(D112='club records'!$F$15, E112&gt;='club records'!$G$15))), "CR", " ")</f>
        <v xml:space="preserve"> </v>
      </c>
      <c r="X112" s="22" t="str">
        <f>IF(AND(A112="pole vault", OR(AND(D112='club records'!$F$16, E112&gt;='club records'!$G$16), AND(D112='club records'!$F$17, E112&gt;='club records'!$G$17), AND(D112='club records'!$F$18, E112&gt;='club records'!$G$18), AND(D112='club records'!$F$19, E112&gt;='club records'!$G$19), AND(D112='club records'!$F$20, E112&gt;='club records'!$G$20))), "CR", " ")</f>
        <v xml:space="preserve"> </v>
      </c>
      <c r="Y112" s="22" t="str">
        <f>IF(AND(A112="discus 0.75", AND(D112='club records'!$F$21, E112&gt;='club records'!$G$21)), "CR", " ")</f>
        <v xml:space="preserve"> </v>
      </c>
      <c r="Z112" s="22" t="str">
        <f>IF(AND(A112="discus 1", OR(AND(D112='club records'!$F$22, E112&gt;='club records'!$G$22), AND(D112='club records'!$F$23, E112&gt;='club records'!$G$23), AND(D112='club records'!$F$24, E112&gt;='club records'!$G$24), AND(D112='club records'!$F$25, E112&gt;='club records'!$G$25))), "CR", " ")</f>
        <v xml:space="preserve"> </v>
      </c>
      <c r="AA112" s="22" t="str">
        <f>IF(AND(A112="hammer 3", OR(AND(D112='club records'!$F$26, E112&gt;='club records'!$G$26), AND(D112='club records'!$F$27, E112&gt;='club records'!$G$27), AND(D112='club records'!$F$28, E112&gt;='club records'!$G$28))), "CR", " ")</f>
        <v xml:space="preserve"> </v>
      </c>
      <c r="AB112" s="22" t="str">
        <f>IF(AND(A112="hammer 4", OR(AND(D112='club records'!$F$29, E112&gt;='club records'!$G$29), AND(D112='club records'!$F$30, E112&gt;='club records'!$G$30))), "CR", " ")</f>
        <v xml:space="preserve"> </v>
      </c>
      <c r="AC112" s="22" t="str">
        <f>IF(AND(A112="javelin 400", AND(D112='club records'!$F$31, E112&gt;='club records'!$G$31)), "CR", " ")</f>
        <v xml:space="preserve"> </v>
      </c>
      <c r="AD112" s="22" t="str">
        <f>IF(AND(A112="javelin 500", OR(AND(D112='club records'!$F$32, E112&gt;='club records'!$G$32), AND(D112='club records'!$F$33, E112&gt;='club records'!$G$33))), "CR", " ")</f>
        <v xml:space="preserve"> </v>
      </c>
      <c r="AE112" s="22" t="str">
        <f>IF(AND(A112="javelin 600", OR(AND(D112='club records'!$F$34, E112&gt;='club records'!$G$34), AND(D112='club records'!$F$35, E112&gt;='club records'!$G$35))), "CR", " ")</f>
        <v xml:space="preserve"> </v>
      </c>
      <c r="AF112" s="22" t="str">
        <f>IF(AND(A112="shot 2.72", AND(D112='club records'!$F$36, E112&gt;='club records'!$G$36)), "CR", " ")</f>
        <v xml:space="preserve"> </v>
      </c>
      <c r="AG112" s="22" t="str">
        <f>IF(AND(A112="shot 3", OR(AND(D112='club records'!$F$37, E112&gt;='club records'!$G$37), AND(D112='club records'!$F$38, E112&gt;='club records'!$G$38))), "CR", " ")</f>
        <v xml:space="preserve"> </v>
      </c>
      <c r="AH112" s="22" t="str">
        <f>IF(AND(A112="shot 4", OR(AND(D112='club records'!$F$39, E112&gt;='club records'!$G$39), AND(D112='club records'!$F$40, E112&gt;='club records'!$G$40))), "CR", " ")</f>
        <v xml:space="preserve"> </v>
      </c>
      <c r="AI112" s="22" t="str">
        <f>IF(AND(A112="70H", AND(D112='club records'!$J$6, E112&lt;='club records'!$K$6)), "CR", " ")</f>
        <v xml:space="preserve"> </v>
      </c>
      <c r="AJ112" s="22" t="str">
        <f>IF(AND(A112="75H", AND(D112='club records'!$J$7, E112&lt;='club records'!$K$7)), "CR", " ")</f>
        <v xml:space="preserve"> </v>
      </c>
      <c r="AK112" s="22" t="str">
        <f>IF(AND(A112="80H", AND(D112='club records'!$J$8, E112&lt;='club records'!$K$8)), "CR", " ")</f>
        <v xml:space="preserve"> </v>
      </c>
      <c r="AL112" s="22" t="str">
        <f>IF(AND(A112="100H", OR(AND(D112='club records'!$J$9, E112&lt;='club records'!$K$9), AND(D112='club records'!$J$10, E112&lt;='club records'!$K$10))), "CR", " ")</f>
        <v xml:space="preserve"> </v>
      </c>
      <c r="AM112" s="22" t="str">
        <f>IF(AND(A112="300H", AND(D112='club records'!$J$11, E112&lt;='club records'!$K$11)), "CR", " ")</f>
        <v xml:space="preserve"> </v>
      </c>
      <c r="AN112" s="22" t="str">
        <f>IF(AND(A112="400H", OR(AND(D112='club records'!$J$12, E112&lt;='club records'!$K$12), AND(D112='club records'!$J$13, E112&lt;='club records'!$K$13), AND(D112='club records'!$J$14, E112&lt;='club records'!$K$14))), "CR", " ")</f>
        <v xml:space="preserve"> </v>
      </c>
      <c r="AO112" s="22" t="str">
        <f>IF(AND(A112="1500SC", OR(AND(D112='club records'!$J$15, E112&lt;='club records'!$K$15), AND(D112='club records'!$J$16, E112&lt;='club records'!$K$16))), "CR", " ")</f>
        <v xml:space="preserve"> </v>
      </c>
      <c r="AP112" s="22" t="str">
        <f>IF(AND(A112="2000SC", OR(AND(D112='club records'!$J$18, E112&lt;='club records'!$K$18), AND(D112='club records'!$J$19, E112&lt;='club records'!$K$19))), "CR", " ")</f>
        <v xml:space="preserve"> </v>
      </c>
      <c r="AQ112" s="22" t="str">
        <f>IF(AND(A112="3000SC", AND(D112='club records'!$J$21, E112&lt;='club records'!$K$21)), "CR", " ")</f>
        <v xml:space="preserve"> </v>
      </c>
      <c r="AR112" s="21" t="str">
        <f>IF(AND(A112="4x100", OR(AND(D112='club records'!$N$1, E112&lt;='club records'!$O$1), AND(D112='club records'!$N$2, E112&lt;='club records'!$O$2), AND(D112='club records'!$N$3, E112&lt;='club records'!$O$3), AND(D112='club records'!$N$4, E112&lt;='club records'!$O$4), AND(D112='club records'!$N$5, E112&lt;='club records'!$O$5))), "CR", " ")</f>
        <v xml:space="preserve"> </v>
      </c>
      <c r="AS112" s="21" t="str">
        <f>IF(AND(A112="4x200", OR(AND(D112='club records'!$N$6, E112&lt;='club records'!$O$6), AND(D112='club records'!$N$7, E112&lt;='club records'!$O$7), AND(D112='club records'!$N$8, E112&lt;='club records'!$O$8), AND(D112='club records'!$N$9, E112&lt;='club records'!$O$9), AND(D112='club records'!$N$10, E112&lt;='club records'!$O$10))), "CR", " ")</f>
        <v xml:space="preserve"> </v>
      </c>
      <c r="AT112" s="21" t="str">
        <f>IF(AND(A112="4x300", OR(AND(D112='club records'!$N$11, E112&lt;='club records'!$O$11), AND(D112='club records'!$N$12, E112&lt;='club records'!$O$12))), "CR", " ")</f>
        <v xml:space="preserve"> </v>
      </c>
      <c r="AU112" s="21" t="str">
        <f>IF(AND(A112="4x400", OR(AND(D112='club records'!$N$13, E112&lt;='club records'!$O$13), AND(D112='club records'!$N$14, E112&lt;='club records'!$O$14), AND(D112='club records'!$N$15, E112&lt;='club records'!$O$15))), "CR", " ")</f>
        <v xml:space="preserve"> </v>
      </c>
      <c r="AV112" s="21" t="str">
        <f>IF(AND(A112="3x800", OR(AND(D112='club records'!$N$16, E112&lt;='club records'!$O$16), AND(D112='club records'!$N$17, E112&lt;='club records'!$O$17), AND(D112='club records'!$N$18, E112&lt;='club records'!$O$18), AND(D112='club records'!$N$19, E112&lt;='club records'!$O$19))), "CR", " ")</f>
        <v xml:space="preserve"> </v>
      </c>
      <c r="AW112" s="21" t="str">
        <f>IF(AND(A112="pentathlon", OR(AND(D112='club records'!$N$21, E112&gt;='club records'!$O$21), AND(D112='club records'!$N$22, E112&gt;='club records'!$O$22), AND(D112='club records'!$N$23, E112&gt;='club records'!$O$23), AND(D112='club records'!$N$24, E112&gt;='club records'!$O$24), AND(D112='club records'!$N$25, E112&gt;='club records'!$O$25))), "CR", " ")</f>
        <v xml:space="preserve"> </v>
      </c>
      <c r="AX112" s="21" t="str">
        <f>IF(AND(A112="heptathlon", OR(AND(D112='club records'!$N$26, E112&gt;='club records'!$O$26), AND(D112='club records'!$N$27, E112&gt;='club records'!$O$27), AND(D112='club records'!$N$28, E112&gt;='club records'!$O$28), )), "CR", " ")</f>
        <v xml:space="preserve"> </v>
      </c>
    </row>
    <row r="113" spans="1:50" ht="15" x14ac:dyDescent="0.25">
      <c r="A113" s="2">
        <v>800</v>
      </c>
      <c r="B113" s="2" t="s">
        <v>486</v>
      </c>
      <c r="C113" s="2" t="s">
        <v>487</v>
      </c>
      <c r="D113" s="13" t="s">
        <v>110</v>
      </c>
      <c r="E113" s="15" t="s">
        <v>378</v>
      </c>
      <c r="F113" s="19">
        <v>43638</v>
      </c>
      <c r="G113" s="2" t="s">
        <v>341</v>
      </c>
      <c r="H113" s="2" t="s">
        <v>476</v>
      </c>
      <c r="I113" s="20" t="s">
        <v>430</v>
      </c>
      <c r="N113" s="2"/>
      <c r="O113" s="2"/>
      <c r="P113" s="2"/>
      <c r="Q113" s="2"/>
      <c r="R113" s="2"/>
      <c r="S113" s="2"/>
    </row>
    <row r="114" spans="1:50" ht="15" x14ac:dyDescent="0.25">
      <c r="A114" s="2">
        <v>800</v>
      </c>
      <c r="B114" s="2" t="s">
        <v>7</v>
      </c>
      <c r="C114" s="2" t="s">
        <v>384</v>
      </c>
      <c r="D114" s="13" t="s">
        <v>110</v>
      </c>
      <c r="E114" s="14" t="s">
        <v>385</v>
      </c>
      <c r="F114" s="19">
        <v>43603</v>
      </c>
      <c r="G114" s="2" t="s">
        <v>333</v>
      </c>
      <c r="H114" s="2" t="s">
        <v>376</v>
      </c>
      <c r="I114" s="20" t="str">
        <f>IF(OR(K114="CR", J114="CR", L114="CR", M114="CR", N114="CR", O114="CR", P114="CR", Q114="CR", R114="CR", S114="CR",T114="CR", U114="CR", V114="CR", W114="CR", X114="CR", Y114="CR", Z114="CR", AA114="CR", AB114="CR", AC114="CR", AD114="CR", AE114="CR", AF114="CR", AG114="CR", AH114="CR", AI114="CR", AJ114="CR", AK114="CR", AL114="CR", AM114="CR", AN114="CR", AO114="CR", AP114="CR", AQ114="CR", AR114="CR", AS114="CR", AT114="CR", AU114="CR", AV114="CR", AW114="CR", AX114="CR"), "***CLUB RECORD***", "")</f>
        <v/>
      </c>
      <c r="J114" s="21" t="str">
        <f>IF(AND(A114=100, OR(AND(D114='club records'!$B$6, E114&lt;='club records'!$C$6), AND(D114='club records'!$B$7, E114&lt;='club records'!$C$7), AND(D114='club records'!$B$8, E114&lt;='club records'!$C$8), AND(D114='club records'!$B$9, E114&lt;='club records'!$C$9), AND(D114='club records'!$B$10, E114&lt;='club records'!$C$10))),"CR"," ")</f>
        <v xml:space="preserve"> </v>
      </c>
      <c r="K114" s="21" t="str">
        <f>IF(AND(A114=200, OR(AND(D114='club records'!$B$11, E114&lt;='club records'!$C$11), AND(D114='club records'!$B$12, E114&lt;='club records'!$C$12), AND(D114='club records'!$B$13, E114&lt;='club records'!$C$13), AND(D114='club records'!$B$14, E114&lt;='club records'!$C$14), AND(D114='club records'!$B$15, E114&lt;='club records'!$C$15))),"CR"," ")</f>
        <v xml:space="preserve"> </v>
      </c>
      <c r="L114" s="21" t="str">
        <f>IF(AND(A114=300, OR(AND(D114='club records'!$B$16, E114&lt;='club records'!$C$16), AND(D114='club records'!$B$17, E114&lt;='club records'!$C$17))),"CR"," ")</f>
        <v xml:space="preserve"> </v>
      </c>
      <c r="M114" s="21" t="str">
        <f>IF(AND(A114=400, OR(AND(D114='club records'!$B$19, E114&lt;='club records'!$C$19), AND(D114='club records'!$B$20, E114&lt;='club records'!$C$20), AND(D114='club records'!$B$21, E114&lt;='club records'!$C$21))),"CR"," ")</f>
        <v xml:space="preserve"> </v>
      </c>
      <c r="N114" s="21" t="str">
        <f>IF(AND(A114=800, OR(AND(D114='club records'!$B$22, E114&lt;='club records'!$C$22), AND(D114='club records'!$B$23, E114&lt;='club records'!$C$23), AND(D114='club records'!$B$24, E114&lt;='club records'!$C$24), AND(D114='club records'!$B$25, E114&lt;='club records'!$C$25), AND(D114='club records'!$B$26, E114&lt;='club records'!$C$26))),"CR"," ")</f>
        <v xml:space="preserve"> </v>
      </c>
      <c r="O114" s="21" t="str">
        <f>IF(AND(A114=1200, AND(D114='club records'!$B$28, E114&lt;='club records'!$C$28)),"CR"," ")</f>
        <v xml:space="preserve"> </v>
      </c>
      <c r="P114" s="21" t="str">
        <f>IF(AND(A114=1500, OR(AND(D114='club records'!$B$29, E114&lt;='club records'!$C$29), AND(D114='club records'!$B$30, E114&lt;='club records'!$C$30), AND(D114='club records'!$B$31, E114&lt;='club records'!$C$31), AND(D114='club records'!$B$32, E114&lt;='club records'!$C$32), AND(D114='club records'!$B$33, E114&lt;='club records'!$C$33))),"CR"," ")</f>
        <v xml:space="preserve"> </v>
      </c>
      <c r="Q114" s="21" t="str">
        <f>IF(AND(A114="1M", AND(D114='club records'!$B$37,E114&lt;='club records'!$C$37)),"CR"," ")</f>
        <v xml:space="preserve"> </v>
      </c>
      <c r="R114" s="21" t="str">
        <f>IF(AND(A114=3000, OR(AND(D114='club records'!$B$39, E114&lt;='club records'!$C$39), AND(D114='club records'!$B$40, E114&lt;='club records'!$C$40), AND(D114='club records'!$B$41, E114&lt;='club records'!$C$41))),"CR"," ")</f>
        <v xml:space="preserve"> </v>
      </c>
      <c r="S114" s="21" t="str">
        <f>IF(AND(A114=5000, OR(AND(D114='club records'!$B$42, E114&lt;='club records'!$C$42), AND(D114='club records'!$B$43, E114&lt;='club records'!$C$43))),"CR"," ")</f>
        <v xml:space="preserve"> </v>
      </c>
      <c r="T114" s="21" t="str">
        <f>IF(AND(A114=10000, OR(AND(D114='club records'!$B$44, E114&lt;='club records'!$C$44), AND(D114='club records'!$B$45, E114&lt;='club records'!$C$45))),"CR"," ")</f>
        <v xml:space="preserve"> </v>
      </c>
      <c r="U114" s="22" t="str">
        <f>IF(AND(A114="high jump", OR(AND(D114='club records'!$F$1, E114&gt;='club records'!$G$1), AND(D114='club records'!$F$2, E114&gt;='club records'!$G$2), AND(D114='club records'!$F$3, E114&gt;='club records'!$G$3),AND(D114='club records'!$F$4, E114&gt;='club records'!$G$4), AND(D114='club records'!$F$5, E114&gt;='club records'!$G$5))), "CR", " ")</f>
        <v xml:space="preserve"> </v>
      </c>
      <c r="V114" s="22" t="str">
        <f>IF(AND(A114="long jump", OR(AND(D114='club records'!$F$6, E114&gt;='club records'!$G$6), AND(D114='club records'!$F$7, E114&gt;='club records'!$G$7), AND(D114='club records'!$F$8, E114&gt;='club records'!$G$8), AND(D114='club records'!$F$9, E114&gt;='club records'!$G$9), AND(D114='club records'!$F$10, E114&gt;='club records'!$G$10))), "CR", " ")</f>
        <v xml:space="preserve"> </v>
      </c>
      <c r="W114" s="22" t="str">
        <f>IF(AND(A114="triple jump", OR(AND(D114='club records'!$F$11, E114&gt;='club records'!$G$11), AND(D114='club records'!$F$12, E114&gt;='club records'!$G$12), AND(D114='club records'!$F$13, E114&gt;='club records'!$G$13), AND(D114='club records'!$F$14, E114&gt;='club records'!$G$14), AND(D114='club records'!$F$15, E114&gt;='club records'!$G$15))), "CR", " ")</f>
        <v xml:space="preserve"> </v>
      </c>
      <c r="X114" s="22" t="str">
        <f>IF(AND(A114="pole vault", OR(AND(D114='club records'!$F$16, E114&gt;='club records'!$G$16), AND(D114='club records'!$F$17, E114&gt;='club records'!$G$17), AND(D114='club records'!$F$18, E114&gt;='club records'!$G$18), AND(D114='club records'!$F$19, E114&gt;='club records'!$G$19), AND(D114='club records'!$F$20, E114&gt;='club records'!$G$20))), "CR", " ")</f>
        <v xml:space="preserve"> </v>
      </c>
      <c r="Y114" s="22" t="str">
        <f>IF(AND(A114="discus 0.75", AND(D114='club records'!$F$21, E114&gt;='club records'!$G$21)), "CR", " ")</f>
        <v xml:space="preserve"> </v>
      </c>
      <c r="Z114" s="22" t="str">
        <f>IF(AND(A114="discus 1", OR(AND(D114='club records'!$F$22, E114&gt;='club records'!$G$22), AND(D114='club records'!$F$23, E114&gt;='club records'!$G$23), AND(D114='club records'!$F$24, E114&gt;='club records'!$G$24), AND(D114='club records'!$F$25, E114&gt;='club records'!$G$25))), "CR", " ")</f>
        <v xml:space="preserve"> </v>
      </c>
      <c r="AA114" s="22" t="str">
        <f>IF(AND(A114="hammer 3", OR(AND(D114='club records'!$F$26, E114&gt;='club records'!$G$26), AND(D114='club records'!$F$27, E114&gt;='club records'!$G$27), AND(D114='club records'!$F$28, E114&gt;='club records'!$G$28))), "CR", " ")</f>
        <v xml:space="preserve"> </v>
      </c>
      <c r="AB114" s="22" t="str">
        <f>IF(AND(A114="hammer 4", OR(AND(D114='club records'!$F$29, E114&gt;='club records'!$G$29), AND(D114='club records'!$F$30, E114&gt;='club records'!$G$30))), "CR", " ")</f>
        <v xml:space="preserve"> </v>
      </c>
      <c r="AC114" s="22" t="str">
        <f>IF(AND(A114="javelin 400", AND(D114='club records'!$F$31, E114&gt;='club records'!$G$31)), "CR", " ")</f>
        <v xml:space="preserve"> </v>
      </c>
      <c r="AD114" s="22" t="str">
        <f>IF(AND(A114="javelin 500", OR(AND(D114='club records'!$F$32, E114&gt;='club records'!$G$32), AND(D114='club records'!$F$33, E114&gt;='club records'!$G$33))), "CR", " ")</f>
        <v xml:space="preserve"> </v>
      </c>
      <c r="AE114" s="22" t="str">
        <f>IF(AND(A114="javelin 600", OR(AND(D114='club records'!$F$34, E114&gt;='club records'!$G$34), AND(D114='club records'!$F$35, E114&gt;='club records'!$G$35))), "CR", " ")</f>
        <v xml:space="preserve"> </v>
      </c>
      <c r="AF114" s="22" t="str">
        <f>IF(AND(A114="shot 2.72", AND(D114='club records'!$F$36, E114&gt;='club records'!$G$36)), "CR", " ")</f>
        <v xml:space="preserve"> </v>
      </c>
      <c r="AG114" s="22" t="str">
        <f>IF(AND(A114="shot 3", OR(AND(D114='club records'!$F$37, E114&gt;='club records'!$G$37), AND(D114='club records'!$F$38, E114&gt;='club records'!$G$38))), "CR", " ")</f>
        <v xml:space="preserve"> </v>
      </c>
      <c r="AH114" s="22" t="str">
        <f>IF(AND(A114="shot 4", OR(AND(D114='club records'!$F$39, E114&gt;='club records'!$G$39), AND(D114='club records'!$F$40, E114&gt;='club records'!$G$40))), "CR", " ")</f>
        <v xml:space="preserve"> </v>
      </c>
      <c r="AI114" s="22" t="str">
        <f>IF(AND(A114="70H", AND(D114='club records'!$J$6, E114&lt;='club records'!$K$6)), "CR", " ")</f>
        <v xml:space="preserve"> </v>
      </c>
      <c r="AJ114" s="22" t="str">
        <f>IF(AND(A114="75H", AND(D114='club records'!$J$7, E114&lt;='club records'!$K$7)), "CR", " ")</f>
        <v xml:space="preserve"> </v>
      </c>
      <c r="AK114" s="22" t="str">
        <f>IF(AND(A114="80H", AND(D114='club records'!$J$8, E114&lt;='club records'!$K$8)), "CR", " ")</f>
        <v xml:space="preserve"> </v>
      </c>
      <c r="AL114" s="22" t="str">
        <f>IF(AND(A114="100H", OR(AND(D114='club records'!$J$9, E114&lt;='club records'!$K$9), AND(D114='club records'!$J$10, E114&lt;='club records'!$K$10))), "CR", " ")</f>
        <v xml:space="preserve"> </v>
      </c>
      <c r="AM114" s="22" t="str">
        <f>IF(AND(A114="300H", AND(D114='club records'!$J$11, E114&lt;='club records'!$K$11)), "CR", " ")</f>
        <v xml:space="preserve"> </v>
      </c>
      <c r="AN114" s="22" t="str">
        <f>IF(AND(A114="400H", OR(AND(D114='club records'!$J$12, E114&lt;='club records'!$K$12), AND(D114='club records'!$J$13, E114&lt;='club records'!$K$13), AND(D114='club records'!$J$14, E114&lt;='club records'!$K$14))), "CR", " ")</f>
        <v xml:space="preserve"> </v>
      </c>
      <c r="AO114" s="22" t="str">
        <f>IF(AND(A114="1500SC", OR(AND(D114='club records'!$J$15, E114&lt;='club records'!$K$15), AND(D114='club records'!$J$16, E114&lt;='club records'!$K$16))), "CR", " ")</f>
        <v xml:space="preserve"> </v>
      </c>
      <c r="AP114" s="22" t="str">
        <f>IF(AND(A114="2000SC", OR(AND(D114='club records'!$J$18, E114&lt;='club records'!$K$18), AND(D114='club records'!$J$19, E114&lt;='club records'!$K$19))), "CR", " ")</f>
        <v xml:space="preserve"> </v>
      </c>
      <c r="AQ114" s="22" t="str">
        <f>IF(AND(A114="3000SC", AND(D114='club records'!$J$21, E114&lt;='club records'!$K$21)), "CR", " ")</f>
        <v xml:space="preserve"> </v>
      </c>
      <c r="AR114" s="21" t="str">
        <f>IF(AND(A114="4x100", OR(AND(D114='club records'!$N$1, E114&lt;='club records'!$O$1), AND(D114='club records'!$N$2, E114&lt;='club records'!$O$2), AND(D114='club records'!$N$3, E114&lt;='club records'!$O$3), AND(D114='club records'!$N$4, E114&lt;='club records'!$O$4), AND(D114='club records'!$N$5, E114&lt;='club records'!$O$5))), "CR", " ")</f>
        <v xml:space="preserve"> </v>
      </c>
      <c r="AS114" s="21" t="str">
        <f>IF(AND(A114="4x200", OR(AND(D114='club records'!$N$6, E114&lt;='club records'!$O$6), AND(D114='club records'!$N$7, E114&lt;='club records'!$O$7), AND(D114='club records'!$N$8, E114&lt;='club records'!$O$8), AND(D114='club records'!$N$9, E114&lt;='club records'!$O$9), AND(D114='club records'!$N$10, E114&lt;='club records'!$O$10))), "CR", " ")</f>
        <v xml:space="preserve"> </v>
      </c>
      <c r="AT114" s="21" t="str">
        <f>IF(AND(A114="4x300", OR(AND(D114='club records'!$N$11, E114&lt;='club records'!$O$11), AND(D114='club records'!$N$12, E114&lt;='club records'!$O$12))), "CR", " ")</f>
        <v xml:space="preserve"> </v>
      </c>
      <c r="AU114" s="21" t="str">
        <f>IF(AND(A114="4x400", OR(AND(D114='club records'!$N$13, E114&lt;='club records'!$O$13), AND(D114='club records'!$N$14, E114&lt;='club records'!$O$14), AND(D114='club records'!$N$15, E114&lt;='club records'!$O$15))), "CR", " ")</f>
        <v xml:space="preserve"> </v>
      </c>
      <c r="AV114" s="21" t="str">
        <f>IF(AND(A114="3x800", OR(AND(D114='club records'!$N$16, E114&lt;='club records'!$O$16), AND(D114='club records'!$N$17, E114&lt;='club records'!$O$17), AND(D114='club records'!$N$18, E114&lt;='club records'!$O$18), AND(D114='club records'!$N$19, E114&lt;='club records'!$O$19))), "CR", " ")</f>
        <v xml:space="preserve"> </v>
      </c>
      <c r="AW114" s="21" t="str">
        <f>IF(AND(A114="pentathlon", OR(AND(D114='club records'!$N$21, E114&gt;='club records'!$O$21), AND(D114='club records'!$N$22, E114&gt;='club records'!$O$22), AND(D114='club records'!$N$23, E114&gt;='club records'!$O$23), AND(D114='club records'!$N$24, E114&gt;='club records'!$O$24), AND(D114='club records'!$N$25, E114&gt;='club records'!$O$25))), "CR", " ")</f>
        <v xml:space="preserve"> </v>
      </c>
      <c r="AX114" s="21" t="str">
        <f>IF(AND(A114="heptathlon", OR(AND(D114='club records'!$N$26, E114&gt;='club records'!$O$26), AND(D114='club records'!$N$27, E114&gt;='club records'!$O$27), AND(D114='club records'!$N$28, E114&gt;='club records'!$O$28), )), "CR", " ")</f>
        <v xml:space="preserve"> </v>
      </c>
    </row>
    <row r="115" spans="1:50" ht="15" x14ac:dyDescent="0.25">
      <c r="A115" s="2">
        <v>800</v>
      </c>
      <c r="B115" s="2" t="s">
        <v>296</v>
      </c>
      <c r="C115" s="2" t="s">
        <v>297</v>
      </c>
      <c r="D115" s="13" t="s">
        <v>110</v>
      </c>
      <c r="E115" s="14" t="s">
        <v>317</v>
      </c>
      <c r="F115" s="19">
        <v>39903</v>
      </c>
      <c r="G115" s="2" t="s">
        <v>294</v>
      </c>
      <c r="H115" s="2" t="s">
        <v>295</v>
      </c>
      <c r="I115" s="20" t="str">
        <f>IF(OR(K115="CR", J115="CR", L115="CR", M115="CR", N115="CR", O115="CR", P115="CR", Q115="CR", R115="CR", S115="CR",T115="CR", U115="CR", V115="CR", W115="CR", X115="CR", Y115="CR", Z115="CR", AA115="CR", AB115="CR", AC115="CR", AD115="CR", AE115="CR", AF115="CR", AG115="CR", AH115="CR", AI115="CR", AJ115="CR", AK115="CR", AL115="CR", AM115="CR", AN115="CR", AO115="CR", AP115="CR", AQ115="CR", AR115="CR", AS115="CR", AT115="CR", AU115="CR", AV115="CR", AW115="CR", AX115="CR"), "***CLUB RECORD***", "")</f>
        <v/>
      </c>
      <c r="J115" s="21" t="str">
        <f>IF(AND(A115=100, OR(AND(D115='club records'!$B$6, E115&lt;='club records'!$C$6), AND(D115='club records'!$B$7, E115&lt;='club records'!$C$7), AND(D115='club records'!$B$8, E115&lt;='club records'!$C$8), AND(D115='club records'!$B$9, E115&lt;='club records'!$C$9), AND(D115='club records'!$B$10, E115&lt;='club records'!$C$10))),"CR"," ")</f>
        <v xml:space="preserve"> </v>
      </c>
      <c r="K115" s="21" t="str">
        <f>IF(AND(A115=200, OR(AND(D115='club records'!$B$11, E115&lt;='club records'!$C$11), AND(D115='club records'!$B$12, E115&lt;='club records'!$C$12), AND(D115='club records'!$B$13, E115&lt;='club records'!$C$13), AND(D115='club records'!$B$14, E115&lt;='club records'!$C$14), AND(D115='club records'!$B$15, E115&lt;='club records'!$C$15))),"CR"," ")</f>
        <v xml:space="preserve"> </v>
      </c>
      <c r="L115" s="21" t="str">
        <f>IF(AND(A115=300, OR(AND(D115='club records'!$B$16, E115&lt;='club records'!$C$16), AND(D115='club records'!$B$17, E115&lt;='club records'!$C$17))),"CR"," ")</f>
        <v xml:space="preserve"> </v>
      </c>
      <c r="M115" s="21" t="str">
        <f>IF(AND(A115=400, OR(AND(D115='club records'!$B$19, E115&lt;='club records'!$C$19), AND(D115='club records'!$B$20, E115&lt;='club records'!$C$20), AND(D115='club records'!$B$21, E115&lt;='club records'!$C$21))),"CR"," ")</f>
        <v xml:space="preserve"> </v>
      </c>
      <c r="N115" s="21" t="str">
        <f>IF(AND(A115=800, OR(AND(D115='club records'!$B$22, E115&lt;='club records'!$C$22), AND(D115='club records'!$B$23, E115&lt;='club records'!$C$23), AND(D115='club records'!$B$24, E115&lt;='club records'!$C$24), AND(D115='club records'!$B$25, E115&lt;='club records'!$C$25), AND(D115='club records'!$B$26, E115&lt;='club records'!$C$26))),"CR"," ")</f>
        <v xml:space="preserve"> </v>
      </c>
      <c r="O115" s="21" t="str">
        <f>IF(AND(A115=1200, AND(D115='club records'!$B$28, E115&lt;='club records'!$C$28)),"CR"," ")</f>
        <v xml:space="preserve"> </v>
      </c>
      <c r="P115" s="21" t="str">
        <f>IF(AND(A115=1500, OR(AND(D115='club records'!$B$29, E115&lt;='club records'!$C$29), AND(D115='club records'!$B$30, E115&lt;='club records'!$C$30), AND(D115='club records'!$B$31, E115&lt;='club records'!$C$31), AND(D115='club records'!$B$32, E115&lt;='club records'!$C$32), AND(D115='club records'!$B$33, E115&lt;='club records'!$C$33))),"CR"," ")</f>
        <v xml:space="preserve"> </v>
      </c>
      <c r="Q115" s="21" t="str">
        <f>IF(AND(A115="1M", AND(D115='club records'!$B$37,E115&lt;='club records'!$C$37)),"CR"," ")</f>
        <v xml:space="preserve"> </v>
      </c>
      <c r="R115" s="21" t="str">
        <f>IF(AND(A115=3000, OR(AND(D115='club records'!$B$39, E115&lt;='club records'!$C$39), AND(D115='club records'!$B$40, E115&lt;='club records'!$C$40), AND(D115='club records'!$B$41, E115&lt;='club records'!$C$41))),"CR"," ")</f>
        <v xml:space="preserve"> </v>
      </c>
      <c r="S115" s="21" t="str">
        <f>IF(AND(A115=5000, OR(AND(D115='club records'!$B$42, E115&lt;='club records'!$C$42), AND(D115='club records'!$B$43, E115&lt;='club records'!$C$43))),"CR"," ")</f>
        <v xml:space="preserve"> </v>
      </c>
      <c r="T115" s="21" t="str">
        <f>IF(AND(A115=10000, OR(AND(D115='club records'!$B$44, E115&lt;='club records'!$C$44), AND(D115='club records'!$B$45, E115&lt;='club records'!$C$45))),"CR"," ")</f>
        <v xml:space="preserve"> </v>
      </c>
      <c r="U115" s="22" t="str">
        <f>IF(AND(A115="high jump", OR(AND(D115='club records'!$F$1, E115&gt;='club records'!$G$1), AND(D115='club records'!$F$2, E115&gt;='club records'!$G$2), AND(D115='club records'!$F$3, E115&gt;='club records'!$G$3),AND(D115='club records'!$F$4, E115&gt;='club records'!$G$4), AND(D115='club records'!$F$5, E115&gt;='club records'!$G$5))), "CR", " ")</f>
        <v xml:space="preserve"> </v>
      </c>
      <c r="V115" s="22" t="str">
        <f>IF(AND(A115="long jump", OR(AND(D115='club records'!$F$6, E115&gt;='club records'!$G$6), AND(D115='club records'!$F$7, E115&gt;='club records'!$G$7), AND(D115='club records'!$F$8, E115&gt;='club records'!$G$8), AND(D115='club records'!$F$9, E115&gt;='club records'!$G$9), AND(D115='club records'!$F$10, E115&gt;='club records'!$G$10))), "CR", " ")</f>
        <v xml:space="preserve"> </v>
      </c>
      <c r="W115" s="22" t="str">
        <f>IF(AND(A115="triple jump", OR(AND(D115='club records'!$F$11, E115&gt;='club records'!$G$11), AND(D115='club records'!$F$12, E115&gt;='club records'!$G$12), AND(D115='club records'!$F$13, E115&gt;='club records'!$G$13), AND(D115='club records'!$F$14, E115&gt;='club records'!$G$14), AND(D115='club records'!$F$15, E115&gt;='club records'!$G$15))), "CR", " ")</f>
        <v xml:space="preserve"> </v>
      </c>
      <c r="X115" s="22" t="str">
        <f>IF(AND(A115="pole vault", OR(AND(D115='club records'!$F$16, E115&gt;='club records'!$G$16), AND(D115='club records'!$F$17, E115&gt;='club records'!$G$17), AND(D115='club records'!$F$18, E115&gt;='club records'!$G$18), AND(D115='club records'!$F$19, E115&gt;='club records'!$G$19), AND(D115='club records'!$F$20, E115&gt;='club records'!$G$20))), "CR", " ")</f>
        <v xml:space="preserve"> </v>
      </c>
      <c r="Y115" s="22" t="str">
        <f>IF(AND(A115="discus 0.75", AND(D115='club records'!$F$21, E115&gt;='club records'!$G$21)), "CR", " ")</f>
        <v xml:space="preserve"> </v>
      </c>
      <c r="Z115" s="22" t="str">
        <f>IF(AND(A115="discus 1", OR(AND(D115='club records'!$F$22, E115&gt;='club records'!$G$22), AND(D115='club records'!$F$23, E115&gt;='club records'!$G$23), AND(D115='club records'!$F$24, E115&gt;='club records'!$G$24), AND(D115='club records'!$F$25, E115&gt;='club records'!$G$25))), "CR", " ")</f>
        <v xml:space="preserve"> </v>
      </c>
      <c r="AA115" s="22" t="str">
        <f>IF(AND(A115="hammer 3", OR(AND(D115='club records'!$F$26, E115&gt;='club records'!$G$26), AND(D115='club records'!$F$27, E115&gt;='club records'!$G$27), AND(D115='club records'!$F$28, E115&gt;='club records'!$G$28))), "CR", " ")</f>
        <v xml:space="preserve"> </v>
      </c>
      <c r="AB115" s="22" t="str">
        <f>IF(AND(A115="hammer 4", OR(AND(D115='club records'!$F$29, E115&gt;='club records'!$G$29), AND(D115='club records'!$F$30, E115&gt;='club records'!$G$30))), "CR", " ")</f>
        <v xml:space="preserve"> </v>
      </c>
      <c r="AC115" s="22" t="str">
        <f>IF(AND(A115="javelin 400", AND(D115='club records'!$F$31, E115&gt;='club records'!$G$31)), "CR", " ")</f>
        <v xml:space="preserve"> </v>
      </c>
      <c r="AD115" s="22" t="str">
        <f>IF(AND(A115="javelin 500", OR(AND(D115='club records'!$F$32, E115&gt;='club records'!$G$32), AND(D115='club records'!$F$33, E115&gt;='club records'!$G$33))), "CR", " ")</f>
        <v xml:space="preserve"> </v>
      </c>
      <c r="AE115" s="22" t="str">
        <f>IF(AND(A115="javelin 600", OR(AND(D115='club records'!$F$34, E115&gt;='club records'!$G$34), AND(D115='club records'!$F$35, E115&gt;='club records'!$G$35))), "CR", " ")</f>
        <v xml:space="preserve"> </v>
      </c>
      <c r="AF115" s="22" t="str">
        <f>IF(AND(A115="shot 2.72", AND(D115='club records'!$F$36, E115&gt;='club records'!$G$36)), "CR", " ")</f>
        <v xml:space="preserve"> </v>
      </c>
      <c r="AG115" s="22" t="str">
        <f>IF(AND(A115="shot 3", OR(AND(D115='club records'!$F$37, E115&gt;='club records'!$G$37), AND(D115='club records'!$F$38, E115&gt;='club records'!$G$38))), "CR", " ")</f>
        <v xml:space="preserve"> </v>
      </c>
      <c r="AH115" s="22" t="str">
        <f>IF(AND(A115="shot 4", OR(AND(D115='club records'!$F$39, E115&gt;='club records'!$G$39), AND(D115='club records'!$F$40, E115&gt;='club records'!$G$40))), "CR", " ")</f>
        <v xml:space="preserve"> </v>
      </c>
      <c r="AI115" s="22" t="str">
        <f>IF(AND(A115="70H", AND(D115='club records'!$J$6, E115&lt;='club records'!$K$6)), "CR", " ")</f>
        <v xml:space="preserve"> </v>
      </c>
      <c r="AJ115" s="22" t="str">
        <f>IF(AND(A115="75H", AND(D115='club records'!$J$7, E115&lt;='club records'!$K$7)), "CR", " ")</f>
        <v xml:space="preserve"> </v>
      </c>
      <c r="AK115" s="22" t="str">
        <f>IF(AND(A115="80H", AND(D115='club records'!$J$8, E115&lt;='club records'!$K$8)), "CR", " ")</f>
        <v xml:space="preserve"> </v>
      </c>
      <c r="AL115" s="22" t="str">
        <f>IF(AND(A115="100H", OR(AND(D115='club records'!$J$9, E115&lt;='club records'!$K$9), AND(D115='club records'!$J$10, E115&lt;='club records'!$K$10))), "CR", " ")</f>
        <v xml:space="preserve"> </v>
      </c>
      <c r="AM115" s="22" t="str">
        <f>IF(AND(A115="300H", AND(D115='club records'!$J$11, E115&lt;='club records'!$K$11)), "CR", " ")</f>
        <v xml:space="preserve"> </v>
      </c>
      <c r="AN115" s="22" t="str">
        <f>IF(AND(A115="400H", OR(AND(D115='club records'!$J$12, E115&lt;='club records'!$K$12), AND(D115='club records'!$J$13, E115&lt;='club records'!$K$13), AND(D115='club records'!$J$14, E115&lt;='club records'!$K$14))), "CR", " ")</f>
        <v xml:space="preserve"> </v>
      </c>
      <c r="AO115" s="22" t="str">
        <f>IF(AND(A115="1500SC", OR(AND(D115='club records'!$J$15, E115&lt;='club records'!$K$15), AND(D115='club records'!$J$16, E115&lt;='club records'!$K$16))), "CR", " ")</f>
        <v xml:space="preserve"> </v>
      </c>
      <c r="AP115" s="22" t="str">
        <f>IF(AND(A115="2000SC", OR(AND(D115='club records'!$J$18, E115&lt;='club records'!$K$18), AND(D115='club records'!$J$19, E115&lt;='club records'!$K$19))), "CR", " ")</f>
        <v xml:space="preserve"> </v>
      </c>
      <c r="AQ115" s="22" t="str">
        <f>IF(AND(A115="3000SC", AND(D115='club records'!$J$21, E115&lt;='club records'!$K$21)), "CR", " ")</f>
        <v xml:space="preserve"> </v>
      </c>
      <c r="AR115" s="21" t="str">
        <f>IF(AND(A115="4x100", OR(AND(D115='club records'!$N$1, E115&lt;='club records'!$O$1), AND(D115='club records'!$N$2, E115&lt;='club records'!$O$2), AND(D115='club records'!$N$3, E115&lt;='club records'!$O$3), AND(D115='club records'!$N$4, E115&lt;='club records'!$O$4), AND(D115='club records'!$N$5, E115&lt;='club records'!$O$5))), "CR", " ")</f>
        <v xml:space="preserve"> </v>
      </c>
      <c r="AS115" s="21" t="str">
        <f>IF(AND(A115="4x200", OR(AND(D115='club records'!$N$6, E115&lt;='club records'!$O$6), AND(D115='club records'!$N$7, E115&lt;='club records'!$O$7), AND(D115='club records'!$N$8, E115&lt;='club records'!$O$8), AND(D115='club records'!$N$9, E115&lt;='club records'!$O$9), AND(D115='club records'!$N$10, E115&lt;='club records'!$O$10))), "CR", " ")</f>
        <v xml:space="preserve"> </v>
      </c>
      <c r="AT115" s="21" t="str">
        <f>IF(AND(A115="4x300", OR(AND(D115='club records'!$N$11, E115&lt;='club records'!$O$11), AND(D115='club records'!$N$12, E115&lt;='club records'!$O$12))), "CR", " ")</f>
        <v xml:space="preserve"> </v>
      </c>
      <c r="AU115" s="21" t="str">
        <f>IF(AND(A115="4x400", OR(AND(D115='club records'!$N$13, E115&lt;='club records'!$O$13), AND(D115='club records'!$N$14, E115&lt;='club records'!$O$14), AND(D115='club records'!$N$15, E115&lt;='club records'!$O$15))), "CR", " ")</f>
        <v xml:space="preserve"> </v>
      </c>
      <c r="AV115" s="21" t="str">
        <f>IF(AND(A115="3x800", OR(AND(D115='club records'!$N$16, E115&lt;='club records'!$O$16), AND(D115='club records'!$N$17, E115&lt;='club records'!$O$17), AND(D115='club records'!$N$18, E115&lt;='club records'!$O$18), AND(D115='club records'!$N$19, E115&lt;='club records'!$O$19))), "CR", " ")</f>
        <v xml:space="preserve"> </v>
      </c>
      <c r="AW115" s="21" t="str">
        <f>IF(AND(A115="pentathlon", OR(AND(D115='club records'!$N$21, E115&gt;='club records'!$O$21), AND(D115='club records'!$N$22, E115&gt;='club records'!$O$22), AND(D115='club records'!$N$23, E115&gt;='club records'!$O$23), AND(D115='club records'!$N$24, E115&gt;='club records'!$O$24), AND(D115='club records'!$N$25, E115&gt;='club records'!$O$25))), "CR", " ")</f>
        <v xml:space="preserve"> </v>
      </c>
      <c r="AX115" s="21" t="str">
        <f>IF(AND(A115="heptathlon", OR(AND(D115='club records'!$N$26, E115&gt;='club records'!$O$26), AND(D115='club records'!$N$27, E115&gt;='club records'!$O$27), AND(D115='club records'!$N$28, E115&gt;='club records'!$O$28), )), "CR", " ")</f>
        <v xml:space="preserve"> </v>
      </c>
    </row>
    <row r="116" spans="1:50" ht="15" x14ac:dyDescent="0.25">
      <c r="A116" s="2">
        <v>800</v>
      </c>
      <c r="B116" s="2" t="s">
        <v>488</v>
      </c>
      <c r="C116" s="2" t="s">
        <v>489</v>
      </c>
      <c r="D116" s="13" t="s">
        <v>110</v>
      </c>
      <c r="E116" s="15" t="s">
        <v>490</v>
      </c>
      <c r="F116" s="19">
        <v>43638</v>
      </c>
      <c r="G116" s="2" t="s">
        <v>341</v>
      </c>
      <c r="H116" s="2" t="s">
        <v>476</v>
      </c>
      <c r="I116" s="20" t="s">
        <v>430</v>
      </c>
      <c r="N116" s="2"/>
      <c r="O116" s="2"/>
      <c r="P116" s="2"/>
      <c r="Q116" s="2"/>
      <c r="R116" s="2"/>
      <c r="S116" s="2"/>
    </row>
    <row r="117" spans="1:50" ht="15" x14ac:dyDescent="0.25">
      <c r="A117" s="2" t="s">
        <v>41</v>
      </c>
      <c r="B117" s="2" t="s">
        <v>235</v>
      </c>
      <c r="C117" s="2" t="s">
        <v>236</v>
      </c>
      <c r="D117" s="13" t="s">
        <v>110</v>
      </c>
      <c r="E117" s="14">
        <v>1.2</v>
      </c>
      <c r="F117" s="19">
        <v>39903</v>
      </c>
      <c r="G117" s="2" t="s">
        <v>294</v>
      </c>
      <c r="H117" s="2" t="s">
        <v>295</v>
      </c>
      <c r="I117" s="20" t="str">
        <f>IF(OR(K117="CR", J117="CR", L117="CR", M117="CR", N117="CR", O117="CR", P117="CR", Q117="CR", R117="CR", S117="CR",T117="CR", U117="CR", V117="CR", W117="CR", X117="CR", Y117="CR", Z117="CR", AA117="CR", AB117="CR", AC117="CR", AD117="CR", AE117="CR", AF117="CR", AG117="CR", AH117="CR", AI117="CR", AJ117="CR", AK117="CR", AL117="CR", AM117="CR", AN117="CR", AO117="CR", AP117="CR", AQ117="CR", AR117="CR", AS117="CR", AT117="CR", AU117="CR", AV117="CR", AW117="CR", AX117="CR"), "***CLUB RECORD***", "")</f>
        <v/>
      </c>
      <c r="J117" s="21" t="str">
        <f>IF(AND(A117=100, OR(AND(D117='club records'!$B$6, E117&lt;='club records'!$C$6), AND(D117='club records'!$B$7, E117&lt;='club records'!$C$7), AND(D117='club records'!$B$8, E117&lt;='club records'!$C$8), AND(D117='club records'!$B$9, E117&lt;='club records'!$C$9), AND(D117='club records'!$B$10, E117&lt;='club records'!$C$10))),"CR"," ")</f>
        <v xml:space="preserve"> </v>
      </c>
      <c r="K117" s="21" t="str">
        <f>IF(AND(A117=200, OR(AND(D117='club records'!$B$11, E117&lt;='club records'!$C$11), AND(D117='club records'!$B$12, E117&lt;='club records'!$C$12), AND(D117='club records'!$B$13, E117&lt;='club records'!$C$13), AND(D117='club records'!$B$14, E117&lt;='club records'!$C$14), AND(D117='club records'!$B$15, E117&lt;='club records'!$C$15))),"CR"," ")</f>
        <v xml:space="preserve"> </v>
      </c>
      <c r="L117" s="21" t="str">
        <f>IF(AND(A117=300, OR(AND(D117='club records'!$B$16, E117&lt;='club records'!$C$16), AND(D117='club records'!$B$17, E117&lt;='club records'!$C$17))),"CR"," ")</f>
        <v xml:space="preserve"> </v>
      </c>
      <c r="M117" s="21" t="str">
        <f>IF(AND(A117=400, OR(AND(D117='club records'!$B$19, E117&lt;='club records'!$C$19), AND(D117='club records'!$B$20, E117&lt;='club records'!$C$20), AND(D117='club records'!$B$21, E117&lt;='club records'!$C$21))),"CR"," ")</f>
        <v xml:space="preserve"> </v>
      </c>
      <c r="N117" s="21" t="str">
        <f>IF(AND(A117=800, OR(AND(D117='club records'!$B$22, E117&lt;='club records'!$C$22), AND(D117='club records'!$B$23, E117&lt;='club records'!$C$23), AND(D117='club records'!$B$24, E117&lt;='club records'!$C$24), AND(D117='club records'!$B$25, E117&lt;='club records'!$C$25), AND(D117='club records'!$B$26, E117&lt;='club records'!$C$26))),"CR"," ")</f>
        <v xml:space="preserve"> </v>
      </c>
      <c r="O117" s="21" t="str">
        <f>IF(AND(A117=1200, AND(D117='club records'!$B$28, E117&lt;='club records'!$C$28)),"CR"," ")</f>
        <v xml:space="preserve"> </v>
      </c>
      <c r="P117" s="21" t="str">
        <f>IF(AND(A117=1500, OR(AND(D117='club records'!$B$29, E117&lt;='club records'!$C$29), AND(D117='club records'!$B$30, E117&lt;='club records'!$C$30), AND(D117='club records'!$B$31, E117&lt;='club records'!$C$31), AND(D117='club records'!$B$32, E117&lt;='club records'!$C$32), AND(D117='club records'!$B$33, E117&lt;='club records'!$C$33))),"CR"," ")</f>
        <v xml:space="preserve"> </v>
      </c>
      <c r="Q117" s="21" t="str">
        <f>IF(AND(A117="1M", AND(D117='club records'!$B$37,E117&lt;='club records'!$C$37)),"CR"," ")</f>
        <v xml:space="preserve"> </v>
      </c>
      <c r="R117" s="21" t="str">
        <f>IF(AND(A117=3000, OR(AND(D117='club records'!$B$39, E117&lt;='club records'!$C$39), AND(D117='club records'!$B$40, E117&lt;='club records'!$C$40), AND(D117='club records'!$B$41, E117&lt;='club records'!$C$41))),"CR"," ")</f>
        <v xml:space="preserve"> </v>
      </c>
      <c r="S117" s="21" t="str">
        <f>IF(AND(A117=5000, OR(AND(D117='club records'!$B$42, E117&lt;='club records'!$C$42), AND(D117='club records'!$B$43, E117&lt;='club records'!$C$43))),"CR"," ")</f>
        <v xml:space="preserve"> </v>
      </c>
      <c r="T117" s="21" t="str">
        <f>IF(AND(A117=10000, OR(AND(D117='club records'!$B$44, E117&lt;='club records'!$C$44), AND(D117='club records'!$B$45, E117&lt;='club records'!$C$45))),"CR"," ")</f>
        <v xml:space="preserve"> </v>
      </c>
      <c r="U117" s="22" t="str">
        <f>IF(AND(A117="high jump", OR(AND(D117='club records'!$F$1, E117&gt;='club records'!$G$1), AND(D117='club records'!$F$2, E117&gt;='club records'!$G$2), AND(D117='club records'!$F$3, E117&gt;='club records'!$G$3),AND(D117='club records'!$F$4, E117&gt;='club records'!$G$4), AND(D117='club records'!$F$5, E117&gt;='club records'!$G$5))), "CR", " ")</f>
        <v xml:space="preserve"> </v>
      </c>
      <c r="V117" s="22" t="str">
        <f>IF(AND(A117="long jump", OR(AND(D117='club records'!$F$6, E117&gt;='club records'!$G$6), AND(D117='club records'!$F$7, E117&gt;='club records'!$G$7), AND(D117='club records'!$F$8, E117&gt;='club records'!$G$8), AND(D117='club records'!$F$9, E117&gt;='club records'!$G$9), AND(D117='club records'!$F$10, E117&gt;='club records'!$G$10))), "CR", " ")</f>
        <v xml:space="preserve"> </v>
      </c>
      <c r="W117" s="22" t="str">
        <f>IF(AND(A117="triple jump", OR(AND(D117='club records'!$F$11, E117&gt;='club records'!$G$11), AND(D117='club records'!$F$12, E117&gt;='club records'!$G$12), AND(D117='club records'!$F$13, E117&gt;='club records'!$G$13), AND(D117='club records'!$F$14, E117&gt;='club records'!$G$14), AND(D117='club records'!$F$15, E117&gt;='club records'!$G$15))), "CR", " ")</f>
        <v xml:space="preserve"> </v>
      </c>
      <c r="X117" s="22" t="str">
        <f>IF(AND(A117="pole vault", OR(AND(D117='club records'!$F$16, E117&gt;='club records'!$G$16), AND(D117='club records'!$F$17, E117&gt;='club records'!$G$17), AND(D117='club records'!$F$18, E117&gt;='club records'!$G$18), AND(D117='club records'!$F$19, E117&gt;='club records'!$G$19), AND(D117='club records'!$F$20, E117&gt;='club records'!$G$20))), "CR", " ")</f>
        <v xml:space="preserve"> </v>
      </c>
      <c r="Y117" s="22" t="str">
        <f>IF(AND(A117="discus 0.75", AND(D117='club records'!$F$21, E117&gt;='club records'!$G$21)), "CR", " ")</f>
        <v xml:space="preserve"> </v>
      </c>
      <c r="Z117" s="22" t="str">
        <f>IF(AND(A117="discus 1", OR(AND(D117='club records'!$F$22, E117&gt;='club records'!$G$22), AND(D117='club records'!$F$23, E117&gt;='club records'!$G$23), AND(D117='club records'!$F$24, E117&gt;='club records'!$G$24), AND(D117='club records'!$F$25, E117&gt;='club records'!$G$25))), "CR", " ")</f>
        <v xml:space="preserve"> </v>
      </c>
      <c r="AA117" s="22" t="str">
        <f>IF(AND(A117="hammer 3", OR(AND(D117='club records'!$F$26, E117&gt;='club records'!$G$26), AND(D117='club records'!$F$27, E117&gt;='club records'!$G$27), AND(D117='club records'!$F$28, E117&gt;='club records'!$G$28))), "CR", " ")</f>
        <v xml:space="preserve"> </v>
      </c>
      <c r="AB117" s="22" t="str">
        <f>IF(AND(A117="hammer 4", OR(AND(D117='club records'!$F$29, E117&gt;='club records'!$G$29), AND(D117='club records'!$F$30, E117&gt;='club records'!$G$30))), "CR", " ")</f>
        <v xml:space="preserve"> </v>
      </c>
      <c r="AC117" s="22" t="str">
        <f>IF(AND(A117="javelin 400", AND(D117='club records'!$F$31, E117&gt;='club records'!$G$31)), "CR", " ")</f>
        <v xml:space="preserve"> </v>
      </c>
      <c r="AD117" s="22" t="str">
        <f>IF(AND(A117="javelin 500", OR(AND(D117='club records'!$F$32, E117&gt;='club records'!$G$32), AND(D117='club records'!$F$33, E117&gt;='club records'!$G$33))), "CR", " ")</f>
        <v xml:space="preserve"> </v>
      </c>
      <c r="AE117" s="22" t="str">
        <f>IF(AND(A117="javelin 600", OR(AND(D117='club records'!$F$34, E117&gt;='club records'!$G$34), AND(D117='club records'!$F$35, E117&gt;='club records'!$G$35))), "CR", " ")</f>
        <v xml:space="preserve"> </v>
      </c>
      <c r="AF117" s="22" t="str">
        <f>IF(AND(A117="shot 2.72", AND(D117='club records'!$F$36, E117&gt;='club records'!$G$36)), "CR", " ")</f>
        <v xml:space="preserve"> </v>
      </c>
      <c r="AG117" s="22" t="str">
        <f>IF(AND(A117="shot 3", OR(AND(D117='club records'!$F$37, E117&gt;='club records'!$G$37), AND(D117='club records'!$F$38, E117&gt;='club records'!$G$38))), "CR", " ")</f>
        <v xml:space="preserve"> </v>
      </c>
      <c r="AH117" s="22" t="str">
        <f>IF(AND(A117="shot 4", OR(AND(D117='club records'!$F$39, E117&gt;='club records'!$G$39), AND(D117='club records'!$F$40, E117&gt;='club records'!$G$40))), "CR", " ")</f>
        <v xml:space="preserve"> </v>
      </c>
      <c r="AI117" s="22" t="str">
        <f>IF(AND(A117="70H", AND(D117='club records'!$J$6, E117&lt;='club records'!$K$6)), "CR", " ")</f>
        <v xml:space="preserve"> </v>
      </c>
      <c r="AJ117" s="22" t="str">
        <f>IF(AND(A117="75H", AND(D117='club records'!$J$7, E117&lt;='club records'!$K$7)), "CR", " ")</f>
        <v xml:space="preserve"> </v>
      </c>
      <c r="AK117" s="22" t="str">
        <f>IF(AND(A117="80H", AND(D117='club records'!$J$8, E117&lt;='club records'!$K$8)), "CR", " ")</f>
        <v xml:space="preserve"> </v>
      </c>
      <c r="AL117" s="22" t="str">
        <f>IF(AND(A117="100H", OR(AND(D117='club records'!$J$9, E117&lt;='club records'!$K$9), AND(D117='club records'!$J$10, E117&lt;='club records'!$K$10))), "CR", " ")</f>
        <v xml:space="preserve"> </v>
      </c>
      <c r="AM117" s="22" t="str">
        <f>IF(AND(A117="300H", AND(D117='club records'!$J$11, E117&lt;='club records'!$K$11)), "CR", " ")</f>
        <v xml:space="preserve"> </v>
      </c>
      <c r="AN117" s="22" t="str">
        <f>IF(AND(A117="400H", OR(AND(D117='club records'!$J$12, E117&lt;='club records'!$K$12), AND(D117='club records'!$J$13, E117&lt;='club records'!$K$13), AND(D117='club records'!$J$14, E117&lt;='club records'!$K$14))), "CR", " ")</f>
        <v xml:space="preserve"> </v>
      </c>
      <c r="AO117" s="22" t="str">
        <f>IF(AND(A117="1500SC", OR(AND(D117='club records'!$J$15, E117&lt;='club records'!$K$15), AND(D117='club records'!$J$16, E117&lt;='club records'!$K$16))), "CR", " ")</f>
        <v xml:space="preserve"> </v>
      </c>
      <c r="AP117" s="22" t="str">
        <f>IF(AND(A117="2000SC", OR(AND(D117='club records'!$J$18, E117&lt;='club records'!$K$18), AND(D117='club records'!$J$19, E117&lt;='club records'!$K$19))), "CR", " ")</f>
        <v xml:space="preserve"> </v>
      </c>
      <c r="AQ117" s="22" t="str">
        <f>IF(AND(A117="3000SC", AND(D117='club records'!$J$21, E117&lt;='club records'!$K$21)), "CR", " ")</f>
        <v xml:space="preserve"> </v>
      </c>
      <c r="AR117" s="21" t="str">
        <f>IF(AND(A117="4x100", OR(AND(D117='club records'!$N$1, E117&lt;='club records'!$O$1), AND(D117='club records'!$N$2, E117&lt;='club records'!$O$2), AND(D117='club records'!$N$3, E117&lt;='club records'!$O$3), AND(D117='club records'!$N$4, E117&lt;='club records'!$O$4), AND(D117='club records'!$N$5, E117&lt;='club records'!$O$5))), "CR", " ")</f>
        <v xml:space="preserve"> </v>
      </c>
      <c r="AS117" s="21" t="str">
        <f>IF(AND(A117="4x200", OR(AND(D117='club records'!$N$6, E117&lt;='club records'!$O$6), AND(D117='club records'!$N$7, E117&lt;='club records'!$O$7), AND(D117='club records'!$N$8, E117&lt;='club records'!$O$8), AND(D117='club records'!$N$9, E117&lt;='club records'!$O$9), AND(D117='club records'!$N$10, E117&lt;='club records'!$O$10))), "CR", " ")</f>
        <v xml:space="preserve"> </v>
      </c>
      <c r="AT117" s="21" t="str">
        <f>IF(AND(A117="4x300", OR(AND(D117='club records'!$N$11, E117&lt;='club records'!$O$11), AND(D117='club records'!$N$12, E117&lt;='club records'!$O$12))), "CR", " ")</f>
        <v xml:space="preserve"> </v>
      </c>
      <c r="AU117" s="21" t="str">
        <f>IF(AND(A117="4x400", OR(AND(D117='club records'!$N$13, E117&lt;='club records'!$O$13), AND(D117='club records'!$N$14, E117&lt;='club records'!$O$14), AND(D117='club records'!$N$15, E117&lt;='club records'!$O$15))), "CR", " ")</f>
        <v xml:space="preserve"> </v>
      </c>
      <c r="AV117" s="21" t="str">
        <f>IF(AND(A117="3x800", OR(AND(D117='club records'!$N$16, E117&lt;='club records'!$O$16), AND(D117='club records'!$N$17, E117&lt;='club records'!$O$17), AND(D117='club records'!$N$18, E117&lt;='club records'!$O$18), AND(D117='club records'!$N$19, E117&lt;='club records'!$O$19))), "CR", " ")</f>
        <v xml:space="preserve"> </v>
      </c>
      <c r="AW117" s="21" t="str">
        <f>IF(AND(A117="pentathlon", OR(AND(D117='club records'!$N$21, E117&gt;='club records'!$O$21), AND(D117='club records'!$N$22, E117&gt;='club records'!$O$22), AND(D117='club records'!$N$23, E117&gt;='club records'!$O$23), AND(D117='club records'!$N$24, E117&gt;='club records'!$O$24), AND(D117='club records'!$N$25, E117&gt;='club records'!$O$25))), "CR", " ")</f>
        <v xml:space="preserve"> </v>
      </c>
      <c r="AX117" s="21" t="str">
        <f>IF(AND(A117="heptathlon", OR(AND(D117='club records'!$N$26, E117&gt;='club records'!$O$26), AND(D117='club records'!$N$27, E117&gt;='club records'!$O$27), AND(D117='club records'!$N$28, E117&gt;='club records'!$O$28), )), "CR", " ")</f>
        <v xml:space="preserve"> </v>
      </c>
    </row>
    <row r="118" spans="1:50" ht="15" x14ac:dyDescent="0.25">
      <c r="A118" s="2" t="s">
        <v>42</v>
      </c>
      <c r="B118" s="2" t="s">
        <v>97</v>
      </c>
      <c r="C118" s="2" t="s">
        <v>326</v>
      </c>
      <c r="D118" s="13" t="s">
        <v>110</v>
      </c>
      <c r="E118" s="14">
        <v>2.12</v>
      </c>
      <c r="F118" s="19">
        <v>39903</v>
      </c>
      <c r="G118" s="2" t="s">
        <v>294</v>
      </c>
      <c r="H118" s="2" t="s">
        <v>295</v>
      </c>
      <c r="I118" s="20" t="str">
        <f>IF(OR(K118="CR", J118="CR", L118="CR", M118="CR", N118="CR", O118="CR", P118="CR", Q118="CR", R118="CR", S118="CR",T118="CR", U118="CR", V118="CR", W118="CR", X118="CR", Y118="CR", Z118="CR", AA118="CR", AB118="CR", AC118="CR", AD118="CR", AE118="CR", AF118="CR", AG118="CR", AH118="CR", AI118="CR", AJ118="CR", AK118="CR", AL118="CR", AM118="CR", AN118="CR", AO118="CR", AP118="CR", AQ118="CR", AR118="CR", AS118="CR", AT118="CR", AU118="CR", AV118="CR", AW118="CR", AX118="CR"), "***CLUB RECORD***", "")</f>
        <v/>
      </c>
      <c r="J118" s="21" t="str">
        <f>IF(AND(A118=100, OR(AND(D118='club records'!$B$6, E118&lt;='club records'!$C$6), AND(D118='club records'!$B$7, E118&lt;='club records'!$C$7), AND(D118='club records'!$B$8, E118&lt;='club records'!$C$8), AND(D118='club records'!$B$9, E118&lt;='club records'!$C$9), AND(D118='club records'!$B$10, E118&lt;='club records'!$C$10))),"CR"," ")</f>
        <v xml:space="preserve"> </v>
      </c>
      <c r="K118" s="21" t="str">
        <f>IF(AND(A118=200, OR(AND(D118='club records'!$B$11, E118&lt;='club records'!$C$11), AND(D118='club records'!$B$12, E118&lt;='club records'!$C$12), AND(D118='club records'!$B$13, E118&lt;='club records'!$C$13), AND(D118='club records'!$B$14, E118&lt;='club records'!$C$14), AND(D118='club records'!$B$15, E118&lt;='club records'!$C$15))),"CR"," ")</f>
        <v xml:space="preserve"> </v>
      </c>
      <c r="L118" s="21" t="str">
        <f>IF(AND(A118=300, OR(AND(D118='club records'!$B$16, E118&lt;='club records'!$C$16), AND(D118='club records'!$B$17, E118&lt;='club records'!$C$17))),"CR"," ")</f>
        <v xml:space="preserve"> </v>
      </c>
      <c r="M118" s="21" t="str">
        <f>IF(AND(A118=400, OR(AND(D118='club records'!$B$19, E118&lt;='club records'!$C$19), AND(D118='club records'!$B$20, E118&lt;='club records'!$C$20), AND(D118='club records'!$B$21, E118&lt;='club records'!$C$21))),"CR"," ")</f>
        <v xml:space="preserve"> </v>
      </c>
      <c r="N118" s="21" t="str">
        <f>IF(AND(A118=800, OR(AND(D118='club records'!$B$22, E118&lt;='club records'!$C$22), AND(D118='club records'!$B$23, E118&lt;='club records'!$C$23), AND(D118='club records'!$B$24, E118&lt;='club records'!$C$24), AND(D118='club records'!$B$25, E118&lt;='club records'!$C$25), AND(D118='club records'!$B$26, E118&lt;='club records'!$C$26))),"CR"," ")</f>
        <v xml:space="preserve"> </v>
      </c>
      <c r="O118" s="21" t="str">
        <f>IF(AND(A118=1200, AND(D118='club records'!$B$28, E118&lt;='club records'!$C$28)),"CR"," ")</f>
        <v xml:space="preserve"> </v>
      </c>
      <c r="P118" s="21" t="str">
        <f>IF(AND(A118=1500, OR(AND(D118='club records'!$B$29, E118&lt;='club records'!$C$29), AND(D118='club records'!$B$30, E118&lt;='club records'!$C$30), AND(D118='club records'!$B$31, E118&lt;='club records'!$C$31), AND(D118='club records'!$B$32, E118&lt;='club records'!$C$32), AND(D118='club records'!$B$33, E118&lt;='club records'!$C$33))),"CR"," ")</f>
        <v xml:space="preserve"> </v>
      </c>
      <c r="Q118" s="21" t="str">
        <f>IF(AND(A118="1M", AND(D118='club records'!$B$37,E118&lt;='club records'!$C$37)),"CR"," ")</f>
        <v xml:space="preserve"> </v>
      </c>
      <c r="R118" s="21" t="str">
        <f>IF(AND(A118=3000, OR(AND(D118='club records'!$B$39, E118&lt;='club records'!$C$39), AND(D118='club records'!$B$40, E118&lt;='club records'!$C$40), AND(D118='club records'!$B$41, E118&lt;='club records'!$C$41))),"CR"," ")</f>
        <v xml:space="preserve"> </v>
      </c>
      <c r="S118" s="21" t="str">
        <f>IF(AND(A118=5000, OR(AND(D118='club records'!$B$42, E118&lt;='club records'!$C$42), AND(D118='club records'!$B$43, E118&lt;='club records'!$C$43))),"CR"," ")</f>
        <v xml:space="preserve"> </v>
      </c>
      <c r="T118" s="21" t="str">
        <f>IF(AND(A118=10000, OR(AND(D118='club records'!$B$44, E118&lt;='club records'!$C$44), AND(D118='club records'!$B$45, E118&lt;='club records'!$C$45))),"CR"," ")</f>
        <v xml:space="preserve"> </v>
      </c>
      <c r="U118" s="22" t="str">
        <f>IF(AND(A118="high jump", OR(AND(D118='club records'!$F$1, E118&gt;='club records'!$G$1), AND(D118='club records'!$F$2, E118&gt;='club records'!$G$2), AND(D118='club records'!$F$3, E118&gt;='club records'!$G$3),AND(D118='club records'!$F$4, E118&gt;='club records'!$G$4), AND(D118='club records'!$F$5, E118&gt;='club records'!$G$5))), "CR", " ")</f>
        <v xml:space="preserve"> </v>
      </c>
      <c r="V118" s="22" t="str">
        <f>IF(AND(A118="long jump", OR(AND(D118='club records'!$F$6, E118&gt;='club records'!$G$6), AND(D118='club records'!$F$7, E118&gt;='club records'!$G$7), AND(D118='club records'!$F$8, E118&gt;='club records'!$G$8), AND(D118='club records'!$F$9, E118&gt;='club records'!$G$9), AND(D118='club records'!$F$10, E118&gt;='club records'!$G$10))), "CR", " ")</f>
        <v xml:space="preserve"> </v>
      </c>
      <c r="W118" s="22" t="str">
        <f>IF(AND(A118="triple jump", OR(AND(D118='club records'!$F$11, E118&gt;='club records'!$G$11), AND(D118='club records'!$F$12, E118&gt;='club records'!$G$12), AND(D118='club records'!$F$13, E118&gt;='club records'!$G$13), AND(D118='club records'!$F$14, E118&gt;='club records'!$G$14), AND(D118='club records'!$F$15, E118&gt;='club records'!$G$15))), "CR", " ")</f>
        <v xml:space="preserve"> </v>
      </c>
      <c r="X118" s="22" t="str">
        <f>IF(AND(A118="pole vault", OR(AND(D118='club records'!$F$16, E118&gt;='club records'!$G$16), AND(D118='club records'!$F$17, E118&gt;='club records'!$G$17), AND(D118='club records'!$F$18, E118&gt;='club records'!$G$18), AND(D118='club records'!$F$19, E118&gt;='club records'!$G$19), AND(D118='club records'!$F$20, E118&gt;='club records'!$G$20))), "CR", " ")</f>
        <v xml:space="preserve"> </v>
      </c>
      <c r="Y118" s="22" t="str">
        <f>IF(AND(A118="discus 0.75", AND(D118='club records'!$F$21, E118&gt;='club records'!$G$21)), "CR", " ")</f>
        <v xml:space="preserve"> </v>
      </c>
      <c r="Z118" s="22" t="str">
        <f>IF(AND(A118="discus 1", OR(AND(D118='club records'!$F$22, E118&gt;='club records'!$G$22), AND(D118='club records'!$F$23, E118&gt;='club records'!$G$23), AND(D118='club records'!$F$24, E118&gt;='club records'!$G$24), AND(D118='club records'!$F$25, E118&gt;='club records'!$G$25))), "CR", " ")</f>
        <v xml:space="preserve"> </v>
      </c>
      <c r="AA118" s="22" t="str">
        <f>IF(AND(A118="hammer 3", OR(AND(D118='club records'!$F$26, E118&gt;='club records'!$G$26), AND(D118='club records'!$F$27, E118&gt;='club records'!$G$27), AND(D118='club records'!$F$28, E118&gt;='club records'!$G$28))), "CR", " ")</f>
        <v xml:space="preserve"> </v>
      </c>
      <c r="AB118" s="22" t="str">
        <f>IF(AND(A118="hammer 4", OR(AND(D118='club records'!$F$29, E118&gt;='club records'!$G$29), AND(D118='club records'!$F$30, E118&gt;='club records'!$G$30))), "CR", " ")</f>
        <v xml:space="preserve"> </v>
      </c>
      <c r="AC118" s="22" t="str">
        <f>IF(AND(A118="javelin 400", AND(D118='club records'!$F$31, E118&gt;='club records'!$G$31)), "CR", " ")</f>
        <v xml:space="preserve"> </v>
      </c>
      <c r="AD118" s="22" t="str">
        <f>IF(AND(A118="javelin 500", OR(AND(D118='club records'!$F$32, E118&gt;='club records'!$G$32), AND(D118='club records'!$F$33, E118&gt;='club records'!$G$33))), "CR", " ")</f>
        <v xml:space="preserve"> </v>
      </c>
      <c r="AE118" s="22" t="str">
        <f>IF(AND(A118="javelin 600", OR(AND(D118='club records'!$F$34, E118&gt;='club records'!$G$34), AND(D118='club records'!$F$35, E118&gt;='club records'!$G$35))), "CR", " ")</f>
        <v xml:space="preserve"> </v>
      </c>
      <c r="AF118" s="22" t="str">
        <f>IF(AND(A118="shot 2.72", AND(D118='club records'!$F$36, E118&gt;='club records'!$G$36)), "CR", " ")</f>
        <v xml:space="preserve"> </v>
      </c>
      <c r="AG118" s="22" t="str">
        <f>IF(AND(A118="shot 3", OR(AND(D118='club records'!$F$37, E118&gt;='club records'!$G$37), AND(D118='club records'!$F$38, E118&gt;='club records'!$G$38))), "CR", " ")</f>
        <v xml:space="preserve"> </v>
      </c>
      <c r="AH118" s="22" t="str">
        <f>IF(AND(A118="shot 4", OR(AND(D118='club records'!$F$39, E118&gt;='club records'!$G$39), AND(D118='club records'!$F$40, E118&gt;='club records'!$G$40))), "CR", " ")</f>
        <v xml:space="preserve"> </v>
      </c>
      <c r="AI118" s="22" t="str">
        <f>IF(AND(A118="70H", AND(D118='club records'!$J$6, E118&lt;='club records'!$K$6)), "CR", " ")</f>
        <v xml:space="preserve"> </v>
      </c>
      <c r="AJ118" s="22" t="str">
        <f>IF(AND(A118="75H", AND(D118='club records'!$J$7, E118&lt;='club records'!$K$7)), "CR", " ")</f>
        <v xml:space="preserve"> </v>
      </c>
      <c r="AK118" s="22" t="str">
        <f>IF(AND(A118="80H", AND(D118='club records'!$J$8, E118&lt;='club records'!$K$8)), "CR", " ")</f>
        <v xml:space="preserve"> </v>
      </c>
      <c r="AL118" s="22" t="str">
        <f>IF(AND(A118="100H", OR(AND(D118='club records'!$J$9, E118&lt;='club records'!$K$9), AND(D118='club records'!$J$10, E118&lt;='club records'!$K$10))), "CR", " ")</f>
        <v xml:space="preserve"> </v>
      </c>
      <c r="AM118" s="22" t="str">
        <f>IF(AND(A118="300H", AND(D118='club records'!$J$11, E118&lt;='club records'!$K$11)), "CR", " ")</f>
        <v xml:space="preserve"> </v>
      </c>
      <c r="AN118" s="22" t="str">
        <f>IF(AND(A118="400H", OR(AND(D118='club records'!$J$12, E118&lt;='club records'!$K$12), AND(D118='club records'!$J$13, E118&lt;='club records'!$K$13), AND(D118='club records'!$J$14, E118&lt;='club records'!$K$14))), "CR", " ")</f>
        <v xml:space="preserve"> </v>
      </c>
      <c r="AO118" s="22" t="str">
        <f>IF(AND(A118="1500SC", OR(AND(D118='club records'!$J$15, E118&lt;='club records'!$K$15), AND(D118='club records'!$J$16, E118&lt;='club records'!$K$16))), "CR", " ")</f>
        <v xml:space="preserve"> </v>
      </c>
      <c r="AP118" s="22" t="str">
        <f>IF(AND(A118="2000SC", OR(AND(D118='club records'!$J$18, E118&lt;='club records'!$K$18), AND(D118='club records'!$J$19, E118&lt;='club records'!$K$19))), "CR", " ")</f>
        <v xml:space="preserve"> </v>
      </c>
      <c r="AQ118" s="22" t="str">
        <f>IF(AND(A118="3000SC", AND(D118='club records'!$J$21, E118&lt;='club records'!$K$21)), "CR", " ")</f>
        <v xml:space="preserve"> </v>
      </c>
      <c r="AR118" s="21" t="str">
        <f>IF(AND(A118="4x100", OR(AND(D118='club records'!$N$1, E118&lt;='club records'!$O$1), AND(D118='club records'!$N$2, E118&lt;='club records'!$O$2), AND(D118='club records'!$N$3, E118&lt;='club records'!$O$3), AND(D118='club records'!$N$4, E118&lt;='club records'!$O$4), AND(D118='club records'!$N$5, E118&lt;='club records'!$O$5))), "CR", " ")</f>
        <v xml:space="preserve"> </v>
      </c>
      <c r="AS118" s="21" t="str">
        <f>IF(AND(A118="4x200", OR(AND(D118='club records'!$N$6, E118&lt;='club records'!$O$6), AND(D118='club records'!$N$7, E118&lt;='club records'!$O$7), AND(D118='club records'!$N$8, E118&lt;='club records'!$O$8), AND(D118='club records'!$N$9, E118&lt;='club records'!$O$9), AND(D118='club records'!$N$10, E118&lt;='club records'!$O$10))), "CR", " ")</f>
        <v xml:space="preserve"> </v>
      </c>
      <c r="AT118" s="21" t="str">
        <f>IF(AND(A118="4x300", OR(AND(D118='club records'!$N$11, E118&lt;='club records'!$O$11), AND(D118='club records'!$N$12, E118&lt;='club records'!$O$12))), "CR", " ")</f>
        <v xml:space="preserve"> </v>
      </c>
      <c r="AU118" s="21" t="str">
        <f>IF(AND(A118="4x400", OR(AND(D118='club records'!$N$13, E118&lt;='club records'!$O$13), AND(D118='club records'!$N$14, E118&lt;='club records'!$O$14), AND(D118='club records'!$N$15, E118&lt;='club records'!$O$15))), "CR", " ")</f>
        <v xml:space="preserve"> </v>
      </c>
      <c r="AV118" s="21" t="str">
        <f>IF(AND(A118="3x800", OR(AND(D118='club records'!$N$16, E118&lt;='club records'!$O$16), AND(D118='club records'!$N$17, E118&lt;='club records'!$O$17), AND(D118='club records'!$N$18, E118&lt;='club records'!$O$18), AND(D118='club records'!$N$19, E118&lt;='club records'!$O$19))), "CR", " ")</f>
        <v xml:space="preserve"> </v>
      </c>
      <c r="AW118" s="21" t="str">
        <f>IF(AND(A118="pentathlon", OR(AND(D118='club records'!$N$21, E118&gt;='club records'!$O$21), AND(D118='club records'!$N$22, E118&gt;='club records'!$O$22), AND(D118='club records'!$N$23, E118&gt;='club records'!$O$23), AND(D118='club records'!$N$24, E118&gt;='club records'!$O$24), AND(D118='club records'!$N$25, E118&gt;='club records'!$O$25))), "CR", " ")</f>
        <v xml:space="preserve"> </v>
      </c>
      <c r="AX118" s="21" t="str">
        <f>IF(AND(A118="heptathlon", OR(AND(D118='club records'!$N$26, E118&gt;='club records'!$O$26), AND(D118='club records'!$N$27, E118&gt;='club records'!$O$27), AND(D118='club records'!$N$28, E118&gt;='club records'!$O$28), )), "CR", " ")</f>
        <v xml:space="preserve"> </v>
      </c>
    </row>
    <row r="119" spans="1:50" ht="15" x14ac:dyDescent="0.25">
      <c r="A119" s="2" t="s">
        <v>42</v>
      </c>
      <c r="B119" s="2" t="s">
        <v>131</v>
      </c>
      <c r="C119" s="2" t="s">
        <v>298</v>
      </c>
      <c r="D119" s="13" t="s">
        <v>110</v>
      </c>
      <c r="E119" s="14">
        <v>2.13</v>
      </c>
      <c r="F119" s="19">
        <v>39903</v>
      </c>
      <c r="G119" s="2" t="s">
        <v>294</v>
      </c>
      <c r="H119" s="2" t="s">
        <v>295</v>
      </c>
      <c r="I119" s="20" t="str">
        <f>IF(OR(K119="CR", J119="CR", L119="CR", M119="CR", N119="CR", O119="CR", P119="CR", Q119="CR", R119="CR", S119="CR",T119="CR", U119="CR", V119="CR", W119="CR", X119="CR", Y119="CR", Z119="CR", AA119="CR", AB119="CR", AC119="CR", AD119="CR", AE119="CR", AF119="CR", AG119="CR", AH119="CR", AI119="CR", AJ119="CR", AK119="CR", AL119="CR", AM119="CR", AN119="CR", AO119="CR", AP119="CR", AQ119="CR", AR119="CR", AS119="CR", AT119="CR", AU119="CR", AV119="CR", AW119="CR", AX119="CR"), "***CLUB RECORD***", "")</f>
        <v/>
      </c>
      <c r="J119" s="21" t="str">
        <f>IF(AND(A119=100, OR(AND(D119='club records'!$B$6, E119&lt;='club records'!$C$6), AND(D119='club records'!$B$7, E119&lt;='club records'!$C$7), AND(D119='club records'!$B$8, E119&lt;='club records'!$C$8), AND(D119='club records'!$B$9, E119&lt;='club records'!$C$9), AND(D119='club records'!$B$10, E119&lt;='club records'!$C$10))),"CR"," ")</f>
        <v xml:space="preserve"> </v>
      </c>
      <c r="K119" s="21" t="str">
        <f>IF(AND(A119=200, OR(AND(D119='club records'!$B$11, E119&lt;='club records'!$C$11), AND(D119='club records'!$B$12, E119&lt;='club records'!$C$12), AND(D119='club records'!$B$13, E119&lt;='club records'!$C$13), AND(D119='club records'!$B$14, E119&lt;='club records'!$C$14), AND(D119='club records'!$B$15, E119&lt;='club records'!$C$15))),"CR"," ")</f>
        <v xml:space="preserve"> </v>
      </c>
      <c r="L119" s="21" t="str">
        <f>IF(AND(A119=300, OR(AND(D119='club records'!$B$16, E119&lt;='club records'!$C$16), AND(D119='club records'!$B$17, E119&lt;='club records'!$C$17))),"CR"," ")</f>
        <v xml:space="preserve"> </v>
      </c>
      <c r="M119" s="21" t="str">
        <f>IF(AND(A119=400, OR(AND(D119='club records'!$B$19, E119&lt;='club records'!$C$19), AND(D119='club records'!$B$20, E119&lt;='club records'!$C$20), AND(D119='club records'!$B$21, E119&lt;='club records'!$C$21))),"CR"," ")</f>
        <v xml:space="preserve"> </v>
      </c>
      <c r="N119" s="21" t="str">
        <f>IF(AND(A119=800, OR(AND(D119='club records'!$B$22, E119&lt;='club records'!$C$22), AND(D119='club records'!$B$23, E119&lt;='club records'!$C$23), AND(D119='club records'!$B$24, E119&lt;='club records'!$C$24), AND(D119='club records'!$B$25, E119&lt;='club records'!$C$25), AND(D119='club records'!$B$26, E119&lt;='club records'!$C$26))),"CR"," ")</f>
        <v xml:space="preserve"> </v>
      </c>
      <c r="O119" s="21" t="str">
        <f>IF(AND(A119=1200, AND(D119='club records'!$B$28, E119&lt;='club records'!$C$28)),"CR"," ")</f>
        <v xml:space="preserve"> </v>
      </c>
      <c r="P119" s="21" t="str">
        <f>IF(AND(A119=1500, OR(AND(D119='club records'!$B$29, E119&lt;='club records'!$C$29), AND(D119='club records'!$B$30, E119&lt;='club records'!$C$30), AND(D119='club records'!$B$31, E119&lt;='club records'!$C$31), AND(D119='club records'!$B$32, E119&lt;='club records'!$C$32), AND(D119='club records'!$B$33, E119&lt;='club records'!$C$33))),"CR"," ")</f>
        <v xml:space="preserve"> </v>
      </c>
      <c r="Q119" s="21" t="str">
        <f>IF(AND(A119="1M", AND(D119='club records'!$B$37,E119&lt;='club records'!$C$37)),"CR"," ")</f>
        <v xml:space="preserve"> </v>
      </c>
      <c r="R119" s="21" t="str">
        <f>IF(AND(A119=3000, OR(AND(D119='club records'!$B$39, E119&lt;='club records'!$C$39), AND(D119='club records'!$B$40, E119&lt;='club records'!$C$40), AND(D119='club records'!$B$41, E119&lt;='club records'!$C$41))),"CR"," ")</f>
        <v xml:space="preserve"> </v>
      </c>
      <c r="S119" s="21" t="str">
        <f>IF(AND(A119=5000, OR(AND(D119='club records'!$B$42, E119&lt;='club records'!$C$42), AND(D119='club records'!$B$43, E119&lt;='club records'!$C$43))),"CR"," ")</f>
        <v xml:space="preserve"> </v>
      </c>
      <c r="T119" s="21" t="str">
        <f>IF(AND(A119=10000, OR(AND(D119='club records'!$B$44, E119&lt;='club records'!$C$44), AND(D119='club records'!$B$45, E119&lt;='club records'!$C$45))),"CR"," ")</f>
        <v xml:space="preserve"> </v>
      </c>
      <c r="U119" s="22" t="str">
        <f>IF(AND(A119="high jump", OR(AND(D119='club records'!$F$1, E119&gt;='club records'!$G$1), AND(D119='club records'!$F$2, E119&gt;='club records'!$G$2), AND(D119='club records'!$F$3, E119&gt;='club records'!$G$3),AND(D119='club records'!$F$4, E119&gt;='club records'!$G$4), AND(D119='club records'!$F$5, E119&gt;='club records'!$G$5))), "CR", " ")</f>
        <v xml:space="preserve"> </v>
      </c>
      <c r="V119" s="22" t="str">
        <f>IF(AND(A119="long jump", OR(AND(D119='club records'!$F$6, E119&gt;='club records'!$G$6), AND(D119='club records'!$F$7, E119&gt;='club records'!$G$7), AND(D119='club records'!$F$8, E119&gt;='club records'!$G$8), AND(D119='club records'!$F$9, E119&gt;='club records'!$G$9), AND(D119='club records'!$F$10, E119&gt;='club records'!$G$10))), "CR", " ")</f>
        <v xml:space="preserve"> </v>
      </c>
      <c r="W119" s="22" t="str">
        <f>IF(AND(A119="triple jump", OR(AND(D119='club records'!$F$11, E119&gt;='club records'!$G$11), AND(D119='club records'!$F$12, E119&gt;='club records'!$G$12), AND(D119='club records'!$F$13, E119&gt;='club records'!$G$13), AND(D119='club records'!$F$14, E119&gt;='club records'!$G$14), AND(D119='club records'!$F$15, E119&gt;='club records'!$G$15))), "CR", " ")</f>
        <v xml:space="preserve"> </v>
      </c>
      <c r="X119" s="22" t="str">
        <f>IF(AND(A119="pole vault", OR(AND(D119='club records'!$F$16, E119&gt;='club records'!$G$16), AND(D119='club records'!$F$17, E119&gt;='club records'!$G$17), AND(D119='club records'!$F$18, E119&gt;='club records'!$G$18), AND(D119='club records'!$F$19, E119&gt;='club records'!$G$19), AND(D119='club records'!$F$20, E119&gt;='club records'!$G$20))), "CR", " ")</f>
        <v xml:space="preserve"> </v>
      </c>
      <c r="Y119" s="22" t="str">
        <f>IF(AND(A119="discus 0.75", AND(D119='club records'!$F$21, E119&gt;='club records'!$G$21)), "CR", " ")</f>
        <v xml:space="preserve"> </v>
      </c>
      <c r="Z119" s="22" t="str">
        <f>IF(AND(A119="discus 1", OR(AND(D119='club records'!$F$22, E119&gt;='club records'!$G$22), AND(D119='club records'!$F$23, E119&gt;='club records'!$G$23), AND(D119='club records'!$F$24, E119&gt;='club records'!$G$24), AND(D119='club records'!$F$25, E119&gt;='club records'!$G$25))), "CR", " ")</f>
        <v xml:space="preserve"> </v>
      </c>
      <c r="AA119" s="22" t="str">
        <f>IF(AND(A119="hammer 3", OR(AND(D119='club records'!$F$26, E119&gt;='club records'!$G$26), AND(D119='club records'!$F$27, E119&gt;='club records'!$G$27), AND(D119='club records'!$F$28, E119&gt;='club records'!$G$28))), "CR", " ")</f>
        <v xml:space="preserve"> </v>
      </c>
      <c r="AB119" s="22" t="str">
        <f>IF(AND(A119="hammer 4", OR(AND(D119='club records'!$F$29, E119&gt;='club records'!$G$29), AND(D119='club records'!$F$30, E119&gt;='club records'!$G$30))), "CR", " ")</f>
        <v xml:space="preserve"> </v>
      </c>
      <c r="AC119" s="22" t="str">
        <f>IF(AND(A119="javelin 400", AND(D119='club records'!$F$31, E119&gt;='club records'!$G$31)), "CR", " ")</f>
        <v xml:space="preserve"> </v>
      </c>
      <c r="AD119" s="22" t="str">
        <f>IF(AND(A119="javelin 500", OR(AND(D119='club records'!$F$32, E119&gt;='club records'!$G$32), AND(D119='club records'!$F$33, E119&gt;='club records'!$G$33))), "CR", " ")</f>
        <v xml:space="preserve"> </v>
      </c>
      <c r="AE119" s="22" t="str">
        <f>IF(AND(A119="javelin 600", OR(AND(D119='club records'!$F$34, E119&gt;='club records'!$G$34), AND(D119='club records'!$F$35, E119&gt;='club records'!$G$35))), "CR", " ")</f>
        <v xml:space="preserve"> </v>
      </c>
      <c r="AF119" s="22" t="str">
        <f>IF(AND(A119="shot 2.72", AND(D119='club records'!$F$36, E119&gt;='club records'!$G$36)), "CR", " ")</f>
        <v xml:space="preserve"> </v>
      </c>
      <c r="AG119" s="22" t="str">
        <f>IF(AND(A119="shot 3", OR(AND(D119='club records'!$F$37, E119&gt;='club records'!$G$37), AND(D119='club records'!$F$38, E119&gt;='club records'!$G$38))), "CR", " ")</f>
        <v xml:space="preserve"> </v>
      </c>
      <c r="AH119" s="22" t="str">
        <f>IF(AND(A119="shot 4", OR(AND(D119='club records'!$F$39, E119&gt;='club records'!$G$39), AND(D119='club records'!$F$40, E119&gt;='club records'!$G$40))), "CR", " ")</f>
        <v xml:space="preserve"> </v>
      </c>
      <c r="AI119" s="22" t="str">
        <f>IF(AND(A119="70H", AND(D119='club records'!$J$6, E119&lt;='club records'!$K$6)), "CR", " ")</f>
        <v xml:space="preserve"> </v>
      </c>
      <c r="AJ119" s="22" t="str">
        <f>IF(AND(A119="75H", AND(D119='club records'!$J$7, E119&lt;='club records'!$K$7)), "CR", " ")</f>
        <v xml:space="preserve"> </v>
      </c>
      <c r="AK119" s="22" t="str">
        <f>IF(AND(A119="80H", AND(D119='club records'!$J$8, E119&lt;='club records'!$K$8)), "CR", " ")</f>
        <v xml:space="preserve"> </v>
      </c>
      <c r="AL119" s="22" t="str">
        <f>IF(AND(A119="100H", OR(AND(D119='club records'!$J$9, E119&lt;='club records'!$K$9), AND(D119='club records'!$J$10, E119&lt;='club records'!$K$10))), "CR", " ")</f>
        <v xml:space="preserve"> </v>
      </c>
      <c r="AM119" s="22" t="str">
        <f>IF(AND(A119="300H", AND(D119='club records'!$J$11, E119&lt;='club records'!$K$11)), "CR", " ")</f>
        <v xml:space="preserve"> </v>
      </c>
      <c r="AN119" s="22" t="str">
        <f>IF(AND(A119="400H", OR(AND(D119='club records'!$J$12, E119&lt;='club records'!$K$12), AND(D119='club records'!$J$13, E119&lt;='club records'!$K$13), AND(D119='club records'!$J$14, E119&lt;='club records'!$K$14))), "CR", " ")</f>
        <v xml:space="preserve"> </v>
      </c>
      <c r="AO119" s="22" t="str">
        <f>IF(AND(A119="1500SC", OR(AND(D119='club records'!$J$15, E119&lt;='club records'!$K$15), AND(D119='club records'!$J$16, E119&lt;='club records'!$K$16))), "CR", " ")</f>
        <v xml:space="preserve"> </v>
      </c>
      <c r="AP119" s="22" t="str">
        <f>IF(AND(A119="2000SC", OR(AND(D119='club records'!$J$18, E119&lt;='club records'!$K$18), AND(D119='club records'!$J$19, E119&lt;='club records'!$K$19))), "CR", " ")</f>
        <v xml:space="preserve"> </v>
      </c>
      <c r="AQ119" s="22" t="str">
        <f>IF(AND(A119="3000SC", AND(D119='club records'!$J$21, E119&lt;='club records'!$K$21)), "CR", " ")</f>
        <v xml:space="preserve"> </v>
      </c>
      <c r="AR119" s="21" t="str">
        <f>IF(AND(A119="4x100", OR(AND(D119='club records'!$N$1, E119&lt;='club records'!$O$1), AND(D119='club records'!$N$2, E119&lt;='club records'!$O$2), AND(D119='club records'!$N$3, E119&lt;='club records'!$O$3), AND(D119='club records'!$N$4, E119&lt;='club records'!$O$4), AND(D119='club records'!$N$5, E119&lt;='club records'!$O$5))), "CR", " ")</f>
        <v xml:space="preserve"> </v>
      </c>
      <c r="AS119" s="21" t="str">
        <f>IF(AND(A119="4x200", OR(AND(D119='club records'!$N$6, E119&lt;='club records'!$O$6), AND(D119='club records'!$N$7, E119&lt;='club records'!$O$7), AND(D119='club records'!$N$8, E119&lt;='club records'!$O$8), AND(D119='club records'!$N$9, E119&lt;='club records'!$O$9), AND(D119='club records'!$N$10, E119&lt;='club records'!$O$10))), "CR", " ")</f>
        <v xml:space="preserve"> </v>
      </c>
      <c r="AT119" s="21" t="str">
        <f>IF(AND(A119="4x300", OR(AND(D119='club records'!$N$11, E119&lt;='club records'!$O$11), AND(D119='club records'!$N$12, E119&lt;='club records'!$O$12))), "CR", " ")</f>
        <v xml:space="preserve"> </v>
      </c>
      <c r="AU119" s="21" t="str">
        <f>IF(AND(A119="4x400", OR(AND(D119='club records'!$N$13, E119&lt;='club records'!$O$13), AND(D119='club records'!$N$14, E119&lt;='club records'!$O$14), AND(D119='club records'!$N$15, E119&lt;='club records'!$O$15))), "CR", " ")</f>
        <v xml:space="preserve"> </v>
      </c>
      <c r="AV119" s="21" t="str">
        <f>IF(AND(A119="3x800", OR(AND(D119='club records'!$N$16, E119&lt;='club records'!$O$16), AND(D119='club records'!$N$17, E119&lt;='club records'!$O$17), AND(D119='club records'!$N$18, E119&lt;='club records'!$O$18), AND(D119='club records'!$N$19, E119&lt;='club records'!$O$19))), "CR", " ")</f>
        <v xml:space="preserve"> </v>
      </c>
      <c r="AW119" s="21" t="str">
        <f>IF(AND(A119="pentathlon", OR(AND(D119='club records'!$N$21, E119&gt;='club records'!$O$21), AND(D119='club records'!$N$22, E119&gt;='club records'!$O$22), AND(D119='club records'!$N$23, E119&gt;='club records'!$O$23), AND(D119='club records'!$N$24, E119&gt;='club records'!$O$24), AND(D119='club records'!$N$25, E119&gt;='club records'!$O$25))), "CR", " ")</f>
        <v xml:space="preserve"> </v>
      </c>
      <c r="AX119" s="21" t="str">
        <f>IF(AND(A119="heptathlon", OR(AND(D119='club records'!$N$26, E119&gt;='club records'!$O$26), AND(D119='club records'!$N$27, E119&gt;='club records'!$O$27), AND(D119='club records'!$N$28, E119&gt;='club records'!$O$28), )), "CR", " ")</f>
        <v xml:space="preserve"> </v>
      </c>
    </row>
    <row r="120" spans="1:50" ht="15" x14ac:dyDescent="0.25">
      <c r="A120" s="2" t="s">
        <v>42</v>
      </c>
      <c r="B120" s="2" t="s">
        <v>108</v>
      </c>
      <c r="C120" s="2" t="s">
        <v>299</v>
      </c>
      <c r="D120" s="13" t="s">
        <v>110</v>
      </c>
      <c r="E120" s="14">
        <v>2.69</v>
      </c>
      <c r="F120" s="19">
        <v>43603</v>
      </c>
      <c r="G120" s="2" t="s">
        <v>333</v>
      </c>
      <c r="H120" s="2" t="s">
        <v>376</v>
      </c>
      <c r="I120" s="20" t="str">
        <f>IF(OR(K120="CR", J120="CR", L120="CR", M120="CR", N120="CR", O120="CR", P120="CR", Q120="CR", R120="CR", S120="CR",T120="CR", U120="CR", V120="CR", W120="CR", X120="CR", Y120="CR", Z120="CR", AA120="CR", AB120="CR", AC120="CR", AD120="CR", AE120="CR", AF120="CR", AG120="CR", AH120="CR", AI120="CR", AJ120="CR", AK120="CR", AL120="CR", AM120="CR", AN120="CR", AO120="CR", AP120="CR", AQ120="CR", AR120="CR", AS120="CR", AT120="CR", AU120="CR", AV120="CR", AW120="CR", AX120="CR"), "***CLUB RECORD***", "")</f>
        <v/>
      </c>
      <c r="J120" s="21" t="str">
        <f>IF(AND(A120=100, OR(AND(D120='club records'!$B$6, E120&lt;='club records'!$C$6), AND(D120='club records'!$B$7, E120&lt;='club records'!$C$7), AND(D120='club records'!$B$8, E120&lt;='club records'!$C$8), AND(D120='club records'!$B$9, E120&lt;='club records'!$C$9), AND(D120='club records'!$B$10, E120&lt;='club records'!$C$10))),"CR"," ")</f>
        <v xml:space="preserve"> </v>
      </c>
      <c r="K120" s="21" t="str">
        <f>IF(AND(A120=200, OR(AND(D120='club records'!$B$11, E120&lt;='club records'!$C$11), AND(D120='club records'!$B$12, E120&lt;='club records'!$C$12), AND(D120='club records'!$B$13, E120&lt;='club records'!$C$13), AND(D120='club records'!$B$14, E120&lt;='club records'!$C$14), AND(D120='club records'!$B$15, E120&lt;='club records'!$C$15))),"CR"," ")</f>
        <v xml:space="preserve"> </v>
      </c>
      <c r="L120" s="21" t="str">
        <f>IF(AND(A120=300, OR(AND(D120='club records'!$B$16, E120&lt;='club records'!$C$16), AND(D120='club records'!$B$17, E120&lt;='club records'!$C$17))),"CR"," ")</f>
        <v xml:space="preserve"> </v>
      </c>
      <c r="M120" s="21" t="str">
        <f>IF(AND(A120=400, OR(AND(D120='club records'!$B$19, E120&lt;='club records'!$C$19), AND(D120='club records'!$B$20, E120&lt;='club records'!$C$20), AND(D120='club records'!$B$21, E120&lt;='club records'!$C$21))),"CR"," ")</f>
        <v xml:space="preserve"> </v>
      </c>
      <c r="N120" s="21" t="str">
        <f>IF(AND(A120=800, OR(AND(D120='club records'!$B$22, E120&lt;='club records'!$C$22), AND(D120='club records'!$B$23, E120&lt;='club records'!$C$23), AND(D120='club records'!$B$24, E120&lt;='club records'!$C$24), AND(D120='club records'!$B$25, E120&lt;='club records'!$C$25), AND(D120='club records'!$B$26, E120&lt;='club records'!$C$26))),"CR"," ")</f>
        <v xml:space="preserve"> </v>
      </c>
      <c r="O120" s="21" t="str">
        <f>IF(AND(A120=1200, AND(D120='club records'!$B$28, E120&lt;='club records'!$C$28)),"CR"," ")</f>
        <v xml:space="preserve"> </v>
      </c>
      <c r="P120" s="21" t="str">
        <f>IF(AND(A120=1500, OR(AND(D120='club records'!$B$29, E120&lt;='club records'!$C$29), AND(D120='club records'!$B$30, E120&lt;='club records'!$C$30), AND(D120='club records'!$B$31, E120&lt;='club records'!$C$31), AND(D120='club records'!$B$32, E120&lt;='club records'!$C$32), AND(D120='club records'!$B$33, E120&lt;='club records'!$C$33))),"CR"," ")</f>
        <v xml:space="preserve"> </v>
      </c>
      <c r="Q120" s="21" t="str">
        <f>IF(AND(A120="1M", AND(D120='club records'!$B$37,E120&lt;='club records'!$C$37)),"CR"," ")</f>
        <v xml:space="preserve"> </v>
      </c>
      <c r="R120" s="21" t="str">
        <f>IF(AND(A120=3000, OR(AND(D120='club records'!$B$39, E120&lt;='club records'!$C$39), AND(D120='club records'!$B$40, E120&lt;='club records'!$C$40), AND(D120='club records'!$B$41, E120&lt;='club records'!$C$41))),"CR"," ")</f>
        <v xml:space="preserve"> </v>
      </c>
      <c r="S120" s="21" t="str">
        <f>IF(AND(A120=5000, OR(AND(D120='club records'!$B$42, E120&lt;='club records'!$C$42), AND(D120='club records'!$B$43, E120&lt;='club records'!$C$43))),"CR"," ")</f>
        <v xml:space="preserve"> </v>
      </c>
      <c r="T120" s="21" t="str">
        <f>IF(AND(A120=10000, OR(AND(D120='club records'!$B$44, E120&lt;='club records'!$C$44), AND(D120='club records'!$B$45, E120&lt;='club records'!$C$45))),"CR"," ")</f>
        <v xml:space="preserve"> </v>
      </c>
      <c r="U120" s="22" t="str">
        <f>IF(AND(A120="high jump", OR(AND(D120='club records'!$F$1, E120&gt;='club records'!$G$1), AND(D120='club records'!$F$2, E120&gt;='club records'!$G$2), AND(D120='club records'!$F$3, E120&gt;='club records'!$G$3),AND(D120='club records'!$F$4, E120&gt;='club records'!$G$4), AND(D120='club records'!$F$5, E120&gt;='club records'!$G$5))), "CR", " ")</f>
        <v xml:space="preserve"> </v>
      </c>
      <c r="V120" s="22" t="str">
        <f>IF(AND(A120="long jump", OR(AND(D120='club records'!$F$6, E120&gt;='club records'!$G$6), AND(D120='club records'!$F$7, E120&gt;='club records'!$G$7), AND(D120='club records'!$F$8, E120&gt;='club records'!$G$8), AND(D120='club records'!$F$9, E120&gt;='club records'!$G$9), AND(D120='club records'!$F$10, E120&gt;='club records'!$G$10))), "CR", " ")</f>
        <v xml:space="preserve"> </v>
      </c>
      <c r="W120" s="22" t="str">
        <f>IF(AND(A120="triple jump", OR(AND(D120='club records'!$F$11, E120&gt;='club records'!$G$11), AND(D120='club records'!$F$12, E120&gt;='club records'!$G$12), AND(D120='club records'!$F$13, E120&gt;='club records'!$G$13), AND(D120='club records'!$F$14, E120&gt;='club records'!$G$14), AND(D120='club records'!$F$15, E120&gt;='club records'!$G$15))), "CR", " ")</f>
        <v xml:space="preserve"> </v>
      </c>
      <c r="X120" s="22" t="str">
        <f>IF(AND(A120="pole vault", OR(AND(D120='club records'!$F$16, E120&gt;='club records'!$G$16), AND(D120='club records'!$F$17, E120&gt;='club records'!$G$17), AND(D120='club records'!$F$18, E120&gt;='club records'!$G$18), AND(D120='club records'!$F$19, E120&gt;='club records'!$G$19), AND(D120='club records'!$F$20, E120&gt;='club records'!$G$20))), "CR", " ")</f>
        <v xml:space="preserve"> </v>
      </c>
      <c r="Y120" s="22" t="str">
        <f>IF(AND(A120="discus 0.75", AND(D120='club records'!$F$21, E120&gt;='club records'!$G$21)), "CR", " ")</f>
        <v xml:space="preserve"> </v>
      </c>
      <c r="Z120" s="22" t="str">
        <f>IF(AND(A120="discus 1", OR(AND(D120='club records'!$F$22, E120&gt;='club records'!$G$22), AND(D120='club records'!$F$23, E120&gt;='club records'!$G$23), AND(D120='club records'!$F$24, E120&gt;='club records'!$G$24), AND(D120='club records'!$F$25, E120&gt;='club records'!$G$25))), "CR", " ")</f>
        <v xml:space="preserve"> </v>
      </c>
      <c r="AA120" s="22" t="str">
        <f>IF(AND(A120="hammer 3", OR(AND(D120='club records'!$F$26, E120&gt;='club records'!$G$26), AND(D120='club records'!$F$27, E120&gt;='club records'!$G$27), AND(D120='club records'!$F$28, E120&gt;='club records'!$G$28))), "CR", " ")</f>
        <v xml:space="preserve"> </v>
      </c>
      <c r="AB120" s="22" t="str">
        <f>IF(AND(A120="hammer 4", OR(AND(D120='club records'!$F$29, E120&gt;='club records'!$G$29), AND(D120='club records'!$F$30, E120&gt;='club records'!$G$30))), "CR", " ")</f>
        <v xml:space="preserve"> </v>
      </c>
      <c r="AC120" s="22" t="str">
        <f>IF(AND(A120="javelin 400", AND(D120='club records'!$F$31, E120&gt;='club records'!$G$31)), "CR", " ")</f>
        <v xml:space="preserve"> </v>
      </c>
      <c r="AD120" s="22" t="str">
        <f>IF(AND(A120="javelin 500", OR(AND(D120='club records'!$F$32, E120&gt;='club records'!$G$32), AND(D120='club records'!$F$33, E120&gt;='club records'!$G$33))), "CR", " ")</f>
        <v xml:space="preserve"> </v>
      </c>
      <c r="AE120" s="22" t="str">
        <f>IF(AND(A120="javelin 600", OR(AND(D120='club records'!$F$34, E120&gt;='club records'!$G$34), AND(D120='club records'!$F$35, E120&gt;='club records'!$G$35))), "CR", " ")</f>
        <v xml:space="preserve"> </v>
      </c>
      <c r="AF120" s="22" t="str">
        <f>IF(AND(A120="shot 2.72", AND(D120='club records'!$F$36, E120&gt;='club records'!$G$36)), "CR", " ")</f>
        <v xml:space="preserve"> </v>
      </c>
      <c r="AG120" s="22" t="str">
        <f>IF(AND(A120="shot 3", OR(AND(D120='club records'!$F$37, E120&gt;='club records'!$G$37), AND(D120='club records'!$F$38, E120&gt;='club records'!$G$38))), "CR", " ")</f>
        <v xml:space="preserve"> </v>
      </c>
      <c r="AH120" s="22" t="str">
        <f>IF(AND(A120="shot 4", OR(AND(D120='club records'!$F$39, E120&gt;='club records'!$G$39), AND(D120='club records'!$F$40, E120&gt;='club records'!$G$40))), "CR", " ")</f>
        <v xml:space="preserve"> </v>
      </c>
      <c r="AI120" s="22" t="str">
        <f>IF(AND(A120="70H", AND(D120='club records'!$J$6, E120&lt;='club records'!$K$6)), "CR", " ")</f>
        <v xml:space="preserve"> </v>
      </c>
      <c r="AJ120" s="22" t="str">
        <f>IF(AND(A120="75H", AND(D120='club records'!$J$7, E120&lt;='club records'!$K$7)), "CR", " ")</f>
        <v xml:space="preserve"> </v>
      </c>
      <c r="AK120" s="22" t="str">
        <f>IF(AND(A120="80H", AND(D120='club records'!$J$8, E120&lt;='club records'!$K$8)), "CR", " ")</f>
        <v xml:space="preserve"> </v>
      </c>
      <c r="AL120" s="22" t="str">
        <f>IF(AND(A120="100H", OR(AND(D120='club records'!$J$9, E120&lt;='club records'!$K$9), AND(D120='club records'!$J$10, E120&lt;='club records'!$K$10))), "CR", " ")</f>
        <v xml:space="preserve"> </v>
      </c>
      <c r="AM120" s="22" t="str">
        <f>IF(AND(A120="300H", AND(D120='club records'!$J$11, E120&lt;='club records'!$K$11)), "CR", " ")</f>
        <v xml:space="preserve"> </v>
      </c>
      <c r="AN120" s="22" t="str">
        <f>IF(AND(A120="400H", OR(AND(D120='club records'!$J$12, E120&lt;='club records'!$K$12), AND(D120='club records'!$J$13, E120&lt;='club records'!$K$13), AND(D120='club records'!$J$14, E120&lt;='club records'!$K$14))), "CR", " ")</f>
        <v xml:space="preserve"> </v>
      </c>
      <c r="AO120" s="22" t="str">
        <f>IF(AND(A120="1500SC", OR(AND(D120='club records'!$J$15, E120&lt;='club records'!$K$15), AND(D120='club records'!$J$16, E120&lt;='club records'!$K$16))), "CR", " ")</f>
        <v xml:space="preserve"> </v>
      </c>
      <c r="AP120" s="22" t="str">
        <f>IF(AND(A120="2000SC", OR(AND(D120='club records'!$J$18, E120&lt;='club records'!$K$18), AND(D120='club records'!$J$19, E120&lt;='club records'!$K$19))), "CR", " ")</f>
        <v xml:space="preserve"> </v>
      </c>
      <c r="AQ120" s="22" t="str">
        <f>IF(AND(A120="3000SC", AND(D120='club records'!$J$21, E120&lt;='club records'!$K$21)), "CR", " ")</f>
        <v xml:space="preserve"> </v>
      </c>
      <c r="AR120" s="21" t="str">
        <f>IF(AND(A120="4x100", OR(AND(D120='club records'!$N$1, E120&lt;='club records'!$O$1), AND(D120='club records'!$N$2, E120&lt;='club records'!$O$2), AND(D120='club records'!$N$3, E120&lt;='club records'!$O$3), AND(D120='club records'!$N$4, E120&lt;='club records'!$O$4), AND(D120='club records'!$N$5, E120&lt;='club records'!$O$5))), "CR", " ")</f>
        <v xml:space="preserve"> </v>
      </c>
      <c r="AS120" s="21" t="str">
        <f>IF(AND(A120="4x200", OR(AND(D120='club records'!$N$6, E120&lt;='club records'!$O$6), AND(D120='club records'!$N$7, E120&lt;='club records'!$O$7), AND(D120='club records'!$N$8, E120&lt;='club records'!$O$8), AND(D120='club records'!$N$9, E120&lt;='club records'!$O$9), AND(D120='club records'!$N$10, E120&lt;='club records'!$O$10))), "CR", " ")</f>
        <v xml:space="preserve"> </v>
      </c>
      <c r="AT120" s="21" t="str">
        <f>IF(AND(A120="4x300", OR(AND(D120='club records'!$N$11, E120&lt;='club records'!$O$11), AND(D120='club records'!$N$12, E120&lt;='club records'!$O$12))), "CR", " ")</f>
        <v xml:space="preserve"> </v>
      </c>
      <c r="AU120" s="21" t="str">
        <f>IF(AND(A120="4x400", OR(AND(D120='club records'!$N$13, E120&lt;='club records'!$O$13), AND(D120='club records'!$N$14, E120&lt;='club records'!$O$14), AND(D120='club records'!$N$15, E120&lt;='club records'!$O$15))), "CR", " ")</f>
        <v xml:space="preserve"> </v>
      </c>
      <c r="AV120" s="21" t="str">
        <f>IF(AND(A120="3x800", OR(AND(D120='club records'!$N$16, E120&lt;='club records'!$O$16), AND(D120='club records'!$N$17, E120&lt;='club records'!$O$17), AND(D120='club records'!$N$18, E120&lt;='club records'!$O$18), AND(D120='club records'!$N$19, E120&lt;='club records'!$O$19))), "CR", " ")</f>
        <v xml:space="preserve"> </v>
      </c>
      <c r="AW120" s="21" t="str">
        <f>IF(AND(A120="pentathlon", OR(AND(D120='club records'!$N$21, E120&gt;='club records'!$O$21), AND(D120='club records'!$N$22, E120&gt;='club records'!$O$22), AND(D120='club records'!$N$23, E120&gt;='club records'!$O$23), AND(D120='club records'!$N$24, E120&gt;='club records'!$O$24), AND(D120='club records'!$N$25, E120&gt;='club records'!$O$25))), "CR", " ")</f>
        <v xml:space="preserve"> </v>
      </c>
      <c r="AX120" s="21" t="str">
        <f>IF(AND(A120="heptathlon", OR(AND(D120='club records'!$N$26, E120&gt;='club records'!$O$26), AND(D120='club records'!$N$27, E120&gt;='club records'!$O$27), AND(D120='club records'!$N$28, E120&gt;='club records'!$O$28), )), "CR", " ")</f>
        <v xml:space="preserve"> </v>
      </c>
    </row>
    <row r="121" spans="1:50" ht="15" x14ac:dyDescent="0.25">
      <c r="A121" s="2" t="s">
        <v>42</v>
      </c>
      <c r="B121" s="2" t="s">
        <v>194</v>
      </c>
      <c r="C121" s="2" t="s">
        <v>364</v>
      </c>
      <c r="D121" s="13" t="s">
        <v>110</v>
      </c>
      <c r="E121" s="14">
        <v>3</v>
      </c>
      <c r="F121" s="19">
        <v>43603</v>
      </c>
      <c r="G121" s="2" t="s">
        <v>333</v>
      </c>
      <c r="H121" s="2" t="s">
        <v>376</v>
      </c>
      <c r="I121" s="20" t="str">
        <f>IF(OR(K121="CR", J121="CR", L121="CR", M121="CR", N121="CR", O121="CR", P121="CR", Q121="CR", R121="CR", S121="CR",T121="CR", U121="CR", V121="CR", W121="CR", X121="CR", Y121="CR", Z121="CR", AA121="CR", AB121="CR", AC121="CR", AD121="CR", AE121="CR", AF121="CR", AG121="CR", AH121="CR", AI121="CR", AJ121="CR", AK121="CR", AL121="CR", AM121="CR", AN121="CR", AO121="CR", AP121="CR", AQ121="CR", AR121="CR", AS121="CR", AT121="CR", AU121="CR", AV121="CR", AW121="CR", AX121="CR"), "***CLUB RECORD***", "")</f>
        <v/>
      </c>
      <c r="J121" s="21" t="str">
        <f>IF(AND(A121=100, OR(AND(D121='club records'!$B$6, E121&lt;='club records'!$C$6), AND(D121='club records'!$B$7, E121&lt;='club records'!$C$7), AND(D121='club records'!$B$8, E121&lt;='club records'!$C$8), AND(D121='club records'!$B$9, E121&lt;='club records'!$C$9), AND(D121='club records'!$B$10, E121&lt;='club records'!$C$10))),"CR"," ")</f>
        <v xml:space="preserve"> </v>
      </c>
      <c r="K121" s="21" t="str">
        <f>IF(AND(A121=200, OR(AND(D121='club records'!$B$11, E121&lt;='club records'!$C$11), AND(D121='club records'!$B$12, E121&lt;='club records'!$C$12), AND(D121='club records'!$B$13, E121&lt;='club records'!$C$13), AND(D121='club records'!$B$14, E121&lt;='club records'!$C$14), AND(D121='club records'!$B$15, E121&lt;='club records'!$C$15))),"CR"," ")</f>
        <v xml:space="preserve"> </v>
      </c>
      <c r="L121" s="21" t="str">
        <f>IF(AND(A121=300, OR(AND(D121='club records'!$B$16, E121&lt;='club records'!$C$16), AND(D121='club records'!$B$17, E121&lt;='club records'!$C$17))),"CR"," ")</f>
        <v xml:space="preserve"> </v>
      </c>
      <c r="M121" s="21" t="str">
        <f>IF(AND(A121=400, OR(AND(D121='club records'!$B$19, E121&lt;='club records'!$C$19), AND(D121='club records'!$B$20, E121&lt;='club records'!$C$20), AND(D121='club records'!$B$21, E121&lt;='club records'!$C$21))),"CR"," ")</f>
        <v xml:space="preserve"> </v>
      </c>
      <c r="N121" s="21" t="str">
        <f>IF(AND(A121=800, OR(AND(D121='club records'!$B$22, E121&lt;='club records'!$C$22), AND(D121='club records'!$B$23, E121&lt;='club records'!$C$23), AND(D121='club records'!$B$24, E121&lt;='club records'!$C$24), AND(D121='club records'!$B$25, E121&lt;='club records'!$C$25), AND(D121='club records'!$B$26, E121&lt;='club records'!$C$26))),"CR"," ")</f>
        <v xml:space="preserve"> </v>
      </c>
      <c r="O121" s="21" t="str">
        <f>IF(AND(A121=1200, AND(D121='club records'!$B$28, E121&lt;='club records'!$C$28)),"CR"," ")</f>
        <v xml:space="preserve"> </v>
      </c>
      <c r="P121" s="21" t="str">
        <f>IF(AND(A121=1500, OR(AND(D121='club records'!$B$29, E121&lt;='club records'!$C$29), AND(D121='club records'!$B$30, E121&lt;='club records'!$C$30), AND(D121='club records'!$B$31, E121&lt;='club records'!$C$31), AND(D121='club records'!$B$32, E121&lt;='club records'!$C$32), AND(D121='club records'!$B$33, E121&lt;='club records'!$C$33))),"CR"," ")</f>
        <v xml:space="preserve"> </v>
      </c>
      <c r="Q121" s="21" t="str">
        <f>IF(AND(A121="1M", AND(D121='club records'!$B$37,E121&lt;='club records'!$C$37)),"CR"," ")</f>
        <v xml:space="preserve"> </v>
      </c>
      <c r="R121" s="21" t="str">
        <f>IF(AND(A121=3000, OR(AND(D121='club records'!$B$39, E121&lt;='club records'!$C$39), AND(D121='club records'!$B$40, E121&lt;='club records'!$C$40), AND(D121='club records'!$B$41, E121&lt;='club records'!$C$41))),"CR"," ")</f>
        <v xml:space="preserve"> </v>
      </c>
      <c r="S121" s="21" t="str">
        <f>IF(AND(A121=5000, OR(AND(D121='club records'!$B$42, E121&lt;='club records'!$C$42), AND(D121='club records'!$B$43, E121&lt;='club records'!$C$43))),"CR"," ")</f>
        <v xml:space="preserve"> </v>
      </c>
      <c r="T121" s="21" t="str">
        <f>IF(AND(A121=10000, OR(AND(D121='club records'!$B$44, E121&lt;='club records'!$C$44), AND(D121='club records'!$B$45, E121&lt;='club records'!$C$45))),"CR"," ")</f>
        <v xml:space="preserve"> </v>
      </c>
      <c r="U121" s="22" t="str">
        <f>IF(AND(A121="high jump", OR(AND(D121='club records'!$F$1, E121&gt;='club records'!$G$1), AND(D121='club records'!$F$2, E121&gt;='club records'!$G$2), AND(D121='club records'!$F$3, E121&gt;='club records'!$G$3),AND(D121='club records'!$F$4, E121&gt;='club records'!$G$4), AND(D121='club records'!$F$5, E121&gt;='club records'!$G$5))), "CR", " ")</f>
        <v xml:space="preserve"> </v>
      </c>
      <c r="V121" s="22" t="str">
        <f>IF(AND(A121="long jump", OR(AND(D121='club records'!$F$6, E121&gt;='club records'!$G$6), AND(D121='club records'!$F$7, E121&gt;='club records'!$G$7), AND(D121='club records'!$F$8, E121&gt;='club records'!$G$8), AND(D121='club records'!$F$9, E121&gt;='club records'!$G$9), AND(D121='club records'!$F$10, E121&gt;='club records'!$G$10))), "CR", " ")</f>
        <v xml:space="preserve"> </v>
      </c>
      <c r="W121" s="22" t="str">
        <f>IF(AND(A121="triple jump", OR(AND(D121='club records'!$F$11, E121&gt;='club records'!$G$11), AND(D121='club records'!$F$12, E121&gt;='club records'!$G$12), AND(D121='club records'!$F$13, E121&gt;='club records'!$G$13), AND(D121='club records'!$F$14, E121&gt;='club records'!$G$14), AND(D121='club records'!$F$15, E121&gt;='club records'!$G$15))), "CR", " ")</f>
        <v xml:space="preserve"> </v>
      </c>
      <c r="X121" s="22" t="str">
        <f>IF(AND(A121="pole vault", OR(AND(D121='club records'!$F$16, E121&gt;='club records'!$G$16), AND(D121='club records'!$F$17, E121&gt;='club records'!$G$17), AND(D121='club records'!$F$18, E121&gt;='club records'!$G$18), AND(D121='club records'!$F$19, E121&gt;='club records'!$G$19), AND(D121='club records'!$F$20, E121&gt;='club records'!$G$20))), "CR", " ")</f>
        <v xml:space="preserve"> </v>
      </c>
      <c r="Y121" s="22" t="str">
        <f>IF(AND(A121="discus 0.75", AND(D121='club records'!$F$21, E121&gt;='club records'!$G$21)), "CR", " ")</f>
        <v xml:space="preserve"> </v>
      </c>
      <c r="Z121" s="22" t="str">
        <f>IF(AND(A121="discus 1", OR(AND(D121='club records'!$F$22, E121&gt;='club records'!$G$22), AND(D121='club records'!$F$23, E121&gt;='club records'!$G$23), AND(D121='club records'!$F$24, E121&gt;='club records'!$G$24), AND(D121='club records'!$F$25, E121&gt;='club records'!$G$25))), "CR", " ")</f>
        <v xml:space="preserve"> </v>
      </c>
      <c r="AA121" s="22" t="str">
        <f>IF(AND(A121="hammer 3", OR(AND(D121='club records'!$F$26, E121&gt;='club records'!$G$26), AND(D121='club records'!$F$27, E121&gt;='club records'!$G$27), AND(D121='club records'!$F$28, E121&gt;='club records'!$G$28))), "CR", " ")</f>
        <v xml:space="preserve"> </v>
      </c>
      <c r="AB121" s="22" t="str">
        <f>IF(AND(A121="hammer 4", OR(AND(D121='club records'!$F$29, E121&gt;='club records'!$G$29), AND(D121='club records'!$F$30, E121&gt;='club records'!$G$30))), "CR", " ")</f>
        <v xml:space="preserve"> </v>
      </c>
      <c r="AC121" s="22" t="str">
        <f>IF(AND(A121="javelin 400", AND(D121='club records'!$F$31, E121&gt;='club records'!$G$31)), "CR", " ")</f>
        <v xml:space="preserve"> </v>
      </c>
      <c r="AD121" s="22" t="str">
        <f>IF(AND(A121="javelin 500", OR(AND(D121='club records'!$F$32, E121&gt;='club records'!$G$32), AND(D121='club records'!$F$33, E121&gt;='club records'!$G$33))), "CR", " ")</f>
        <v xml:space="preserve"> </v>
      </c>
      <c r="AE121" s="22" t="str">
        <f>IF(AND(A121="javelin 600", OR(AND(D121='club records'!$F$34, E121&gt;='club records'!$G$34), AND(D121='club records'!$F$35, E121&gt;='club records'!$G$35))), "CR", " ")</f>
        <v xml:space="preserve"> </v>
      </c>
      <c r="AF121" s="22" t="str">
        <f>IF(AND(A121="shot 2.72", AND(D121='club records'!$F$36, E121&gt;='club records'!$G$36)), "CR", " ")</f>
        <v xml:space="preserve"> </v>
      </c>
      <c r="AG121" s="22" t="str">
        <f>IF(AND(A121="shot 3", OR(AND(D121='club records'!$F$37, E121&gt;='club records'!$G$37), AND(D121='club records'!$F$38, E121&gt;='club records'!$G$38))), "CR", " ")</f>
        <v xml:space="preserve"> </v>
      </c>
      <c r="AH121" s="22" t="str">
        <f>IF(AND(A121="shot 4", OR(AND(D121='club records'!$F$39, E121&gt;='club records'!$G$39), AND(D121='club records'!$F$40, E121&gt;='club records'!$G$40))), "CR", " ")</f>
        <v xml:space="preserve"> </v>
      </c>
      <c r="AI121" s="22" t="str">
        <f>IF(AND(A121="70H", AND(D121='club records'!$J$6, E121&lt;='club records'!$K$6)), "CR", " ")</f>
        <v xml:space="preserve"> </v>
      </c>
      <c r="AJ121" s="22" t="str">
        <f>IF(AND(A121="75H", AND(D121='club records'!$J$7, E121&lt;='club records'!$K$7)), "CR", " ")</f>
        <v xml:space="preserve"> </v>
      </c>
      <c r="AK121" s="22" t="str">
        <f>IF(AND(A121="80H", AND(D121='club records'!$J$8, E121&lt;='club records'!$K$8)), "CR", " ")</f>
        <v xml:space="preserve"> </v>
      </c>
      <c r="AL121" s="22" t="str">
        <f>IF(AND(A121="100H", OR(AND(D121='club records'!$J$9, E121&lt;='club records'!$K$9), AND(D121='club records'!$J$10, E121&lt;='club records'!$K$10))), "CR", " ")</f>
        <v xml:space="preserve"> </v>
      </c>
      <c r="AM121" s="22" t="str">
        <f>IF(AND(A121="300H", AND(D121='club records'!$J$11, E121&lt;='club records'!$K$11)), "CR", " ")</f>
        <v xml:space="preserve"> </v>
      </c>
      <c r="AN121" s="22" t="str">
        <f>IF(AND(A121="400H", OR(AND(D121='club records'!$J$12, E121&lt;='club records'!$K$12), AND(D121='club records'!$J$13, E121&lt;='club records'!$K$13), AND(D121='club records'!$J$14, E121&lt;='club records'!$K$14))), "CR", " ")</f>
        <v xml:space="preserve"> </v>
      </c>
      <c r="AO121" s="22" t="str">
        <f>IF(AND(A121="1500SC", OR(AND(D121='club records'!$J$15, E121&lt;='club records'!$K$15), AND(D121='club records'!$J$16, E121&lt;='club records'!$K$16))), "CR", " ")</f>
        <v xml:space="preserve"> </v>
      </c>
      <c r="AP121" s="22" t="str">
        <f>IF(AND(A121="2000SC", OR(AND(D121='club records'!$J$18, E121&lt;='club records'!$K$18), AND(D121='club records'!$J$19, E121&lt;='club records'!$K$19))), "CR", " ")</f>
        <v xml:space="preserve"> </v>
      </c>
      <c r="AQ121" s="22" t="str">
        <f>IF(AND(A121="3000SC", AND(D121='club records'!$J$21, E121&lt;='club records'!$K$21)), "CR", " ")</f>
        <v xml:space="preserve"> </v>
      </c>
      <c r="AR121" s="21" t="str">
        <f>IF(AND(A121="4x100", OR(AND(D121='club records'!$N$1, E121&lt;='club records'!$O$1), AND(D121='club records'!$N$2, E121&lt;='club records'!$O$2), AND(D121='club records'!$N$3, E121&lt;='club records'!$O$3), AND(D121='club records'!$N$4, E121&lt;='club records'!$O$4), AND(D121='club records'!$N$5, E121&lt;='club records'!$O$5))), "CR", " ")</f>
        <v xml:space="preserve"> </v>
      </c>
      <c r="AS121" s="21" t="str">
        <f>IF(AND(A121="4x200", OR(AND(D121='club records'!$N$6, E121&lt;='club records'!$O$6), AND(D121='club records'!$N$7, E121&lt;='club records'!$O$7), AND(D121='club records'!$N$8, E121&lt;='club records'!$O$8), AND(D121='club records'!$N$9, E121&lt;='club records'!$O$9), AND(D121='club records'!$N$10, E121&lt;='club records'!$O$10))), "CR", " ")</f>
        <v xml:space="preserve"> </v>
      </c>
      <c r="AT121" s="21" t="str">
        <f>IF(AND(A121="4x300", OR(AND(D121='club records'!$N$11, E121&lt;='club records'!$O$11), AND(D121='club records'!$N$12, E121&lt;='club records'!$O$12))), "CR", " ")</f>
        <v xml:space="preserve"> </v>
      </c>
      <c r="AU121" s="21" t="str">
        <f>IF(AND(A121="4x400", OR(AND(D121='club records'!$N$13, E121&lt;='club records'!$O$13), AND(D121='club records'!$N$14, E121&lt;='club records'!$O$14), AND(D121='club records'!$N$15, E121&lt;='club records'!$O$15))), "CR", " ")</f>
        <v xml:space="preserve"> </v>
      </c>
      <c r="AV121" s="21" t="str">
        <f>IF(AND(A121="3x800", OR(AND(D121='club records'!$N$16, E121&lt;='club records'!$O$16), AND(D121='club records'!$N$17, E121&lt;='club records'!$O$17), AND(D121='club records'!$N$18, E121&lt;='club records'!$O$18), AND(D121='club records'!$N$19, E121&lt;='club records'!$O$19))), "CR", " ")</f>
        <v xml:space="preserve"> </v>
      </c>
      <c r="AW121" s="21" t="str">
        <f>IF(AND(A121="pentathlon", OR(AND(D121='club records'!$N$21, E121&gt;='club records'!$O$21), AND(D121='club records'!$N$22, E121&gt;='club records'!$O$22), AND(D121='club records'!$N$23, E121&gt;='club records'!$O$23), AND(D121='club records'!$N$24, E121&gt;='club records'!$O$24), AND(D121='club records'!$N$25, E121&gt;='club records'!$O$25))), "CR", " ")</f>
        <v xml:space="preserve"> </v>
      </c>
      <c r="AX121" s="21" t="str">
        <f>IF(AND(A121="heptathlon", OR(AND(D121='club records'!$N$26, E121&gt;='club records'!$O$26), AND(D121='club records'!$N$27, E121&gt;='club records'!$O$27), AND(D121='club records'!$N$28, E121&gt;='club records'!$O$28), )), "CR", " ")</f>
        <v xml:space="preserve"> </v>
      </c>
    </row>
    <row r="122" spans="1:50" ht="15" x14ac:dyDescent="0.25">
      <c r="A122" s="2" t="s">
        <v>42</v>
      </c>
      <c r="B122" s="2" t="s">
        <v>74</v>
      </c>
      <c r="C122" s="2" t="s">
        <v>234</v>
      </c>
      <c r="D122" s="13" t="s">
        <v>110</v>
      </c>
      <c r="E122" s="14">
        <v>3.15</v>
      </c>
      <c r="F122" s="19">
        <v>43603</v>
      </c>
      <c r="G122" s="2" t="s">
        <v>333</v>
      </c>
      <c r="H122" s="2" t="s">
        <v>376</v>
      </c>
      <c r="I122" s="20" t="str">
        <f>IF(OR(K122="CR", J122="CR", L122="CR", M122="CR", N122="CR", O122="CR", P122="CR", Q122="CR", R122="CR", S122="CR",T122="CR", U122="CR", V122="CR", W122="CR", X122="CR", Y122="CR", Z122="CR", AA122="CR", AB122="CR", AC122="CR", AD122="CR", AE122="CR", AF122="CR", AG122="CR", AH122="CR", AI122="CR", AJ122="CR", AK122="CR", AL122="CR", AM122="CR", AN122="CR", AO122="CR", AP122="CR", AQ122="CR", AR122="CR", AS122="CR", AT122="CR", AU122="CR", AV122="CR", AW122="CR", AX122="CR"), "***CLUB RECORD***", "")</f>
        <v/>
      </c>
      <c r="J122" s="21" t="str">
        <f>IF(AND(A122=100, OR(AND(D122='club records'!$B$6, E122&lt;='club records'!$C$6), AND(D122='club records'!$B$7, E122&lt;='club records'!$C$7), AND(D122='club records'!$B$8, E122&lt;='club records'!$C$8), AND(D122='club records'!$B$9, E122&lt;='club records'!$C$9), AND(D122='club records'!$B$10, E122&lt;='club records'!$C$10))),"CR"," ")</f>
        <v xml:space="preserve"> </v>
      </c>
      <c r="K122" s="21" t="str">
        <f>IF(AND(A122=200, OR(AND(D122='club records'!$B$11, E122&lt;='club records'!$C$11), AND(D122='club records'!$B$12, E122&lt;='club records'!$C$12), AND(D122='club records'!$B$13, E122&lt;='club records'!$C$13), AND(D122='club records'!$B$14, E122&lt;='club records'!$C$14), AND(D122='club records'!$B$15, E122&lt;='club records'!$C$15))),"CR"," ")</f>
        <v xml:space="preserve"> </v>
      </c>
      <c r="L122" s="21" t="str">
        <f>IF(AND(A122=300, OR(AND(D122='club records'!$B$16, E122&lt;='club records'!$C$16), AND(D122='club records'!$B$17, E122&lt;='club records'!$C$17))),"CR"," ")</f>
        <v xml:space="preserve"> </v>
      </c>
      <c r="M122" s="21" t="str">
        <f>IF(AND(A122=400, OR(AND(D122='club records'!$B$19, E122&lt;='club records'!$C$19), AND(D122='club records'!$B$20, E122&lt;='club records'!$C$20), AND(D122='club records'!$B$21, E122&lt;='club records'!$C$21))),"CR"," ")</f>
        <v xml:space="preserve"> </v>
      </c>
      <c r="N122" s="21" t="str">
        <f>IF(AND(A122=800, OR(AND(D122='club records'!$B$22, E122&lt;='club records'!$C$22), AND(D122='club records'!$B$23, E122&lt;='club records'!$C$23), AND(D122='club records'!$B$24, E122&lt;='club records'!$C$24), AND(D122='club records'!$B$25, E122&lt;='club records'!$C$25), AND(D122='club records'!$B$26, E122&lt;='club records'!$C$26))),"CR"," ")</f>
        <v xml:space="preserve"> </v>
      </c>
      <c r="O122" s="21" t="str">
        <f>IF(AND(A122=1200, AND(D122='club records'!$B$28, E122&lt;='club records'!$C$28)),"CR"," ")</f>
        <v xml:space="preserve"> </v>
      </c>
      <c r="P122" s="21" t="str">
        <f>IF(AND(A122=1500, OR(AND(D122='club records'!$B$29, E122&lt;='club records'!$C$29), AND(D122='club records'!$B$30, E122&lt;='club records'!$C$30), AND(D122='club records'!$B$31, E122&lt;='club records'!$C$31), AND(D122='club records'!$B$32, E122&lt;='club records'!$C$32), AND(D122='club records'!$B$33, E122&lt;='club records'!$C$33))),"CR"," ")</f>
        <v xml:space="preserve"> </v>
      </c>
      <c r="Q122" s="21" t="str">
        <f>IF(AND(A122="1M", AND(D122='club records'!$B$37,E122&lt;='club records'!$C$37)),"CR"," ")</f>
        <v xml:space="preserve"> </v>
      </c>
      <c r="R122" s="21" t="str">
        <f>IF(AND(A122=3000, OR(AND(D122='club records'!$B$39, E122&lt;='club records'!$C$39), AND(D122='club records'!$B$40, E122&lt;='club records'!$C$40), AND(D122='club records'!$B$41, E122&lt;='club records'!$C$41))),"CR"," ")</f>
        <v xml:space="preserve"> </v>
      </c>
      <c r="S122" s="21" t="str">
        <f>IF(AND(A122=5000, OR(AND(D122='club records'!$B$42, E122&lt;='club records'!$C$42), AND(D122='club records'!$B$43, E122&lt;='club records'!$C$43))),"CR"," ")</f>
        <v xml:space="preserve"> </v>
      </c>
      <c r="T122" s="21" t="str">
        <f>IF(AND(A122=10000, OR(AND(D122='club records'!$B$44, E122&lt;='club records'!$C$44), AND(D122='club records'!$B$45, E122&lt;='club records'!$C$45))),"CR"," ")</f>
        <v xml:space="preserve"> </v>
      </c>
      <c r="U122" s="22" t="str">
        <f>IF(AND(A122="high jump", OR(AND(D122='club records'!$F$1, E122&gt;='club records'!$G$1), AND(D122='club records'!$F$2, E122&gt;='club records'!$G$2), AND(D122='club records'!$F$3, E122&gt;='club records'!$G$3),AND(D122='club records'!$F$4, E122&gt;='club records'!$G$4), AND(D122='club records'!$F$5, E122&gt;='club records'!$G$5))), "CR", " ")</f>
        <v xml:space="preserve"> </v>
      </c>
      <c r="V122" s="22" t="str">
        <f>IF(AND(A122="long jump", OR(AND(D122='club records'!$F$6, E122&gt;='club records'!$G$6), AND(D122='club records'!$F$7, E122&gt;='club records'!$G$7), AND(D122='club records'!$F$8, E122&gt;='club records'!$G$8), AND(D122='club records'!$F$9, E122&gt;='club records'!$G$9), AND(D122='club records'!$F$10, E122&gt;='club records'!$G$10))), "CR", " ")</f>
        <v xml:space="preserve"> </v>
      </c>
      <c r="W122" s="22" t="str">
        <f>IF(AND(A122="triple jump", OR(AND(D122='club records'!$F$11, E122&gt;='club records'!$G$11), AND(D122='club records'!$F$12, E122&gt;='club records'!$G$12), AND(D122='club records'!$F$13, E122&gt;='club records'!$G$13), AND(D122='club records'!$F$14, E122&gt;='club records'!$G$14), AND(D122='club records'!$F$15, E122&gt;='club records'!$G$15))), "CR", " ")</f>
        <v xml:space="preserve"> </v>
      </c>
      <c r="X122" s="22" t="str">
        <f>IF(AND(A122="pole vault", OR(AND(D122='club records'!$F$16, E122&gt;='club records'!$G$16), AND(D122='club records'!$F$17, E122&gt;='club records'!$G$17), AND(D122='club records'!$F$18, E122&gt;='club records'!$G$18), AND(D122='club records'!$F$19, E122&gt;='club records'!$G$19), AND(D122='club records'!$F$20, E122&gt;='club records'!$G$20))), "CR", " ")</f>
        <v xml:space="preserve"> </v>
      </c>
      <c r="Y122" s="22" t="str">
        <f>IF(AND(A122="discus 0.75", AND(D122='club records'!$F$21, E122&gt;='club records'!$G$21)), "CR", " ")</f>
        <v xml:space="preserve"> </v>
      </c>
      <c r="Z122" s="22" t="str">
        <f>IF(AND(A122="discus 1", OR(AND(D122='club records'!$F$22, E122&gt;='club records'!$G$22), AND(D122='club records'!$F$23, E122&gt;='club records'!$G$23), AND(D122='club records'!$F$24, E122&gt;='club records'!$G$24), AND(D122='club records'!$F$25, E122&gt;='club records'!$G$25))), "CR", " ")</f>
        <v xml:space="preserve"> </v>
      </c>
      <c r="AA122" s="22" t="str">
        <f>IF(AND(A122="hammer 3", OR(AND(D122='club records'!$F$26, E122&gt;='club records'!$G$26), AND(D122='club records'!$F$27, E122&gt;='club records'!$G$27), AND(D122='club records'!$F$28, E122&gt;='club records'!$G$28))), "CR", " ")</f>
        <v xml:space="preserve"> </v>
      </c>
      <c r="AB122" s="22" t="str">
        <f>IF(AND(A122="hammer 4", OR(AND(D122='club records'!$F$29, E122&gt;='club records'!$G$29), AND(D122='club records'!$F$30, E122&gt;='club records'!$G$30))), "CR", " ")</f>
        <v xml:space="preserve"> </v>
      </c>
      <c r="AC122" s="22" t="str">
        <f>IF(AND(A122="javelin 400", AND(D122='club records'!$F$31, E122&gt;='club records'!$G$31)), "CR", " ")</f>
        <v xml:space="preserve"> </v>
      </c>
      <c r="AD122" s="22" t="str">
        <f>IF(AND(A122="javelin 500", OR(AND(D122='club records'!$F$32, E122&gt;='club records'!$G$32), AND(D122='club records'!$F$33, E122&gt;='club records'!$G$33))), "CR", " ")</f>
        <v xml:space="preserve"> </v>
      </c>
      <c r="AE122" s="22" t="str">
        <f>IF(AND(A122="javelin 600", OR(AND(D122='club records'!$F$34, E122&gt;='club records'!$G$34), AND(D122='club records'!$F$35, E122&gt;='club records'!$G$35))), "CR", " ")</f>
        <v xml:space="preserve"> </v>
      </c>
      <c r="AF122" s="22" t="str">
        <f>IF(AND(A122="shot 2.72", AND(D122='club records'!$F$36, E122&gt;='club records'!$G$36)), "CR", " ")</f>
        <v xml:space="preserve"> </v>
      </c>
      <c r="AG122" s="22" t="str">
        <f>IF(AND(A122="shot 3", OR(AND(D122='club records'!$F$37, E122&gt;='club records'!$G$37), AND(D122='club records'!$F$38, E122&gt;='club records'!$G$38))), "CR", " ")</f>
        <v xml:space="preserve"> </v>
      </c>
      <c r="AH122" s="22" t="str">
        <f>IF(AND(A122="shot 4", OR(AND(D122='club records'!$F$39, E122&gt;='club records'!$G$39), AND(D122='club records'!$F$40, E122&gt;='club records'!$G$40))), "CR", " ")</f>
        <v xml:space="preserve"> </v>
      </c>
      <c r="AI122" s="22" t="str">
        <f>IF(AND(A122="70H", AND(D122='club records'!$J$6, E122&lt;='club records'!$K$6)), "CR", " ")</f>
        <v xml:space="preserve"> </v>
      </c>
      <c r="AJ122" s="22" t="str">
        <f>IF(AND(A122="75H", AND(D122='club records'!$J$7, E122&lt;='club records'!$K$7)), "CR", " ")</f>
        <v xml:space="preserve"> </v>
      </c>
      <c r="AK122" s="22" t="str">
        <f>IF(AND(A122="80H", AND(D122='club records'!$J$8, E122&lt;='club records'!$K$8)), "CR", " ")</f>
        <v xml:space="preserve"> </v>
      </c>
      <c r="AL122" s="22" t="str">
        <f>IF(AND(A122="100H", OR(AND(D122='club records'!$J$9, E122&lt;='club records'!$K$9), AND(D122='club records'!$J$10, E122&lt;='club records'!$K$10))), "CR", " ")</f>
        <v xml:space="preserve"> </v>
      </c>
      <c r="AM122" s="22" t="str">
        <f>IF(AND(A122="300H", AND(D122='club records'!$J$11, E122&lt;='club records'!$K$11)), "CR", " ")</f>
        <v xml:space="preserve"> </v>
      </c>
      <c r="AN122" s="22" t="str">
        <f>IF(AND(A122="400H", OR(AND(D122='club records'!$J$12, E122&lt;='club records'!$K$12), AND(D122='club records'!$J$13, E122&lt;='club records'!$K$13), AND(D122='club records'!$J$14, E122&lt;='club records'!$K$14))), "CR", " ")</f>
        <v xml:space="preserve"> </v>
      </c>
      <c r="AO122" s="22" t="str">
        <f>IF(AND(A122="1500SC", OR(AND(D122='club records'!$J$15, E122&lt;='club records'!$K$15), AND(D122='club records'!$J$16, E122&lt;='club records'!$K$16))), "CR", " ")</f>
        <v xml:space="preserve"> </v>
      </c>
      <c r="AP122" s="22" t="str">
        <f>IF(AND(A122="2000SC", OR(AND(D122='club records'!$J$18, E122&lt;='club records'!$K$18), AND(D122='club records'!$J$19, E122&lt;='club records'!$K$19))), "CR", " ")</f>
        <v xml:space="preserve"> </v>
      </c>
      <c r="AQ122" s="22" t="str">
        <f>IF(AND(A122="3000SC", AND(D122='club records'!$J$21, E122&lt;='club records'!$K$21)), "CR", " ")</f>
        <v xml:space="preserve"> </v>
      </c>
      <c r="AR122" s="21" t="str">
        <f>IF(AND(A122="4x100", OR(AND(D122='club records'!$N$1, E122&lt;='club records'!$O$1), AND(D122='club records'!$N$2, E122&lt;='club records'!$O$2), AND(D122='club records'!$N$3, E122&lt;='club records'!$O$3), AND(D122='club records'!$N$4, E122&lt;='club records'!$O$4), AND(D122='club records'!$N$5, E122&lt;='club records'!$O$5))), "CR", " ")</f>
        <v xml:space="preserve"> </v>
      </c>
      <c r="AS122" s="21" t="str">
        <f>IF(AND(A122="4x200", OR(AND(D122='club records'!$N$6, E122&lt;='club records'!$O$6), AND(D122='club records'!$N$7, E122&lt;='club records'!$O$7), AND(D122='club records'!$N$8, E122&lt;='club records'!$O$8), AND(D122='club records'!$N$9, E122&lt;='club records'!$O$9), AND(D122='club records'!$N$10, E122&lt;='club records'!$O$10))), "CR", " ")</f>
        <v xml:space="preserve"> </v>
      </c>
      <c r="AT122" s="21" t="str">
        <f>IF(AND(A122="4x300", OR(AND(D122='club records'!$N$11, E122&lt;='club records'!$O$11), AND(D122='club records'!$N$12, E122&lt;='club records'!$O$12))), "CR", " ")</f>
        <v xml:space="preserve"> </v>
      </c>
      <c r="AU122" s="21" t="str">
        <f>IF(AND(A122="4x400", OR(AND(D122='club records'!$N$13, E122&lt;='club records'!$O$13), AND(D122='club records'!$N$14, E122&lt;='club records'!$O$14), AND(D122='club records'!$N$15, E122&lt;='club records'!$O$15))), "CR", " ")</f>
        <v xml:space="preserve"> </v>
      </c>
      <c r="AV122" s="21" t="str">
        <f>IF(AND(A122="3x800", OR(AND(D122='club records'!$N$16, E122&lt;='club records'!$O$16), AND(D122='club records'!$N$17, E122&lt;='club records'!$O$17), AND(D122='club records'!$N$18, E122&lt;='club records'!$O$18), AND(D122='club records'!$N$19, E122&lt;='club records'!$O$19))), "CR", " ")</f>
        <v xml:space="preserve"> </v>
      </c>
      <c r="AW122" s="21" t="str">
        <f>IF(AND(A122="pentathlon", OR(AND(D122='club records'!$N$21, E122&gt;='club records'!$O$21), AND(D122='club records'!$N$22, E122&gt;='club records'!$O$22), AND(D122='club records'!$N$23, E122&gt;='club records'!$O$23), AND(D122='club records'!$N$24, E122&gt;='club records'!$O$24), AND(D122='club records'!$N$25, E122&gt;='club records'!$O$25))), "CR", " ")</f>
        <v xml:space="preserve"> </v>
      </c>
      <c r="AX122" s="21" t="str">
        <f>IF(AND(A122="heptathlon", OR(AND(D122='club records'!$N$26, E122&gt;='club records'!$O$26), AND(D122='club records'!$N$27, E122&gt;='club records'!$O$27), AND(D122='club records'!$N$28, E122&gt;='club records'!$O$28), )), "CR", " ")</f>
        <v xml:space="preserve"> </v>
      </c>
    </row>
    <row r="123" spans="1:50" ht="15" x14ac:dyDescent="0.25">
      <c r="A123" s="2" t="s">
        <v>42</v>
      </c>
      <c r="B123" s="2" t="s">
        <v>235</v>
      </c>
      <c r="C123" s="2" t="s">
        <v>236</v>
      </c>
      <c r="D123" s="13" t="s">
        <v>110</v>
      </c>
      <c r="E123" s="14">
        <v>3.41</v>
      </c>
      <c r="F123" s="19">
        <v>43603</v>
      </c>
      <c r="G123" s="2" t="s">
        <v>333</v>
      </c>
      <c r="H123" s="2" t="s">
        <v>376</v>
      </c>
      <c r="I123" s="20" t="str">
        <f>IF(OR(K123="CR", J123="CR", L123="CR", M123="CR", N123="CR", O123="CR", P123="CR", Q123="CR", R123="CR", S123="CR",T123="CR", U123="CR", V123="CR", W123="CR", X123="CR", Y123="CR", Z123="CR", AA123="CR", AB123="CR", AC123="CR", AD123="CR", AE123="CR", AF123="CR", AG123="CR", AH123="CR", AI123="CR", AJ123="CR", AK123="CR", AL123="CR", AM123="CR", AN123="CR", AO123="CR", AP123="CR", AQ123="CR", AR123="CR", AS123="CR", AT123="CR", AU123="CR", AV123="CR", AW123="CR", AX123="CR"), "***CLUB RECORD***", "")</f>
        <v/>
      </c>
      <c r="J123" s="21" t="str">
        <f>IF(AND(A123=100, OR(AND(D123='club records'!$B$6, E123&lt;='club records'!$C$6), AND(D123='club records'!$B$7, E123&lt;='club records'!$C$7), AND(D123='club records'!$B$8, E123&lt;='club records'!$C$8), AND(D123='club records'!$B$9, E123&lt;='club records'!$C$9), AND(D123='club records'!$B$10, E123&lt;='club records'!$C$10))),"CR"," ")</f>
        <v xml:space="preserve"> </v>
      </c>
      <c r="K123" s="21" t="str">
        <f>IF(AND(A123=200, OR(AND(D123='club records'!$B$11, E123&lt;='club records'!$C$11), AND(D123='club records'!$B$12, E123&lt;='club records'!$C$12), AND(D123='club records'!$B$13, E123&lt;='club records'!$C$13), AND(D123='club records'!$B$14, E123&lt;='club records'!$C$14), AND(D123='club records'!$B$15, E123&lt;='club records'!$C$15))),"CR"," ")</f>
        <v xml:space="preserve"> </v>
      </c>
      <c r="L123" s="21" t="str">
        <f>IF(AND(A123=300, OR(AND(D123='club records'!$B$16, E123&lt;='club records'!$C$16), AND(D123='club records'!$B$17, E123&lt;='club records'!$C$17))),"CR"," ")</f>
        <v xml:space="preserve"> </v>
      </c>
      <c r="M123" s="21" t="str">
        <f>IF(AND(A123=400, OR(AND(D123='club records'!$B$19, E123&lt;='club records'!$C$19), AND(D123='club records'!$B$20, E123&lt;='club records'!$C$20), AND(D123='club records'!$B$21, E123&lt;='club records'!$C$21))),"CR"," ")</f>
        <v xml:space="preserve"> </v>
      </c>
      <c r="N123" s="21" t="str">
        <f>IF(AND(A123=800, OR(AND(D123='club records'!$B$22, E123&lt;='club records'!$C$22), AND(D123='club records'!$B$23, E123&lt;='club records'!$C$23), AND(D123='club records'!$B$24, E123&lt;='club records'!$C$24), AND(D123='club records'!$B$25, E123&lt;='club records'!$C$25), AND(D123='club records'!$B$26, E123&lt;='club records'!$C$26))),"CR"," ")</f>
        <v xml:space="preserve"> </v>
      </c>
      <c r="O123" s="21" t="str">
        <f>IF(AND(A123=1200, AND(D123='club records'!$B$28, E123&lt;='club records'!$C$28)),"CR"," ")</f>
        <v xml:space="preserve"> </v>
      </c>
      <c r="P123" s="21" t="str">
        <f>IF(AND(A123=1500, OR(AND(D123='club records'!$B$29, E123&lt;='club records'!$C$29), AND(D123='club records'!$B$30, E123&lt;='club records'!$C$30), AND(D123='club records'!$B$31, E123&lt;='club records'!$C$31), AND(D123='club records'!$B$32, E123&lt;='club records'!$C$32), AND(D123='club records'!$B$33, E123&lt;='club records'!$C$33))),"CR"," ")</f>
        <v xml:space="preserve"> </v>
      </c>
      <c r="Q123" s="21" t="str">
        <f>IF(AND(A123="1M", AND(D123='club records'!$B$37,E123&lt;='club records'!$C$37)),"CR"," ")</f>
        <v xml:space="preserve"> </v>
      </c>
      <c r="R123" s="21" t="str">
        <f>IF(AND(A123=3000, OR(AND(D123='club records'!$B$39, E123&lt;='club records'!$C$39), AND(D123='club records'!$B$40, E123&lt;='club records'!$C$40), AND(D123='club records'!$B$41, E123&lt;='club records'!$C$41))),"CR"," ")</f>
        <v xml:space="preserve"> </v>
      </c>
      <c r="S123" s="21" t="str">
        <f>IF(AND(A123=5000, OR(AND(D123='club records'!$B$42, E123&lt;='club records'!$C$42), AND(D123='club records'!$B$43, E123&lt;='club records'!$C$43))),"CR"," ")</f>
        <v xml:space="preserve"> </v>
      </c>
      <c r="T123" s="21" t="str">
        <f>IF(AND(A123=10000, OR(AND(D123='club records'!$B$44, E123&lt;='club records'!$C$44), AND(D123='club records'!$B$45, E123&lt;='club records'!$C$45))),"CR"," ")</f>
        <v xml:space="preserve"> </v>
      </c>
      <c r="U123" s="22" t="str">
        <f>IF(AND(A123="high jump", OR(AND(D123='club records'!$F$1, E123&gt;='club records'!$G$1), AND(D123='club records'!$F$2, E123&gt;='club records'!$G$2), AND(D123='club records'!$F$3, E123&gt;='club records'!$G$3),AND(D123='club records'!$F$4, E123&gt;='club records'!$G$4), AND(D123='club records'!$F$5, E123&gt;='club records'!$G$5))), "CR", " ")</f>
        <v xml:space="preserve"> </v>
      </c>
      <c r="V123" s="22" t="str">
        <f>IF(AND(A123="long jump", OR(AND(D123='club records'!$F$6, E123&gt;='club records'!$G$6), AND(D123='club records'!$F$7, E123&gt;='club records'!$G$7), AND(D123='club records'!$F$8, E123&gt;='club records'!$G$8), AND(D123='club records'!$F$9, E123&gt;='club records'!$G$9), AND(D123='club records'!$F$10, E123&gt;='club records'!$G$10))), "CR", " ")</f>
        <v xml:space="preserve"> </v>
      </c>
      <c r="W123" s="22" t="str">
        <f>IF(AND(A123="triple jump", OR(AND(D123='club records'!$F$11, E123&gt;='club records'!$G$11), AND(D123='club records'!$F$12, E123&gt;='club records'!$G$12), AND(D123='club records'!$F$13, E123&gt;='club records'!$G$13), AND(D123='club records'!$F$14, E123&gt;='club records'!$G$14), AND(D123='club records'!$F$15, E123&gt;='club records'!$G$15))), "CR", " ")</f>
        <v xml:space="preserve"> </v>
      </c>
      <c r="X123" s="22" t="str">
        <f>IF(AND(A123="pole vault", OR(AND(D123='club records'!$F$16, E123&gt;='club records'!$G$16), AND(D123='club records'!$F$17, E123&gt;='club records'!$G$17), AND(D123='club records'!$F$18, E123&gt;='club records'!$G$18), AND(D123='club records'!$F$19, E123&gt;='club records'!$G$19), AND(D123='club records'!$F$20, E123&gt;='club records'!$G$20))), "CR", " ")</f>
        <v xml:space="preserve"> </v>
      </c>
      <c r="Y123" s="22" t="str">
        <f>IF(AND(A123="discus 0.75", AND(D123='club records'!$F$21, E123&gt;='club records'!$G$21)), "CR", " ")</f>
        <v xml:space="preserve"> </v>
      </c>
      <c r="Z123" s="22" t="str">
        <f>IF(AND(A123="discus 1", OR(AND(D123='club records'!$F$22, E123&gt;='club records'!$G$22), AND(D123='club records'!$F$23, E123&gt;='club records'!$G$23), AND(D123='club records'!$F$24, E123&gt;='club records'!$G$24), AND(D123='club records'!$F$25, E123&gt;='club records'!$G$25))), "CR", " ")</f>
        <v xml:space="preserve"> </v>
      </c>
      <c r="AA123" s="22" t="str">
        <f>IF(AND(A123="hammer 3", OR(AND(D123='club records'!$F$26, E123&gt;='club records'!$G$26), AND(D123='club records'!$F$27, E123&gt;='club records'!$G$27), AND(D123='club records'!$F$28, E123&gt;='club records'!$G$28))), "CR", " ")</f>
        <v xml:space="preserve"> </v>
      </c>
      <c r="AB123" s="22" t="str">
        <f>IF(AND(A123="hammer 4", OR(AND(D123='club records'!$F$29, E123&gt;='club records'!$G$29), AND(D123='club records'!$F$30, E123&gt;='club records'!$G$30))), "CR", " ")</f>
        <v xml:space="preserve"> </v>
      </c>
      <c r="AC123" s="22" t="str">
        <f>IF(AND(A123="javelin 400", AND(D123='club records'!$F$31, E123&gt;='club records'!$G$31)), "CR", " ")</f>
        <v xml:space="preserve"> </v>
      </c>
      <c r="AD123" s="22" t="str">
        <f>IF(AND(A123="javelin 500", OR(AND(D123='club records'!$F$32, E123&gt;='club records'!$G$32), AND(D123='club records'!$F$33, E123&gt;='club records'!$G$33))), "CR", " ")</f>
        <v xml:space="preserve"> </v>
      </c>
      <c r="AE123" s="22" t="str">
        <f>IF(AND(A123="javelin 600", OR(AND(D123='club records'!$F$34, E123&gt;='club records'!$G$34), AND(D123='club records'!$F$35, E123&gt;='club records'!$G$35))), "CR", " ")</f>
        <v xml:space="preserve"> </v>
      </c>
      <c r="AF123" s="22" t="str">
        <f>IF(AND(A123="shot 2.72", AND(D123='club records'!$F$36, E123&gt;='club records'!$G$36)), "CR", " ")</f>
        <v xml:space="preserve"> </v>
      </c>
      <c r="AG123" s="22" t="str">
        <f>IF(AND(A123="shot 3", OR(AND(D123='club records'!$F$37, E123&gt;='club records'!$G$37), AND(D123='club records'!$F$38, E123&gt;='club records'!$G$38))), "CR", " ")</f>
        <v xml:space="preserve"> </v>
      </c>
      <c r="AH123" s="22" t="str">
        <f>IF(AND(A123="shot 4", OR(AND(D123='club records'!$F$39, E123&gt;='club records'!$G$39), AND(D123='club records'!$F$40, E123&gt;='club records'!$G$40))), "CR", " ")</f>
        <v xml:space="preserve"> </v>
      </c>
      <c r="AI123" s="22" t="str">
        <f>IF(AND(A123="70H", AND(D123='club records'!$J$6, E123&lt;='club records'!$K$6)), "CR", " ")</f>
        <v xml:space="preserve"> </v>
      </c>
      <c r="AJ123" s="22" t="str">
        <f>IF(AND(A123="75H", AND(D123='club records'!$J$7, E123&lt;='club records'!$K$7)), "CR", " ")</f>
        <v xml:space="preserve"> </v>
      </c>
      <c r="AK123" s="22" t="str">
        <f>IF(AND(A123="80H", AND(D123='club records'!$J$8, E123&lt;='club records'!$K$8)), "CR", " ")</f>
        <v xml:space="preserve"> </v>
      </c>
      <c r="AL123" s="22" t="str">
        <f>IF(AND(A123="100H", OR(AND(D123='club records'!$J$9, E123&lt;='club records'!$K$9), AND(D123='club records'!$J$10, E123&lt;='club records'!$K$10))), "CR", " ")</f>
        <v xml:space="preserve"> </v>
      </c>
      <c r="AM123" s="22" t="str">
        <f>IF(AND(A123="300H", AND(D123='club records'!$J$11, E123&lt;='club records'!$K$11)), "CR", " ")</f>
        <v xml:space="preserve"> </v>
      </c>
      <c r="AN123" s="22" t="str">
        <f>IF(AND(A123="400H", OR(AND(D123='club records'!$J$12, E123&lt;='club records'!$K$12), AND(D123='club records'!$J$13, E123&lt;='club records'!$K$13), AND(D123='club records'!$J$14, E123&lt;='club records'!$K$14))), "CR", " ")</f>
        <v xml:space="preserve"> </v>
      </c>
      <c r="AO123" s="22" t="str">
        <f>IF(AND(A123="1500SC", OR(AND(D123='club records'!$J$15, E123&lt;='club records'!$K$15), AND(D123='club records'!$J$16, E123&lt;='club records'!$K$16))), "CR", " ")</f>
        <v xml:space="preserve"> </v>
      </c>
      <c r="AP123" s="22" t="str">
        <f>IF(AND(A123="2000SC", OR(AND(D123='club records'!$J$18, E123&lt;='club records'!$K$18), AND(D123='club records'!$J$19, E123&lt;='club records'!$K$19))), "CR", " ")</f>
        <v xml:space="preserve"> </v>
      </c>
      <c r="AQ123" s="22" t="str">
        <f>IF(AND(A123="3000SC", AND(D123='club records'!$J$21, E123&lt;='club records'!$K$21)), "CR", " ")</f>
        <v xml:space="preserve"> </v>
      </c>
      <c r="AR123" s="21" t="str">
        <f>IF(AND(A123="4x100", OR(AND(D123='club records'!$N$1, E123&lt;='club records'!$O$1), AND(D123='club records'!$N$2, E123&lt;='club records'!$O$2), AND(D123='club records'!$N$3, E123&lt;='club records'!$O$3), AND(D123='club records'!$N$4, E123&lt;='club records'!$O$4), AND(D123='club records'!$N$5, E123&lt;='club records'!$O$5))), "CR", " ")</f>
        <v xml:space="preserve"> </v>
      </c>
      <c r="AS123" s="21" t="str">
        <f>IF(AND(A123="4x200", OR(AND(D123='club records'!$N$6, E123&lt;='club records'!$O$6), AND(D123='club records'!$N$7, E123&lt;='club records'!$O$7), AND(D123='club records'!$N$8, E123&lt;='club records'!$O$8), AND(D123='club records'!$N$9, E123&lt;='club records'!$O$9), AND(D123='club records'!$N$10, E123&lt;='club records'!$O$10))), "CR", " ")</f>
        <v xml:space="preserve"> </v>
      </c>
      <c r="AT123" s="21" t="str">
        <f>IF(AND(A123="4x300", OR(AND(D123='club records'!$N$11, E123&lt;='club records'!$O$11), AND(D123='club records'!$N$12, E123&lt;='club records'!$O$12))), "CR", " ")</f>
        <v xml:space="preserve"> </v>
      </c>
      <c r="AU123" s="21" t="str">
        <f>IF(AND(A123="4x400", OR(AND(D123='club records'!$N$13, E123&lt;='club records'!$O$13), AND(D123='club records'!$N$14, E123&lt;='club records'!$O$14), AND(D123='club records'!$N$15, E123&lt;='club records'!$O$15))), "CR", " ")</f>
        <v xml:space="preserve"> </v>
      </c>
      <c r="AV123" s="21" t="str">
        <f>IF(AND(A123="3x800", OR(AND(D123='club records'!$N$16, E123&lt;='club records'!$O$16), AND(D123='club records'!$N$17, E123&lt;='club records'!$O$17), AND(D123='club records'!$N$18, E123&lt;='club records'!$O$18), AND(D123='club records'!$N$19, E123&lt;='club records'!$O$19))), "CR", " ")</f>
        <v xml:space="preserve"> </v>
      </c>
      <c r="AW123" s="21" t="str">
        <f>IF(AND(A123="pentathlon", OR(AND(D123='club records'!$N$21, E123&gt;='club records'!$O$21), AND(D123='club records'!$N$22, E123&gt;='club records'!$O$22), AND(D123='club records'!$N$23, E123&gt;='club records'!$O$23), AND(D123='club records'!$N$24, E123&gt;='club records'!$O$24), AND(D123='club records'!$N$25, E123&gt;='club records'!$O$25))), "CR", " ")</f>
        <v xml:space="preserve"> </v>
      </c>
      <c r="AX123" s="21" t="str">
        <f>IF(AND(A123="heptathlon", OR(AND(D123='club records'!$N$26, E123&gt;='club records'!$O$26), AND(D123='club records'!$N$27, E123&gt;='club records'!$O$27), AND(D123='club records'!$N$28, E123&gt;='club records'!$O$28), )), "CR", " ")</f>
        <v xml:space="preserve"> </v>
      </c>
    </row>
    <row r="124" spans="1:50" ht="15" x14ac:dyDescent="0.25">
      <c r="A124" s="2" t="s">
        <v>484</v>
      </c>
      <c r="B124" s="2" t="s">
        <v>108</v>
      </c>
      <c r="C124" s="2" t="s">
        <v>299</v>
      </c>
      <c r="D124" s="13" t="s">
        <v>110</v>
      </c>
      <c r="E124" s="14">
        <v>2.41</v>
      </c>
      <c r="F124" s="19">
        <v>43638</v>
      </c>
      <c r="G124" s="2" t="s">
        <v>341</v>
      </c>
      <c r="H124" s="2" t="s">
        <v>476</v>
      </c>
      <c r="I124" s="20" t="s">
        <v>430</v>
      </c>
      <c r="N124" s="2"/>
      <c r="O124" s="2"/>
      <c r="P124" s="2"/>
      <c r="Q124" s="2"/>
      <c r="R124" s="2"/>
      <c r="S124" s="2"/>
    </row>
    <row r="125" spans="1:50" ht="15" x14ac:dyDescent="0.25">
      <c r="A125" s="2" t="s">
        <v>484</v>
      </c>
      <c r="B125" s="2" t="s">
        <v>194</v>
      </c>
      <c r="C125" s="2" t="s">
        <v>364</v>
      </c>
      <c r="D125" s="13" t="s">
        <v>110</v>
      </c>
      <c r="E125" s="14">
        <v>3.77</v>
      </c>
      <c r="F125" s="19">
        <v>43638</v>
      </c>
      <c r="G125" s="2" t="s">
        <v>341</v>
      </c>
      <c r="H125" s="2" t="s">
        <v>476</v>
      </c>
      <c r="I125" s="20" t="s">
        <v>430</v>
      </c>
      <c r="N125" s="2"/>
      <c r="O125" s="2"/>
      <c r="P125" s="2"/>
      <c r="Q125" s="2"/>
      <c r="R125" s="2"/>
      <c r="S125" s="2"/>
    </row>
    <row r="126" spans="1:50" ht="15" x14ac:dyDescent="0.25">
      <c r="A126" s="2" t="s">
        <v>484</v>
      </c>
      <c r="B126" s="2" t="s">
        <v>296</v>
      </c>
      <c r="C126" s="2" t="s">
        <v>297</v>
      </c>
      <c r="D126" s="13" t="s">
        <v>110</v>
      </c>
      <c r="E126" s="14">
        <v>3.88</v>
      </c>
      <c r="F126" s="19">
        <v>43638</v>
      </c>
      <c r="G126" s="2" t="s">
        <v>341</v>
      </c>
      <c r="H126" s="2" t="s">
        <v>476</v>
      </c>
      <c r="I126" s="20" t="s">
        <v>430</v>
      </c>
      <c r="N126" s="2"/>
      <c r="O126" s="2"/>
      <c r="P126" s="2"/>
      <c r="Q126" s="2"/>
      <c r="R126" s="2"/>
      <c r="S126" s="2"/>
    </row>
    <row r="127" spans="1:50" ht="15" x14ac:dyDescent="0.25">
      <c r="A127" s="2" t="s">
        <v>484</v>
      </c>
      <c r="B127" s="2" t="s">
        <v>97</v>
      </c>
      <c r="C127" s="2" t="s">
        <v>326</v>
      </c>
      <c r="D127" s="13" t="s">
        <v>110</v>
      </c>
      <c r="E127" s="14">
        <v>4.76</v>
      </c>
      <c r="F127" s="19">
        <v>43638</v>
      </c>
      <c r="G127" s="2" t="s">
        <v>341</v>
      </c>
      <c r="H127" s="2" t="s">
        <v>476</v>
      </c>
      <c r="I127" s="20" t="s">
        <v>430</v>
      </c>
      <c r="N127" s="2"/>
      <c r="O127" s="2"/>
      <c r="P127" s="2"/>
      <c r="Q127" s="2"/>
      <c r="R127" s="2"/>
      <c r="S127" s="2"/>
    </row>
    <row r="128" spans="1:50" ht="15" x14ac:dyDescent="0.25">
      <c r="B128" s="2" t="s">
        <v>4</v>
      </c>
      <c r="C128" s="2" t="s">
        <v>101</v>
      </c>
      <c r="D128" s="13" t="s">
        <v>110</v>
      </c>
      <c r="I128" s="20" t="str">
        <f>IF(OR(K128="CR", J128="CR", L128="CR", M128="CR", N128="CR", O128="CR", P128="CR", Q128="CR", R128="CR", S128="CR",T128="CR", U128="CR", V128="CR", W128="CR", X128="CR", Y128="CR", Z128="CR", AA128="CR", AB128="CR", AC128="CR", AD128="CR", AE128="CR", AF128="CR", AG128="CR", AH128="CR", AI128="CR", AJ128="CR", AK128="CR", AL128="CR", AM128="CR", AN128="CR", AO128="CR", AP128="CR", AQ128="CR", AR128="CR", AS128="CR", AT128="CR", AU128="CR", AV128="CR", AW128="CR", AX128="CR"), "***CLUB RECORD***", "")</f>
        <v/>
      </c>
      <c r="J128" s="21" t="str">
        <f>IF(AND(A128=100, OR(AND(D128='club records'!$B$6, E128&lt;='club records'!$C$6), AND(D128='club records'!$B$7, E128&lt;='club records'!$C$7), AND(D128='club records'!$B$8, E128&lt;='club records'!$C$8), AND(D128='club records'!$B$9, E128&lt;='club records'!$C$9), AND(D128='club records'!$B$10, E128&lt;='club records'!$C$10))),"CR"," ")</f>
        <v xml:space="preserve"> </v>
      </c>
      <c r="K128" s="21" t="str">
        <f>IF(AND(A128=200, OR(AND(D128='club records'!$B$11, E128&lt;='club records'!$C$11), AND(D128='club records'!$B$12, E128&lt;='club records'!$C$12), AND(D128='club records'!$B$13, E128&lt;='club records'!$C$13), AND(D128='club records'!$B$14, E128&lt;='club records'!$C$14), AND(D128='club records'!$B$15, E128&lt;='club records'!$C$15))),"CR"," ")</f>
        <v xml:space="preserve"> </v>
      </c>
      <c r="L128" s="21" t="str">
        <f>IF(AND(A128=300, OR(AND(D128='club records'!$B$16, E128&lt;='club records'!$C$16), AND(D128='club records'!$B$17, E128&lt;='club records'!$C$17))),"CR"," ")</f>
        <v xml:space="preserve"> </v>
      </c>
      <c r="M128" s="21" t="str">
        <f>IF(AND(A128=400, OR(AND(D128='club records'!$B$19, E128&lt;='club records'!$C$19), AND(D128='club records'!$B$20, E128&lt;='club records'!$C$20), AND(D128='club records'!$B$21, E128&lt;='club records'!$C$21))),"CR"," ")</f>
        <v xml:space="preserve"> </v>
      </c>
      <c r="N128" s="21" t="str">
        <f>IF(AND(A128=800, OR(AND(D128='club records'!$B$22, E128&lt;='club records'!$C$22), AND(D128='club records'!$B$23, E128&lt;='club records'!$C$23), AND(D128='club records'!$B$24, E128&lt;='club records'!$C$24), AND(D128='club records'!$B$25, E128&lt;='club records'!$C$25), AND(D128='club records'!$B$26, E128&lt;='club records'!$C$26))),"CR"," ")</f>
        <v xml:space="preserve"> </v>
      </c>
      <c r="O128" s="21" t="str">
        <f>IF(AND(A128=1200, AND(D128='club records'!$B$28, E128&lt;='club records'!$C$28)),"CR"," ")</f>
        <v xml:space="preserve"> </v>
      </c>
      <c r="P128" s="21" t="str">
        <f>IF(AND(A128=1500, OR(AND(D128='club records'!$B$29, E128&lt;='club records'!$C$29), AND(D128='club records'!$B$30, E128&lt;='club records'!$C$30), AND(D128='club records'!$B$31, E128&lt;='club records'!$C$31), AND(D128='club records'!$B$32, E128&lt;='club records'!$C$32), AND(D128='club records'!$B$33, E128&lt;='club records'!$C$33))),"CR"," ")</f>
        <v xml:space="preserve"> </v>
      </c>
      <c r="Q128" s="21" t="str">
        <f>IF(AND(A128="1M", AND(D128='club records'!$B$37,E128&lt;='club records'!$C$37)),"CR"," ")</f>
        <v xml:space="preserve"> </v>
      </c>
      <c r="R128" s="21" t="str">
        <f>IF(AND(A128=3000, OR(AND(D128='club records'!$B$39, E128&lt;='club records'!$C$39), AND(D128='club records'!$B$40, E128&lt;='club records'!$C$40), AND(D128='club records'!$B$41, E128&lt;='club records'!$C$41))),"CR"," ")</f>
        <v xml:space="preserve"> </v>
      </c>
      <c r="S128" s="21" t="str">
        <f>IF(AND(A128=5000, OR(AND(D128='club records'!$B$42, E128&lt;='club records'!$C$42), AND(D128='club records'!$B$43, E128&lt;='club records'!$C$43))),"CR"," ")</f>
        <v xml:space="preserve"> </v>
      </c>
      <c r="T128" s="21" t="str">
        <f>IF(AND(A128=10000, OR(AND(D128='club records'!$B$44, E128&lt;='club records'!$C$44), AND(D128='club records'!$B$45, E128&lt;='club records'!$C$45))),"CR"," ")</f>
        <v xml:space="preserve"> </v>
      </c>
      <c r="U128" s="22" t="str">
        <f>IF(AND(A128="high jump", OR(AND(D128='club records'!$F$1, E128&gt;='club records'!$G$1), AND(D128='club records'!$F$2, E128&gt;='club records'!$G$2), AND(D128='club records'!$F$3, E128&gt;='club records'!$G$3),AND(D128='club records'!$F$4, E128&gt;='club records'!$G$4), AND(D128='club records'!$F$5, E128&gt;='club records'!$G$5))), "CR", " ")</f>
        <v xml:space="preserve"> </v>
      </c>
      <c r="V128" s="22" t="str">
        <f>IF(AND(A128="long jump", OR(AND(D128='club records'!$F$6, E128&gt;='club records'!$G$6), AND(D128='club records'!$F$7, E128&gt;='club records'!$G$7), AND(D128='club records'!$F$8, E128&gt;='club records'!$G$8), AND(D128='club records'!$F$9, E128&gt;='club records'!$G$9), AND(D128='club records'!$F$10, E128&gt;='club records'!$G$10))), "CR", " ")</f>
        <v xml:space="preserve"> </v>
      </c>
      <c r="W128" s="22" t="str">
        <f>IF(AND(A128="triple jump", OR(AND(D128='club records'!$F$11, E128&gt;='club records'!$G$11), AND(D128='club records'!$F$12, E128&gt;='club records'!$G$12), AND(D128='club records'!$F$13, E128&gt;='club records'!$G$13), AND(D128='club records'!$F$14, E128&gt;='club records'!$G$14), AND(D128='club records'!$F$15, E128&gt;='club records'!$G$15))), "CR", " ")</f>
        <v xml:space="preserve"> </v>
      </c>
      <c r="X128" s="22" t="str">
        <f>IF(AND(A128="pole vault", OR(AND(D128='club records'!$F$16, E128&gt;='club records'!$G$16), AND(D128='club records'!$F$17, E128&gt;='club records'!$G$17), AND(D128='club records'!$F$18, E128&gt;='club records'!$G$18), AND(D128='club records'!$F$19, E128&gt;='club records'!$G$19), AND(D128='club records'!$F$20, E128&gt;='club records'!$G$20))), "CR", " ")</f>
        <v xml:space="preserve"> </v>
      </c>
      <c r="Y128" s="22" t="str">
        <f>IF(AND(A128="discus 0.75", AND(D128='club records'!$F$21, E128&gt;='club records'!$G$21)), "CR", " ")</f>
        <v xml:space="preserve"> </v>
      </c>
      <c r="Z128" s="22" t="str">
        <f>IF(AND(A128="discus 1", OR(AND(D128='club records'!$F$22, E128&gt;='club records'!$G$22), AND(D128='club records'!$F$23, E128&gt;='club records'!$G$23), AND(D128='club records'!$F$24, E128&gt;='club records'!$G$24), AND(D128='club records'!$F$25, E128&gt;='club records'!$G$25))), "CR", " ")</f>
        <v xml:space="preserve"> </v>
      </c>
      <c r="AA128" s="22" t="str">
        <f>IF(AND(A128="hammer 3", OR(AND(D128='club records'!$F$26, E128&gt;='club records'!$G$26), AND(D128='club records'!$F$27, E128&gt;='club records'!$G$27), AND(D128='club records'!$F$28, E128&gt;='club records'!$G$28))), "CR", " ")</f>
        <v xml:space="preserve"> </v>
      </c>
      <c r="AB128" s="22" t="str">
        <f>IF(AND(A128="hammer 4", OR(AND(D128='club records'!$F$29, E128&gt;='club records'!$G$29), AND(D128='club records'!$F$30, E128&gt;='club records'!$G$30))), "CR", " ")</f>
        <v xml:space="preserve"> </v>
      </c>
      <c r="AC128" s="22" t="str">
        <f>IF(AND(A128="javelin 400", AND(D128='club records'!$F$31, E128&gt;='club records'!$G$31)), "CR", " ")</f>
        <v xml:space="preserve"> </v>
      </c>
      <c r="AD128" s="22" t="str">
        <f>IF(AND(A128="javelin 500", OR(AND(D128='club records'!$F$32, E128&gt;='club records'!$G$32), AND(D128='club records'!$F$33, E128&gt;='club records'!$G$33))), "CR", " ")</f>
        <v xml:space="preserve"> </v>
      </c>
      <c r="AE128" s="22" t="str">
        <f>IF(AND(A128="javelin 600", OR(AND(D128='club records'!$F$34, E128&gt;='club records'!$G$34), AND(D128='club records'!$F$35, E128&gt;='club records'!$G$35))), "CR", " ")</f>
        <v xml:space="preserve"> </v>
      </c>
      <c r="AF128" s="22" t="str">
        <f>IF(AND(A128="shot 2.72", AND(D128='club records'!$F$36, E128&gt;='club records'!$G$36)), "CR", " ")</f>
        <v xml:space="preserve"> </v>
      </c>
      <c r="AG128" s="22" t="str">
        <f>IF(AND(A128="shot 3", OR(AND(D128='club records'!$F$37, E128&gt;='club records'!$G$37), AND(D128='club records'!$F$38, E128&gt;='club records'!$G$38))), "CR", " ")</f>
        <v xml:space="preserve"> </v>
      </c>
      <c r="AH128" s="22" t="str">
        <f>IF(AND(A128="shot 4", OR(AND(D128='club records'!$F$39, E128&gt;='club records'!$G$39), AND(D128='club records'!$F$40, E128&gt;='club records'!$G$40))), "CR", " ")</f>
        <v xml:space="preserve"> </v>
      </c>
      <c r="AI128" s="22" t="str">
        <f>IF(AND(A128="70H", AND(D128='club records'!$J$6, E128&lt;='club records'!$K$6)), "CR", " ")</f>
        <v xml:space="preserve"> </v>
      </c>
      <c r="AJ128" s="22" t="str">
        <f>IF(AND(A128="75H", AND(D128='club records'!$J$7, E128&lt;='club records'!$K$7)), "CR", " ")</f>
        <v xml:space="preserve"> </v>
      </c>
      <c r="AK128" s="22" t="str">
        <f>IF(AND(A128="80H", AND(D128='club records'!$J$8, E128&lt;='club records'!$K$8)), "CR", " ")</f>
        <v xml:space="preserve"> </v>
      </c>
      <c r="AL128" s="22" t="str">
        <f>IF(AND(A128="100H", OR(AND(D128='club records'!$J$9, E128&lt;='club records'!$K$9), AND(D128='club records'!$J$10, E128&lt;='club records'!$K$10))), "CR", " ")</f>
        <v xml:space="preserve"> </v>
      </c>
      <c r="AM128" s="22" t="str">
        <f>IF(AND(A128="300H", AND(D128='club records'!$J$11, E128&lt;='club records'!$K$11)), "CR", " ")</f>
        <v xml:space="preserve"> </v>
      </c>
      <c r="AN128" s="22" t="str">
        <f>IF(AND(A128="400H", OR(AND(D128='club records'!$J$12, E128&lt;='club records'!$K$12), AND(D128='club records'!$J$13, E128&lt;='club records'!$K$13), AND(D128='club records'!$J$14, E128&lt;='club records'!$K$14))), "CR", " ")</f>
        <v xml:space="preserve"> </v>
      </c>
      <c r="AO128" s="22" t="str">
        <f>IF(AND(A128="1500SC", OR(AND(D128='club records'!$J$15, E128&lt;='club records'!$K$15), AND(D128='club records'!$J$16, E128&lt;='club records'!$K$16))), "CR", " ")</f>
        <v xml:space="preserve"> </v>
      </c>
      <c r="AP128" s="22" t="str">
        <f>IF(AND(A128="2000SC", OR(AND(D128='club records'!$J$18, E128&lt;='club records'!$K$18), AND(D128='club records'!$J$19, E128&lt;='club records'!$K$19))), "CR", " ")</f>
        <v xml:space="preserve"> </v>
      </c>
      <c r="AQ128" s="22" t="str">
        <f>IF(AND(A128="3000SC", AND(D128='club records'!$J$21, E128&lt;='club records'!$K$21)), "CR", " ")</f>
        <v xml:space="preserve"> </v>
      </c>
      <c r="AR128" s="21" t="str">
        <f>IF(AND(A128="4x100", OR(AND(D128='club records'!$N$1, E128&lt;='club records'!$O$1), AND(D128='club records'!$N$2, E128&lt;='club records'!$O$2), AND(D128='club records'!$N$3, E128&lt;='club records'!$O$3), AND(D128='club records'!$N$4, E128&lt;='club records'!$O$4), AND(D128='club records'!$N$5, E128&lt;='club records'!$O$5))), "CR", " ")</f>
        <v xml:space="preserve"> </v>
      </c>
      <c r="AS128" s="21" t="str">
        <f>IF(AND(A128="4x200", OR(AND(D128='club records'!$N$6, E128&lt;='club records'!$O$6), AND(D128='club records'!$N$7, E128&lt;='club records'!$O$7), AND(D128='club records'!$N$8, E128&lt;='club records'!$O$8), AND(D128='club records'!$N$9, E128&lt;='club records'!$O$9), AND(D128='club records'!$N$10, E128&lt;='club records'!$O$10))), "CR", " ")</f>
        <v xml:space="preserve"> </v>
      </c>
      <c r="AT128" s="21" t="str">
        <f>IF(AND(A128="4x300", OR(AND(D128='club records'!$N$11, E128&lt;='club records'!$O$11), AND(D128='club records'!$N$12, E128&lt;='club records'!$O$12))), "CR", " ")</f>
        <v xml:space="preserve"> </v>
      </c>
      <c r="AU128" s="21" t="str">
        <f>IF(AND(A128="4x400", OR(AND(D128='club records'!$N$13, E128&lt;='club records'!$O$13), AND(D128='club records'!$N$14, E128&lt;='club records'!$O$14), AND(D128='club records'!$N$15, E128&lt;='club records'!$O$15))), "CR", " ")</f>
        <v xml:space="preserve"> </v>
      </c>
      <c r="AV128" s="21" t="str">
        <f>IF(AND(A128="3x800", OR(AND(D128='club records'!$N$16, E128&lt;='club records'!$O$16), AND(D128='club records'!$N$17, E128&lt;='club records'!$O$17), AND(D128='club records'!$N$18, E128&lt;='club records'!$O$18), AND(D128='club records'!$N$19, E128&lt;='club records'!$O$19))), "CR", " ")</f>
        <v xml:space="preserve"> </v>
      </c>
      <c r="AW128" s="21" t="str">
        <f>IF(AND(A128="pentathlon", OR(AND(D128='club records'!$N$21, E128&gt;='club records'!$O$21), AND(D128='club records'!$N$22, E128&gt;='club records'!$O$22), AND(D128='club records'!$N$23, E128&gt;='club records'!$O$23), AND(D128='club records'!$N$24, E128&gt;='club records'!$O$24), AND(D128='club records'!$N$25, E128&gt;='club records'!$O$25))), "CR", " ")</f>
        <v xml:space="preserve"> </v>
      </c>
      <c r="AX128" s="21" t="str">
        <f>IF(AND(A128="heptathlon", OR(AND(D128='club records'!$N$26, E128&gt;='club records'!$O$26), AND(D128='club records'!$N$27, E128&gt;='club records'!$O$27), AND(D128='club records'!$N$28, E128&gt;='club records'!$O$28), )), "CR", " ")</f>
        <v xml:space="preserve"> </v>
      </c>
    </row>
    <row r="129" spans="1:50" ht="15" x14ac:dyDescent="0.25">
      <c r="B129" s="2" t="s">
        <v>125</v>
      </c>
      <c r="C129" s="2" t="s">
        <v>126</v>
      </c>
      <c r="D129" s="13" t="s">
        <v>110</v>
      </c>
      <c r="I129" s="20" t="str">
        <f>IF(OR(K129="CR", J129="CR", L129="CR", M129="CR", N129="CR", O129="CR", P129="CR", Q129="CR", R129="CR", S129="CR",T129="CR", U129="CR", V129="CR", W129="CR", X129="CR", Y129="CR", Z129="CR", AA129="CR", AB129="CR", AC129="CR", AD129="CR", AE129="CR", AF129="CR", AG129="CR", AH129="CR", AI129="CR", AJ129="CR", AK129="CR", AL129="CR", AM129="CR", AN129="CR", AO129="CR", AP129="CR", AQ129="CR", AR129="CR", AS129="CR", AT129="CR", AU129="CR", AV129="CR", AW129="CR", AX129="CR"), "***CLUB RECORD***", "")</f>
        <v/>
      </c>
      <c r="J129" s="21" t="str">
        <f>IF(AND(A129=100, OR(AND(D129='club records'!$B$6, E129&lt;='club records'!$C$6), AND(D129='club records'!$B$7, E129&lt;='club records'!$C$7), AND(D129='club records'!$B$8, E129&lt;='club records'!$C$8), AND(D129='club records'!$B$9, E129&lt;='club records'!$C$9), AND(D129='club records'!$B$10, E129&lt;='club records'!$C$10))),"CR"," ")</f>
        <v xml:space="preserve"> </v>
      </c>
      <c r="K129" s="21" t="str">
        <f>IF(AND(A129=200, OR(AND(D129='club records'!$B$11, E129&lt;='club records'!$C$11), AND(D129='club records'!$B$12, E129&lt;='club records'!$C$12), AND(D129='club records'!$B$13, E129&lt;='club records'!$C$13), AND(D129='club records'!$B$14, E129&lt;='club records'!$C$14), AND(D129='club records'!$B$15, E129&lt;='club records'!$C$15))),"CR"," ")</f>
        <v xml:space="preserve"> </v>
      </c>
      <c r="L129" s="21" t="str">
        <f>IF(AND(A129=300, OR(AND(D129='club records'!$B$16, E129&lt;='club records'!$C$16), AND(D129='club records'!$B$17, E129&lt;='club records'!$C$17))),"CR"," ")</f>
        <v xml:space="preserve"> </v>
      </c>
      <c r="M129" s="21" t="str">
        <f>IF(AND(A129=400, OR(AND(D129='club records'!$B$19, E129&lt;='club records'!$C$19), AND(D129='club records'!$B$20, E129&lt;='club records'!$C$20), AND(D129='club records'!$B$21, E129&lt;='club records'!$C$21))),"CR"," ")</f>
        <v xml:space="preserve"> </v>
      </c>
      <c r="N129" s="21" t="str">
        <f>IF(AND(A129=800, OR(AND(D129='club records'!$B$22, E129&lt;='club records'!$C$22), AND(D129='club records'!$B$23, E129&lt;='club records'!$C$23), AND(D129='club records'!$B$24, E129&lt;='club records'!$C$24), AND(D129='club records'!$B$25, E129&lt;='club records'!$C$25), AND(D129='club records'!$B$26, E129&lt;='club records'!$C$26))),"CR"," ")</f>
        <v xml:space="preserve"> </v>
      </c>
      <c r="O129" s="21" t="str">
        <f>IF(AND(A129=1200, AND(D129='club records'!$B$28, E129&lt;='club records'!$C$28)),"CR"," ")</f>
        <v xml:space="preserve"> </v>
      </c>
      <c r="P129" s="21" t="str">
        <f>IF(AND(A129=1500, OR(AND(D129='club records'!$B$29, E129&lt;='club records'!$C$29), AND(D129='club records'!$B$30, E129&lt;='club records'!$C$30), AND(D129='club records'!$B$31, E129&lt;='club records'!$C$31), AND(D129='club records'!$B$32, E129&lt;='club records'!$C$32), AND(D129='club records'!$B$33, E129&lt;='club records'!$C$33))),"CR"," ")</f>
        <v xml:space="preserve"> </v>
      </c>
      <c r="Q129" s="21" t="str">
        <f>IF(AND(A129="1M", AND(D129='club records'!$B$37,E129&lt;='club records'!$C$37)),"CR"," ")</f>
        <v xml:space="preserve"> </v>
      </c>
      <c r="R129" s="21" t="str">
        <f>IF(AND(A129=3000, OR(AND(D129='club records'!$B$39, E129&lt;='club records'!$C$39), AND(D129='club records'!$B$40, E129&lt;='club records'!$C$40), AND(D129='club records'!$B$41, E129&lt;='club records'!$C$41))),"CR"," ")</f>
        <v xml:space="preserve"> </v>
      </c>
      <c r="S129" s="21" t="str">
        <f>IF(AND(A129=5000, OR(AND(D129='club records'!$B$42, E129&lt;='club records'!$C$42), AND(D129='club records'!$B$43, E129&lt;='club records'!$C$43))),"CR"," ")</f>
        <v xml:space="preserve"> </v>
      </c>
      <c r="T129" s="21" t="str">
        <f>IF(AND(A129=10000, OR(AND(D129='club records'!$B$44, E129&lt;='club records'!$C$44), AND(D129='club records'!$B$45, E129&lt;='club records'!$C$45))),"CR"," ")</f>
        <v xml:space="preserve"> </v>
      </c>
      <c r="U129" s="22" t="str">
        <f>IF(AND(A129="high jump", OR(AND(D129='club records'!$F$1, E129&gt;='club records'!$G$1), AND(D129='club records'!$F$2, E129&gt;='club records'!$G$2), AND(D129='club records'!$F$3, E129&gt;='club records'!$G$3),AND(D129='club records'!$F$4, E129&gt;='club records'!$G$4), AND(D129='club records'!$F$5, E129&gt;='club records'!$G$5))), "CR", " ")</f>
        <v xml:space="preserve"> </v>
      </c>
      <c r="V129" s="22" t="str">
        <f>IF(AND(A129="long jump", OR(AND(D129='club records'!$F$6, E129&gt;='club records'!$G$6), AND(D129='club records'!$F$7, E129&gt;='club records'!$G$7), AND(D129='club records'!$F$8, E129&gt;='club records'!$G$8), AND(D129='club records'!$F$9, E129&gt;='club records'!$G$9), AND(D129='club records'!$F$10, E129&gt;='club records'!$G$10))), "CR", " ")</f>
        <v xml:space="preserve"> </v>
      </c>
      <c r="W129" s="22" t="str">
        <f>IF(AND(A129="triple jump", OR(AND(D129='club records'!$F$11, E129&gt;='club records'!$G$11), AND(D129='club records'!$F$12, E129&gt;='club records'!$G$12), AND(D129='club records'!$F$13, E129&gt;='club records'!$G$13), AND(D129='club records'!$F$14, E129&gt;='club records'!$G$14), AND(D129='club records'!$F$15, E129&gt;='club records'!$G$15))), "CR", " ")</f>
        <v xml:space="preserve"> </v>
      </c>
      <c r="X129" s="22" t="str">
        <f>IF(AND(A129="pole vault", OR(AND(D129='club records'!$F$16, E129&gt;='club records'!$G$16), AND(D129='club records'!$F$17, E129&gt;='club records'!$G$17), AND(D129='club records'!$F$18, E129&gt;='club records'!$G$18), AND(D129='club records'!$F$19, E129&gt;='club records'!$G$19), AND(D129='club records'!$F$20, E129&gt;='club records'!$G$20))), "CR", " ")</f>
        <v xml:space="preserve"> </v>
      </c>
      <c r="Y129" s="22" t="str">
        <f>IF(AND(A129="discus 0.75", AND(D129='club records'!$F$21, E129&gt;='club records'!$G$21)), "CR", " ")</f>
        <v xml:space="preserve"> </v>
      </c>
      <c r="Z129" s="22" t="str">
        <f>IF(AND(A129="discus 1", OR(AND(D129='club records'!$F$22, E129&gt;='club records'!$G$22), AND(D129='club records'!$F$23, E129&gt;='club records'!$G$23), AND(D129='club records'!$F$24, E129&gt;='club records'!$G$24), AND(D129='club records'!$F$25, E129&gt;='club records'!$G$25))), "CR", " ")</f>
        <v xml:space="preserve"> </v>
      </c>
      <c r="AA129" s="22" t="str">
        <f>IF(AND(A129="hammer 3", OR(AND(D129='club records'!$F$26, E129&gt;='club records'!$G$26), AND(D129='club records'!$F$27, E129&gt;='club records'!$G$27), AND(D129='club records'!$F$28, E129&gt;='club records'!$G$28))), "CR", " ")</f>
        <v xml:space="preserve"> </v>
      </c>
      <c r="AB129" s="22" t="str">
        <f>IF(AND(A129="hammer 4", OR(AND(D129='club records'!$F$29, E129&gt;='club records'!$G$29), AND(D129='club records'!$F$30, E129&gt;='club records'!$G$30))), "CR", " ")</f>
        <v xml:space="preserve"> </v>
      </c>
      <c r="AC129" s="22" t="str">
        <f>IF(AND(A129="javelin 400", AND(D129='club records'!$F$31, E129&gt;='club records'!$G$31)), "CR", " ")</f>
        <v xml:space="preserve"> </v>
      </c>
      <c r="AD129" s="22" t="str">
        <f>IF(AND(A129="javelin 500", OR(AND(D129='club records'!$F$32, E129&gt;='club records'!$G$32), AND(D129='club records'!$F$33, E129&gt;='club records'!$G$33))), "CR", " ")</f>
        <v xml:space="preserve"> </v>
      </c>
      <c r="AE129" s="22" t="str">
        <f>IF(AND(A129="javelin 600", OR(AND(D129='club records'!$F$34, E129&gt;='club records'!$G$34), AND(D129='club records'!$F$35, E129&gt;='club records'!$G$35))), "CR", " ")</f>
        <v xml:space="preserve"> </v>
      </c>
      <c r="AF129" s="22" t="str">
        <f>IF(AND(A129="shot 2.72", AND(D129='club records'!$F$36, E129&gt;='club records'!$G$36)), "CR", " ")</f>
        <v xml:space="preserve"> </v>
      </c>
      <c r="AG129" s="22" t="str">
        <f>IF(AND(A129="shot 3", OR(AND(D129='club records'!$F$37, E129&gt;='club records'!$G$37), AND(D129='club records'!$F$38, E129&gt;='club records'!$G$38))), "CR", " ")</f>
        <v xml:space="preserve"> </v>
      </c>
      <c r="AH129" s="22" t="str">
        <f>IF(AND(A129="shot 4", OR(AND(D129='club records'!$F$39, E129&gt;='club records'!$G$39), AND(D129='club records'!$F$40, E129&gt;='club records'!$G$40))), "CR", " ")</f>
        <v xml:space="preserve"> </v>
      </c>
      <c r="AI129" s="22" t="str">
        <f>IF(AND(A129="70H", AND(D129='club records'!$J$6, E129&lt;='club records'!$K$6)), "CR", " ")</f>
        <v xml:space="preserve"> </v>
      </c>
      <c r="AJ129" s="22" t="str">
        <f>IF(AND(A129="75H", AND(D129='club records'!$J$7, E129&lt;='club records'!$K$7)), "CR", " ")</f>
        <v xml:space="preserve"> </v>
      </c>
      <c r="AK129" s="22" t="str">
        <f>IF(AND(A129="80H", AND(D129='club records'!$J$8, E129&lt;='club records'!$K$8)), "CR", " ")</f>
        <v xml:space="preserve"> </v>
      </c>
      <c r="AL129" s="22" t="str">
        <f>IF(AND(A129="100H", OR(AND(D129='club records'!$J$9, E129&lt;='club records'!$K$9), AND(D129='club records'!$J$10, E129&lt;='club records'!$K$10))), "CR", " ")</f>
        <v xml:space="preserve"> </v>
      </c>
      <c r="AM129" s="22" t="str">
        <f>IF(AND(A129="300H", AND(D129='club records'!$J$11, E129&lt;='club records'!$K$11)), "CR", " ")</f>
        <v xml:space="preserve"> </v>
      </c>
      <c r="AN129" s="22" t="str">
        <f>IF(AND(A129="400H", OR(AND(D129='club records'!$J$12, E129&lt;='club records'!$K$12), AND(D129='club records'!$J$13, E129&lt;='club records'!$K$13), AND(D129='club records'!$J$14, E129&lt;='club records'!$K$14))), "CR", " ")</f>
        <v xml:space="preserve"> </v>
      </c>
      <c r="AO129" s="22" t="str">
        <f>IF(AND(A129="1500SC", OR(AND(D129='club records'!$J$15, E129&lt;='club records'!$K$15), AND(D129='club records'!$J$16, E129&lt;='club records'!$K$16))), "CR", " ")</f>
        <v xml:space="preserve"> </v>
      </c>
      <c r="AP129" s="22" t="str">
        <f>IF(AND(A129="2000SC", OR(AND(D129='club records'!$J$18, E129&lt;='club records'!$K$18), AND(D129='club records'!$J$19, E129&lt;='club records'!$K$19))), "CR", " ")</f>
        <v xml:space="preserve"> </v>
      </c>
      <c r="AQ129" s="22" t="str">
        <f>IF(AND(A129="3000SC", AND(D129='club records'!$J$21, E129&lt;='club records'!$K$21)), "CR", " ")</f>
        <v xml:space="preserve"> </v>
      </c>
      <c r="AR129" s="21" t="str">
        <f>IF(AND(A129="4x100", OR(AND(D129='club records'!$N$1, E129&lt;='club records'!$O$1), AND(D129='club records'!$N$2, E129&lt;='club records'!$O$2), AND(D129='club records'!$N$3, E129&lt;='club records'!$O$3), AND(D129='club records'!$N$4, E129&lt;='club records'!$O$4), AND(D129='club records'!$N$5, E129&lt;='club records'!$O$5))), "CR", " ")</f>
        <v xml:space="preserve"> </v>
      </c>
      <c r="AS129" s="21" t="str">
        <f>IF(AND(A129="4x200", OR(AND(D129='club records'!$N$6, E129&lt;='club records'!$O$6), AND(D129='club records'!$N$7, E129&lt;='club records'!$O$7), AND(D129='club records'!$N$8, E129&lt;='club records'!$O$8), AND(D129='club records'!$N$9, E129&lt;='club records'!$O$9), AND(D129='club records'!$N$10, E129&lt;='club records'!$O$10))), "CR", " ")</f>
        <v xml:space="preserve"> </v>
      </c>
      <c r="AT129" s="21" t="str">
        <f>IF(AND(A129="4x300", OR(AND(D129='club records'!$N$11, E129&lt;='club records'!$O$11), AND(D129='club records'!$N$12, E129&lt;='club records'!$O$12))), "CR", " ")</f>
        <v xml:space="preserve"> </v>
      </c>
      <c r="AU129" s="21" t="str">
        <f>IF(AND(A129="4x400", OR(AND(D129='club records'!$N$13, E129&lt;='club records'!$O$13), AND(D129='club records'!$N$14, E129&lt;='club records'!$O$14), AND(D129='club records'!$N$15, E129&lt;='club records'!$O$15))), "CR", " ")</f>
        <v xml:space="preserve"> </v>
      </c>
      <c r="AV129" s="21" t="str">
        <f>IF(AND(A129="3x800", OR(AND(D129='club records'!$N$16, E129&lt;='club records'!$O$16), AND(D129='club records'!$N$17, E129&lt;='club records'!$O$17), AND(D129='club records'!$N$18, E129&lt;='club records'!$O$18), AND(D129='club records'!$N$19, E129&lt;='club records'!$O$19))), "CR", " ")</f>
        <v xml:space="preserve"> </v>
      </c>
      <c r="AW129" s="21" t="str">
        <f>IF(AND(A129="pentathlon", OR(AND(D129='club records'!$N$21, E129&gt;='club records'!$O$21), AND(D129='club records'!$N$22, E129&gt;='club records'!$O$22), AND(D129='club records'!$N$23, E129&gt;='club records'!$O$23), AND(D129='club records'!$N$24, E129&gt;='club records'!$O$24), AND(D129='club records'!$N$25, E129&gt;='club records'!$O$25))), "CR", " ")</f>
        <v xml:space="preserve"> </v>
      </c>
      <c r="AX129" s="21" t="str">
        <f>IF(AND(A129="heptathlon", OR(AND(D129='club records'!$N$26, E129&gt;='club records'!$O$26), AND(D129='club records'!$N$27, E129&gt;='club records'!$O$27), AND(D129='club records'!$N$28, E129&gt;='club records'!$O$28), )), "CR", " ")</f>
        <v xml:space="preserve"> </v>
      </c>
    </row>
    <row r="130" spans="1:50" ht="15" x14ac:dyDescent="0.25">
      <c r="B130" s="2" t="s">
        <v>232</v>
      </c>
      <c r="C130" s="2" t="s">
        <v>233</v>
      </c>
      <c r="D130" s="13" t="s">
        <v>110</v>
      </c>
      <c r="I130" s="20" t="str">
        <f>IF(OR(K130="CR", J130="CR", L130="CR", M130="CR", N130="CR", O130="CR", P130="CR", Q130="CR", R130="CR", S130="CR",T130="CR", U130="CR", V130="CR", W130="CR", X130="CR", Y130="CR", Z130="CR", AA130="CR", AB130="CR", AC130="CR", AD130="CR", AE130="CR", AF130="CR", AG130="CR", AH130="CR", AI130="CR", AJ130="CR", AK130="CR", AL130="CR", AM130="CR", AN130="CR", AO130="CR", AP130="CR", AQ130="CR", AR130="CR", AS130="CR", AT130="CR", AU130="CR", AV130="CR", AW130="CR", AX130="CR"), "***CLUB RECORD***", "")</f>
        <v/>
      </c>
      <c r="J130" s="21" t="str">
        <f>IF(AND(A130=100, OR(AND(D130='club records'!$B$6, E130&lt;='club records'!$C$6), AND(D130='club records'!$B$7, E130&lt;='club records'!$C$7), AND(D130='club records'!$B$8, E130&lt;='club records'!$C$8), AND(D130='club records'!$B$9, E130&lt;='club records'!$C$9), AND(D130='club records'!$B$10, E130&lt;='club records'!$C$10))),"CR"," ")</f>
        <v xml:space="preserve"> </v>
      </c>
      <c r="K130" s="21" t="str">
        <f>IF(AND(A130=200, OR(AND(D130='club records'!$B$11, E130&lt;='club records'!$C$11), AND(D130='club records'!$B$12, E130&lt;='club records'!$C$12), AND(D130='club records'!$B$13, E130&lt;='club records'!$C$13), AND(D130='club records'!$B$14, E130&lt;='club records'!$C$14), AND(D130='club records'!$B$15, E130&lt;='club records'!$C$15))),"CR"," ")</f>
        <v xml:space="preserve"> </v>
      </c>
      <c r="L130" s="21" t="str">
        <f>IF(AND(A130=300, OR(AND(D130='club records'!$B$16, E130&lt;='club records'!$C$16), AND(D130='club records'!$B$17, E130&lt;='club records'!$C$17))),"CR"," ")</f>
        <v xml:space="preserve"> </v>
      </c>
      <c r="M130" s="21" t="str">
        <f>IF(AND(A130=400, OR(AND(D130='club records'!$B$19, E130&lt;='club records'!$C$19), AND(D130='club records'!$B$20, E130&lt;='club records'!$C$20), AND(D130='club records'!$B$21, E130&lt;='club records'!$C$21))),"CR"," ")</f>
        <v xml:space="preserve"> </v>
      </c>
      <c r="N130" s="21" t="str">
        <f>IF(AND(A130=800, OR(AND(D130='club records'!$B$22, E130&lt;='club records'!$C$22), AND(D130='club records'!$B$23, E130&lt;='club records'!$C$23), AND(D130='club records'!$B$24, E130&lt;='club records'!$C$24), AND(D130='club records'!$B$25, E130&lt;='club records'!$C$25), AND(D130='club records'!$B$26, E130&lt;='club records'!$C$26))),"CR"," ")</f>
        <v xml:space="preserve"> </v>
      </c>
      <c r="O130" s="21" t="str">
        <f>IF(AND(A130=1200, AND(D130='club records'!$B$28, E130&lt;='club records'!$C$28)),"CR"," ")</f>
        <v xml:space="preserve"> </v>
      </c>
      <c r="P130" s="21" t="str">
        <f>IF(AND(A130=1500, OR(AND(D130='club records'!$B$29, E130&lt;='club records'!$C$29), AND(D130='club records'!$B$30, E130&lt;='club records'!$C$30), AND(D130='club records'!$B$31, E130&lt;='club records'!$C$31), AND(D130='club records'!$B$32, E130&lt;='club records'!$C$32), AND(D130='club records'!$B$33, E130&lt;='club records'!$C$33))),"CR"," ")</f>
        <v xml:space="preserve"> </v>
      </c>
      <c r="Q130" s="21" t="str">
        <f>IF(AND(A130="1M", AND(D130='club records'!$B$37,E130&lt;='club records'!$C$37)),"CR"," ")</f>
        <v xml:space="preserve"> </v>
      </c>
      <c r="R130" s="21" t="str">
        <f>IF(AND(A130=3000, OR(AND(D130='club records'!$B$39, E130&lt;='club records'!$C$39), AND(D130='club records'!$B$40, E130&lt;='club records'!$C$40), AND(D130='club records'!$B$41, E130&lt;='club records'!$C$41))),"CR"," ")</f>
        <v xml:space="preserve"> </v>
      </c>
      <c r="S130" s="21" t="str">
        <f>IF(AND(A130=5000, OR(AND(D130='club records'!$B$42, E130&lt;='club records'!$C$42), AND(D130='club records'!$B$43, E130&lt;='club records'!$C$43))),"CR"," ")</f>
        <v xml:space="preserve"> </v>
      </c>
      <c r="T130" s="21" t="str">
        <f>IF(AND(A130=10000, OR(AND(D130='club records'!$B$44, E130&lt;='club records'!$C$44), AND(D130='club records'!$B$45, E130&lt;='club records'!$C$45))),"CR"," ")</f>
        <v xml:space="preserve"> </v>
      </c>
      <c r="U130" s="22" t="str">
        <f>IF(AND(A130="high jump", OR(AND(D130='club records'!$F$1, E130&gt;='club records'!$G$1), AND(D130='club records'!$F$2, E130&gt;='club records'!$G$2), AND(D130='club records'!$F$3, E130&gt;='club records'!$G$3),AND(D130='club records'!$F$4, E130&gt;='club records'!$G$4), AND(D130='club records'!$F$5, E130&gt;='club records'!$G$5))), "CR", " ")</f>
        <v xml:space="preserve"> </v>
      </c>
      <c r="V130" s="22" t="str">
        <f>IF(AND(A130="long jump", OR(AND(D130='club records'!$F$6, E130&gt;='club records'!$G$6), AND(D130='club records'!$F$7, E130&gt;='club records'!$G$7), AND(D130='club records'!$F$8, E130&gt;='club records'!$G$8), AND(D130='club records'!$F$9, E130&gt;='club records'!$G$9), AND(D130='club records'!$F$10, E130&gt;='club records'!$G$10))), "CR", " ")</f>
        <v xml:space="preserve"> </v>
      </c>
      <c r="W130" s="22" t="str">
        <f>IF(AND(A130="triple jump", OR(AND(D130='club records'!$F$11, E130&gt;='club records'!$G$11), AND(D130='club records'!$F$12, E130&gt;='club records'!$G$12), AND(D130='club records'!$F$13, E130&gt;='club records'!$G$13), AND(D130='club records'!$F$14, E130&gt;='club records'!$G$14), AND(D130='club records'!$F$15, E130&gt;='club records'!$G$15))), "CR", " ")</f>
        <v xml:space="preserve"> </v>
      </c>
      <c r="X130" s="22" t="str">
        <f>IF(AND(A130="pole vault", OR(AND(D130='club records'!$F$16, E130&gt;='club records'!$G$16), AND(D130='club records'!$F$17, E130&gt;='club records'!$G$17), AND(D130='club records'!$F$18, E130&gt;='club records'!$G$18), AND(D130='club records'!$F$19, E130&gt;='club records'!$G$19), AND(D130='club records'!$F$20, E130&gt;='club records'!$G$20))), "CR", " ")</f>
        <v xml:space="preserve"> </v>
      </c>
      <c r="Y130" s="22" t="str">
        <f>IF(AND(A130="discus 0.75", AND(D130='club records'!$F$21, E130&gt;='club records'!$G$21)), "CR", " ")</f>
        <v xml:space="preserve"> </v>
      </c>
      <c r="Z130" s="22" t="str">
        <f>IF(AND(A130="discus 1", OR(AND(D130='club records'!$F$22, E130&gt;='club records'!$G$22), AND(D130='club records'!$F$23, E130&gt;='club records'!$G$23), AND(D130='club records'!$F$24, E130&gt;='club records'!$G$24), AND(D130='club records'!$F$25, E130&gt;='club records'!$G$25))), "CR", " ")</f>
        <v xml:space="preserve"> </v>
      </c>
      <c r="AA130" s="22" t="str">
        <f>IF(AND(A130="hammer 3", OR(AND(D130='club records'!$F$26, E130&gt;='club records'!$G$26), AND(D130='club records'!$F$27, E130&gt;='club records'!$G$27), AND(D130='club records'!$F$28, E130&gt;='club records'!$G$28))), "CR", " ")</f>
        <v xml:space="preserve"> </v>
      </c>
      <c r="AB130" s="22" t="str">
        <f>IF(AND(A130="hammer 4", OR(AND(D130='club records'!$F$29, E130&gt;='club records'!$G$29), AND(D130='club records'!$F$30, E130&gt;='club records'!$G$30))), "CR", " ")</f>
        <v xml:space="preserve"> </v>
      </c>
      <c r="AC130" s="22" t="str">
        <f>IF(AND(A130="javelin 400", AND(D130='club records'!$F$31, E130&gt;='club records'!$G$31)), "CR", " ")</f>
        <v xml:space="preserve"> </v>
      </c>
      <c r="AD130" s="22" t="str">
        <f>IF(AND(A130="javelin 500", OR(AND(D130='club records'!$F$32, E130&gt;='club records'!$G$32), AND(D130='club records'!$F$33, E130&gt;='club records'!$G$33))), "CR", " ")</f>
        <v xml:space="preserve"> </v>
      </c>
      <c r="AE130" s="22" t="str">
        <f>IF(AND(A130="javelin 600", OR(AND(D130='club records'!$F$34, E130&gt;='club records'!$G$34), AND(D130='club records'!$F$35, E130&gt;='club records'!$G$35))), "CR", " ")</f>
        <v xml:space="preserve"> </v>
      </c>
      <c r="AF130" s="22" t="str">
        <f>IF(AND(A130="shot 2.72", AND(D130='club records'!$F$36, E130&gt;='club records'!$G$36)), "CR", " ")</f>
        <v xml:space="preserve"> </v>
      </c>
      <c r="AG130" s="22" t="str">
        <f>IF(AND(A130="shot 3", OR(AND(D130='club records'!$F$37, E130&gt;='club records'!$G$37), AND(D130='club records'!$F$38, E130&gt;='club records'!$G$38))), "CR", " ")</f>
        <v xml:space="preserve"> </v>
      </c>
      <c r="AH130" s="22" t="str">
        <f>IF(AND(A130="shot 4", OR(AND(D130='club records'!$F$39, E130&gt;='club records'!$G$39), AND(D130='club records'!$F$40, E130&gt;='club records'!$G$40))), "CR", " ")</f>
        <v xml:space="preserve"> </v>
      </c>
      <c r="AI130" s="22" t="str">
        <f>IF(AND(A130="70H", AND(D130='club records'!$J$6, E130&lt;='club records'!$K$6)), "CR", " ")</f>
        <v xml:space="preserve"> </v>
      </c>
      <c r="AJ130" s="22" t="str">
        <f>IF(AND(A130="75H", AND(D130='club records'!$J$7, E130&lt;='club records'!$K$7)), "CR", " ")</f>
        <v xml:space="preserve"> </v>
      </c>
      <c r="AK130" s="22" t="str">
        <f>IF(AND(A130="80H", AND(D130='club records'!$J$8, E130&lt;='club records'!$K$8)), "CR", " ")</f>
        <v xml:space="preserve"> </v>
      </c>
      <c r="AL130" s="22" t="str">
        <f>IF(AND(A130="100H", OR(AND(D130='club records'!$J$9, E130&lt;='club records'!$K$9), AND(D130='club records'!$J$10, E130&lt;='club records'!$K$10))), "CR", " ")</f>
        <v xml:space="preserve"> </v>
      </c>
      <c r="AM130" s="22" t="str">
        <f>IF(AND(A130="300H", AND(D130='club records'!$J$11, E130&lt;='club records'!$K$11)), "CR", " ")</f>
        <v xml:space="preserve"> </v>
      </c>
      <c r="AN130" s="22" t="str">
        <f>IF(AND(A130="400H", OR(AND(D130='club records'!$J$12, E130&lt;='club records'!$K$12), AND(D130='club records'!$J$13, E130&lt;='club records'!$K$13), AND(D130='club records'!$J$14, E130&lt;='club records'!$K$14))), "CR", " ")</f>
        <v xml:space="preserve"> </v>
      </c>
      <c r="AO130" s="22" t="str">
        <f>IF(AND(A130="1500SC", OR(AND(D130='club records'!$J$15, E130&lt;='club records'!$K$15), AND(D130='club records'!$J$16, E130&lt;='club records'!$K$16))), "CR", " ")</f>
        <v xml:space="preserve"> </v>
      </c>
      <c r="AP130" s="22" t="str">
        <f>IF(AND(A130="2000SC", OR(AND(D130='club records'!$J$18, E130&lt;='club records'!$K$18), AND(D130='club records'!$J$19, E130&lt;='club records'!$K$19))), "CR", " ")</f>
        <v xml:space="preserve"> </v>
      </c>
      <c r="AQ130" s="22" t="str">
        <f>IF(AND(A130="3000SC", AND(D130='club records'!$J$21, E130&lt;='club records'!$K$21)), "CR", " ")</f>
        <v xml:space="preserve"> </v>
      </c>
      <c r="AR130" s="21" t="str">
        <f>IF(AND(A130="4x100", OR(AND(D130='club records'!$N$1, E130&lt;='club records'!$O$1), AND(D130='club records'!$N$2, E130&lt;='club records'!$O$2), AND(D130='club records'!$N$3, E130&lt;='club records'!$O$3), AND(D130='club records'!$N$4, E130&lt;='club records'!$O$4), AND(D130='club records'!$N$5, E130&lt;='club records'!$O$5))), "CR", " ")</f>
        <v xml:space="preserve"> </v>
      </c>
      <c r="AS130" s="21" t="str">
        <f>IF(AND(A130="4x200", OR(AND(D130='club records'!$N$6, E130&lt;='club records'!$O$6), AND(D130='club records'!$N$7, E130&lt;='club records'!$O$7), AND(D130='club records'!$N$8, E130&lt;='club records'!$O$8), AND(D130='club records'!$N$9, E130&lt;='club records'!$O$9), AND(D130='club records'!$N$10, E130&lt;='club records'!$O$10))), "CR", " ")</f>
        <v xml:space="preserve"> </v>
      </c>
      <c r="AT130" s="21" t="str">
        <f>IF(AND(A130="4x300", OR(AND(D130='club records'!$N$11, E130&lt;='club records'!$O$11), AND(D130='club records'!$N$12, E130&lt;='club records'!$O$12))), "CR", " ")</f>
        <v xml:space="preserve"> </v>
      </c>
      <c r="AU130" s="21" t="str">
        <f>IF(AND(A130="4x400", OR(AND(D130='club records'!$N$13, E130&lt;='club records'!$O$13), AND(D130='club records'!$N$14, E130&lt;='club records'!$O$14), AND(D130='club records'!$N$15, E130&lt;='club records'!$O$15))), "CR", " ")</f>
        <v xml:space="preserve"> </v>
      </c>
      <c r="AV130" s="21" t="str">
        <f>IF(AND(A130="3x800", OR(AND(D130='club records'!$N$16, E130&lt;='club records'!$O$16), AND(D130='club records'!$N$17, E130&lt;='club records'!$O$17), AND(D130='club records'!$N$18, E130&lt;='club records'!$O$18), AND(D130='club records'!$N$19, E130&lt;='club records'!$O$19))), "CR", " ")</f>
        <v xml:space="preserve"> </v>
      </c>
      <c r="AW130" s="21" t="str">
        <f>IF(AND(A130="pentathlon", OR(AND(D130='club records'!$N$21, E130&gt;='club records'!$O$21), AND(D130='club records'!$N$22, E130&gt;='club records'!$O$22), AND(D130='club records'!$N$23, E130&gt;='club records'!$O$23), AND(D130='club records'!$N$24, E130&gt;='club records'!$O$24), AND(D130='club records'!$N$25, E130&gt;='club records'!$O$25))), "CR", " ")</f>
        <v xml:space="preserve"> </v>
      </c>
      <c r="AX130" s="21" t="str">
        <f>IF(AND(A130="heptathlon", OR(AND(D130='club records'!$N$26, E130&gt;='club records'!$O$26), AND(D130='club records'!$N$27, E130&gt;='club records'!$O$27), AND(D130='club records'!$N$28, E130&gt;='club records'!$O$28), )), "CR", " ")</f>
        <v xml:space="preserve"> </v>
      </c>
    </row>
    <row r="131" spans="1:50" ht="15" x14ac:dyDescent="0.25">
      <c r="A131" s="2">
        <v>75</v>
      </c>
      <c r="B131" s="2" t="s">
        <v>16</v>
      </c>
      <c r="C131" s="2" t="s">
        <v>27</v>
      </c>
      <c r="D131" s="13" t="s">
        <v>48</v>
      </c>
      <c r="E131" s="14">
        <v>10.44</v>
      </c>
      <c r="F131" s="19">
        <v>43604</v>
      </c>
      <c r="G131" s="2" t="s">
        <v>341</v>
      </c>
      <c r="H131" s="2" t="s">
        <v>396</v>
      </c>
      <c r="I131" s="20" t="str">
        <f>IF(OR(K131="CR", J131="CR", L131="CR", M131="CR", N131="CR", O131="CR", P131="CR", Q131="CR", R131="CR", S131="CR",T131="CR", U131="CR", V131="CR", W131="CR", X131="CR", Y131="CR", Z131="CR", AA131="CR", AB131="CR", AC131="CR", AD131="CR", AE131="CR", AF131="CR", AG131="CR", AH131="CR", AI131="CR", AJ131="CR", AK131="CR", AL131="CR", AM131="CR", AN131="CR", AO131="CR", AP131="CR", AQ131="CR", AR131="CR", AS131="CR", AT131="CR", AU131="CR", AV131="CR", AW131="CR", AX131="CR"), "***CLUB RECORD***", "")</f>
        <v/>
      </c>
      <c r="J131" s="21" t="str">
        <f>IF(AND(A131=100, OR(AND(D131='club records'!$B$6, E131&lt;='club records'!$C$6), AND(D131='club records'!$B$7, E131&lt;='club records'!$C$7), AND(D131='club records'!$B$8, E131&lt;='club records'!$C$8), AND(D131='club records'!$B$9, E131&lt;='club records'!$C$9), AND(D131='club records'!$B$10, E131&lt;='club records'!$C$10))),"CR"," ")</f>
        <v xml:space="preserve"> </v>
      </c>
      <c r="K131" s="21" t="str">
        <f>IF(AND(A131=200, OR(AND(D131='club records'!$B$11, E131&lt;='club records'!$C$11), AND(D131='club records'!$B$12, E131&lt;='club records'!$C$12), AND(D131='club records'!$B$13, E131&lt;='club records'!$C$13), AND(D131='club records'!$B$14, E131&lt;='club records'!$C$14), AND(D131='club records'!$B$15, E131&lt;='club records'!$C$15))),"CR"," ")</f>
        <v xml:space="preserve"> </v>
      </c>
      <c r="L131" s="21" t="str">
        <f>IF(AND(A131=300, OR(AND(D131='club records'!$B$16, E131&lt;='club records'!$C$16), AND(D131='club records'!$B$17, E131&lt;='club records'!$C$17))),"CR"," ")</f>
        <v xml:space="preserve"> </v>
      </c>
      <c r="M131" s="21" t="str">
        <f>IF(AND(A131=400, OR(AND(D131='club records'!$B$19, E131&lt;='club records'!$C$19), AND(D131='club records'!$B$20, E131&lt;='club records'!$C$20), AND(D131='club records'!$B$21, E131&lt;='club records'!$C$21))),"CR"," ")</f>
        <v xml:space="preserve"> </v>
      </c>
      <c r="N131" s="21" t="str">
        <f>IF(AND(A131=800, OR(AND(D131='club records'!$B$22, E131&lt;='club records'!$C$22), AND(D131='club records'!$B$23, E131&lt;='club records'!$C$23), AND(D131='club records'!$B$24, E131&lt;='club records'!$C$24), AND(D131='club records'!$B$25, E131&lt;='club records'!$C$25), AND(D131='club records'!$B$26, E131&lt;='club records'!$C$26))),"CR"," ")</f>
        <v xml:space="preserve"> </v>
      </c>
      <c r="O131" s="21" t="str">
        <f>IF(AND(A131=1200, AND(D131='club records'!$B$28, E131&lt;='club records'!$C$28)),"CR"," ")</f>
        <v xml:space="preserve"> </v>
      </c>
      <c r="P131" s="21" t="str">
        <f>IF(AND(A131=1500, OR(AND(D131='club records'!$B$29, E131&lt;='club records'!$C$29), AND(D131='club records'!$B$30, E131&lt;='club records'!$C$30), AND(D131='club records'!$B$31, E131&lt;='club records'!$C$31), AND(D131='club records'!$B$32, E131&lt;='club records'!$C$32), AND(D131='club records'!$B$33, E131&lt;='club records'!$C$33))),"CR"," ")</f>
        <v xml:space="preserve"> </v>
      </c>
      <c r="Q131" s="21" t="str">
        <f>IF(AND(A131="1M", AND(D131='club records'!$B$37,E131&lt;='club records'!$C$37)),"CR"," ")</f>
        <v xml:space="preserve"> </v>
      </c>
      <c r="R131" s="21" t="str">
        <f>IF(AND(A131=3000, OR(AND(D131='club records'!$B$39, E131&lt;='club records'!$C$39), AND(D131='club records'!$B$40, E131&lt;='club records'!$C$40), AND(D131='club records'!$B$41, E131&lt;='club records'!$C$41))),"CR"," ")</f>
        <v xml:space="preserve"> </v>
      </c>
      <c r="S131" s="21" t="str">
        <f>IF(AND(A131=5000, OR(AND(D131='club records'!$B$42, E131&lt;='club records'!$C$42), AND(D131='club records'!$B$43, E131&lt;='club records'!$C$43))),"CR"," ")</f>
        <v xml:space="preserve"> </v>
      </c>
      <c r="T131" s="21" t="str">
        <f>IF(AND(A131=10000, OR(AND(D131='club records'!$B$44, E131&lt;='club records'!$C$44), AND(D131='club records'!$B$45, E131&lt;='club records'!$C$45))),"CR"," ")</f>
        <v xml:space="preserve"> </v>
      </c>
      <c r="U131" s="22" t="str">
        <f>IF(AND(A131="high jump", OR(AND(D131='club records'!$F$1, E131&gt;='club records'!$G$1), AND(D131='club records'!$F$2, E131&gt;='club records'!$G$2), AND(D131='club records'!$F$3, E131&gt;='club records'!$G$3),AND(D131='club records'!$F$4, E131&gt;='club records'!$G$4), AND(D131='club records'!$F$5, E131&gt;='club records'!$G$5))), "CR", " ")</f>
        <v xml:space="preserve"> </v>
      </c>
      <c r="V131" s="22" t="str">
        <f>IF(AND(A131="long jump", OR(AND(D131='club records'!$F$6, E131&gt;='club records'!$G$6), AND(D131='club records'!$F$7, E131&gt;='club records'!$G$7), AND(D131='club records'!$F$8, E131&gt;='club records'!$G$8), AND(D131='club records'!$F$9, E131&gt;='club records'!$G$9), AND(D131='club records'!$F$10, E131&gt;='club records'!$G$10))), "CR", " ")</f>
        <v xml:space="preserve"> </v>
      </c>
      <c r="W131" s="22" t="str">
        <f>IF(AND(A131="triple jump", OR(AND(D131='club records'!$F$11, E131&gt;='club records'!$G$11), AND(D131='club records'!$F$12, E131&gt;='club records'!$G$12), AND(D131='club records'!$F$13, E131&gt;='club records'!$G$13), AND(D131='club records'!$F$14, E131&gt;='club records'!$G$14), AND(D131='club records'!$F$15, E131&gt;='club records'!$G$15))), "CR", " ")</f>
        <v xml:space="preserve"> </v>
      </c>
      <c r="X131" s="22" t="str">
        <f>IF(AND(A131="pole vault", OR(AND(D131='club records'!$F$16, E131&gt;='club records'!$G$16), AND(D131='club records'!$F$17, E131&gt;='club records'!$G$17), AND(D131='club records'!$F$18, E131&gt;='club records'!$G$18), AND(D131='club records'!$F$19, E131&gt;='club records'!$G$19), AND(D131='club records'!$F$20, E131&gt;='club records'!$G$20))), "CR", " ")</f>
        <v xml:space="preserve"> </v>
      </c>
      <c r="Y131" s="22" t="str">
        <f>IF(AND(A131="discus 0.75", AND(D131='club records'!$F$21, E131&gt;='club records'!$G$21)), "CR", " ")</f>
        <v xml:space="preserve"> </v>
      </c>
      <c r="Z131" s="22" t="str">
        <f>IF(AND(A131="discus 1", OR(AND(D131='club records'!$F$22, E131&gt;='club records'!$G$22), AND(D131='club records'!$F$23, E131&gt;='club records'!$G$23), AND(D131='club records'!$F$24, E131&gt;='club records'!$G$24), AND(D131='club records'!$F$25, E131&gt;='club records'!$G$25))), "CR", " ")</f>
        <v xml:space="preserve"> </v>
      </c>
      <c r="AA131" s="22" t="str">
        <f>IF(AND(A131="hammer 3", OR(AND(D131='club records'!$F$26, E131&gt;='club records'!$G$26), AND(D131='club records'!$F$27, E131&gt;='club records'!$G$27), AND(D131='club records'!$F$28, E131&gt;='club records'!$G$28))), "CR", " ")</f>
        <v xml:space="preserve"> </v>
      </c>
      <c r="AB131" s="22" t="str">
        <f>IF(AND(A131="hammer 4", OR(AND(D131='club records'!$F$29, E131&gt;='club records'!$G$29), AND(D131='club records'!$F$30, E131&gt;='club records'!$G$30))), "CR", " ")</f>
        <v xml:space="preserve"> </v>
      </c>
      <c r="AC131" s="22" t="str">
        <f>IF(AND(A131="javelin 400", AND(D131='club records'!$F$31, E131&gt;='club records'!$G$31)), "CR", " ")</f>
        <v xml:space="preserve"> </v>
      </c>
      <c r="AD131" s="22" t="str">
        <f>IF(AND(A131="javelin 500", OR(AND(D131='club records'!$F$32, E131&gt;='club records'!$G$32), AND(D131='club records'!$F$33, E131&gt;='club records'!$G$33))), "CR", " ")</f>
        <v xml:space="preserve"> </v>
      </c>
      <c r="AE131" s="22" t="str">
        <f>IF(AND(A131="javelin 600", OR(AND(D131='club records'!$F$34, E131&gt;='club records'!$G$34), AND(D131='club records'!$F$35, E131&gt;='club records'!$G$35))), "CR", " ")</f>
        <v xml:space="preserve"> </v>
      </c>
      <c r="AF131" s="22" t="str">
        <f>IF(AND(A131="shot 2.72", AND(D131='club records'!$F$36, E131&gt;='club records'!$G$36)), "CR", " ")</f>
        <v xml:space="preserve"> </v>
      </c>
      <c r="AG131" s="22" t="str">
        <f>IF(AND(A131="shot 3", OR(AND(D131='club records'!$F$37, E131&gt;='club records'!$G$37), AND(D131='club records'!$F$38, E131&gt;='club records'!$G$38))), "CR", " ")</f>
        <v xml:space="preserve"> </v>
      </c>
      <c r="AH131" s="22" t="str">
        <f>IF(AND(A131="shot 4", OR(AND(D131='club records'!$F$39, E131&gt;='club records'!$G$39), AND(D131='club records'!$F$40, E131&gt;='club records'!$G$40))), "CR", " ")</f>
        <v xml:space="preserve"> </v>
      </c>
      <c r="AI131" s="22" t="str">
        <f>IF(AND(A131="70H", AND(D131='club records'!$J$6, E131&lt;='club records'!$K$6)), "CR", " ")</f>
        <v xml:space="preserve"> </v>
      </c>
      <c r="AJ131" s="22" t="str">
        <f>IF(AND(A131="75H", AND(D131='club records'!$J$7, E131&lt;='club records'!$K$7)), "CR", " ")</f>
        <v xml:space="preserve"> </v>
      </c>
      <c r="AK131" s="22" t="str">
        <f>IF(AND(A131="80H", AND(D131='club records'!$J$8, E131&lt;='club records'!$K$8)), "CR", " ")</f>
        <v xml:space="preserve"> </v>
      </c>
      <c r="AL131" s="22" t="str">
        <f>IF(AND(A131="100H", OR(AND(D131='club records'!$J$9, E131&lt;='club records'!$K$9), AND(D131='club records'!$J$10, E131&lt;='club records'!$K$10))), "CR", " ")</f>
        <v xml:space="preserve"> </v>
      </c>
      <c r="AM131" s="22" t="str">
        <f>IF(AND(A131="300H", AND(D131='club records'!$J$11, E131&lt;='club records'!$K$11)), "CR", " ")</f>
        <v xml:space="preserve"> </v>
      </c>
      <c r="AN131" s="22" t="str">
        <f>IF(AND(A131="400H", OR(AND(D131='club records'!$J$12, E131&lt;='club records'!$K$12), AND(D131='club records'!$J$13, E131&lt;='club records'!$K$13), AND(D131='club records'!$J$14, E131&lt;='club records'!$K$14))), "CR", " ")</f>
        <v xml:space="preserve"> </v>
      </c>
      <c r="AO131" s="22" t="str">
        <f>IF(AND(A131="1500SC", OR(AND(D131='club records'!$J$15, E131&lt;='club records'!$K$15), AND(D131='club records'!$J$16, E131&lt;='club records'!$K$16))), "CR", " ")</f>
        <v xml:space="preserve"> </v>
      </c>
      <c r="AP131" s="22" t="str">
        <f>IF(AND(A131="2000SC", OR(AND(D131='club records'!$J$18, E131&lt;='club records'!$K$18), AND(D131='club records'!$J$19, E131&lt;='club records'!$K$19))), "CR", " ")</f>
        <v xml:space="preserve"> </v>
      </c>
      <c r="AQ131" s="22" t="str">
        <f>IF(AND(A131="3000SC", AND(D131='club records'!$J$21, E131&lt;='club records'!$K$21)), "CR", " ")</f>
        <v xml:space="preserve"> </v>
      </c>
      <c r="AR131" s="21" t="str">
        <f>IF(AND(A131="4x100", OR(AND(D131='club records'!$N$1, E131&lt;='club records'!$O$1), AND(D131='club records'!$N$2, E131&lt;='club records'!$O$2), AND(D131='club records'!$N$3, E131&lt;='club records'!$O$3), AND(D131='club records'!$N$4, E131&lt;='club records'!$O$4), AND(D131='club records'!$N$5, E131&lt;='club records'!$O$5))), "CR", " ")</f>
        <v xml:space="preserve"> </v>
      </c>
      <c r="AS131" s="21" t="str">
        <f>IF(AND(A131="4x200", OR(AND(D131='club records'!$N$6, E131&lt;='club records'!$O$6), AND(D131='club records'!$N$7, E131&lt;='club records'!$O$7), AND(D131='club records'!$N$8, E131&lt;='club records'!$O$8), AND(D131='club records'!$N$9, E131&lt;='club records'!$O$9), AND(D131='club records'!$N$10, E131&lt;='club records'!$O$10))), "CR", " ")</f>
        <v xml:space="preserve"> </v>
      </c>
      <c r="AT131" s="21" t="str">
        <f>IF(AND(A131="4x300", OR(AND(D131='club records'!$N$11, E131&lt;='club records'!$O$11), AND(D131='club records'!$N$12, E131&lt;='club records'!$O$12))), "CR", " ")</f>
        <v xml:space="preserve"> </v>
      </c>
      <c r="AU131" s="21" t="str">
        <f>IF(AND(A131="4x400", OR(AND(D131='club records'!$N$13, E131&lt;='club records'!$O$13), AND(D131='club records'!$N$14, E131&lt;='club records'!$O$14), AND(D131='club records'!$N$15, E131&lt;='club records'!$O$15))), "CR", " ")</f>
        <v xml:space="preserve"> </v>
      </c>
      <c r="AV131" s="21" t="str">
        <f>IF(AND(A131="3x800", OR(AND(D131='club records'!$N$16, E131&lt;='club records'!$O$16), AND(D131='club records'!$N$17, E131&lt;='club records'!$O$17), AND(D131='club records'!$N$18, E131&lt;='club records'!$O$18), AND(D131='club records'!$N$19, E131&lt;='club records'!$O$19))), "CR", " ")</f>
        <v xml:space="preserve"> </v>
      </c>
      <c r="AW131" s="21" t="str">
        <f>IF(AND(A131="pentathlon", OR(AND(D131='club records'!$N$21, E131&gt;='club records'!$O$21), AND(D131='club records'!$N$22, E131&gt;='club records'!$O$22), AND(D131='club records'!$N$23, E131&gt;='club records'!$O$23), AND(D131='club records'!$N$24, E131&gt;='club records'!$O$24), AND(D131='club records'!$N$25, E131&gt;='club records'!$O$25))), "CR", " ")</f>
        <v xml:space="preserve"> </v>
      </c>
      <c r="AX131" s="21" t="str">
        <f>IF(AND(A131="heptathlon", OR(AND(D131='club records'!$N$26, E131&gt;='club records'!$O$26), AND(D131='club records'!$N$27, E131&gt;='club records'!$O$27), AND(D131='club records'!$N$28, E131&gt;='club records'!$O$28), )), "CR", " ")</f>
        <v xml:space="preserve"> </v>
      </c>
    </row>
    <row r="132" spans="1:50" ht="15" x14ac:dyDescent="0.25">
      <c r="A132" s="2">
        <v>75</v>
      </c>
      <c r="B132" s="2" t="s">
        <v>473</v>
      </c>
      <c r="C132" s="2" t="s">
        <v>474</v>
      </c>
      <c r="D132" s="13" t="s">
        <v>48</v>
      </c>
      <c r="E132" s="14">
        <v>10.98</v>
      </c>
      <c r="F132" s="19">
        <v>43639</v>
      </c>
      <c r="G132" s="2" t="s">
        <v>415</v>
      </c>
      <c r="H132" s="2" t="s">
        <v>469</v>
      </c>
      <c r="I132" s="20" t="s">
        <v>430</v>
      </c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1"/>
      <c r="AS132" s="21"/>
      <c r="AT132" s="21"/>
      <c r="AU132" s="21"/>
      <c r="AV132" s="21"/>
      <c r="AW132" s="21"/>
      <c r="AX132" s="21"/>
    </row>
    <row r="133" spans="1:50" ht="15" x14ac:dyDescent="0.25">
      <c r="A133" s="2">
        <v>75</v>
      </c>
      <c r="B133" s="2" t="s">
        <v>300</v>
      </c>
      <c r="C133" s="2" t="s">
        <v>301</v>
      </c>
      <c r="D133" s="13" t="s">
        <v>48</v>
      </c>
      <c r="E133" s="14">
        <v>11.53</v>
      </c>
      <c r="F133" s="19">
        <v>43582</v>
      </c>
      <c r="G133" s="2" t="s">
        <v>341</v>
      </c>
      <c r="H133" s="2" t="s">
        <v>349</v>
      </c>
      <c r="I133" s="20" t="str">
        <f>IF(OR(K133="CR", J133="CR", L133="CR", M133="CR", N133="CR", O133="CR", P133="CR", Q133="CR", R133="CR", S133="CR",T133="CR", U133="CR", V133="CR", W133="CR", X133="CR", Y133="CR", Z133="CR", AA133="CR", AB133="CR", AC133="CR", AD133="CR", AE133="CR", AF133="CR", AG133="CR", AH133="CR", AI133="CR", AJ133="CR", AK133="CR", AL133="CR", AM133="CR", AN133="CR", AO133="CR", AP133="CR", AQ133="CR", AR133="CR", AS133="CR", AT133="CR", AU133="CR", AV133="CR", AW133="CR", AX133="CR"), "***CLUB RECORD***", "")</f>
        <v/>
      </c>
      <c r="J133" s="21" t="str">
        <f>IF(AND(A133=100, OR(AND(D133='club records'!$B$6, E133&lt;='club records'!$C$6), AND(D133='club records'!$B$7, E133&lt;='club records'!$C$7), AND(D133='club records'!$B$8, E133&lt;='club records'!$C$8), AND(D133='club records'!$B$9, E133&lt;='club records'!$C$9), AND(D133='club records'!$B$10, E133&lt;='club records'!$C$10))),"CR"," ")</f>
        <v xml:space="preserve"> </v>
      </c>
      <c r="K133" s="21" t="str">
        <f>IF(AND(A133=200, OR(AND(D133='club records'!$B$11, E133&lt;='club records'!$C$11), AND(D133='club records'!$B$12, E133&lt;='club records'!$C$12), AND(D133='club records'!$B$13, E133&lt;='club records'!$C$13), AND(D133='club records'!$B$14, E133&lt;='club records'!$C$14), AND(D133='club records'!$B$15, E133&lt;='club records'!$C$15))),"CR"," ")</f>
        <v xml:space="preserve"> </v>
      </c>
      <c r="L133" s="21" t="str">
        <f>IF(AND(A133=300, OR(AND(D133='club records'!$B$16, E133&lt;='club records'!$C$16), AND(D133='club records'!$B$17, E133&lt;='club records'!$C$17))),"CR"," ")</f>
        <v xml:space="preserve"> </v>
      </c>
      <c r="M133" s="21" t="str">
        <f>IF(AND(A133=400, OR(AND(D133='club records'!$B$19, E133&lt;='club records'!$C$19), AND(D133='club records'!$B$20, E133&lt;='club records'!$C$20), AND(D133='club records'!$B$21, E133&lt;='club records'!$C$21))),"CR"," ")</f>
        <v xml:space="preserve"> </v>
      </c>
      <c r="N133" s="21" t="str">
        <f>IF(AND(A133=800, OR(AND(D133='club records'!$B$22, E133&lt;='club records'!$C$22), AND(D133='club records'!$B$23, E133&lt;='club records'!$C$23), AND(D133='club records'!$B$24, E133&lt;='club records'!$C$24), AND(D133='club records'!$B$25, E133&lt;='club records'!$C$25), AND(D133='club records'!$B$26, E133&lt;='club records'!$C$26))),"CR"," ")</f>
        <v xml:space="preserve"> </v>
      </c>
      <c r="O133" s="21" t="str">
        <f>IF(AND(A133=1200, AND(D133='club records'!$B$28, E133&lt;='club records'!$C$28)),"CR"," ")</f>
        <v xml:space="preserve"> </v>
      </c>
      <c r="P133" s="21" t="str">
        <f>IF(AND(A133=1500, OR(AND(D133='club records'!$B$29, E133&lt;='club records'!$C$29), AND(D133='club records'!$B$30, E133&lt;='club records'!$C$30), AND(D133='club records'!$B$31, E133&lt;='club records'!$C$31), AND(D133='club records'!$B$32, E133&lt;='club records'!$C$32), AND(D133='club records'!$B$33, E133&lt;='club records'!$C$33))),"CR"," ")</f>
        <v xml:space="preserve"> </v>
      </c>
      <c r="Q133" s="21" t="str">
        <f>IF(AND(A133="1M", AND(D133='club records'!$B$37,E133&lt;='club records'!$C$37)),"CR"," ")</f>
        <v xml:space="preserve"> </v>
      </c>
      <c r="R133" s="21" t="str">
        <f>IF(AND(A133=3000, OR(AND(D133='club records'!$B$39, E133&lt;='club records'!$C$39), AND(D133='club records'!$B$40, E133&lt;='club records'!$C$40), AND(D133='club records'!$B$41, E133&lt;='club records'!$C$41))),"CR"," ")</f>
        <v xml:space="preserve"> </v>
      </c>
      <c r="S133" s="21" t="str">
        <f>IF(AND(A133=5000, OR(AND(D133='club records'!$B$42, E133&lt;='club records'!$C$42), AND(D133='club records'!$B$43, E133&lt;='club records'!$C$43))),"CR"," ")</f>
        <v xml:space="preserve"> </v>
      </c>
      <c r="T133" s="21" t="str">
        <f>IF(AND(A133=10000, OR(AND(D133='club records'!$B$44, E133&lt;='club records'!$C$44), AND(D133='club records'!$B$45, E133&lt;='club records'!$C$45))),"CR"," ")</f>
        <v xml:space="preserve"> </v>
      </c>
      <c r="U133" s="22" t="str">
        <f>IF(AND(A133="high jump", OR(AND(D133='club records'!$F$1, E133&gt;='club records'!$G$1), AND(D133='club records'!$F$2, E133&gt;='club records'!$G$2), AND(D133='club records'!$F$3, E133&gt;='club records'!$G$3),AND(D133='club records'!$F$4, E133&gt;='club records'!$G$4), AND(D133='club records'!$F$5, E133&gt;='club records'!$G$5))), "CR", " ")</f>
        <v xml:space="preserve"> </v>
      </c>
      <c r="V133" s="22" t="str">
        <f>IF(AND(A133="long jump", OR(AND(D133='club records'!$F$6, E133&gt;='club records'!$G$6), AND(D133='club records'!$F$7, E133&gt;='club records'!$G$7), AND(D133='club records'!$F$8, E133&gt;='club records'!$G$8), AND(D133='club records'!$F$9, E133&gt;='club records'!$G$9), AND(D133='club records'!$F$10, E133&gt;='club records'!$G$10))), "CR", " ")</f>
        <v xml:space="preserve"> </v>
      </c>
      <c r="W133" s="22" t="str">
        <f>IF(AND(A133="triple jump", OR(AND(D133='club records'!$F$11, E133&gt;='club records'!$G$11), AND(D133='club records'!$F$12, E133&gt;='club records'!$G$12), AND(D133='club records'!$F$13, E133&gt;='club records'!$G$13), AND(D133='club records'!$F$14, E133&gt;='club records'!$G$14), AND(D133='club records'!$F$15, E133&gt;='club records'!$G$15))), "CR", " ")</f>
        <v xml:space="preserve"> </v>
      </c>
      <c r="X133" s="22" t="str">
        <f>IF(AND(A133="pole vault", OR(AND(D133='club records'!$F$16, E133&gt;='club records'!$G$16), AND(D133='club records'!$F$17, E133&gt;='club records'!$G$17), AND(D133='club records'!$F$18, E133&gt;='club records'!$G$18), AND(D133='club records'!$F$19, E133&gt;='club records'!$G$19), AND(D133='club records'!$F$20, E133&gt;='club records'!$G$20))), "CR", " ")</f>
        <v xml:space="preserve"> </v>
      </c>
      <c r="Y133" s="22" t="str">
        <f>IF(AND(A133="discus 0.75", AND(D133='club records'!$F$21, E133&gt;='club records'!$G$21)), "CR", " ")</f>
        <v xml:space="preserve"> </v>
      </c>
      <c r="Z133" s="22" t="str">
        <f>IF(AND(A133="discus 1", OR(AND(D133='club records'!$F$22, E133&gt;='club records'!$G$22), AND(D133='club records'!$F$23, E133&gt;='club records'!$G$23), AND(D133='club records'!$F$24, E133&gt;='club records'!$G$24), AND(D133='club records'!$F$25, E133&gt;='club records'!$G$25))), "CR", " ")</f>
        <v xml:space="preserve"> </v>
      </c>
      <c r="AA133" s="22" t="str">
        <f>IF(AND(A133="hammer 3", OR(AND(D133='club records'!$F$26, E133&gt;='club records'!$G$26), AND(D133='club records'!$F$27, E133&gt;='club records'!$G$27), AND(D133='club records'!$F$28, E133&gt;='club records'!$G$28))), "CR", " ")</f>
        <v xml:space="preserve"> </v>
      </c>
      <c r="AB133" s="22" t="str">
        <f>IF(AND(A133="hammer 4", OR(AND(D133='club records'!$F$29, E133&gt;='club records'!$G$29), AND(D133='club records'!$F$30, E133&gt;='club records'!$G$30))), "CR", " ")</f>
        <v xml:space="preserve"> </v>
      </c>
      <c r="AC133" s="22" t="str">
        <f>IF(AND(A133="javelin 400", AND(D133='club records'!$F$31, E133&gt;='club records'!$G$31)), "CR", " ")</f>
        <v xml:space="preserve"> </v>
      </c>
      <c r="AD133" s="22" t="str">
        <f>IF(AND(A133="javelin 500", OR(AND(D133='club records'!$F$32, E133&gt;='club records'!$G$32), AND(D133='club records'!$F$33, E133&gt;='club records'!$G$33))), "CR", " ")</f>
        <v xml:space="preserve"> </v>
      </c>
      <c r="AE133" s="22" t="str">
        <f>IF(AND(A133="javelin 600", OR(AND(D133='club records'!$F$34, E133&gt;='club records'!$G$34), AND(D133='club records'!$F$35, E133&gt;='club records'!$G$35))), "CR", " ")</f>
        <v xml:space="preserve"> </v>
      </c>
      <c r="AF133" s="22" t="str">
        <f>IF(AND(A133="shot 2.72", AND(D133='club records'!$F$36, E133&gt;='club records'!$G$36)), "CR", " ")</f>
        <v xml:space="preserve"> </v>
      </c>
      <c r="AG133" s="22" t="str">
        <f>IF(AND(A133="shot 3", OR(AND(D133='club records'!$F$37, E133&gt;='club records'!$G$37), AND(D133='club records'!$F$38, E133&gt;='club records'!$G$38))), "CR", " ")</f>
        <v xml:space="preserve"> </v>
      </c>
      <c r="AH133" s="22" t="str">
        <f>IF(AND(A133="shot 4", OR(AND(D133='club records'!$F$39, E133&gt;='club records'!$G$39), AND(D133='club records'!$F$40, E133&gt;='club records'!$G$40))), "CR", " ")</f>
        <v xml:space="preserve"> </v>
      </c>
      <c r="AI133" s="22" t="str">
        <f>IF(AND(A133="70H", AND(D133='club records'!$J$6, E133&lt;='club records'!$K$6)), "CR", " ")</f>
        <v xml:space="preserve"> </v>
      </c>
      <c r="AJ133" s="22" t="str">
        <f>IF(AND(A133="75H", AND(D133='club records'!$J$7, E133&lt;='club records'!$K$7)), "CR", " ")</f>
        <v xml:space="preserve"> </v>
      </c>
      <c r="AK133" s="22" t="str">
        <f>IF(AND(A133="80H", AND(D133='club records'!$J$8, E133&lt;='club records'!$K$8)), "CR", " ")</f>
        <v xml:space="preserve"> </v>
      </c>
      <c r="AL133" s="22" t="str">
        <f>IF(AND(A133="100H", OR(AND(D133='club records'!$J$9, E133&lt;='club records'!$K$9), AND(D133='club records'!$J$10, E133&lt;='club records'!$K$10))), "CR", " ")</f>
        <v xml:space="preserve"> </v>
      </c>
      <c r="AM133" s="22" t="str">
        <f>IF(AND(A133="300H", AND(D133='club records'!$J$11, E133&lt;='club records'!$K$11)), "CR", " ")</f>
        <v xml:space="preserve"> </v>
      </c>
      <c r="AN133" s="22" t="str">
        <f>IF(AND(A133="400H", OR(AND(D133='club records'!$J$12, E133&lt;='club records'!$K$12), AND(D133='club records'!$J$13, E133&lt;='club records'!$K$13), AND(D133='club records'!$J$14, E133&lt;='club records'!$K$14))), "CR", " ")</f>
        <v xml:space="preserve"> </v>
      </c>
      <c r="AO133" s="22" t="str">
        <f>IF(AND(A133="1500SC", OR(AND(D133='club records'!$J$15, E133&lt;='club records'!$K$15), AND(D133='club records'!$J$16, E133&lt;='club records'!$K$16))), "CR", " ")</f>
        <v xml:space="preserve"> </v>
      </c>
      <c r="AP133" s="22" t="str">
        <f>IF(AND(A133="2000SC", OR(AND(D133='club records'!$J$18, E133&lt;='club records'!$K$18), AND(D133='club records'!$J$19, E133&lt;='club records'!$K$19))), "CR", " ")</f>
        <v xml:space="preserve"> </v>
      </c>
      <c r="AQ133" s="22" t="str">
        <f>IF(AND(A133="3000SC", AND(D133='club records'!$J$21, E133&lt;='club records'!$K$21)), "CR", " ")</f>
        <v xml:space="preserve"> </v>
      </c>
      <c r="AR133" s="21" t="str">
        <f>IF(AND(A133="4x100", OR(AND(D133='club records'!$N$1, E133&lt;='club records'!$O$1), AND(D133='club records'!$N$2, E133&lt;='club records'!$O$2), AND(D133='club records'!$N$3, E133&lt;='club records'!$O$3), AND(D133='club records'!$N$4, E133&lt;='club records'!$O$4), AND(D133='club records'!$N$5, E133&lt;='club records'!$O$5))), "CR", " ")</f>
        <v xml:space="preserve"> </v>
      </c>
      <c r="AS133" s="21" t="str">
        <f>IF(AND(A133="4x200", OR(AND(D133='club records'!$N$6, E133&lt;='club records'!$O$6), AND(D133='club records'!$N$7, E133&lt;='club records'!$O$7), AND(D133='club records'!$N$8, E133&lt;='club records'!$O$8), AND(D133='club records'!$N$9, E133&lt;='club records'!$O$9), AND(D133='club records'!$N$10, E133&lt;='club records'!$O$10))), "CR", " ")</f>
        <v xml:space="preserve"> </v>
      </c>
      <c r="AT133" s="21" t="str">
        <f>IF(AND(A133="4x300", OR(AND(D133='club records'!$N$11, E133&lt;='club records'!$O$11), AND(D133='club records'!$N$12, E133&lt;='club records'!$O$12))), "CR", " ")</f>
        <v xml:space="preserve"> </v>
      </c>
      <c r="AU133" s="21" t="str">
        <f>IF(AND(A133="4x400", OR(AND(D133='club records'!$N$13, E133&lt;='club records'!$O$13), AND(D133='club records'!$N$14, E133&lt;='club records'!$O$14), AND(D133='club records'!$N$15, E133&lt;='club records'!$O$15))), "CR", " ")</f>
        <v xml:space="preserve"> </v>
      </c>
      <c r="AV133" s="21" t="str">
        <f>IF(AND(A133="3x800", OR(AND(D133='club records'!$N$16, E133&lt;='club records'!$O$16), AND(D133='club records'!$N$17, E133&lt;='club records'!$O$17), AND(D133='club records'!$N$18, E133&lt;='club records'!$O$18), AND(D133='club records'!$N$19, E133&lt;='club records'!$O$19))), "CR", " ")</f>
        <v xml:space="preserve"> </v>
      </c>
      <c r="AW133" s="21" t="str">
        <f>IF(AND(A133="pentathlon", OR(AND(D133='club records'!$N$21, E133&gt;='club records'!$O$21), AND(D133='club records'!$N$22, E133&gt;='club records'!$O$22), AND(D133='club records'!$N$23, E133&gt;='club records'!$O$23), AND(D133='club records'!$N$24, E133&gt;='club records'!$O$24), AND(D133='club records'!$N$25, E133&gt;='club records'!$O$25))), "CR", " ")</f>
        <v xml:space="preserve"> </v>
      </c>
      <c r="AX133" s="21" t="str">
        <f>IF(AND(A133="heptathlon", OR(AND(D133='club records'!$N$26, E133&gt;='club records'!$O$26), AND(D133='club records'!$N$27, E133&gt;='club records'!$O$27), AND(D133='club records'!$N$28, E133&gt;='club records'!$O$28), )), "CR", " ")</f>
        <v xml:space="preserve"> </v>
      </c>
    </row>
    <row r="134" spans="1:50" ht="15" x14ac:dyDescent="0.25">
      <c r="A134" s="2">
        <v>75</v>
      </c>
      <c r="B134" s="2" t="s">
        <v>35</v>
      </c>
      <c r="C134" s="2" t="s">
        <v>153</v>
      </c>
      <c r="D134" s="13" t="s">
        <v>48</v>
      </c>
      <c r="E134" s="14">
        <v>12.55</v>
      </c>
      <c r="F134" s="19">
        <v>43604</v>
      </c>
      <c r="G134" s="2" t="s">
        <v>341</v>
      </c>
      <c r="H134" s="2" t="s">
        <v>386</v>
      </c>
      <c r="I134" s="20" t="str">
        <f>IF(OR(K134="CR", J134="CR", L134="CR", M134="CR", N134="CR", O134="CR", P134="CR", Q134="CR", R134="CR", S134="CR",T134="CR", U134="CR", V134="CR", W134="CR", X134="CR", Y134="CR", Z134="CR", AA134="CR", AB134="CR", AC134="CR", AD134="CR", AE134="CR", AF134="CR", AG134="CR", AH134="CR", AI134="CR", AJ134="CR", AK134="CR", AL134="CR", AM134="CR", AN134="CR", AO134="CR", AP134="CR", AQ134="CR", AR134="CR", AS134="CR", AT134="CR", AU134="CR", AV134="CR", AW134="CR", AX134="CR"), "***CLUB RECORD***", "")</f>
        <v/>
      </c>
      <c r="J134" s="21" t="str">
        <f>IF(AND(A134=100, OR(AND(D134='club records'!$B$6, E134&lt;='club records'!$C$6), AND(D134='club records'!$B$7, E134&lt;='club records'!$C$7), AND(D134='club records'!$B$8, E134&lt;='club records'!$C$8), AND(D134='club records'!$B$9, E134&lt;='club records'!$C$9), AND(D134='club records'!$B$10, E134&lt;='club records'!$C$10))),"CR"," ")</f>
        <v xml:space="preserve"> </v>
      </c>
      <c r="K134" s="21" t="str">
        <f>IF(AND(A134=200, OR(AND(D134='club records'!$B$11, E134&lt;='club records'!$C$11), AND(D134='club records'!$B$12, E134&lt;='club records'!$C$12), AND(D134='club records'!$B$13, E134&lt;='club records'!$C$13), AND(D134='club records'!$B$14, E134&lt;='club records'!$C$14), AND(D134='club records'!$B$15, E134&lt;='club records'!$C$15))),"CR"," ")</f>
        <v xml:space="preserve"> </v>
      </c>
      <c r="L134" s="21" t="str">
        <f>IF(AND(A134=300, OR(AND(D134='club records'!$B$16, E134&lt;='club records'!$C$16), AND(D134='club records'!$B$17, E134&lt;='club records'!$C$17))),"CR"," ")</f>
        <v xml:space="preserve"> </v>
      </c>
      <c r="M134" s="21" t="str">
        <f>IF(AND(A134=400, OR(AND(D134='club records'!$B$19, E134&lt;='club records'!$C$19), AND(D134='club records'!$B$20, E134&lt;='club records'!$C$20), AND(D134='club records'!$B$21, E134&lt;='club records'!$C$21))),"CR"," ")</f>
        <v xml:space="preserve"> </v>
      </c>
      <c r="N134" s="21" t="str">
        <f>IF(AND(A134=800, OR(AND(D134='club records'!$B$22, E134&lt;='club records'!$C$22), AND(D134='club records'!$B$23, E134&lt;='club records'!$C$23), AND(D134='club records'!$B$24, E134&lt;='club records'!$C$24), AND(D134='club records'!$B$25, E134&lt;='club records'!$C$25), AND(D134='club records'!$B$26, E134&lt;='club records'!$C$26))),"CR"," ")</f>
        <v xml:space="preserve"> </v>
      </c>
      <c r="O134" s="21" t="str">
        <f>IF(AND(A134=1200, AND(D134='club records'!$B$28, E134&lt;='club records'!$C$28)),"CR"," ")</f>
        <v xml:space="preserve"> </v>
      </c>
      <c r="P134" s="21" t="str">
        <f>IF(AND(A134=1500, OR(AND(D134='club records'!$B$29, E134&lt;='club records'!$C$29), AND(D134='club records'!$B$30, E134&lt;='club records'!$C$30), AND(D134='club records'!$B$31, E134&lt;='club records'!$C$31), AND(D134='club records'!$B$32, E134&lt;='club records'!$C$32), AND(D134='club records'!$B$33, E134&lt;='club records'!$C$33))),"CR"," ")</f>
        <v xml:space="preserve"> </v>
      </c>
      <c r="Q134" s="21" t="str">
        <f>IF(AND(A134="1M", AND(D134='club records'!$B$37,E134&lt;='club records'!$C$37)),"CR"," ")</f>
        <v xml:space="preserve"> </v>
      </c>
      <c r="R134" s="21" t="str">
        <f>IF(AND(A134=3000, OR(AND(D134='club records'!$B$39, E134&lt;='club records'!$C$39), AND(D134='club records'!$B$40, E134&lt;='club records'!$C$40), AND(D134='club records'!$B$41, E134&lt;='club records'!$C$41))),"CR"," ")</f>
        <v xml:space="preserve"> </v>
      </c>
      <c r="S134" s="21" t="str">
        <f>IF(AND(A134=5000, OR(AND(D134='club records'!$B$42, E134&lt;='club records'!$C$42), AND(D134='club records'!$B$43, E134&lt;='club records'!$C$43))),"CR"," ")</f>
        <v xml:space="preserve"> </v>
      </c>
      <c r="T134" s="21" t="str">
        <f>IF(AND(A134=10000, OR(AND(D134='club records'!$B$44, E134&lt;='club records'!$C$44), AND(D134='club records'!$B$45, E134&lt;='club records'!$C$45))),"CR"," ")</f>
        <v xml:space="preserve"> </v>
      </c>
      <c r="U134" s="22" t="str">
        <f>IF(AND(A134="high jump", OR(AND(D134='club records'!$F$1, E134&gt;='club records'!$G$1), AND(D134='club records'!$F$2, E134&gt;='club records'!$G$2), AND(D134='club records'!$F$3, E134&gt;='club records'!$G$3),AND(D134='club records'!$F$4, E134&gt;='club records'!$G$4), AND(D134='club records'!$F$5, E134&gt;='club records'!$G$5))), "CR", " ")</f>
        <v xml:space="preserve"> </v>
      </c>
      <c r="V134" s="22" t="str">
        <f>IF(AND(A134="long jump", OR(AND(D134='club records'!$F$6, E134&gt;='club records'!$G$6), AND(D134='club records'!$F$7, E134&gt;='club records'!$G$7), AND(D134='club records'!$F$8, E134&gt;='club records'!$G$8), AND(D134='club records'!$F$9, E134&gt;='club records'!$G$9), AND(D134='club records'!$F$10, E134&gt;='club records'!$G$10))), "CR", " ")</f>
        <v xml:space="preserve"> </v>
      </c>
      <c r="W134" s="22" t="str">
        <f>IF(AND(A134="triple jump", OR(AND(D134='club records'!$F$11, E134&gt;='club records'!$G$11), AND(D134='club records'!$F$12, E134&gt;='club records'!$G$12), AND(D134='club records'!$F$13, E134&gt;='club records'!$G$13), AND(D134='club records'!$F$14, E134&gt;='club records'!$G$14), AND(D134='club records'!$F$15, E134&gt;='club records'!$G$15))), "CR", " ")</f>
        <v xml:space="preserve"> </v>
      </c>
      <c r="X134" s="22" t="str">
        <f>IF(AND(A134="pole vault", OR(AND(D134='club records'!$F$16, E134&gt;='club records'!$G$16), AND(D134='club records'!$F$17, E134&gt;='club records'!$G$17), AND(D134='club records'!$F$18, E134&gt;='club records'!$G$18), AND(D134='club records'!$F$19, E134&gt;='club records'!$G$19), AND(D134='club records'!$F$20, E134&gt;='club records'!$G$20))), "CR", " ")</f>
        <v xml:space="preserve"> </v>
      </c>
      <c r="Y134" s="22" t="str">
        <f>IF(AND(A134="discus 0.75", AND(D134='club records'!$F$21, E134&gt;='club records'!$G$21)), "CR", " ")</f>
        <v xml:space="preserve"> </v>
      </c>
      <c r="Z134" s="22" t="str">
        <f>IF(AND(A134="discus 1", OR(AND(D134='club records'!$F$22, E134&gt;='club records'!$G$22), AND(D134='club records'!$F$23, E134&gt;='club records'!$G$23), AND(D134='club records'!$F$24, E134&gt;='club records'!$G$24), AND(D134='club records'!$F$25, E134&gt;='club records'!$G$25))), "CR", " ")</f>
        <v xml:space="preserve"> </v>
      </c>
      <c r="AA134" s="22" t="str">
        <f>IF(AND(A134="hammer 3", OR(AND(D134='club records'!$F$26, E134&gt;='club records'!$G$26), AND(D134='club records'!$F$27, E134&gt;='club records'!$G$27), AND(D134='club records'!$F$28, E134&gt;='club records'!$G$28))), "CR", " ")</f>
        <v xml:space="preserve"> </v>
      </c>
      <c r="AB134" s="22" t="str">
        <f>IF(AND(A134="hammer 4", OR(AND(D134='club records'!$F$29, E134&gt;='club records'!$G$29), AND(D134='club records'!$F$30, E134&gt;='club records'!$G$30))), "CR", " ")</f>
        <v xml:space="preserve"> </v>
      </c>
      <c r="AC134" s="22" t="str">
        <f>IF(AND(A134="javelin 400", AND(D134='club records'!$F$31, E134&gt;='club records'!$G$31)), "CR", " ")</f>
        <v xml:space="preserve"> </v>
      </c>
      <c r="AD134" s="22" t="str">
        <f>IF(AND(A134="javelin 500", OR(AND(D134='club records'!$F$32, E134&gt;='club records'!$G$32), AND(D134='club records'!$F$33, E134&gt;='club records'!$G$33))), "CR", " ")</f>
        <v xml:space="preserve"> </v>
      </c>
      <c r="AE134" s="22" t="str">
        <f>IF(AND(A134="javelin 600", OR(AND(D134='club records'!$F$34, E134&gt;='club records'!$G$34), AND(D134='club records'!$F$35, E134&gt;='club records'!$G$35))), "CR", " ")</f>
        <v xml:space="preserve"> </v>
      </c>
      <c r="AF134" s="22" t="str">
        <f>IF(AND(A134="shot 2.72", AND(D134='club records'!$F$36, E134&gt;='club records'!$G$36)), "CR", " ")</f>
        <v xml:space="preserve"> </v>
      </c>
      <c r="AG134" s="22" t="str">
        <f>IF(AND(A134="shot 3", OR(AND(D134='club records'!$F$37, E134&gt;='club records'!$G$37), AND(D134='club records'!$F$38, E134&gt;='club records'!$G$38))), "CR", " ")</f>
        <v xml:space="preserve"> </v>
      </c>
      <c r="AH134" s="22" t="str">
        <f>IF(AND(A134="shot 4", OR(AND(D134='club records'!$F$39, E134&gt;='club records'!$G$39), AND(D134='club records'!$F$40, E134&gt;='club records'!$G$40))), "CR", " ")</f>
        <v xml:space="preserve"> </v>
      </c>
      <c r="AI134" s="22" t="str">
        <f>IF(AND(A134="70H", AND(D134='club records'!$J$6, E134&lt;='club records'!$K$6)), "CR", " ")</f>
        <v xml:space="preserve"> </v>
      </c>
      <c r="AJ134" s="22" t="str">
        <f>IF(AND(A134="75H", AND(D134='club records'!$J$7, E134&lt;='club records'!$K$7)), "CR", " ")</f>
        <v xml:space="preserve"> </v>
      </c>
      <c r="AK134" s="22" t="str">
        <f>IF(AND(A134="80H", AND(D134='club records'!$J$8, E134&lt;='club records'!$K$8)), "CR", " ")</f>
        <v xml:space="preserve"> </v>
      </c>
      <c r="AL134" s="22" t="str">
        <f>IF(AND(A134="100H", OR(AND(D134='club records'!$J$9, E134&lt;='club records'!$K$9), AND(D134='club records'!$J$10, E134&lt;='club records'!$K$10))), "CR", " ")</f>
        <v xml:space="preserve"> </v>
      </c>
      <c r="AM134" s="22" t="str">
        <f>IF(AND(A134="300H", AND(D134='club records'!$J$11, E134&lt;='club records'!$K$11)), "CR", " ")</f>
        <v xml:space="preserve"> </v>
      </c>
      <c r="AN134" s="22" t="str">
        <f>IF(AND(A134="400H", OR(AND(D134='club records'!$J$12, E134&lt;='club records'!$K$12), AND(D134='club records'!$J$13, E134&lt;='club records'!$K$13), AND(D134='club records'!$J$14, E134&lt;='club records'!$K$14))), "CR", " ")</f>
        <v xml:space="preserve"> </v>
      </c>
      <c r="AO134" s="22" t="str">
        <f>IF(AND(A134="1500SC", OR(AND(D134='club records'!$J$15, E134&lt;='club records'!$K$15), AND(D134='club records'!$J$16, E134&lt;='club records'!$K$16))), "CR", " ")</f>
        <v xml:space="preserve"> </v>
      </c>
      <c r="AP134" s="22" t="str">
        <f>IF(AND(A134="2000SC", OR(AND(D134='club records'!$J$18, E134&lt;='club records'!$K$18), AND(D134='club records'!$J$19, E134&lt;='club records'!$K$19))), "CR", " ")</f>
        <v xml:space="preserve"> </v>
      </c>
      <c r="AQ134" s="22" t="str">
        <f>IF(AND(A134="3000SC", AND(D134='club records'!$J$21, E134&lt;='club records'!$K$21)), "CR", " ")</f>
        <v xml:space="preserve"> </v>
      </c>
      <c r="AR134" s="21" t="str">
        <f>IF(AND(A134="4x100", OR(AND(D134='club records'!$N$1, E134&lt;='club records'!$O$1), AND(D134='club records'!$N$2, E134&lt;='club records'!$O$2), AND(D134='club records'!$N$3, E134&lt;='club records'!$O$3), AND(D134='club records'!$N$4, E134&lt;='club records'!$O$4), AND(D134='club records'!$N$5, E134&lt;='club records'!$O$5))), "CR", " ")</f>
        <v xml:space="preserve"> </v>
      </c>
      <c r="AS134" s="21" t="str">
        <f>IF(AND(A134="4x200", OR(AND(D134='club records'!$N$6, E134&lt;='club records'!$O$6), AND(D134='club records'!$N$7, E134&lt;='club records'!$O$7), AND(D134='club records'!$N$8, E134&lt;='club records'!$O$8), AND(D134='club records'!$N$9, E134&lt;='club records'!$O$9), AND(D134='club records'!$N$10, E134&lt;='club records'!$O$10))), "CR", " ")</f>
        <v xml:space="preserve"> </v>
      </c>
      <c r="AT134" s="21" t="str">
        <f>IF(AND(A134="4x300", OR(AND(D134='club records'!$N$11, E134&lt;='club records'!$O$11), AND(D134='club records'!$N$12, E134&lt;='club records'!$O$12))), "CR", " ")</f>
        <v xml:space="preserve"> </v>
      </c>
      <c r="AU134" s="21" t="str">
        <f>IF(AND(A134="4x400", OR(AND(D134='club records'!$N$13, E134&lt;='club records'!$O$13), AND(D134='club records'!$N$14, E134&lt;='club records'!$O$14), AND(D134='club records'!$N$15, E134&lt;='club records'!$O$15))), "CR", " ")</f>
        <v xml:space="preserve"> </v>
      </c>
      <c r="AV134" s="21" t="str">
        <f>IF(AND(A134="3x800", OR(AND(D134='club records'!$N$16, E134&lt;='club records'!$O$16), AND(D134='club records'!$N$17, E134&lt;='club records'!$O$17), AND(D134='club records'!$N$18, E134&lt;='club records'!$O$18), AND(D134='club records'!$N$19, E134&lt;='club records'!$O$19))), "CR", " ")</f>
        <v xml:space="preserve"> </v>
      </c>
      <c r="AW134" s="21" t="str">
        <f>IF(AND(A134="pentathlon", OR(AND(D134='club records'!$N$21, E134&gt;='club records'!$O$21), AND(D134='club records'!$N$22, E134&gt;='club records'!$O$22), AND(D134='club records'!$N$23, E134&gt;='club records'!$O$23), AND(D134='club records'!$N$24, E134&gt;='club records'!$O$24), AND(D134='club records'!$N$25, E134&gt;='club records'!$O$25))), "CR", " ")</f>
        <v xml:space="preserve"> </v>
      </c>
      <c r="AX134" s="21" t="str">
        <f>IF(AND(A134="heptathlon", OR(AND(D134='club records'!$N$26, E134&gt;='club records'!$O$26), AND(D134='club records'!$N$27, E134&gt;='club records'!$O$27), AND(D134='club records'!$N$28, E134&gt;='club records'!$O$28), )), "CR", " ")</f>
        <v xml:space="preserve"> </v>
      </c>
    </row>
    <row r="135" spans="1:50" ht="15" x14ac:dyDescent="0.25">
      <c r="A135" s="2">
        <v>100</v>
      </c>
      <c r="B135" s="2" t="s">
        <v>16</v>
      </c>
      <c r="C135" s="2" t="s">
        <v>27</v>
      </c>
      <c r="D135" s="13" t="s">
        <v>48</v>
      </c>
      <c r="E135" s="14">
        <v>14.04</v>
      </c>
      <c r="F135" s="19">
        <v>39903</v>
      </c>
      <c r="G135" s="2" t="s">
        <v>294</v>
      </c>
      <c r="H135" s="2" t="s">
        <v>295</v>
      </c>
      <c r="I135" s="20" t="str">
        <f>IF(OR(K135="CR", J135="CR", L135="CR", M135="CR", N135="CR", O135="CR", P135="CR", Q135="CR", R135="CR", S135="CR",T135="CR", U135="CR", V135="CR", W135="CR", X135="CR", Y135="CR", Z135="CR", AA135="CR", AB135="CR", AC135="CR", AD135="CR", AE135="CR", AF135="CR", AG135="CR", AH135="CR", AI135="CR", AJ135="CR", AK135="CR", AL135="CR", AM135="CR", AN135="CR", AO135="CR", AP135="CR", AQ135="CR", AR135="CR", AS135="CR", AT135="CR", AU135="CR", AV135="CR", AW135="CR", AX135="CR"), "***CLUB RECORD***", "")</f>
        <v/>
      </c>
      <c r="J135" s="21" t="str">
        <f>IF(AND(A135=100, OR(AND(D135='club records'!$B$6, E135&lt;='club records'!$C$6), AND(D135='club records'!$B$7, E135&lt;='club records'!$C$7), AND(D135='club records'!$B$8, E135&lt;='club records'!$C$8), AND(D135='club records'!$B$9, E135&lt;='club records'!$C$9), AND(D135='club records'!$B$10, E135&lt;='club records'!$C$10))),"CR"," ")</f>
        <v xml:space="preserve"> </v>
      </c>
      <c r="K135" s="21" t="str">
        <f>IF(AND(A135=200, OR(AND(D135='club records'!$B$11, E135&lt;='club records'!$C$11), AND(D135='club records'!$B$12, E135&lt;='club records'!$C$12), AND(D135='club records'!$B$13, E135&lt;='club records'!$C$13), AND(D135='club records'!$B$14, E135&lt;='club records'!$C$14), AND(D135='club records'!$B$15, E135&lt;='club records'!$C$15))),"CR"," ")</f>
        <v xml:space="preserve"> </v>
      </c>
      <c r="L135" s="21" t="str">
        <f>IF(AND(A135=300, OR(AND(D135='club records'!$B$16, E135&lt;='club records'!$C$16), AND(D135='club records'!$B$17, E135&lt;='club records'!$C$17))),"CR"," ")</f>
        <v xml:space="preserve"> </v>
      </c>
      <c r="M135" s="21" t="str">
        <f>IF(AND(A135=400, OR(AND(D135='club records'!$B$19, E135&lt;='club records'!$C$19), AND(D135='club records'!$B$20, E135&lt;='club records'!$C$20), AND(D135='club records'!$B$21, E135&lt;='club records'!$C$21))),"CR"," ")</f>
        <v xml:space="preserve"> </v>
      </c>
      <c r="N135" s="21" t="str">
        <f>IF(AND(A135=800, OR(AND(D135='club records'!$B$22, E135&lt;='club records'!$C$22), AND(D135='club records'!$B$23, E135&lt;='club records'!$C$23), AND(D135='club records'!$B$24, E135&lt;='club records'!$C$24), AND(D135='club records'!$B$25, E135&lt;='club records'!$C$25), AND(D135='club records'!$B$26, E135&lt;='club records'!$C$26))),"CR"," ")</f>
        <v xml:space="preserve"> </v>
      </c>
      <c r="O135" s="21" t="str">
        <f>IF(AND(A135=1200, AND(D135='club records'!$B$28, E135&lt;='club records'!$C$28)),"CR"," ")</f>
        <v xml:space="preserve"> </v>
      </c>
      <c r="P135" s="21" t="str">
        <f>IF(AND(A135=1500, OR(AND(D135='club records'!$B$29, E135&lt;='club records'!$C$29), AND(D135='club records'!$B$30, E135&lt;='club records'!$C$30), AND(D135='club records'!$B$31, E135&lt;='club records'!$C$31), AND(D135='club records'!$B$32, E135&lt;='club records'!$C$32), AND(D135='club records'!$B$33, E135&lt;='club records'!$C$33))),"CR"," ")</f>
        <v xml:space="preserve"> </v>
      </c>
      <c r="Q135" s="21" t="str">
        <f>IF(AND(A135="1M", AND(D135='club records'!$B$37,E135&lt;='club records'!$C$37)),"CR"," ")</f>
        <v xml:space="preserve"> </v>
      </c>
      <c r="R135" s="21" t="str">
        <f>IF(AND(A135=3000, OR(AND(D135='club records'!$B$39, E135&lt;='club records'!$C$39), AND(D135='club records'!$B$40, E135&lt;='club records'!$C$40), AND(D135='club records'!$B$41, E135&lt;='club records'!$C$41))),"CR"," ")</f>
        <v xml:space="preserve"> </v>
      </c>
      <c r="S135" s="21" t="str">
        <f>IF(AND(A135=5000, OR(AND(D135='club records'!$B$42, E135&lt;='club records'!$C$42), AND(D135='club records'!$B$43, E135&lt;='club records'!$C$43))),"CR"," ")</f>
        <v xml:space="preserve"> </v>
      </c>
      <c r="T135" s="21" t="str">
        <f>IF(AND(A135=10000, OR(AND(D135='club records'!$B$44, E135&lt;='club records'!$C$44), AND(D135='club records'!$B$45, E135&lt;='club records'!$C$45))),"CR"," ")</f>
        <v xml:space="preserve"> </v>
      </c>
      <c r="U135" s="22" t="str">
        <f>IF(AND(A135="high jump", OR(AND(D135='club records'!$F$1, E135&gt;='club records'!$G$1), AND(D135='club records'!$F$2, E135&gt;='club records'!$G$2), AND(D135='club records'!$F$3, E135&gt;='club records'!$G$3),AND(D135='club records'!$F$4, E135&gt;='club records'!$G$4), AND(D135='club records'!$F$5, E135&gt;='club records'!$G$5))), "CR", " ")</f>
        <v xml:space="preserve"> </v>
      </c>
      <c r="V135" s="22" t="str">
        <f>IF(AND(A135="long jump", OR(AND(D135='club records'!$F$6, E135&gt;='club records'!$G$6), AND(D135='club records'!$F$7, E135&gt;='club records'!$G$7), AND(D135='club records'!$F$8, E135&gt;='club records'!$G$8), AND(D135='club records'!$F$9, E135&gt;='club records'!$G$9), AND(D135='club records'!$F$10, E135&gt;='club records'!$G$10))), "CR", " ")</f>
        <v xml:space="preserve"> </v>
      </c>
      <c r="W135" s="22" t="str">
        <f>IF(AND(A135="triple jump", OR(AND(D135='club records'!$F$11, E135&gt;='club records'!$G$11), AND(D135='club records'!$F$12, E135&gt;='club records'!$G$12), AND(D135='club records'!$F$13, E135&gt;='club records'!$G$13), AND(D135='club records'!$F$14, E135&gt;='club records'!$G$14), AND(D135='club records'!$F$15, E135&gt;='club records'!$G$15))), "CR", " ")</f>
        <v xml:space="preserve"> </v>
      </c>
      <c r="X135" s="22" t="str">
        <f>IF(AND(A135="pole vault", OR(AND(D135='club records'!$F$16, E135&gt;='club records'!$G$16), AND(D135='club records'!$F$17, E135&gt;='club records'!$G$17), AND(D135='club records'!$F$18, E135&gt;='club records'!$G$18), AND(D135='club records'!$F$19, E135&gt;='club records'!$G$19), AND(D135='club records'!$F$20, E135&gt;='club records'!$G$20))), "CR", " ")</f>
        <v xml:space="preserve"> </v>
      </c>
      <c r="Y135" s="22" t="str">
        <f>IF(AND(A135="discus 0.75", AND(D135='club records'!$F$21, E135&gt;='club records'!$G$21)), "CR", " ")</f>
        <v xml:space="preserve"> </v>
      </c>
      <c r="Z135" s="22" t="str">
        <f>IF(AND(A135="discus 1", OR(AND(D135='club records'!$F$22, E135&gt;='club records'!$G$22), AND(D135='club records'!$F$23, E135&gt;='club records'!$G$23), AND(D135='club records'!$F$24, E135&gt;='club records'!$G$24), AND(D135='club records'!$F$25, E135&gt;='club records'!$G$25))), "CR", " ")</f>
        <v xml:space="preserve"> </v>
      </c>
      <c r="AA135" s="22" t="str">
        <f>IF(AND(A135="hammer 3", OR(AND(D135='club records'!$F$26, E135&gt;='club records'!$G$26), AND(D135='club records'!$F$27, E135&gt;='club records'!$G$27), AND(D135='club records'!$F$28, E135&gt;='club records'!$G$28))), "CR", " ")</f>
        <v xml:space="preserve"> </v>
      </c>
      <c r="AB135" s="22" t="str">
        <f>IF(AND(A135="hammer 4", OR(AND(D135='club records'!$F$29, E135&gt;='club records'!$G$29), AND(D135='club records'!$F$30, E135&gt;='club records'!$G$30))), "CR", " ")</f>
        <v xml:space="preserve"> </v>
      </c>
      <c r="AC135" s="22" t="str">
        <f>IF(AND(A135="javelin 400", AND(D135='club records'!$F$31, E135&gt;='club records'!$G$31)), "CR", " ")</f>
        <v xml:space="preserve"> </v>
      </c>
      <c r="AD135" s="22" t="str">
        <f>IF(AND(A135="javelin 500", OR(AND(D135='club records'!$F$32, E135&gt;='club records'!$G$32), AND(D135='club records'!$F$33, E135&gt;='club records'!$G$33))), "CR", " ")</f>
        <v xml:space="preserve"> </v>
      </c>
      <c r="AE135" s="22" t="str">
        <f>IF(AND(A135="javelin 600", OR(AND(D135='club records'!$F$34, E135&gt;='club records'!$G$34), AND(D135='club records'!$F$35, E135&gt;='club records'!$G$35))), "CR", " ")</f>
        <v xml:space="preserve"> </v>
      </c>
      <c r="AF135" s="22" t="str">
        <f>IF(AND(A135="shot 2.72", AND(D135='club records'!$F$36, E135&gt;='club records'!$G$36)), "CR", " ")</f>
        <v xml:space="preserve"> </v>
      </c>
      <c r="AG135" s="22" t="str">
        <f>IF(AND(A135="shot 3", OR(AND(D135='club records'!$F$37, E135&gt;='club records'!$G$37), AND(D135='club records'!$F$38, E135&gt;='club records'!$G$38))), "CR", " ")</f>
        <v xml:space="preserve"> </v>
      </c>
      <c r="AH135" s="22" t="str">
        <f>IF(AND(A135="shot 4", OR(AND(D135='club records'!$F$39, E135&gt;='club records'!$G$39), AND(D135='club records'!$F$40, E135&gt;='club records'!$G$40))), "CR", " ")</f>
        <v xml:space="preserve"> </v>
      </c>
      <c r="AI135" s="22" t="str">
        <f>IF(AND(A135="70H", AND(D135='club records'!$J$6, E135&lt;='club records'!$K$6)), "CR", " ")</f>
        <v xml:space="preserve"> </v>
      </c>
      <c r="AJ135" s="22" t="str">
        <f>IF(AND(A135="75H", AND(D135='club records'!$J$7, E135&lt;='club records'!$K$7)), "CR", " ")</f>
        <v xml:space="preserve"> </v>
      </c>
      <c r="AK135" s="22" t="str">
        <f>IF(AND(A135="80H", AND(D135='club records'!$J$8, E135&lt;='club records'!$K$8)), "CR", " ")</f>
        <v xml:space="preserve"> </v>
      </c>
      <c r="AL135" s="22" t="str">
        <f>IF(AND(A135="100H", OR(AND(D135='club records'!$J$9, E135&lt;='club records'!$K$9), AND(D135='club records'!$J$10, E135&lt;='club records'!$K$10))), "CR", " ")</f>
        <v xml:space="preserve"> </v>
      </c>
      <c r="AM135" s="22" t="str">
        <f>IF(AND(A135="300H", AND(D135='club records'!$J$11, E135&lt;='club records'!$K$11)), "CR", " ")</f>
        <v xml:space="preserve"> </v>
      </c>
      <c r="AN135" s="22" t="str">
        <f>IF(AND(A135="400H", OR(AND(D135='club records'!$J$12, E135&lt;='club records'!$K$12), AND(D135='club records'!$J$13, E135&lt;='club records'!$K$13), AND(D135='club records'!$J$14, E135&lt;='club records'!$K$14))), "CR", " ")</f>
        <v xml:space="preserve"> </v>
      </c>
      <c r="AO135" s="22" t="str">
        <f>IF(AND(A135="1500SC", OR(AND(D135='club records'!$J$15, E135&lt;='club records'!$K$15), AND(D135='club records'!$J$16, E135&lt;='club records'!$K$16))), "CR", " ")</f>
        <v xml:space="preserve"> </v>
      </c>
      <c r="AP135" s="22" t="str">
        <f>IF(AND(A135="2000SC", OR(AND(D135='club records'!$J$18, E135&lt;='club records'!$K$18), AND(D135='club records'!$J$19, E135&lt;='club records'!$K$19))), "CR", " ")</f>
        <v xml:space="preserve"> </v>
      </c>
      <c r="AQ135" s="22" t="str">
        <f>IF(AND(A135="3000SC", AND(D135='club records'!$J$21, E135&lt;='club records'!$K$21)), "CR", " ")</f>
        <v xml:space="preserve"> </v>
      </c>
      <c r="AR135" s="21" t="str">
        <f>IF(AND(A135="4x100", OR(AND(D135='club records'!$N$1, E135&lt;='club records'!$O$1), AND(D135='club records'!$N$2, E135&lt;='club records'!$O$2), AND(D135='club records'!$N$3, E135&lt;='club records'!$O$3), AND(D135='club records'!$N$4, E135&lt;='club records'!$O$4), AND(D135='club records'!$N$5, E135&lt;='club records'!$O$5))), "CR", " ")</f>
        <v xml:space="preserve"> </v>
      </c>
      <c r="AS135" s="21" t="str">
        <f>IF(AND(A135="4x200", OR(AND(D135='club records'!$N$6, E135&lt;='club records'!$O$6), AND(D135='club records'!$N$7, E135&lt;='club records'!$O$7), AND(D135='club records'!$N$8, E135&lt;='club records'!$O$8), AND(D135='club records'!$N$9, E135&lt;='club records'!$O$9), AND(D135='club records'!$N$10, E135&lt;='club records'!$O$10))), "CR", " ")</f>
        <v xml:space="preserve"> </v>
      </c>
      <c r="AT135" s="21" t="str">
        <f>IF(AND(A135="4x300", OR(AND(D135='club records'!$N$11, E135&lt;='club records'!$O$11), AND(D135='club records'!$N$12, E135&lt;='club records'!$O$12))), "CR", " ")</f>
        <v xml:space="preserve"> </v>
      </c>
      <c r="AU135" s="21" t="str">
        <f>IF(AND(A135="4x400", OR(AND(D135='club records'!$N$13, E135&lt;='club records'!$O$13), AND(D135='club records'!$N$14, E135&lt;='club records'!$O$14), AND(D135='club records'!$N$15, E135&lt;='club records'!$O$15))), "CR", " ")</f>
        <v xml:space="preserve"> </v>
      </c>
      <c r="AV135" s="21" t="str">
        <f>IF(AND(A135="3x800", OR(AND(D135='club records'!$N$16, E135&lt;='club records'!$O$16), AND(D135='club records'!$N$17, E135&lt;='club records'!$O$17), AND(D135='club records'!$N$18, E135&lt;='club records'!$O$18), AND(D135='club records'!$N$19, E135&lt;='club records'!$O$19))), "CR", " ")</f>
        <v xml:space="preserve"> </v>
      </c>
      <c r="AW135" s="21" t="str">
        <f>IF(AND(A135="pentathlon", OR(AND(D135='club records'!$N$21, E135&gt;='club records'!$O$21), AND(D135='club records'!$N$22, E135&gt;='club records'!$O$22), AND(D135='club records'!$N$23, E135&gt;='club records'!$O$23), AND(D135='club records'!$N$24, E135&gt;='club records'!$O$24), AND(D135='club records'!$N$25, E135&gt;='club records'!$O$25))), "CR", " ")</f>
        <v xml:space="preserve"> </v>
      </c>
      <c r="AX135" s="21" t="str">
        <f>IF(AND(A135="heptathlon", OR(AND(D135='club records'!$N$26, E135&gt;='club records'!$O$26), AND(D135='club records'!$N$27, E135&gt;='club records'!$O$27), AND(D135='club records'!$N$28, E135&gt;='club records'!$O$28), )), "CR", " ")</f>
        <v xml:space="preserve"> </v>
      </c>
    </row>
    <row r="136" spans="1:50" ht="15" x14ac:dyDescent="0.25">
      <c r="A136" s="2">
        <v>100</v>
      </c>
      <c r="B136" s="2" t="s">
        <v>300</v>
      </c>
      <c r="C136" s="2" t="s">
        <v>301</v>
      </c>
      <c r="D136" s="13" t="s">
        <v>48</v>
      </c>
      <c r="E136" s="14">
        <v>14.56</v>
      </c>
      <c r="F136" s="19">
        <v>39903</v>
      </c>
      <c r="G136" s="2" t="s">
        <v>294</v>
      </c>
      <c r="H136" s="2" t="s">
        <v>295</v>
      </c>
      <c r="I136" s="20" t="str">
        <f>IF(OR(K136="CR", J136="CR", L136="CR", M136="CR", N136="CR", O136="CR", P136="CR", Q136="CR", R136="CR", S136="CR",T136="CR", U136="CR", V136="CR", W136="CR", X136="CR", Y136="CR", Z136="CR", AA136="CR", AB136="CR", AC136="CR", AD136="CR", AE136="CR", AF136="CR", AG136="CR", AH136="CR", AI136="CR", AJ136="CR", AK136="CR", AL136="CR", AM136="CR", AN136="CR", AO136="CR", AP136="CR", AQ136="CR", AR136="CR", AS136="CR", AT136="CR", AU136="CR", AV136="CR", AW136="CR", AX136="CR"), "***CLUB RECORD***", "")</f>
        <v/>
      </c>
      <c r="J136" s="21" t="str">
        <f>IF(AND(A136=100, OR(AND(D136='club records'!$B$6, E136&lt;='club records'!$C$6), AND(D136='club records'!$B$7, E136&lt;='club records'!$C$7), AND(D136='club records'!$B$8, E136&lt;='club records'!$C$8), AND(D136='club records'!$B$9, E136&lt;='club records'!$C$9), AND(D136='club records'!$B$10, E136&lt;='club records'!$C$10))),"CR"," ")</f>
        <v xml:space="preserve"> </v>
      </c>
      <c r="K136" s="21" t="str">
        <f>IF(AND(A136=200, OR(AND(D136='club records'!$B$11, E136&lt;='club records'!$C$11), AND(D136='club records'!$B$12, E136&lt;='club records'!$C$12), AND(D136='club records'!$B$13, E136&lt;='club records'!$C$13), AND(D136='club records'!$B$14, E136&lt;='club records'!$C$14), AND(D136='club records'!$B$15, E136&lt;='club records'!$C$15))),"CR"," ")</f>
        <v xml:space="preserve"> </v>
      </c>
      <c r="L136" s="21" t="str">
        <f>IF(AND(A136=300, OR(AND(D136='club records'!$B$16, E136&lt;='club records'!$C$16), AND(D136='club records'!$B$17, E136&lt;='club records'!$C$17))),"CR"," ")</f>
        <v xml:space="preserve"> </v>
      </c>
      <c r="M136" s="21" t="str">
        <f>IF(AND(A136=400, OR(AND(D136='club records'!$B$19, E136&lt;='club records'!$C$19), AND(D136='club records'!$B$20, E136&lt;='club records'!$C$20), AND(D136='club records'!$B$21, E136&lt;='club records'!$C$21))),"CR"," ")</f>
        <v xml:space="preserve"> </v>
      </c>
      <c r="N136" s="21" t="str">
        <f>IF(AND(A136=800, OR(AND(D136='club records'!$B$22, E136&lt;='club records'!$C$22), AND(D136='club records'!$B$23, E136&lt;='club records'!$C$23), AND(D136='club records'!$B$24, E136&lt;='club records'!$C$24), AND(D136='club records'!$B$25, E136&lt;='club records'!$C$25), AND(D136='club records'!$B$26, E136&lt;='club records'!$C$26))),"CR"," ")</f>
        <v xml:space="preserve"> </v>
      </c>
      <c r="O136" s="21" t="str">
        <f>IF(AND(A136=1200, AND(D136='club records'!$B$28, E136&lt;='club records'!$C$28)),"CR"," ")</f>
        <v xml:space="preserve"> </v>
      </c>
      <c r="P136" s="21" t="str">
        <f>IF(AND(A136=1500, OR(AND(D136='club records'!$B$29, E136&lt;='club records'!$C$29), AND(D136='club records'!$B$30, E136&lt;='club records'!$C$30), AND(D136='club records'!$B$31, E136&lt;='club records'!$C$31), AND(D136='club records'!$B$32, E136&lt;='club records'!$C$32), AND(D136='club records'!$B$33, E136&lt;='club records'!$C$33))),"CR"," ")</f>
        <v xml:space="preserve"> </v>
      </c>
      <c r="Q136" s="21" t="str">
        <f>IF(AND(A136="1M", AND(D136='club records'!$B$37,E136&lt;='club records'!$C$37)),"CR"," ")</f>
        <v xml:space="preserve"> </v>
      </c>
      <c r="R136" s="21" t="str">
        <f>IF(AND(A136=3000, OR(AND(D136='club records'!$B$39, E136&lt;='club records'!$C$39), AND(D136='club records'!$B$40, E136&lt;='club records'!$C$40), AND(D136='club records'!$B$41, E136&lt;='club records'!$C$41))),"CR"," ")</f>
        <v xml:space="preserve"> </v>
      </c>
      <c r="S136" s="21" t="str">
        <f>IF(AND(A136=5000, OR(AND(D136='club records'!$B$42, E136&lt;='club records'!$C$42), AND(D136='club records'!$B$43, E136&lt;='club records'!$C$43))),"CR"," ")</f>
        <v xml:space="preserve"> </v>
      </c>
      <c r="T136" s="21" t="str">
        <f>IF(AND(A136=10000, OR(AND(D136='club records'!$B$44, E136&lt;='club records'!$C$44), AND(D136='club records'!$B$45, E136&lt;='club records'!$C$45))),"CR"," ")</f>
        <v xml:space="preserve"> </v>
      </c>
      <c r="U136" s="22" t="str">
        <f>IF(AND(A136="high jump", OR(AND(D136='club records'!$F$1, E136&gt;='club records'!$G$1), AND(D136='club records'!$F$2, E136&gt;='club records'!$G$2), AND(D136='club records'!$F$3, E136&gt;='club records'!$G$3),AND(D136='club records'!$F$4, E136&gt;='club records'!$G$4), AND(D136='club records'!$F$5, E136&gt;='club records'!$G$5))), "CR", " ")</f>
        <v xml:space="preserve"> </v>
      </c>
      <c r="V136" s="22" t="str">
        <f>IF(AND(A136="long jump", OR(AND(D136='club records'!$F$6, E136&gt;='club records'!$G$6), AND(D136='club records'!$F$7, E136&gt;='club records'!$G$7), AND(D136='club records'!$F$8, E136&gt;='club records'!$G$8), AND(D136='club records'!$F$9, E136&gt;='club records'!$G$9), AND(D136='club records'!$F$10, E136&gt;='club records'!$G$10))), "CR", " ")</f>
        <v xml:space="preserve"> </v>
      </c>
      <c r="W136" s="22" t="str">
        <f>IF(AND(A136="triple jump", OR(AND(D136='club records'!$F$11, E136&gt;='club records'!$G$11), AND(D136='club records'!$F$12, E136&gt;='club records'!$G$12), AND(D136='club records'!$F$13, E136&gt;='club records'!$G$13), AND(D136='club records'!$F$14, E136&gt;='club records'!$G$14), AND(D136='club records'!$F$15, E136&gt;='club records'!$G$15))), "CR", " ")</f>
        <v xml:space="preserve"> </v>
      </c>
      <c r="X136" s="22" t="str">
        <f>IF(AND(A136="pole vault", OR(AND(D136='club records'!$F$16, E136&gt;='club records'!$G$16), AND(D136='club records'!$F$17, E136&gt;='club records'!$G$17), AND(D136='club records'!$F$18, E136&gt;='club records'!$G$18), AND(D136='club records'!$F$19, E136&gt;='club records'!$G$19), AND(D136='club records'!$F$20, E136&gt;='club records'!$G$20))), "CR", " ")</f>
        <v xml:space="preserve"> </v>
      </c>
      <c r="Y136" s="22" t="str">
        <f>IF(AND(A136="discus 0.75", AND(D136='club records'!$F$21, E136&gt;='club records'!$G$21)), "CR", " ")</f>
        <v xml:space="preserve"> </v>
      </c>
      <c r="Z136" s="22" t="str">
        <f>IF(AND(A136="discus 1", OR(AND(D136='club records'!$F$22, E136&gt;='club records'!$G$22), AND(D136='club records'!$F$23, E136&gt;='club records'!$G$23), AND(D136='club records'!$F$24, E136&gt;='club records'!$G$24), AND(D136='club records'!$F$25, E136&gt;='club records'!$G$25))), "CR", " ")</f>
        <v xml:space="preserve"> </v>
      </c>
      <c r="AA136" s="22" t="str">
        <f>IF(AND(A136="hammer 3", OR(AND(D136='club records'!$F$26, E136&gt;='club records'!$G$26), AND(D136='club records'!$F$27, E136&gt;='club records'!$G$27), AND(D136='club records'!$F$28, E136&gt;='club records'!$G$28))), "CR", " ")</f>
        <v xml:space="preserve"> </v>
      </c>
      <c r="AB136" s="22" t="str">
        <f>IF(AND(A136="hammer 4", OR(AND(D136='club records'!$F$29, E136&gt;='club records'!$G$29), AND(D136='club records'!$F$30, E136&gt;='club records'!$G$30))), "CR", " ")</f>
        <v xml:space="preserve"> </v>
      </c>
      <c r="AC136" s="22" t="str">
        <f>IF(AND(A136="javelin 400", AND(D136='club records'!$F$31, E136&gt;='club records'!$G$31)), "CR", " ")</f>
        <v xml:space="preserve"> </v>
      </c>
      <c r="AD136" s="22" t="str">
        <f>IF(AND(A136="javelin 500", OR(AND(D136='club records'!$F$32, E136&gt;='club records'!$G$32), AND(D136='club records'!$F$33, E136&gt;='club records'!$G$33))), "CR", " ")</f>
        <v xml:space="preserve"> </v>
      </c>
      <c r="AE136" s="22" t="str">
        <f>IF(AND(A136="javelin 600", OR(AND(D136='club records'!$F$34, E136&gt;='club records'!$G$34), AND(D136='club records'!$F$35, E136&gt;='club records'!$G$35))), "CR", " ")</f>
        <v xml:space="preserve"> </v>
      </c>
      <c r="AF136" s="22" t="str">
        <f>IF(AND(A136="shot 2.72", AND(D136='club records'!$F$36, E136&gt;='club records'!$G$36)), "CR", " ")</f>
        <v xml:space="preserve"> </v>
      </c>
      <c r="AG136" s="22" t="str">
        <f>IF(AND(A136="shot 3", OR(AND(D136='club records'!$F$37, E136&gt;='club records'!$G$37), AND(D136='club records'!$F$38, E136&gt;='club records'!$G$38))), "CR", " ")</f>
        <v xml:space="preserve"> </v>
      </c>
      <c r="AH136" s="22" t="str">
        <f>IF(AND(A136="shot 4", OR(AND(D136='club records'!$F$39, E136&gt;='club records'!$G$39), AND(D136='club records'!$F$40, E136&gt;='club records'!$G$40))), "CR", " ")</f>
        <v xml:space="preserve"> </v>
      </c>
      <c r="AI136" s="22" t="str">
        <f>IF(AND(A136="70H", AND(D136='club records'!$J$6, E136&lt;='club records'!$K$6)), "CR", " ")</f>
        <v xml:space="preserve"> </v>
      </c>
      <c r="AJ136" s="22" t="str">
        <f>IF(AND(A136="75H", AND(D136='club records'!$J$7, E136&lt;='club records'!$K$7)), "CR", " ")</f>
        <v xml:space="preserve"> </v>
      </c>
      <c r="AK136" s="22" t="str">
        <f>IF(AND(A136="80H", AND(D136='club records'!$J$8, E136&lt;='club records'!$K$8)), "CR", " ")</f>
        <v xml:space="preserve"> </v>
      </c>
      <c r="AL136" s="22" t="str">
        <f>IF(AND(A136="100H", OR(AND(D136='club records'!$J$9, E136&lt;='club records'!$K$9), AND(D136='club records'!$J$10, E136&lt;='club records'!$K$10))), "CR", " ")</f>
        <v xml:space="preserve"> </v>
      </c>
      <c r="AM136" s="22" t="str">
        <f>IF(AND(A136="300H", AND(D136='club records'!$J$11, E136&lt;='club records'!$K$11)), "CR", " ")</f>
        <v xml:space="preserve"> </v>
      </c>
      <c r="AN136" s="22" t="str">
        <f>IF(AND(A136="400H", OR(AND(D136='club records'!$J$12, E136&lt;='club records'!$K$12), AND(D136='club records'!$J$13, E136&lt;='club records'!$K$13), AND(D136='club records'!$J$14, E136&lt;='club records'!$K$14))), "CR", " ")</f>
        <v xml:space="preserve"> </v>
      </c>
      <c r="AO136" s="22" t="str">
        <f>IF(AND(A136="1500SC", OR(AND(D136='club records'!$J$15, E136&lt;='club records'!$K$15), AND(D136='club records'!$J$16, E136&lt;='club records'!$K$16))), "CR", " ")</f>
        <v xml:space="preserve"> </v>
      </c>
      <c r="AP136" s="22" t="str">
        <f>IF(AND(A136="2000SC", OR(AND(D136='club records'!$J$18, E136&lt;='club records'!$K$18), AND(D136='club records'!$J$19, E136&lt;='club records'!$K$19))), "CR", " ")</f>
        <v xml:space="preserve"> </v>
      </c>
      <c r="AQ136" s="22" t="str">
        <f>IF(AND(A136="3000SC", AND(D136='club records'!$J$21, E136&lt;='club records'!$K$21)), "CR", " ")</f>
        <v xml:space="preserve"> </v>
      </c>
      <c r="AR136" s="21" t="str">
        <f>IF(AND(A136="4x100", OR(AND(D136='club records'!$N$1, E136&lt;='club records'!$O$1), AND(D136='club records'!$N$2, E136&lt;='club records'!$O$2), AND(D136='club records'!$N$3, E136&lt;='club records'!$O$3), AND(D136='club records'!$N$4, E136&lt;='club records'!$O$4), AND(D136='club records'!$N$5, E136&lt;='club records'!$O$5))), "CR", " ")</f>
        <v xml:space="preserve"> </v>
      </c>
      <c r="AS136" s="21" t="str">
        <f>IF(AND(A136="4x200", OR(AND(D136='club records'!$N$6, E136&lt;='club records'!$O$6), AND(D136='club records'!$N$7, E136&lt;='club records'!$O$7), AND(D136='club records'!$N$8, E136&lt;='club records'!$O$8), AND(D136='club records'!$N$9, E136&lt;='club records'!$O$9), AND(D136='club records'!$N$10, E136&lt;='club records'!$O$10))), "CR", " ")</f>
        <v xml:space="preserve"> </v>
      </c>
      <c r="AT136" s="21" t="str">
        <f>IF(AND(A136="4x300", OR(AND(D136='club records'!$N$11, E136&lt;='club records'!$O$11), AND(D136='club records'!$N$12, E136&lt;='club records'!$O$12))), "CR", " ")</f>
        <v xml:space="preserve"> </v>
      </c>
      <c r="AU136" s="21" t="str">
        <f>IF(AND(A136="4x400", OR(AND(D136='club records'!$N$13, E136&lt;='club records'!$O$13), AND(D136='club records'!$N$14, E136&lt;='club records'!$O$14), AND(D136='club records'!$N$15, E136&lt;='club records'!$O$15))), "CR", " ")</f>
        <v xml:space="preserve"> </v>
      </c>
      <c r="AV136" s="21" t="str">
        <f>IF(AND(A136="3x800", OR(AND(D136='club records'!$N$16, E136&lt;='club records'!$O$16), AND(D136='club records'!$N$17, E136&lt;='club records'!$O$17), AND(D136='club records'!$N$18, E136&lt;='club records'!$O$18), AND(D136='club records'!$N$19, E136&lt;='club records'!$O$19))), "CR", " ")</f>
        <v xml:space="preserve"> </v>
      </c>
      <c r="AW136" s="21" t="str">
        <f>IF(AND(A136="pentathlon", OR(AND(D136='club records'!$N$21, E136&gt;='club records'!$O$21), AND(D136='club records'!$N$22, E136&gt;='club records'!$O$22), AND(D136='club records'!$N$23, E136&gt;='club records'!$O$23), AND(D136='club records'!$N$24, E136&gt;='club records'!$O$24), AND(D136='club records'!$N$25, E136&gt;='club records'!$O$25))), "CR", " ")</f>
        <v xml:space="preserve"> </v>
      </c>
      <c r="AX136" s="21" t="str">
        <f>IF(AND(A136="heptathlon", OR(AND(D136='club records'!$N$26, E136&gt;='club records'!$O$26), AND(D136='club records'!$N$27, E136&gt;='club records'!$O$27), AND(D136='club records'!$N$28, E136&gt;='club records'!$O$28), )), "CR", " ")</f>
        <v xml:space="preserve"> </v>
      </c>
    </row>
    <row r="137" spans="1:50" ht="15" x14ac:dyDescent="0.25">
      <c r="A137" s="2">
        <v>100</v>
      </c>
      <c r="B137" s="2" t="s">
        <v>35</v>
      </c>
      <c r="C137" s="2" t="s">
        <v>153</v>
      </c>
      <c r="D137" s="13" t="s">
        <v>48</v>
      </c>
      <c r="E137" s="14">
        <v>14.62</v>
      </c>
      <c r="F137" s="19">
        <v>43632</v>
      </c>
      <c r="G137" s="2" t="s">
        <v>415</v>
      </c>
      <c r="H137" s="2" t="s">
        <v>452</v>
      </c>
      <c r="I137" s="20" t="str">
        <f>IF(OR(K137="CR", J137="CR", L137="CR", M137="CR", N137="CR", O137="CR", P137="CR", Q137="CR", R137="CR", S137="CR",T137="CR", U137="CR", V137="CR", W137="CR", X137="CR", Y137="CR", Z137="CR", AA137="CR", AB137="CR", AC137="CR", AD137="CR", AE137="CR", AF137="CR", AG137="CR", AH137="CR", AI137="CR", AJ137="CR", AK137="CR", AL137="CR", AM137="CR", AN137="CR", AO137="CR", AP137="CR", AQ137="CR", AR137="CR", AS137="CR", AT137="CR", AU137="CR", AV137="CR", AW137="CR", AX137="CR"), "***CLUB RECORD***", "")</f>
        <v/>
      </c>
      <c r="J137" s="21" t="str">
        <f>IF(AND(A137=100, OR(AND(D137='club records'!$B$6, E137&lt;='club records'!$C$6), AND(D137='club records'!$B$7, E137&lt;='club records'!$C$7), AND(D137='club records'!$B$8, E137&lt;='club records'!$C$8), AND(D137='club records'!$B$9, E137&lt;='club records'!$C$9), AND(D137='club records'!$B$10, E137&lt;='club records'!$C$10))),"CR"," ")</f>
        <v xml:space="preserve"> </v>
      </c>
      <c r="K137" s="21" t="str">
        <f>IF(AND(A137=200, OR(AND(D137='club records'!$B$11, E137&lt;='club records'!$C$11), AND(D137='club records'!$B$12, E137&lt;='club records'!$C$12), AND(D137='club records'!$B$13, E137&lt;='club records'!$C$13), AND(D137='club records'!$B$14, E137&lt;='club records'!$C$14), AND(D137='club records'!$B$15, E137&lt;='club records'!$C$15))),"CR"," ")</f>
        <v xml:space="preserve"> </v>
      </c>
      <c r="L137" s="21" t="str">
        <f>IF(AND(A137=300, OR(AND(D137='club records'!$B$16, E137&lt;='club records'!$C$16), AND(D137='club records'!$B$17, E137&lt;='club records'!$C$17))),"CR"," ")</f>
        <v xml:space="preserve"> </v>
      </c>
      <c r="M137" s="21" t="str">
        <f>IF(AND(A137=400, OR(AND(D137='club records'!$B$19, E137&lt;='club records'!$C$19), AND(D137='club records'!$B$20, E137&lt;='club records'!$C$20), AND(D137='club records'!$B$21, E137&lt;='club records'!$C$21))),"CR"," ")</f>
        <v xml:space="preserve"> </v>
      </c>
      <c r="N137" s="21" t="str">
        <f>IF(AND(A137=800, OR(AND(D137='club records'!$B$22, E137&lt;='club records'!$C$22), AND(D137='club records'!$B$23, E137&lt;='club records'!$C$23), AND(D137='club records'!$B$24, E137&lt;='club records'!$C$24), AND(D137='club records'!$B$25, E137&lt;='club records'!$C$25), AND(D137='club records'!$B$26, E137&lt;='club records'!$C$26))),"CR"," ")</f>
        <v xml:space="preserve"> </v>
      </c>
      <c r="O137" s="21" t="str">
        <f>IF(AND(A137=1200, AND(D137='club records'!$B$28, E137&lt;='club records'!$C$28)),"CR"," ")</f>
        <v xml:space="preserve"> </v>
      </c>
      <c r="P137" s="21" t="str">
        <f>IF(AND(A137=1500, OR(AND(D137='club records'!$B$29, E137&lt;='club records'!$C$29), AND(D137='club records'!$B$30, E137&lt;='club records'!$C$30), AND(D137='club records'!$B$31, E137&lt;='club records'!$C$31), AND(D137='club records'!$B$32, E137&lt;='club records'!$C$32), AND(D137='club records'!$B$33, E137&lt;='club records'!$C$33))),"CR"," ")</f>
        <v xml:space="preserve"> </v>
      </c>
      <c r="Q137" s="21" t="str">
        <f>IF(AND(A137="1M", AND(D137='club records'!$B$37,E137&lt;='club records'!$C$37)),"CR"," ")</f>
        <v xml:space="preserve"> </v>
      </c>
      <c r="R137" s="21" t="str">
        <f>IF(AND(A137=3000, OR(AND(D137='club records'!$B$39, E137&lt;='club records'!$C$39), AND(D137='club records'!$B$40, E137&lt;='club records'!$C$40), AND(D137='club records'!$B$41, E137&lt;='club records'!$C$41))),"CR"," ")</f>
        <v xml:space="preserve"> </v>
      </c>
      <c r="S137" s="21" t="str">
        <f>IF(AND(A137=5000, OR(AND(D137='club records'!$B$42, E137&lt;='club records'!$C$42), AND(D137='club records'!$B$43, E137&lt;='club records'!$C$43))),"CR"," ")</f>
        <v xml:space="preserve"> </v>
      </c>
      <c r="T137" s="21" t="str">
        <f>IF(AND(A137=10000, OR(AND(D137='club records'!$B$44, E137&lt;='club records'!$C$44), AND(D137='club records'!$B$45, E137&lt;='club records'!$C$45))),"CR"," ")</f>
        <v xml:space="preserve"> </v>
      </c>
      <c r="U137" s="22" t="str">
        <f>IF(AND(A137="high jump", OR(AND(D137='club records'!$F$1, E137&gt;='club records'!$G$1), AND(D137='club records'!$F$2, E137&gt;='club records'!$G$2), AND(D137='club records'!$F$3, E137&gt;='club records'!$G$3),AND(D137='club records'!$F$4, E137&gt;='club records'!$G$4), AND(D137='club records'!$F$5, E137&gt;='club records'!$G$5))), "CR", " ")</f>
        <v xml:space="preserve"> </v>
      </c>
      <c r="V137" s="22" t="str">
        <f>IF(AND(A137="long jump", OR(AND(D137='club records'!$F$6, E137&gt;='club records'!$G$6), AND(D137='club records'!$F$7, E137&gt;='club records'!$G$7), AND(D137='club records'!$F$8, E137&gt;='club records'!$G$8), AND(D137='club records'!$F$9, E137&gt;='club records'!$G$9), AND(D137='club records'!$F$10, E137&gt;='club records'!$G$10))), "CR", " ")</f>
        <v xml:space="preserve"> </v>
      </c>
      <c r="W137" s="22" t="str">
        <f>IF(AND(A137="triple jump", OR(AND(D137='club records'!$F$11, E137&gt;='club records'!$G$11), AND(D137='club records'!$F$12, E137&gt;='club records'!$G$12), AND(D137='club records'!$F$13, E137&gt;='club records'!$G$13), AND(D137='club records'!$F$14, E137&gt;='club records'!$G$14), AND(D137='club records'!$F$15, E137&gt;='club records'!$G$15))), "CR", " ")</f>
        <v xml:space="preserve"> </v>
      </c>
      <c r="X137" s="22" t="str">
        <f>IF(AND(A137="pole vault", OR(AND(D137='club records'!$F$16, E137&gt;='club records'!$G$16), AND(D137='club records'!$F$17, E137&gt;='club records'!$G$17), AND(D137='club records'!$F$18, E137&gt;='club records'!$G$18), AND(D137='club records'!$F$19, E137&gt;='club records'!$G$19), AND(D137='club records'!$F$20, E137&gt;='club records'!$G$20))), "CR", " ")</f>
        <v xml:space="preserve"> </v>
      </c>
      <c r="Y137" s="22" t="str">
        <f>IF(AND(A137="discus 0.75", AND(D137='club records'!$F$21, E137&gt;='club records'!$G$21)), "CR", " ")</f>
        <v xml:space="preserve"> </v>
      </c>
      <c r="Z137" s="22" t="str">
        <f>IF(AND(A137="discus 1", OR(AND(D137='club records'!$F$22, E137&gt;='club records'!$G$22), AND(D137='club records'!$F$23, E137&gt;='club records'!$G$23), AND(D137='club records'!$F$24, E137&gt;='club records'!$G$24), AND(D137='club records'!$F$25, E137&gt;='club records'!$G$25))), "CR", " ")</f>
        <v xml:space="preserve"> </v>
      </c>
      <c r="AA137" s="22" t="str">
        <f>IF(AND(A137="hammer 3", OR(AND(D137='club records'!$F$26, E137&gt;='club records'!$G$26), AND(D137='club records'!$F$27, E137&gt;='club records'!$G$27), AND(D137='club records'!$F$28, E137&gt;='club records'!$G$28))), "CR", " ")</f>
        <v xml:space="preserve"> </v>
      </c>
      <c r="AB137" s="22" t="str">
        <f>IF(AND(A137="hammer 4", OR(AND(D137='club records'!$F$29, E137&gt;='club records'!$G$29), AND(D137='club records'!$F$30, E137&gt;='club records'!$G$30))), "CR", " ")</f>
        <v xml:space="preserve"> </v>
      </c>
      <c r="AC137" s="22" t="str">
        <f>IF(AND(A137="javelin 400", AND(D137='club records'!$F$31, E137&gt;='club records'!$G$31)), "CR", " ")</f>
        <v xml:space="preserve"> </v>
      </c>
      <c r="AD137" s="22" t="str">
        <f>IF(AND(A137="javelin 500", OR(AND(D137='club records'!$F$32, E137&gt;='club records'!$G$32), AND(D137='club records'!$F$33, E137&gt;='club records'!$G$33))), "CR", " ")</f>
        <v xml:space="preserve"> </v>
      </c>
      <c r="AE137" s="22" t="str">
        <f>IF(AND(A137="javelin 600", OR(AND(D137='club records'!$F$34, E137&gt;='club records'!$G$34), AND(D137='club records'!$F$35, E137&gt;='club records'!$G$35))), "CR", " ")</f>
        <v xml:space="preserve"> </v>
      </c>
      <c r="AF137" s="22" t="str">
        <f>IF(AND(A137="shot 2.72", AND(D137='club records'!$F$36, E137&gt;='club records'!$G$36)), "CR", " ")</f>
        <v xml:space="preserve"> </v>
      </c>
      <c r="AG137" s="22" t="str">
        <f>IF(AND(A137="shot 3", OR(AND(D137='club records'!$F$37, E137&gt;='club records'!$G$37), AND(D137='club records'!$F$38, E137&gt;='club records'!$G$38))), "CR", " ")</f>
        <v xml:space="preserve"> </v>
      </c>
      <c r="AH137" s="22" t="str">
        <f>IF(AND(A137="shot 4", OR(AND(D137='club records'!$F$39, E137&gt;='club records'!$G$39), AND(D137='club records'!$F$40, E137&gt;='club records'!$G$40))), "CR", " ")</f>
        <v xml:space="preserve"> </v>
      </c>
      <c r="AI137" s="22" t="str">
        <f>IF(AND(A137="70H", AND(D137='club records'!$J$6, E137&lt;='club records'!$K$6)), "CR", " ")</f>
        <v xml:space="preserve"> </v>
      </c>
      <c r="AJ137" s="22" t="str">
        <f>IF(AND(A137="75H", AND(D137='club records'!$J$7, E137&lt;='club records'!$K$7)), "CR", " ")</f>
        <v xml:space="preserve"> </v>
      </c>
      <c r="AK137" s="22" t="str">
        <f>IF(AND(A137="80H", AND(D137='club records'!$J$8, E137&lt;='club records'!$K$8)), "CR", " ")</f>
        <v xml:space="preserve"> </v>
      </c>
      <c r="AL137" s="22" t="str">
        <f>IF(AND(A137="100H", OR(AND(D137='club records'!$J$9, E137&lt;='club records'!$K$9), AND(D137='club records'!$J$10, E137&lt;='club records'!$K$10))), "CR", " ")</f>
        <v xml:space="preserve"> </v>
      </c>
      <c r="AM137" s="22" t="str">
        <f>IF(AND(A137="300H", AND(D137='club records'!$J$11, E137&lt;='club records'!$K$11)), "CR", " ")</f>
        <v xml:space="preserve"> </v>
      </c>
      <c r="AN137" s="22" t="str">
        <f>IF(AND(A137="400H", OR(AND(D137='club records'!$J$12, E137&lt;='club records'!$K$12), AND(D137='club records'!$J$13, E137&lt;='club records'!$K$13), AND(D137='club records'!$J$14, E137&lt;='club records'!$K$14))), "CR", " ")</f>
        <v xml:space="preserve"> </v>
      </c>
      <c r="AO137" s="22" t="str">
        <f>IF(AND(A137="1500SC", OR(AND(D137='club records'!$J$15, E137&lt;='club records'!$K$15), AND(D137='club records'!$J$16, E137&lt;='club records'!$K$16))), "CR", " ")</f>
        <v xml:space="preserve"> </v>
      </c>
      <c r="AP137" s="22" t="str">
        <f>IF(AND(A137="2000SC", OR(AND(D137='club records'!$J$18, E137&lt;='club records'!$K$18), AND(D137='club records'!$J$19, E137&lt;='club records'!$K$19))), "CR", " ")</f>
        <v xml:space="preserve"> </v>
      </c>
      <c r="AQ137" s="22" t="str">
        <f>IF(AND(A137="3000SC", AND(D137='club records'!$J$21, E137&lt;='club records'!$K$21)), "CR", " ")</f>
        <v xml:space="preserve"> </v>
      </c>
      <c r="AR137" s="21" t="str">
        <f>IF(AND(A137="4x100", OR(AND(D137='club records'!$N$1, E137&lt;='club records'!$O$1), AND(D137='club records'!$N$2, E137&lt;='club records'!$O$2), AND(D137='club records'!$N$3, E137&lt;='club records'!$O$3), AND(D137='club records'!$N$4, E137&lt;='club records'!$O$4), AND(D137='club records'!$N$5, E137&lt;='club records'!$O$5))), "CR", " ")</f>
        <v xml:space="preserve"> </v>
      </c>
      <c r="AS137" s="21" t="str">
        <f>IF(AND(A137="4x200", OR(AND(D137='club records'!$N$6, E137&lt;='club records'!$O$6), AND(D137='club records'!$N$7, E137&lt;='club records'!$O$7), AND(D137='club records'!$N$8, E137&lt;='club records'!$O$8), AND(D137='club records'!$N$9, E137&lt;='club records'!$O$9), AND(D137='club records'!$N$10, E137&lt;='club records'!$O$10))), "CR", " ")</f>
        <v xml:space="preserve"> </v>
      </c>
      <c r="AT137" s="21" t="str">
        <f>IF(AND(A137="4x300", OR(AND(D137='club records'!$N$11, E137&lt;='club records'!$O$11), AND(D137='club records'!$N$12, E137&lt;='club records'!$O$12))), "CR", " ")</f>
        <v xml:space="preserve"> </v>
      </c>
      <c r="AU137" s="21" t="str">
        <f>IF(AND(A137="4x400", OR(AND(D137='club records'!$N$13, E137&lt;='club records'!$O$13), AND(D137='club records'!$N$14, E137&lt;='club records'!$O$14), AND(D137='club records'!$N$15, E137&lt;='club records'!$O$15))), "CR", " ")</f>
        <v xml:space="preserve"> </v>
      </c>
      <c r="AV137" s="21" t="str">
        <f>IF(AND(A137="3x800", OR(AND(D137='club records'!$N$16, E137&lt;='club records'!$O$16), AND(D137='club records'!$N$17, E137&lt;='club records'!$O$17), AND(D137='club records'!$N$18, E137&lt;='club records'!$O$18), AND(D137='club records'!$N$19, E137&lt;='club records'!$O$19))), "CR", " ")</f>
        <v xml:space="preserve"> </v>
      </c>
      <c r="AW137" s="21" t="str">
        <f>IF(AND(A137="pentathlon", OR(AND(D137='club records'!$N$21, E137&gt;='club records'!$O$21), AND(D137='club records'!$N$22, E137&gt;='club records'!$O$22), AND(D137='club records'!$N$23, E137&gt;='club records'!$O$23), AND(D137='club records'!$N$24, E137&gt;='club records'!$O$24), AND(D137='club records'!$N$25, E137&gt;='club records'!$O$25))), "CR", " ")</f>
        <v xml:space="preserve"> </v>
      </c>
      <c r="AX137" s="21" t="str">
        <f>IF(AND(A137="heptathlon", OR(AND(D137='club records'!$N$26, E137&gt;='club records'!$O$26), AND(D137='club records'!$N$27, E137&gt;='club records'!$O$27), AND(D137='club records'!$N$28, E137&gt;='club records'!$O$28), )), "CR", " ")</f>
        <v xml:space="preserve"> </v>
      </c>
    </row>
    <row r="138" spans="1:50" ht="15" x14ac:dyDescent="0.25">
      <c r="A138" s="2">
        <v>100</v>
      </c>
      <c r="B138" s="2" t="s">
        <v>139</v>
      </c>
      <c r="C138" s="2" t="s">
        <v>140</v>
      </c>
      <c r="D138" s="13" t="s">
        <v>48</v>
      </c>
      <c r="E138" s="14">
        <v>14.64</v>
      </c>
      <c r="F138" s="19">
        <v>39903</v>
      </c>
      <c r="G138" s="2" t="s">
        <v>294</v>
      </c>
      <c r="H138" s="2" t="s">
        <v>295</v>
      </c>
      <c r="I138" s="20" t="str">
        <f>IF(OR(K138="CR", J138="CR", L138="CR", M138="CR", N138="CR", O138="CR", P138="CR", Q138="CR", R138="CR", S138="CR",T138="CR", U138="CR", V138="CR", W138="CR", X138="CR", Y138="CR", Z138="CR", AA138="CR", AB138="CR", AC138="CR", AD138="CR", AE138="CR", AF138="CR", AG138="CR", AH138="CR", AI138="CR", AJ138="CR", AK138="CR", AL138="CR", AM138="CR", AN138="CR", AO138="CR", AP138="CR", AQ138="CR", AR138="CR", AS138="CR", AT138="CR", AU138="CR", AV138="CR", AW138="CR", AX138="CR"), "***CLUB RECORD***", "")</f>
        <v/>
      </c>
      <c r="J138" s="21" t="str">
        <f>IF(AND(A138=100, OR(AND(D138='club records'!$B$6, E138&lt;='club records'!$C$6), AND(D138='club records'!$B$7, E138&lt;='club records'!$C$7), AND(D138='club records'!$B$8, E138&lt;='club records'!$C$8), AND(D138='club records'!$B$9, E138&lt;='club records'!$C$9), AND(D138='club records'!$B$10, E138&lt;='club records'!$C$10))),"CR"," ")</f>
        <v xml:space="preserve"> </v>
      </c>
      <c r="K138" s="21" t="str">
        <f>IF(AND(A138=200, OR(AND(D138='club records'!$B$11, E138&lt;='club records'!$C$11), AND(D138='club records'!$B$12, E138&lt;='club records'!$C$12), AND(D138='club records'!$B$13, E138&lt;='club records'!$C$13), AND(D138='club records'!$B$14, E138&lt;='club records'!$C$14), AND(D138='club records'!$B$15, E138&lt;='club records'!$C$15))),"CR"," ")</f>
        <v xml:space="preserve"> </v>
      </c>
      <c r="L138" s="21" t="str">
        <f>IF(AND(A138=300, OR(AND(D138='club records'!$B$16, E138&lt;='club records'!$C$16), AND(D138='club records'!$B$17, E138&lt;='club records'!$C$17))),"CR"," ")</f>
        <v xml:space="preserve"> </v>
      </c>
      <c r="M138" s="21" t="str">
        <f>IF(AND(A138=400, OR(AND(D138='club records'!$B$19, E138&lt;='club records'!$C$19), AND(D138='club records'!$B$20, E138&lt;='club records'!$C$20), AND(D138='club records'!$B$21, E138&lt;='club records'!$C$21))),"CR"," ")</f>
        <v xml:space="preserve"> </v>
      </c>
      <c r="N138" s="21" t="str">
        <f>IF(AND(A138=800, OR(AND(D138='club records'!$B$22, E138&lt;='club records'!$C$22), AND(D138='club records'!$B$23, E138&lt;='club records'!$C$23), AND(D138='club records'!$B$24, E138&lt;='club records'!$C$24), AND(D138='club records'!$B$25, E138&lt;='club records'!$C$25), AND(D138='club records'!$B$26, E138&lt;='club records'!$C$26))),"CR"," ")</f>
        <v xml:space="preserve"> </v>
      </c>
      <c r="O138" s="21" t="str">
        <f>IF(AND(A138=1200, AND(D138='club records'!$B$28, E138&lt;='club records'!$C$28)),"CR"," ")</f>
        <v xml:space="preserve"> </v>
      </c>
      <c r="P138" s="21" t="str">
        <f>IF(AND(A138=1500, OR(AND(D138='club records'!$B$29, E138&lt;='club records'!$C$29), AND(D138='club records'!$B$30, E138&lt;='club records'!$C$30), AND(D138='club records'!$B$31, E138&lt;='club records'!$C$31), AND(D138='club records'!$B$32, E138&lt;='club records'!$C$32), AND(D138='club records'!$B$33, E138&lt;='club records'!$C$33))),"CR"," ")</f>
        <v xml:space="preserve"> </v>
      </c>
      <c r="Q138" s="21" t="str">
        <f>IF(AND(A138="1M", AND(D138='club records'!$B$37,E138&lt;='club records'!$C$37)),"CR"," ")</f>
        <v xml:space="preserve"> </v>
      </c>
      <c r="R138" s="21" t="str">
        <f>IF(AND(A138=3000, OR(AND(D138='club records'!$B$39, E138&lt;='club records'!$C$39), AND(D138='club records'!$B$40, E138&lt;='club records'!$C$40), AND(D138='club records'!$B$41, E138&lt;='club records'!$C$41))),"CR"," ")</f>
        <v xml:space="preserve"> </v>
      </c>
      <c r="S138" s="21" t="str">
        <f>IF(AND(A138=5000, OR(AND(D138='club records'!$B$42, E138&lt;='club records'!$C$42), AND(D138='club records'!$B$43, E138&lt;='club records'!$C$43))),"CR"," ")</f>
        <v xml:space="preserve"> </v>
      </c>
      <c r="T138" s="21" t="str">
        <f>IF(AND(A138=10000, OR(AND(D138='club records'!$B$44, E138&lt;='club records'!$C$44), AND(D138='club records'!$B$45, E138&lt;='club records'!$C$45))),"CR"," ")</f>
        <v xml:space="preserve"> </v>
      </c>
      <c r="U138" s="22" t="str">
        <f>IF(AND(A138="high jump", OR(AND(D138='club records'!$F$1, E138&gt;='club records'!$G$1), AND(D138='club records'!$F$2, E138&gt;='club records'!$G$2), AND(D138='club records'!$F$3, E138&gt;='club records'!$G$3),AND(D138='club records'!$F$4, E138&gt;='club records'!$G$4), AND(D138='club records'!$F$5, E138&gt;='club records'!$G$5))), "CR", " ")</f>
        <v xml:space="preserve"> </v>
      </c>
      <c r="V138" s="22" t="str">
        <f>IF(AND(A138="long jump", OR(AND(D138='club records'!$F$6, E138&gt;='club records'!$G$6), AND(D138='club records'!$F$7, E138&gt;='club records'!$G$7), AND(D138='club records'!$F$8, E138&gt;='club records'!$G$8), AND(D138='club records'!$F$9, E138&gt;='club records'!$G$9), AND(D138='club records'!$F$10, E138&gt;='club records'!$G$10))), "CR", " ")</f>
        <v xml:space="preserve"> </v>
      </c>
      <c r="W138" s="22" t="str">
        <f>IF(AND(A138="triple jump", OR(AND(D138='club records'!$F$11, E138&gt;='club records'!$G$11), AND(D138='club records'!$F$12, E138&gt;='club records'!$G$12), AND(D138='club records'!$F$13, E138&gt;='club records'!$G$13), AND(D138='club records'!$F$14, E138&gt;='club records'!$G$14), AND(D138='club records'!$F$15, E138&gt;='club records'!$G$15))), "CR", " ")</f>
        <v xml:space="preserve"> </v>
      </c>
      <c r="X138" s="22" t="str">
        <f>IF(AND(A138="pole vault", OR(AND(D138='club records'!$F$16, E138&gt;='club records'!$G$16), AND(D138='club records'!$F$17, E138&gt;='club records'!$G$17), AND(D138='club records'!$F$18, E138&gt;='club records'!$G$18), AND(D138='club records'!$F$19, E138&gt;='club records'!$G$19), AND(D138='club records'!$F$20, E138&gt;='club records'!$G$20))), "CR", " ")</f>
        <v xml:space="preserve"> </v>
      </c>
      <c r="Y138" s="22" t="str">
        <f>IF(AND(A138="discus 0.75", AND(D138='club records'!$F$21, E138&gt;='club records'!$G$21)), "CR", " ")</f>
        <v xml:space="preserve"> </v>
      </c>
      <c r="Z138" s="22" t="str">
        <f>IF(AND(A138="discus 1", OR(AND(D138='club records'!$F$22, E138&gt;='club records'!$G$22), AND(D138='club records'!$F$23, E138&gt;='club records'!$G$23), AND(D138='club records'!$F$24, E138&gt;='club records'!$G$24), AND(D138='club records'!$F$25, E138&gt;='club records'!$G$25))), "CR", " ")</f>
        <v xml:space="preserve"> </v>
      </c>
      <c r="AA138" s="22" t="str">
        <f>IF(AND(A138="hammer 3", OR(AND(D138='club records'!$F$26, E138&gt;='club records'!$G$26), AND(D138='club records'!$F$27, E138&gt;='club records'!$G$27), AND(D138='club records'!$F$28, E138&gt;='club records'!$G$28))), "CR", " ")</f>
        <v xml:space="preserve"> </v>
      </c>
      <c r="AB138" s="22" t="str">
        <f>IF(AND(A138="hammer 4", OR(AND(D138='club records'!$F$29, E138&gt;='club records'!$G$29), AND(D138='club records'!$F$30, E138&gt;='club records'!$G$30))), "CR", " ")</f>
        <v xml:space="preserve"> </v>
      </c>
      <c r="AC138" s="22" t="str">
        <f>IF(AND(A138="javelin 400", AND(D138='club records'!$F$31, E138&gt;='club records'!$G$31)), "CR", " ")</f>
        <v xml:space="preserve"> </v>
      </c>
      <c r="AD138" s="22" t="str">
        <f>IF(AND(A138="javelin 500", OR(AND(D138='club records'!$F$32, E138&gt;='club records'!$G$32), AND(D138='club records'!$F$33, E138&gt;='club records'!$G$33))), "CR", " ")</f>
        <v xml:space="preserve"> </v>
      </c>
      <c r="AE138" s="22" t="str">
        <f>IF(AND(A138="javelin 600", OR(AND(D138='club records'!$F$34, E138&gt;='club records'!$G$34), AND(D138='club records'!$F$35, E138&gt;='club records'!$G$35))), "CR", " ")</f>
        <v xml:space="preserve"> </v>
      </c>
      <c r="AF138" s="22" t="str">
        <f>IF(AND(A138="shot 2.72", AND(D138='club records'!$F$36, E138&gt;='club records'!$G$36)), "CR", " ")</f>
        <v xml:space="preserve"> </v>
      </c>
      <c r="AG138" s="22" t="str">
        <f>IF(AND(A138="shot 3", OR(AND(D138='club records'!$F$37, E138&gt;='club records'!$G$37), AND(D138='club records'!$F$38, E138&gt;='club records'!$G$38))), "CR", " ")</f>
        <v xml:space="preserve"> </v>
      </c>
      <c r="AH138" s="22" t="str">
        <f>IF(AND(A138="shot 4", OR(AND(D138='club records'!$F$39, E138&gt;='club records'!$G$39), AND(D138='club records'!$F$40, E138&gt;='club records'!$G$40))), "CR", " ")</f>
        <v xml:space="preserve"> </v>
      </c>
      <c r="AI138" s="22" t="str">
        <f>IF(AND(A138="70H", AND(D138='club records'!$J$6, E138&lt;='club records'!$K$6)), "CR", " ")</f>
        <v xml:space="preserve"> </v>
      </c>
      <c r="AJ138" s="22" t="str">
        <f>IF(AND(A138="75H", AND(D138='club records'!$J$7, E138&lt;='club records'!$K$7)), "CR", " ")</f>
        <v xml:space="preserve"> </v>
      </c>
      <c r="AK138" s="22" t="str">
        <f>IF(AND(A138="80H", AND(D138='club records'!$J$8, E138&lt;='club records'!$K$8)), "CR", " ")</f>
        <v xml:space="preserve"> </v>
      </c>
      <c r="AL138" s="22" t="str">
        <f>IF(AND(A138="100H", OR(AND(D138='club records'!$J$9, E138&lt;='club records'!$K$9), AND(D138='club records'!$J$10, E138&lt;='club records'!$K$10))), "CR", " ")</f>
        <v xml:space="preserve"> </v>
      </c>
      <c r="AM138" s="22" t="str">
        <f>IF(AND(A138="300H", AND(D138='club records'!$J$11, E138&lt;='club records'!$K$11)), "CR", " ")</f>
        <v xml:space="preserve"> </v>
      </c>
      <c r="AN138" s="22" t="str">
        <f>IF(AND(A138="400H", OR(AND(D138='club records'!$J$12, E138&lt;='club records'!$K$12), AND(D138='club records'!$J$13, E138&lt;='club records'!$K$13), AND(D138='club records'!$J$14, E138&lt;='club records'!$K$14))), "CR", " ")</f>
        <v xml:space="preserve"> </v>
      </c>
      <c r="AO138" s="22" t="str">
        <f>IF(AND(A138="1500SC", OR(AND(D138='club records'!$J$15, E138&lt;='club records'!$K$15), AND(D138='club records'!$J$16, E138&lt;='club records'!$K$16))), "CR", " ")</f>
        <v xml:space="preserve"> </v>
      </c>
      <c r="AP138" s="22" t="str">
        <f>IF(AND(A138="2000SC", OR(AND(D138='club records'!$J$18, E138&lt;='club records'!$K$18), AND(D138='club records'!$J$19, E138&lt;='club records'!$K$19))), "CR", " ")</f>
        <v xml:space="preserve"> </v>
      </c>
      <c r="AQ138" s="22" t="str">
        <f>IF(AND(A138="3000SC", AND(D138='club records'!$J$21, E138&lt;='club records'!$K$21)), "CR", " ")</f>
        <v xml:space="preserve"> </v>
      </c>
      <c r="AR138" s="21" t="str">
        <f>IF(AND(A138="4x100", OR(AND(D138='club records'!$N$1, E138&lt;='club records'!$O$1), AND(D138='club records'!$N$2, E138&lt;='club records'!$O$2), AND(D138='club records'!$N$3, E138&lt;='club records'!$O$3), AND(D138='club records'!$N$4, E138&lt;='club records'!$O$4), AND(D138='club records'!$N$5, E138&lt;='club records'!$O$5))), "CR", " ")</f>
        <v xml:space="preserve"> </v>
      </c>
      <c r="AS138" s="21" t="str">
        <f>IF(AND(A138="4x200", OR(AND(D138='club records'!$N$6, E138&lt;='club records'!$O$6), AND(D138='club records'!$N$7, E138&lt;='club records'!$O$7), AND(D138='club records'!$N$8, E138&lt;='club records'!$O$8), AND(D138='club records'!$N$9, E138&lt;='club records'!$O$9), AND(D138='club records'!$N$10, E138&lt;='club records'!$O$10))), "CR", " ")</f>
        <v xml:space="preserve"> </v>
      </c>
      <c r="AT138" s="21" t="str">
        <f>IF(AND(A138="4x300", OR(AND(D138='club records'!$N$11, E138&lt;='club records'!$O$11), AND(D138='club records'!$N$12, E138&lt;='club records'!$O$12))), "CR", " ")</f>
        <v xml:space="preserve"> </v>
      </c>
      <c r="AU138" s="21" t="str">
        <f>IF(AND(A138="4x400", OR(AND(D138='club records'!$N$13, E138&lt;='club records'!$O$13), AND(D138='club records'!$N$14, E138&lt;='club records'!$O$14), AND(D138='club records'!$N$15, E138&lt;='club records'!$O$15))), "CR", " ")</f>
        <v xml:space="preserve"> </v>
      </c>
      <c r="AV138" s="21" t="str">
        <f>IF(AND(A138="3x800", OR(AND(D138='club records'!$N$16, E138&lt;='club records'!$O$16), AND(D138='club records'!$N$17, E138&lt;='club records'!$O$17), AND(D138='club records'!$N$18, E138&lt;='club records'!$O$18), AND(D138='club records'!$N$19, E138&lt;='club records'!$O$19))), "CR", " ")</f>
        <v xml:space="preserve"> </v>
      </c>
      <c r="AW138" s="21" t="str">
        <f>IF(AND(A138="pentathlon", OR(AND(D138='club records'!$N$21, E138&gt;='club records'!$O$21), AND(D138='club records'!$N$22, E138&gt;='club records'!$O$22), AND(D138='club records'!$N$23, E138&gt;='club records'!$O$23), AND(D138='club records'!$N$24, E138&gt;='club records'!$O$24), AND(D138='club records'!$N$25, E138&gt;='club records'!$O$25))), "CR", " ")</f>
        <v xml:space="preserve"> </v>
      </c>
      <c r="AX138" s="21" t="str">
        <f>IF(AND(A138="heptathlon", OR(AND(D138='club records'!$N$26, E138&gt;='club records'!$O$26), AND(D138='club records'!$N$27, E138&gt;='club records'!$O$27), AND(D138='club records'!$N$28, E138&gt;='club records'!$O$28), )), "CR", " ")</f>
        <v xml:space="preserve"> </v>
      </c>
    </row>
    <row r="139" spans="1:50" ht="15" x14ac:dyDescent="0.25">
      <c r="A139" s="2">
        <v>100</v>
      </c>
      <c r="B139" s="2" t="s">
        <v>113</v>
      </c>
      <c r="C139" s="2" t="s">
        <v>305</v>
      </c>
      <c r="D139" s="13" t="s">
        <v>48</v>
      </c>
      <c r="E139" s="14">
        <v>14.69</v>
      </c>
      <c r="F139" s="19">
        <v>39903</v>
      </c>
      <c r="G139" s="2" t="s">
        <v>294</v>
      </c>
      <c r="H139" s="2" t="s">
        <v>295</v>
      </c>
      <c r="I139" s="20" t="str">
        <f>IF(OR(K139="CR", J139="CR", L139="CR", M139="CR", N139="CR", O139="CR", P139="CR", Q139="CR", R139="CR", S139="CR",T139="CR", U139="CR", V139="CR", W139="CR", X139="CR", Y139="CR", Z139="CR", AA139="CR", AB139="CR", AC139="CR", AD139="CR", AE139="CR", AF139="CR", AG139="CR", AH139="CR", AI139="CR", AJ139="CR", AK139="CR", AL139="CR", AM139="CR", AN139="CR", AO139="CR", AP139="CR", AQ139="CR", AR139="CR", AS139="CR", AT139="CR", AU139="CR", AV139="CR", AW139="CR", AX139="CR"), "***CLUB RECORD***", "")</f>
        <v/>
      </c>
      <c r="J139" s="21" t="str">
        <f>IF(AND(A139=100, OR(AND(D139='club records'!$B$6, E139&lt;='club records'!$C$6), AND(D139='club records'!$B$7, E139&lt;='club records'!$C$7), AND(D139='club records'!$B$8, E139&lt;='club records'!$C$8), AND(D139='club records'!$B$9, E139&lt;='club records'!$C$9), AND(D139='club records'!$B$10, E139&lt;='club records'!$C$10))),"CR"," ")</f>
        <v xml:space="preserve"> </v>
      </c>
      <c r="K139" s="21" t="str">
        <f>IF(AND(A139=200, OR(AND(D139='club records'!$B$11, E139&lt;='club records'!$C$11), AND(D139='club records'!$B$12, E139&lt;='club records'!$C$12), AND(D139='club records'!$B$13, E139&lt;='club records'!$C$13), AND(D139='club records'!$B$14, E139&lt;='club records'!$C$14), AND(D139='club records'!$B$15, E139&lt;='club records'!$C$15))),"CR"," ")</f>
        <v xml:space="preserve"> </v>
      </c>
      <c r="L139" s="21" t="str">
        <f>IF(AND(A139=300, OR(AND(D139='club records'!$B$16, E139&lt;='club records'!$C$16), AND(D139='club records'!$B$17, E139&lt;='club records'!$C$17))),"CR"," ")</f>
        <v xml:space="preserve"> </v>
      </c>
      <c r="M139" s="21" t="str">
        <f>IF(AND(A139=400, OR(AND(D139='club records'!$B$19, E139&lt;='club records'!$C$19), AND(D139='club records'!$B$20, E139&lt;='club records'!$C$20), AND(D139='club records'!$B$21, E139&lt;='club records'!$C$21))),"CR"," ")</f>
        <v xml:space="preserve"> </v>
      </c>
      <c r="N139" s="21" t="str">
        <f>IF(AND(A139=800, OR(AND(D139='club records'!$B$22, E139&lt;='club records'!$C$22), AND(D139='club records'!$B$23, E139&lt;='club records'!$C$23), AND(D139='club records'!$B$24, E139&lt;='club records'!$C$24), AND(D139='club records'!$B$25, E139&lt;='club records'!$C$25), AND(D139='club records'!$B$26, E139&lt;='club records'!$C$26))),"CR"," ")</f>
        <v xml:space="preserve"> </v>
      </c>
      <c r="O139" s="21" t="str">
        <f>IF(AND(A139=1200, AND(D139='club records'!$B$28, E139&lt;='club records'!$C$28)),"CR"," ")</f>
        <v xml:space="preserve"> </v>
      </c>
      <c r="P139" s="21" t="str">
        <f>IF(AND(A139=1500, OR(AND(D139='club records'!$B$29, E139&lt;='club records'!$C$29), AND(D139='club records'!$B$30, E139&lt;='club records'!$C$30), AND(D139='club records'!$B$31, E139&lt;='club records'!$C$31), AND(D139='club records'!$B$32, E139&lt;='club records'!$C$32), AND(D139='club records'!$B$33, E139&lt;='club records'!$C$33))),"CR"," ")</f>
        <v xml:space="preserve"> </v>
      </c>
      <c r="Q139" s="21" t="str">
        <f>IF(AND(A139="1M", AND(D139='club records'!$B$37,E139&lt;='club records'!$C$37)),"CR"," ")</f>
        <v xml:space="preserve"> </v>
      </c>
      <c r="R139" s="21" t="str">
        <f>IF(AND(A139=3000, OR(AND(D139='club records'!$B$39, E139&lt;='club records'!$C$39), AND(D139='club records'!$B$40, E139&lt;='club records'!$C$40), AND(D139='club records'!$B$41, E139&lt;='club records'!$C$41))),"CR"," ")</f>
        <v xml:space="preserve"> </v>
      </c>
      <c r="S139" s="21" t="str">
        <f>IF(AND(A139=5000, OR(AND(D139='club records'!$B$42, E139&lt;='club records'!$C$42), AND(D139='club records'!$B$43, E139&lt;='club records'!$C$43))),"CR"," ")</f>
        <v xml:space="preserve"> </v>
      </c>
      <c r="T139" s="21" t="str">
        <f>IF(AND(A139=10000, OR(AND(D139='club records'!$B$44, E139&lt;='club records'!$C$44), AND(D139='club records'!$B$45, E139&lt;='club records'!$C$45))),"CR"," ")</f>
        <v xml:space="preserve"> </v>
      </c>
      <c r="U139" s="22" t="str">
        <f>IF(AND(A139="high jump", OR(AND(D139='club records'!$F$1, E139&gt;='club records'!$G$1), AND(D139='club records'!$F$2, E139&gt;='club records'!$G$2), AND(D139='club records'!$F$3, E139&gt;='club records'!$G$3),AND(D139='club records'!$F$4, E139&gt;='club records'!$G$4), AND(D139='club records'!$F$5, E139&gt;='club records'!$G$5))), "CR", " ")</f>
        <v xml:space="preserve"> </v>
      </c>
      <c r="V139" s="22" t="str">
        <f>IF(AND(A139="long jump", OR(AND(D139='club records'!$F$6, E139&gt;='club records'!$G$6), AND(D139='club records'!$F$7, E139&gt;='club records'!$G$7), AND(D139='club records'!$F$8, E139&gt;='club records'!$G$8), AND(D139='club records'!$F$9, E139&gt;='club records'!$G$9), AND(D139='club records'!$F$10, E139&gt;='club records'!$G$10))), "CR", " ")</f>
        <v xml:space="preserve"> </v>
      </c>
      <c r="W139" s="22" t="str">
        <f>IF(AND(A139="triple jump", OR(AND(D139='club records'!$F$11, E139&gt;='club records'!$G$11), AND(D139='club records'!$F$12, E139&gt;='club records'!$G$12), AND(D139='club records'!$F$13, E139&gt;='club records'!$G$13), AND(D139='club records'!$F$14, E139&gt;='club records'!$G$14), AND(D139='club records'!$F$15, E139&gt;='club records'!$G$15))), "CR", " ")</f>
        <v xml:space="preserve"> </v>
      </c>
      <c r="X139" s="22" t="str">
        <f>IF(AND(A139="pole vault", OR(AND(D139='club records'!$F$16, E139&gt;='club records'!$G$16), AND(D139='club records'!$F$17, E139&gt;='club records'!$G$17), AND(D139='club records'!$F$18, E139&gt;='club records'!$G$18), AND(D139='club records'!$F$19, E139&gt;='club records'!$G$19), AND(D139='club records'!$F$20, E139&gt;='club records'!$G$20))), "CR", " ")</f>
        <v xml:space="preserve"> </v>
      </c>
      <c r="Y139" s="22" t="str">
        <f>IF(AND(A139="discus 0.75", AND(D139='club records'!$F$21, E139&gt;='club records'!$G$21)), "CR", " ")</f>
        <v xml:space="preserve"> </v>
      </c>
      <c r="Z139" s="22" t="str">
        <f>IF(AND(A139="discus 1", OR(AND(D139='club records'!$F$22, E139&gt;='club records'!$G$22), AND(D139='club records'!$F$23, E139&gt;='club records'!$G$23), AND(D139='club records'!$F$24, E139&gt;='club records'!$G$24), AND(D139='club records'!$F$25, E139&gt;='club records'!$G$25))), "CR", " ")</f>
        <v xml:space="preserve"> </v>
      </c>
      <c r="AA139" s="22" t="str">
        <f>IF(AND(A139="hammer 3", OR(AND(D139='club records'!$F$26, E139&gt;='club records'!$G$26), AND(D139='club records'!$F$27, E139&gt;='club records'!$G$27), AND(D139='club records'!$F$28, E139&gt;='club records'!$G$28))), "CR", " ")</f>
        <v xml:space="preserve"> </v>
      </c>
      <c r="AB139" s="22" t="str">
        <f>IF(AND(A139="hammer 4", OR(AND(D139='club records'!$F$29, E139&gt;='club records'!$G$29), AND(D139='club records'!$F$30, E139&gt;='club records'!$G$30))), "CR", " ")</f>
        <v xml:space="preserve"> </v>
      </c>
      <c r="AC139" s="22" t="str">
        <f>IF(AND(A139="javelin 400", AND(D139='club records'!$F$31, E139&gt;='club records'!$G$31)), "CR", " ")</f>
        <v xml:space="preserve"> </v>
      </c>
      <c r="AD139" s="22" t="str">
        <f>IF(AND(A139="javelin 500", OR(AND(D139='club records'!$F$32, E139&gt;='club records'!$G$32), AND(D139='club records'!$F$33, E139&gt;='club records'!$G$33))), "CR", " ")</f>
        <v xml:space="preserve"> </v>
      </c>
      <c r="AE139" s="22" t="str">
        <f>IF(AND(A139="javelin 600", OR(AND(D139='club records'!$F$34, E139&gt;='club records'!$G$34), AND(D139='club records'!$F$35, E139&gt;='club records'!$G$35))), "CR", " ")</f>
        <v xml:space="preserve"> </v>
      </c>
      <c r="AF139" s="22" t="str">
        <f>IF(AND(A139="shot 2.72", AND(D139='club records'!$F$36, E139&gt;='club records'!$G$36)), "CR", " ")</f>
        <v xml:space="preserve"> </v>
      </c>
      <c r="AG139" s="22" t="str">
        <f>IF(AND(A139="shot 3", OR(AND(D139='club records'!$F$37, E139&gt;='club records'!$G$37), AND(D139='club records'!$F$38, E139&gt;='club records'!$G$38))), "CR", " ")</f>
        <v xml:space="preserve"> </v>
      </c>
      <c r="AH139" s="22" t="str">
        <f>IF(AND(A139="shot 4", OR(AND(D139='club records'!$F$39, E139&gt;='club records'!$G$39), AND(D139='club records'!$F$40, E139&gt;='club records'!$G$40))), "CR", " ")</f>
        <v xml:space="preserve"> </v>
      </c>
      <c r="AI139" s="22" t="str">
        <f>IF(AND(A139="70H", AND(D139='club records'!$J$6, E139&lt;='club records'!$K$6)), "CR", " ")</f>
        <v xml:space="preserve"> </v>
      </c>
      <c r="AJ139" s="22" t="str">
        <f>IF(AND(A139="75H", AND(D139='club records'!$J$7, E139&lt;='club records'!$K$7)), "CR", " ")</f>
        <v xml:space="preserve"> </v>
      </c>
      <c r="AK139" s="22" t="str">
        <f>IF(AND(A139="80H", AND(D139='club records'!$J$8, E139&lt;='club records'!$K$8)), "CR", " ")</f>
        <v xml:space="preserve"> </v>
      </c>
      <c r="AL139" s="22" t="str">
        <f>IF(AND(A139="100H", OR(AND(D139='club records'!$J$9, E139&lt;='club records'!$K$9), AND(D139='club records'!$J$10, E139&lt;='club records'!$K$10))), "CR", " ")</f>
        <v xml:space="preserve"> </v>
      </c>
      <c r="AM139" s="22" t="str">
        <f>IF(AND(A139="300H", AND(D139='club records'!$J$11, E139&lt;='club records'!$K$11)), "CR", " ")</f>
        <v xml:space="preserve"> </v>
      </c>
      <c r="AN139" s="22" t="str">
        <f>IF(AND(A139="400H", OR(AND(D139='club records'!$J$12, E139&lt;='club records'!$K$12), AND(D139='club records'!$J$13, E139&lt;='club records'!$K$13), AND(D139='club records'!$J$14, E139&lt;='club records'!$K$14))), "CR", " ")</f>
        <v xml:space="preserve"> </v>
      </c>
      <c r="AO139" s="22" t="str">
        <f>IF(AND(A139="1500SC", OR(AND(D139='club records'!$J$15, E139&lt;='club records'!$K$15), AND(D139='club records'!$J$16, E139&lt;='club records'!$K$16))), "CR", " ")</f>
        <v xml:space="preserve"> </v>
      </c>
      <c r="AP139" s="22" t="str">
        <f>IF(AND(A139="2000SC", OR(AND(D139='club records'!$J$18, E139&lt;='club records'!$K$18), AND(D139='club records'!$J$19, E139&lt;='club records'!$K$19))), "CR", " ")</f>
        <v xml:space="preserve"> </v>
      </c>
      <c r="AQ139" s="22" t="str">
        <f>IF(AND(A139="3000SC", AND(D139='club records'!$J$21, E139&lt;='club records'!$K$21)), "CR", " ")</f>
        <v xml:space="preserve"> </v>
      </c>
      <c r="AR139" s="21" t="str">
        <f>IF(AND(A139="4x100", OR(AND(D139='club records'!$N$1, E139&lt;='club records'!$O$1), AND(D139='club records'!$N$2, E139&lt;='club records'!$O$2), AND(D139='club records'!$N$3, E139&lt;='club records'!$O$3), AND(D139='club records'!$N$4, E139&lt;='club records'!$O$4), AND(D139='club records'!$N$5, E139&lt;='club records'!$O$5))), "CR", " ")</f>
        <v xml:space="preserve"> </v>
      </c>
      <c r="AS139" s="21" t="str">
        <f>IF(AND(A139="4x200", OR(AND(D139='club records'!$N$6, E139&lt;='club records'!$O$6), AND(D139='club records'!$N$7, E139&lt;='club records'!$O$7), AND(D139='club records'!$N$8, E139&lt;='club records'!$O$8), AND(D139='club records'!$N$9, E139&lt;='club records'!$O$9), AND(D139='club records'!$N$10, E139&lt;='club records'!$O$10))), "CR", " ")</f>
        <v xml:space="preserve"> </v>
      </c>
      <c r="AT139" s="21" t="str">
        <f>IF(AND(A139="4x300", OR(AND(D139='club records'!$N$11, E139&lt;='club records'!$O$11), AND(D139='club records'!$N$12, E139&lt;='club records'!$O$12))), "CR", " ")</f>
        <v xml:space="preserve"> </v>
      </c>
      <c r="AU139" s="21" t="str">
        <f>IF(AND(A139="4x400", OR(AND(D139='club records'!$N$13, E139&lt;='club records'!$O$13), AND(D139='club records'!$N$14, E139&lt;='club records'!$O$14), AND(D139='club records'!$N$15, E139&lt;='club records'!$O$15))), "CR", " ")</f>
        <v xml:space="preserve"> </v>
      </c>
      <c r="AV139" s="21" t="str">
        <f>IF(AND(A139="3x800", OR(AND(D139='club records'!$N$16, E139&lt;='club records'!$O$16), AND(D139='club records'!$N$17, E139&lt;='club records'!$O$17), AND(D139='club records'!$N$18, E139&lt;='club records'!$O$18), AND(D139='club records'!$N$19, E139&lt;='club records'!$O$19))), "CR", " ")</f>
        <v xml:space="preserve"> </v>
      </c>
      <c r="AW139" s="21" t="str">
        <f>IF(AND(A139="pentathlon", OR(AND(D139='club records'!$N$21, E139&gt;='club records'!$O$21), AND(D139='club records'!$N$22, E139&gt;='club records'!$O$22), AND(D139='club records'!$N$23, E139&gt;='club records'!$O$23), AND(D139='club records'!$N$24, E139&gt;='club records'!$O$24), AND(D139='club records'!$N$25, E139&gt;='club records'!$O$25))), "CR", " ")</f>
        <v xml:space="preserve"> </v>
      </c>
      <c r="AX139" s="21" t="str">
        <f>IF(AND(A139="heptathlon", OR(AND(D139='club records'!$N$26, E139&gt;='club records'!$O$26), AND(D139='club records'!$N$27, E139&gt;='club records'!$O$27), AND(D139='club records'!$N$28, E139&gt;='club records'!$O$28), )), "CR", " ")</f>
        <v xml:space="preserve"> </v>
      </c>
    </row>
    <row r="140" spans="1:50" ht="15" x14ac:dyDescent="0.25">
      <c r="A140" s="2">
        <v>100</v>
      </c>
      <c r="B140" s="2" t="s">
        <v>102</v>
      </c>
      <c r="C140" s="2" t="s">
        <v>8</v>
      </c>
      <c r="D140" s="13" t="s">
        <v>48</v>
      </c>
      <c r="E140" s="14">
        <v>14.7</v>
      </c>
      <c r="F140" s="19">
        <v>39903</v>
      </c>
      <c r="G140" s="2" t="s">
        <v>294</v>
      </c>
      <c r="H140" s="2" t="s">
        <v>295</v>
      </c>
      <c r="I140" s="20" t="str">
        <f>IF(OR(K140="CR", J140="CR", L140="CR", M140="CR", N140="CR", O140="CR", P140="CR", Q140="CR", R140="CR", S140="CR",T140="CR", U140="CR", V140="CR", W140="CR", X140="CR", Y140="CR", Z140="CR", AA140="CR", AB140="CR", AC140="CR", AD140="CR", AE140="CR", AF140="CR", AG140="CR", AH140="CR", AI140="CR", AJ140="CR", AK140="CR", AL140="CR", AM140="CR", AN140="CR", AO140="CR", AP140="CR", AQ140="CR", AR140="CR", AS140="CR", AT140="CR", AU140="CR", AV140="CR", AW140="CR", AX140="CR"), "***CLUB RECORD***", "")</f>
        <v/>
      </c>
      <c r="J140" s="21" t="str">
        <f>IF(AND(A140=100, OR(AND(D140='club records'!$B$6, E140&lt;='club records'!$C$6), AND(D140='club records'!$B$7, E140&lt;='club records'!$C$7), AND(D140='club records'!$B$8, E140&lt;='club records'!$C$8), AND(D140='club records'!$B$9, E140&lt;='club records'!$C$9), AND(D140='club records'!$B$10, E140&lt;='club records'!$C$10))),"CR"," ")</f>
        <v xml:space="preserve"> </v>
      </c>
      <c r="K140" s="21" t="str">
        <f>IF(AND(A140=200, OR(AND(D140='club records'!$B$11, E140&lt;='club records'!$C$11), AND(D140='club records'!$B$12, E140&lt;='club records'!$C$12), AND(D140='club records'!$B$13, E140&lt;='club records'!$C$13), AND(D140='club records'!$B$14, E140&lt;='club records'!$C$14), AND(D140='club records'!$B$15, E140&lt;='club records'!$C$15))),"CR"," ")</f>
        <v xml:space="preserve"> </v>
      </c>
      <c r="L140" s="21" t="str">
        <f>IF(AND(A140=300, OR(AND(D140='club records'!$B$16, E140&lt;='club records'!$C$16), AND(D140='club records'!$B$17, E140&lt;='club records'!$C$17))),"CR"," ")</f>
        <v xml:space="preserve"> </v>
      </c>
      <c r="M140" s="21" t="str">
        <f>IF(AND(A140=400, OR(AND(D140='club records'!$B$19, E140&lt;='club records'!$C$19), AND(D140='club records'!$B$20, E140&lt;='club records'!$C$20), AND(D140='club records'!$B$21, E140&lt;='club records'!$C$21))),"CR"," ")</f>
        <v xml:space="preserve"> </v>
      </c>
      <c r="N140" s="21" t="str">
        <f>IF(AND(A140=800, OR(AND(D140='club records'!$B$22, E140&lt;='club records'!$C$22), AND(D140='club records'!$B$23, E140&lt;='club records'!$C$23), AND(D140='club records'!$B$24, E140&lt;='club records'!$C$24), AND(D140='club records'!$B$25, E140&lt;='club records'!$C$25), AND(D140='club records'!$B$26, E140&lt;='club records'!$C$26))),"CR"," ")</f>
        <v xml:space="preserve"> </v>
      </c>
      <c r="O140" s="21" t="str">
        <f>IF(AND(A140=1200, AND(D140='club records'!$B$28, E140&lt;='club records'!$C$28)),"CR"," ")</f>
        <v xml:space="preserve"> </v>
      </c>
      <c r="P140" s="21" t="str">
        <f>IF(AND(A140=1500, OR(AND(D140='club records'!$B$29, E140&lt;='club records'!$C$29), AND(D140='club records'!$B$30, E140&lt;='club records'!$C$30), AND(D140='club records'!$B$31, E140&lt;='club records'!$C$31), AND(D140='club records'!$B$32, E140&lt;='club records'!$C$32), AND(D140='club records'!$B$33, E140&lt;='club records'!$C$33))),"CR"," ")</f>
        <v xml:space="preserve"> </v>
      </c>
      <c r="Q140" s="21" t="str">
        <f>IF(AND(A140="1M", AND(D140='club records'!$B$37,E140&lt;='club records'!$C$37)),"CR"," ")</f>
        <v xml:space="preserve"> </v>
      </c>
      <c r="R140" s="21" t="str">
        <f>IF(AND(A140=3000, OR(AND(D140='club records'!$B$39, E140&lt;='club records'!$C$39), AND(D140='club records'!$B$40, E140&lt;='club records'!$C$40), AND(D140='club records'!$B$41, E140&lt;='club records'!$C$41))),"CR"," ")</f>
        <v xml:space="preserve"> </v>
      </c>
      <c r="S140" s="21" t="str">
        <f>IF(AND(A140=5000, OR(AND(D140='club records'!$B$42, E140&lt;='club records'!$C$42), AND(D140='club records'!$B$43, E140&lt;='club records'!$C$43))),"CR"," ")</f>
        <v xml:space="preserve"> </v>
      </c>
      <c r="T140" s="21" t="str">
        <f>IF(AND(A140=10000, OR(AND(D140='club records'!$B$44, E140&lt;='club records'!$C$44), AND(D140='club records'!$B$45, E140&lt;='club records'!$C$45))),"CR"," ")</f>
        <v xml:space="preserve"> </v>
      </c>
      <c r="U140" s="22" t="str">
        <f>IF(AND(A140="high jump", OR(AND(D140='club records'!$F$1, E140&gt;='club records'!$G$1), AND(D140='club records'!$F$2, E140&gt;='club records'!$G$2), AND(D140='club records'!$F$3, E140&gt;='club records'!$G$3),AND(D140='club records'!$F$4, E140&gt;='club records'!$G$4), AND(D140='club records'!$F$5, E140&gt;='club records'!$G$5))), "CR", " ")</f>
        <v xml:space="preserve"> </v>
      </c>
      <c r="V140" s="22" t="str">
        <f>IF(AND(A140="long jump", OR(AND(D140='club records'!$F$6, E140&gt;='club records'!$G$6), AND(D140='club records'!$F$7, E140&gt;='club records'!$G$7), AND(D140='club records'!$F$8, E140&gt;='club records'!$G$8), AND(D140='club records'!$F$9, E140&gt;='club records'!$G$9), AND(D140='club records'!$F$10, E140&gt;='club records'!$G$10))), "CR", " ")</f>
        <v xml:space="preserve"> </v>
      </c>
      <c r="W140" s="22" t="str">
        <f>IF(AND(A140="triple jump", OR(AND(D140='club records'!$F$11, E140&gt;='club records'!$G$11), AND(D140='club records'!$F$12, E140&gt;='club records'!$G$12), AND(D140='club records'!$F$13, E140&gt;='club records'!$G$13), AND(D140='club records'!$F$14, E140&gt;='club records'!$G$14), AND(D140='club records'!$F$15, E140&gt;='club records'!$G$15))), "CR", " ")</f>
        <v xml:space="preserve"> </v>
      </c>
      <c r="X140" s="22" t="str">
        <f>IF(AND(A140="pole vault", OR(AND(D140='club records'!$F$16, E140&gt;='club records'!$G$16), AND(D140='club records'!$F$17, E140&gt;='club records'!$G$17), AND(D140='club records'!$F$18, E140&gt;='club records'!$G$18), AND(D140='club records'!$F$19, E140&gt;='club records'!$G$19), AND(D140='club records'!$F$20, E140&gt;='club records'!$G$20))), "CR", " ")</f>
        <v xml:space="preserve"> </v>
      </c>
      <c r="Y140" s="22" t="str">
        <f>IF(AND(A140="discus 0.75", AND(D140='club records'!$F$21, E140&gt;='club records'!$G$21)), "CR", " ")</f>
        <v xml:space="preserve"> </v>
      </c>
      <c r="Z140" s="22" t="str">
        <f>IF(AND(A140="discus 1", OR(AND(D140='club records'!$F$22, E140&gt;='club records'!$G$22), AND(D140='club records'!$F$23, E140&gt;='club records'!$G$23), AND(D140='club records'!$F$24, E140&gt;='club records'!$G$24), AND(D140='club records'!$F$25, E140&gt;='club records'!$G$25))), "CR", " ")</f>
        <v xml:space="preserve"> </v>
      </c>
      <c r="AA140" s="22" t="str">
        <f>IF(AND(A140="hammer 3", OR(AND(D140='club records'!$F$26, E140&gt;='club records'!$G$26), AND(D140='club records'!$F$27, E140&gt;='club records'!$G$27), AND(D140='club records'!$F$28, E140&gt;='club records'!$G$28))), "CR", " ")</f>
        <v xml:space="preserve"> </v>
      </c>
      <c r="AB140" s="22" t="str">
        <f>IF(AND(A140="hammer 4", OR(AND(D140='club records'!$F$29, E140&gt;='club records'!$G$29), AND(D140='club records'!$F$30, E140&gt;='club records'!$G$30))), "CR", " ")</f>
        <v xml:space="preserve"> </v>
      </c>
      <c r="AC140" s="22" t="str">
        <f>IF(AND(A140="javelin 400", AND(D140='club records'!$F$31, E140&gt;='club records'!$G$31)), "CR", " ")</f>
        <v xml:space="preserve"> </v>
      </c>
      <c r="AD140" s="22" t="str">
        <f>IF(AND(A140="javelin 500", OR(AND(D140='club records'!$F$32, E140&gt;='club records'!$G$32), AND(D140='club records'!$F$33, E140&gt;='club records'!$G$33))), "CR", " ")</f>
        <v xml:space="preserve"> </v>
      </c>
      <c r="AE140" s="22" t="str">
        <f>IF(AND(A140="javelin 600", OR(AND(D140='club records'!$F$34, E140&gt;='club records'!$G$34), AND(D140='club records'!$F$35, E140&gt;='club records'!$G$35))), "CR", " ")</f>
        <v xml:space="preserve"> </v>
      </c>
      <c r="AF140" s="22" t="str">
        <f>IF(AND(A140="shot 2.72", AND(D140='club records'!$F$36, E140&gt;='club records'!$G$36)), "CR", " ")</f>
        <v xml:space="preserve"> </v>
      </c>
      <c r="AG140" s="22" t="str">
        <f>IF(AND(A140="shot 3", OR(AND(D140='club records'!$F$37, E140&gt;='club records'!$G$37), AND(D140='club records'!$F$38, E140&gt;='club records'!$G$38))), "CR", " ")</f>
        <v xml:space="preserve"> </v>
      </c>
      <c r="AH140" s="22" t="str">
        <f>IF(AND(A140="shot 4", OR(AND(D140='club records'!$F$39, E140&gt;='club records'!$G$39), AND(D140='club records'!$F$40, E140&gt;='club records'!$G$40))), "CR", " ")</f>
        <v xml:space="preserve"> </v>
      </c>
      <c r="AI140" s="22" t="str">
        <f>IF(AND(A140="70H", AND(D140='club records'!$J$6, E140&lt;='club records'!$K$6)), "CR", " ")</f>
        <v xml:space="preserve"> </v>
      </c>
      <c r="AJ140" s="22" t="str">
        <f>IF(AND(A140="75H", AND(D140='club records'!$J$7, E140&lt;='club records'!$K$7)), "CR", " ")</f>
        <v xml:space="preserve"> </v>
      </c>
      <c r="AK140" s="22" t="str">
        <f>IF(AND(A140="80H", AND(D140='club records'!$J$8, E140&lt;='club records'!$K$8)), "CR", " ")</f>
        <v xml:space="preserve"> </v>
      </c>
      <c r="AL140" s="22" t="str">
        <f>IF(AND(A140="100H", OR(AND(D140='club records'!$J$9, E140&lt;='club records'!$K$9), AND(D140='club records'!$J$10, E140&lt;='club records'!$K$10))), "CR", " ")</f>
        <v xml:space="preserve"> </v>
      </c>
      <c r="AM140" s="22" t="str">
        <f>IF(AND(A140="300H", AND(D140='club records'!$J$11, E140&lt;='club records'!$K$11)), "CR", " ")</f>
        <v xml:space="preserve"> </v>
      </c>
      <c r="AN140" s="22" t="str">
        <f>IF(AND(A140="400H", OR(AND(D140='club records'!$J$12, E140&lt;='club records'!$K$12), AND(D140='club records'!$J$13, E140&lt;='club records'!$K$13), AND(D140='club records'!$J$14, E140&lt;='club records'!$K$14))), "CR", " ")</f>
        <v xml:space="preserve"> </v>
      </c>
      <c r="AO140" s="22" t="str">
        <f>IF(AND(A140="1500SC", OR(AND(D140='club records'!$J$15, E140&lt;='club records'!$K$15), AND(D140='club records'!$J$16, E140&lt;='club records'!$K$16))), "CR", " ")</f>
        <v xml:space="preserve"> </v>
      </c>
      <c r="AP140" s="22" t="str">
        <f>IF(AND(A140="2000SC", OR(AND(D140='club records'!$J$18, E140&lt;='club records'!$K$18), AND(D140='club records'!$J$19, E140&lt;='club records'!$K$19))), "CR", " ")</f>
        <v xml:space="preserve"> </v>
      </c>
      <c r="AQ140" s="22" t="str">
        <f>IF(AND(A140="3000SC", AND(D140='club records'!$J$21, E140&lt;='club records'!$K$21)), "CR", " ")</f>
        <v xml:space="preserve"> </v>
      </c>
      <c r="AR140" s="21" t="str">
        <f>IF(AND(A140="4x100", OR(AND(D140='club records'!$N$1, E140&lt;='club records'!$O$1), AND(D140='club records'!$N$2, E140&lt;='club records'!$O$2), AND(D140='club records'!$N$3, E140&lt;='club records'!$O$3), AND(D140='club records'!$N$4, E140&lt;='club records'!$O$4), AND(D140='club records'!$N$5, E140&lt;='club records'!$O$5))), "CR", " ")</f>
        <v xml:space="preserve"> </v>
      </c>
      <c r="AS140" s="21" t="str">
        <f>IF(AND(A140="4x200", OR(AND(D140='club records'!$N$6, E140&lt;='club records'!$O$6), AND(D140='club records'!$N$7, E140&lt;='club records'!$O$7), AND(D140='club records'!$N$8, E140&lt;='club records'!$O$8), AND(D140='club records'!$N$9, E140&lt;='club records'!$O$9), AND(D140='club records'!$N$10, E140&lt;='club records'!$O$10))), "CR", " ")</f>
        <v xml:space="preserve"> </v>
      </c>
      <c r="AT140" s="21" t="str">
        <f>IF(AND(A140="4x300", OR(AND(D140='club records'!$N$11, E140&lt;='club records'!$O$11), AND(D140='club records'!$N$12, E140&lt;='club records'!$O$12))), "CR", " ")</f>
        <v xml:space="preserve"> </v>
      </c>
      <c r="AU140" s="21" t="str">
        <f>IF(AND(A140="4x400", OR(AND(D140='club records'!$N$13, E140&lt;='club records'!$O$13), AND(D140='club records'!$N$14, E140&lt;='club records'!$O$14), AND(D140='club records'!$N$15, E140&lt;='club records'!$O$15))), "CR", " ")</f>
        <v xml:space="preserve"> </v>
      </c>
      <c r="AV140" s="21" t="str">
        <f>IF(AND(A140="3x800", OR(AND(D140='club records'!$N$16, E140&lt;='club records'!$O$16), AND(D140='club records'!$N$17, E140&lt;='club records'!$O$17), AND(D140='club records'!$N$18, E140&lt;='club records'!$O$18), AND(D140='club records'!$N$19, E140&lt;='club records'!$O$19))), "CR", " ")</f>
        <v xml:space="preserve"> </v>
      </c>
      <c r="AW140" s="21" t="str">
        <f>IF(AND(A140="pentathlon", OR(AND(D140='club records'!$N$21, E140&gt;='club records'!$O$21), AND(D140='club records'!$N$22, E140&gt;='club records'!$O$22), AND(D140='club records'!$N$23, E140&gt;='club records'!$O$23), AND(D140='club records'!$N$24, E140&gt;='club records'!$O$24), AND(D140='club records'!$N$25, E140&gt;='club records'!$O$25))), "CR", " ")</f>
        <v xml:space="preserve"> </v>
      </c>
      <c r="AX140" s="21" t="str">
        <f>IF(AND(A140="heptathlon", OR(AND(D140='club records'!$N$26, E140&gt;='club records'!$O$26), AND(D140='club records'!$N$27, E140&gt;='club records'!$O$27), AND(D140='club records'!$N$28, E140&gt;='club records'!$O$28), )), "CR", " ")</f>
        <v xml:space="preserve"> </v>
      </c>
    </row>
    <row r="141" spans="1:50" ht="15" x14ac:dyDescent="0.25">
      <c r="A141" s="2">
        <v>100</v>
      </c>
      <c r="B141" s="2" t="s">
        <v>157</v>
      </c>
      <c r="C141" s="2" t="s">
        <v>233</v>
      </c>
      <c r="D141" s="13" t="s">
        <v>48</v>
      </c>
      <c r="E141" s="14">
        <v>14.8</v>
      </c>
      <c r="F141" s="19">
        <v>43596</v>
      </c>
      <c r="G141" s="2" t="s">
        <v>341</v>
      </c>
      <c r="H141" s="2" t="s">
        <v>367</v>
      </c>
      <c r="I141" s="22" t="s">
        <v>430</v>
      </c>
      <c r="N141" s="2"/>
      <c r="O141" s="2"/>
      <c r="P141" s="2"/>
      <c r="Q141" s="2"/>
      <c r="R141" s="2"/>
      <c r="S141" s="2"/>
    </row>
    <row r="142" spans="1:50" ht="15" x14ac:dyDescent="0.25">
      <c r="A142" s="2">
        <v>100</v>
      </c>
      <c r="B142" s="2" t="s">
        <v>35</v>
      </c>
      <c r="C142" s="2" t="s">
        <v>3</v>
      </c>
      <c r="D142" s="13" t="s">
        <v>48</v>
      </c>
      <c r="E142" s="14">
        <v>14.96</v>
      </c>
      <c r="F142" s="19">
        <v>43632</v>
      </c>
      <c r="G142" s="2" t="s">
        <v>415</v>
      </c>
      <c r="H142" s="2" t="s">
        <v>452</v>
      </c>
      <c r="I142" s="20" t="s">
        <v>430</v>
      </c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1"/>
      <c r="AS142" s="21"/>
      <c r="AT142" s="21"/>
      <c r="AU142" s="21"/>
      <c r="AV142" s="21"/>
      <c r="AW142" s="21"/>
      <c r="AX142" s="21"/>
    </row>
    <row r="143" spans="1:50" ht="15" x14ac:dyDescent="0.25">
      <c r="A143" s="2">
        <v>100</v>
      </c>
      <c r="B143" s="2" t="s">
        <v>86</v>
      </c>
      <c r="C143" s="2" t="s">
        <v>87</v>
      </c>
      <c r="D143" s="13" t="s">
        <v>48</v>
      </c>
      <c r="E143" s="14">
        <v>14.97</v>
      </c>
      <c r="F143" s="19">
        <v>43649</v>
      </c>
      <c r="G143" s="2" t="s">
        <v>341</v>
      </c>
      <c r="H143" s="2" t="s">
        <v>334</v>
      </c>
      <c r="I143" s="20" t="str">
        <f>IF(OR(K143="CR", J143="CR", L143="CR", M143="CR", N143="CR", O143="CR", P143="CR", Q143="CR", R143="CR", S143="CR",T143="CR", U143="CR", V143="CR", W143="CR", X143="CR", Y143="CR", Z143="CR", AA143="CR", AB143="CR", AC143="CR", AD143="CR", AE143="CR", AF143="CR", AG143="CR", AH143="CR", AI143="CR", AJ143="CR", AK143="CR", AL143="CR", AM143="CR", AN143="CR", AO143="CR", AP143="CR", AQ143="CR", AR143="CR", AS143="CR", AT143="CR", AU143="CR", AV143="CR", AW143="CR", AX143="CR"), "***CLUB RECORD***", "")</f>
        <v/>
      </c>
      <c r="J143" s="21" t="str">
        <f>IF(AND(A143=100, OR(AND(D143='club records'!$B$6, E143&lt;='club records'!$C$6), AND(D143='club records'!$B$7, E143&lt;='club records'!$C$7), AND(D143='club records'!$B$8, E143&lt;='club records'!$C$8), AND(D143='club records'!$B$9, E143&lt;='club records'!$C$9), AND(D143='club records'!$B$10, E143&lt;='club records'!$C$10))),"CR"," ")</f>
        <v xml:space="preserve"> </v>
      </c>
      <c r="K143" s="21" t="str">
        <f>IF(AND(A143=200, OR(AND(D143='club records'!$B$11, E143&lt;='club records'!$C$11), AND(D143='club records'!$B$12, E143&lt;='club records'!$C$12), AND(D143='club records'!$B$13, E143&lt;='club records'!$C$13), AND(D143='club records'!$B$14, E143&lt;='club records'!$C$14), AND(D143='club records'!$B$15, E143&lt;='club records'!$C$15))),"CR"," ")</f>
        <v xml:space="preserve"> </v>
      </c>
      <c r="L143" s="21" t="str">
        <f>IF(AND(A143=300, OR(AND(D143='club records'!$B$16, E143&lt;='club records'!$C$16), AND(D143='club records'!$B$17, E143&lt;='club records'!$C$17))),"CR"," ")</f>
        <v xml:space="preserve"> </v>
      </c>
      <c r="M143" s="21" t="str">
        <f>IF(AND(A143=400, OR(AND(D143='club records'!$B$19, E143&lt;='club records'!$C$19), AND(D143='club records'!$B$20, E143&lt;='club records'!$C$20), AND(D143='club records'!$B$21, E143&lt;='club records'!$C$21))),"CR"," ")</f>
        <v xml:space="preserve"> </v>
      </c>
      <c r="N143" s="21" t="str">
        <f>IF(AND(A143=800, OR(AND(D143='club records'!$B$22, E143&lt;='club records'!$C$22), AND(D143='club records'!$B$23, E143&lt;='club records'!$C$23), AND(D143='club records'!$B$24, E143&lt;='club records'!$C$24), AND(D143='club records'!$B$25, E143&lt;='club records'!$C$25), AND(D143='club records'!$B$26, E143&lt;='club records'!$C$26))),"CR"," ")</f>
        <v xml:space="preserve"> </v>
      </c>
      <c r="O143" s="21" t="str">
        <f>IF(AND(A143=1200, AND(D143='club records'!$B$28, E143&lt;='club records'!$C$28)),"CR"," ")</f>
        <v xml:space="preserve"> </v>
      </c>
      <c r="P143" s="21" t="str">
        <f>IF(AND(A143=1500, OR(AND(D143='club records'!$B$29, E143&lt;='club records'!$C$29), AND(D143='club records'!$B$30, E143&lt;='club records'!$C$30), AND(D143='club records'!$B$31, E143&lt;='club records'!$C$31), AND(D143='club records'!$B$32, E143&lt;='club records'!$C$32), AND(D143='club records'!$B$33, E143&lt;='club records'!$C$33))),"CR"," ")</f>
        <v xml:space="preserve"> </v>
      </c>
      <c r="Q143" s="21" t="str">
        <f>IF(AND(A143="1M", AND(D143='club records'!$B$37,E143&lt;='club records'!$C$37)),"CR"," ")</f>
        <v xml:space="preserve"> </v>
      </c>
      <c r="R143" s="21" t="str">
        <f>IF(AND(A143=3000, OR(AND(D143='club records'!$B$39, E143&lt;='club records'!$C$39), AND(D143='club records'!$B$40, E143&lt;='club records'!$C$40), AND(D143='club records'!$B$41, E143&lt;='club records'!$C$41))),"CR"," ")</f>
        <v xml:space="preserve"> </v>
      </c>
      <c r="S143" s="21" t="str">
        <f>IF(AND(A143=5000, OR(AND(D143='club records'!$B$42, E143&lt;='club records'!$C$42), AND(D143='club records'!$B$43, E143&lt;='club records'!$C$43))),"CR"," ")</f>
        <v xml:space="preserve"> </v>
      </c>
      <c r="T143" s="21" t="str">
        <f>IF(AND(A143=10000, OR(AND(D143='club records'!$B$44, E143&lt;='club records'!$C$44), AND(D143='club records'!$B$45, E143&lt;='club records'!$C$45))),"CR"," ")</f>
        <v xml:space="preserve"> </v>
      </c>
      <c r="U143" s="22" t="str">
        <f>IF(AND(A143="high jump", OR(AND(D143='club records'!$F$1, E143&gt;='club records'!$G$1), AND(D143='club records'!$F$2, E143&gt;='club records'!$G$2), AND(D143='club records'!$F$3, E143&gt;='club records'!$G$3),AND(D143='club records'!$F$4, E143&gt;='club records'!$G$4), AND(D143='club records'!$F$5, E143&gt;='club records'!$G$5))), "CR", " ")</f>
        <v xml:space="preserve"> </v>
      </c>
      <c r="V143" s="22" t="str">
        <f>IF(AND(A143="long jump", OR(AND(D143='club records'!$F$6, E143&gt;='club records'!$G$6), AND(D143='club records'!$F$7, E143&gt;='club records'!$G$7), AND(D143='club records'!$F$8, E143&gt;='club records'!$G$8), AND(D143='club records'!$F$9, E143&gt;='club records'!$G$9), AND(D143='club records'!$F$10, E143&gt;='club records'!$G$10))), "CR", " ")</f>
        <v xml:space="preserve"> </v>
      </c>
      <c r="W143" s="22" t="str">
        <f>IF(AND(A143="triple jump", OR(AND(D143='club records'!$F$11, E143&gt;='club records'!$G$11), AND(D143='club records'!$F$12, E143&gt;='club records'!$G$12), AND(D143='club records'!$F$13, E143&gt;='club records'!$G$13), AND(D143='club records'!$F$14, E143&gt;='club records'!$G$14), AND(D143='club records'!$F$15, E143&gt;='club records'!$G$15))), "CR", " ")</f>
        <v xml:space="preserve"> </v>
      </c>
      <c r="X143" s="22" t="str">
        <f>IF(AND(A143="pole vault", OR(AND(D143='club records'!$F$16, E143&gt;='club records'!$G$16), AND(D143='club records'!$F$17, E143&gt;='club records'!$G$17), AND(D143='club records'!$F$18, E143&gt;='club records'!$G$18), AND(D143='club records'!$F$19, E143&gt;='club records'!$G$19), AND(D143='club records'!$F$20, E143&gt;='club records'!$G$20))), "CR", " ")</f>
        <v xml:space="preserve"> </v>
      </c>
      <c r="Y143" s="22" t="str">
        <f>IF(AND(A143="discus 0.75", AND(D143='club records'!$F$21, E143&gt;='club records'!$G$21)), "CR", " ")</f>
        <v xml:space="preserve"> </v>
      </c>
      <c r="Z143" s="22" t="str">
        <f>IF(AND(A143="discus 1", OR(AND(D143='club records'!$F$22, E143&gt;='club records'!$G$22), AND(D143='club records'!$F$23, E143&gt;='club records'!$G$23), AND(D143='club records'!$F$24, E143&gt;='club records'!$G$24), AND(D143='club records'!$F$25, E143&gt;='club records'!$G$25))), "CR", " ")</f>
        <v xml:space="preserve"> </v>
      </c>
      <c r="AA143" s="22" t="str">
        <f>IF(AND(A143="hammer 3", OR(AND(D143='club records'!$F$26, E143&gt;='club records'!$G$26), AND(D143='club records'!$F$27, E143&gt;='club records'!$G$27), AND(D143='club records'!$F$28, E143&gt;='club records'!$G$28))), "CR", " ")</f>
        <v xml:space="preserve"> </v>
      </c>
      <c r="AB143" s="22" t="str">
        <f>IF(AND(A143="hammer 4", OR(AND(D143='club records'!$F$29, E143&gt;='club records'!$G$29), AND(D143='club records'!$F$30, E143&gt;='club records'!$G$30))), "CR", " ")</f>
        <v xml:space="preserve"> </v>
      </c>
      <c r="AC143" s="22" t="str">
        <f>IF(AND(A143="javelin 400", AND(D143='club records'!$F$31, E143&gt;='club records'!$G$31)), "CR", " ")</f>
        <v xml:space="preserve"> </v>
      </c>
      <c r="AD143" s="22" t="str">
        <f>IF(AND(A143="javelin 500", OR(AND(D143='club records'!$F$32, E143&gt;='club records'!$G$32), AND(D143='club records'!$F$33, E143&gt;='club records'!$G$33))), "CR", " ")</f>
        <v xml:space="preserve"> </v>
      </c>
      <c r="AE143" s="22" t="str">
        <f>IF(AND(A143="javelin 600", OR(AND(D143='club records'!$F$34, E143&gt;='club records'!$G$34), AND(D143='club records'!$F$35, E143&gt;='club records'!$G$35))), "CR", " ")</f>
        <v xml:space="preserve"> </v>
      </c>
      <c r="AF143" s="22" t="str">
        <f>IF(AND(A143="shot 2.72", AND(D143='club records'!$F$36, E143&gt;='club records'!$G$36)), "CR", " ")</f>
        <v xml:space="preserve"> </v>
      </c>
      <c r="AG143" s="22" t="str">
        <f>IF(AND(A143="shot 3", OR(AND(D143='club records'!$F$37, E143&gt;='club records'!$G$37), AND(D143='club records'!$F$38, E143&gt;='club records'!$G$38))), "CR", " ")</f>
        <v xml:space="preserve"> </v>
      </c>
      <c r="AH143" s="22" t="str">
        <f>IF(AND(A143="shot 4", OR(AND(D143='club records'!$F$39, E143&gt;='club records'!$G$39), AND(D143='club records'!$F$40, E143&gt;='club records'!$G$40))), "CR", " ")</f>
        <v xml:space="preserve"> </v>
      </c>
      <c r="AI143" s="22" t="str">
        <f>IF(AND(A143="70H", AND(D143='club records'!$J$6, E143&lt;='club records'!$K$6)), "CR", " ")</f>
        <v xml:space="preserve"> </v>
      </c>
      <c r="AJ143" s="22" t="str">
        <f>IF(AND(A143="75H", AND(D143='club records'!$J$7, E143&lt;='club records'!$K$7)), "CR", " ")</f>
        <v xml:space="preserve"> </v>
      </c>
      <c r="AK143" s="22" t="str">
        <f>IF(AND(A143="80H", AND(D143='club records'!$J$8, E143&lt;='club records'!$K$8)), "CR", " ")</f>
        <v xml:space="preserve"> </v>
      </c>
      <c r="AL143" s="22" t="str">
        <f>IF(AND(A143="100H", OR(AND(D143='club records'!$J$9, E143&lt;='club records'!$K$9), AND(D143='club records'!$J$10, E143&lt;='club records'!$K$10))), "CR", " ")</f>
        <v xml:space="preserve"> </v>
      </c>
      <c r="AM143" s="22" t="str">
        <f>IF(AND(A143="300H", AND(D143='club records'!$J$11, E143&lt;='club records'!$K$11)), "CR", " ")</f>
        <v xml:space="preserve"> </v>
      </c>
      <c r="AN143" s="22" t="str">
        <f>IF(AND(A143="400H", OR(AND(D143='club records'!$J$12, E143&lt;='club records'!$K$12), AND(D143='club records'!$J$13, E143&lt;='club records'!$K$13), AND(D143='club records'!$J$14, E143&lt;='club records'!$K$14))), "CR", " ")</f>
        <v xml:space="preserve"> </v>
      </c>
      <c r="AO143" s="22" t="str">
        <f>IF(AND(A143="1500SC", OR(AND(D143='club records'!$J$15, E143&lt;='club records'!$K$15), AND(D143='club records'!$J$16, E143&lt;='club records'!$K$16))), "CR", " ")</f>
        <v xml:space="preserve"> </v>
      </c>
      <c r="AP143" s="22" t="str">
        <f>IF(AND(A143="2000SC", OR(AND(D143='club records'!$J$18, E143&lt;='club records'!$K$18), AND(D143='club records'!$J$19, E143&lt;='club records'!$K$19))), "CR", " ")</f>
        <v xml:space="preserve"> </v>
      </c>
      <c r="AQ143" s="22" t="str">
        <f>IF(AND(A143="3000SC", AND(D143='club records'!$J$21, E143&lt;='club records'!$K$21)), "CR", " ")</f>
        <v xml:space="preserve"> </v>
      </c>
      <c r="AR143" s="21" t="str">
        <f>IF(AND(A143="4x100", OR(AND(D143='club records'!$N$1, E143&lt;='club records'!$O$1), AND(D143='club records'!$N$2, E143&lt;='club records'!$O$2), AND(D143='club records'!$N$3, E143&lt;='club records'!$O$3), AND(D143='club records'!$N$4, E143&lt;='club records'!$O$4), AND(D143='club records'!$N$5, E143&lt;='club records'!$O$5))), "CR", " ")</f>
        <v xml:space="preserve"> </v>
      </c>
      <c r="AS143" s="21" t="str">
        <f>IF(AND(A143="4x200", OR(AND(D143='club records'!$N$6, E143&lt;='club records'!$O$6), AND(D143='club records'!$N$7, E143&lt;='club records'!$O$7), AND(D143='club records'!$N$8, E143&lt;='club records'!$O$8), AND(D143='club records'!$N$9, E143&lt;='club records'!$O$9), AND(D143='club records'!$N$10, E143&lt;='club records'!$O$10))), "CR", " ")</f>
        <v xml:space="preserve"> </v>
      </c>
      <c r="AT143" s="21" t="str">
        <f>IF(AND(A143="4x300", OR(AND(D143='club records'!$N$11, E143&lt;='club records'!$O$11), AND(D143='club records'!$N$12, E143&lt;='club records'!$O$12))), "CR", " ")</f>
        <v xml:space="preserve"> </v>
      </c>
      <c r="AU143" s="21" t="str">
        <f>IF(AND(A143="4x400", OR(AND(D143='club records'!$N$13, E143&lt;='club records'!$O$13), AND(D143='club records'!$N$14, E143&lt;='club records'!$O$14), AND(D143='club records'!$N$15, E143&lt;='club records'!$O$15))), "CR", " ")</f>
        <v xml:space="preserve"> </v>
      </c>
      <c r="AV143" s="21" t="str">
        <f>IF(AND(A143="3x800", OR(AND(D143='club records'!$N$16, E143&lt;='club records'!$O$16), AND(D143='club records'!$N$17, E143&lt;='club records'!$O$17), AND(D143='club records'!$N$18, E143&lt;='club records'!$O$18), AND(D143='club records'!$N$19, E143&lt;='club records'!$O$19))), "CR", " ")</f>
        <v xml:space="preserve"> </v>
      </c>
      <c r="AW143" s="21" t="str">
        <f>IF(AND(A143="pentathlon", OR(AND(D143='club records'!$N$21, E143&gt;='club records'!$O$21), AND(D143='club records'!$N$22, E143&gt;='club records'!$O$22), AND(D143='club records'!$N$23, E143&gt;='club records'!$O$23), AND(D143='club records'!$N$24, E143&gt;='club records'!$O$24), AND(D143='club records'!$N$25, E143&gt;='club records'!$O$25))), "CR", " ")</f>
        <v xml:space="preserve"> </v>
      </c>
      <c r="AX143" s="21" t="str">
        <f>IF(AND(A143="heptathlon", OR(AND(D143='club records'!$N$26, E143&gt;='club records'!$O$26), AND(D143='club records'!$N$27, E143&gt;='club records'!$O$27), AND(D143='club records'!$N$28, E143&gt;='club records'!$O$28), )), "CR", " ")</f>
        <v xml:space="preserve"> </v>
      </c>
    </row>
    <row r="144" spans="1:50" ht="15" x14ac:dyDescent="0.25">
      <c r="A144" s="2">
        <v>100</v>
      </c>
      <c r="B144" s="2" t="s">
        <v>109</v>
      </c>
      <c r="C144" s="2" t="s">
        <v>100</v>
      </c>
      <c r="D144" s="13" t="s">
        <v>48</v>
      </c>
      <c r="E144" s="14">
        <v>15.53</v>
      </c>
      <c r="F144" s="19">
        <v>39903</v>
      </c>
      <c r="G144" s="2" t="s">
        <v>294</v>
      </c>
      <c r="H144" s="2" t="s">
        <v>295</v>
      </c>
      <c r="I144" s="20" t="str">
        <f>IF(OR(K144="CR", J144="CR", L144="CR", M144="CR", N144="CR", O144="CR", P144="CR", Q144="CR", R144="CR", S144="CR",T144="CR", U144="CR", V144="CR", W144="CR", X144="CR", Y144="CR", Z144="CR", AA144="CR", AB144="CR", AC144="CR", AD144="CR", AE144="CR", AF144="CR", AG144="CR", AH144="CR", AI144="CR", AJ144="CR", AK144="CR", AL144="CR", AM144="CR", AN144="CR", AO144="CR", AP144="CR", AQ144="CR", AR144="CR", AS144="CR", AT144="CR", AU144="CR", AV144="CR", AW144="CR", AX144="CR"), "***CLUB RECORD***", "")</f>
        <v/>
      </c>
      <c r="J144" s="21" t="str">
        <f>IF(AND(A144=100, OR(AND(D144='club records'!$B$6, E144&lt;='club records'!$C$6), AND(D144='club records'!$B$7, E144&lt;='club records'!$C$7), AND(D144='club records'!$B$8, E144&lt;='club records'!$C$8), AND(D144='club records'!$B$9, E144&lt;='club records'!$C$9), AND(D144='club records'!$B$10, E144&lt;='club records'!$C$10))),"CR"," ")</f>
        <v xml:space="preserve"> </v>
      </c>
      <c r="K144" s="21" t="str">
        <f>IF(AND(A144=200, OR(AND(D144='club records'!$B$11, E144&lt;='club records'!$C$11), AND(D144='club records'!$B$12, E144&lt;='club records'!$C$12), AND(D144='club records'!$B$13, E144&lt;='club records'!$C$13), AND(D144='club records'!$B$14, E144&lt;='club records'!$C$14), AND(D144='club records'!$B$15, E144&lt;='club records'!$C$15))),"CR"," ")</f>
        <v xml:space="preserve"> </v>
      </c>
      <c r="L144" s="21" t="str">
        <f>IF(AND(A144=300, OR(AND(D144='club records'!$B$16, E144&lt;='club records'!$C$16), AND(D144='club records'!$B$17, E144&lt;='club records'!$C$17))),"CR"," ")</f>
        <v xml:space="preserve"> </v>
      </c>
      <c r="M144" s="21" t="str">
        <f>IF(AND(A144=400, OR(AND(D144='club records'!$B$19, E144&lt;='club records'!$C$19), AND(D144='club records'!$B$20, E144&lt;='club records'!$C$20), AND(D144='club records'!$B$21, E144&lt;='club records'!$C$21))),"CR"," ")</f>
        <v xml:space="preserve"> </v>
      </c>
      <c r="N144" s="21" t="str">
        <f>IF(AND(A144=800, OR(AND(D144='club records'!$B$22, E144&lt;='club records'!$C$22), AND(D144='club records'!$B$23, E144&lt;='club records'!$C$23), AND(D144='club records'!$B$24, E144&lt;='club records'!$C$24), AND(D144='club records'!$B$25, E144&lt;='club records'!$C$25), AND(D144='club records'!$B$26, E144&lt;='club records'!$C$26))),"CR"," ")</f>
        <v xml:space="preserve"> </v>
      </c>
      <c r="O144" s="21" t="str">
        <f>IF(AND(A144=1200, AND(D144='club records'!$B$28, E144&lt;='club records'!$C$28)),"CR"," ")</f>
        <v xml:space="preserve"> </v>
      </c>
      <c r="P144" s="21" t="str">
        <f>IF(AND(A144=1500, OR(AND(D144='club records'!$B$29, E144&lt;='club records'!$C$29), AND(D144='club records'!$B$30, E144&lt;='club records'!$C$30), AND(D144='club records'!$B$31, E144&lt;='club records'!$C$31), AND(D144='club records'!$B$32, E144&lt;='club records'!$C$32), AND(D144='club records'!$B$33, E144&lt;='club records'!$C$33))),"CR"," ")</f>
        <v xml:space="preserve"> </v>
      </c>
      <c r="Q144" s="21" t="str">
        <f>IF(AND(A144="1M", AND(D144='club records'!$B$37,E144&lt;='club records'!$C$37)),"CR"," ")</f>
        <v xml:space="preserve"> </v>
      </c>
      <c r="R144" s="21" t="str">
        <f>IF(AND(A144=3000, OR(AND(D144='club records'!$B$39, E144&lt;='club records'!$C$39), AND(D144='club records'!$B$40, E144&lt;='club records'!$C$40), AND(D144='club records'!$B$41, E144&lt;='club records'!$C$41))),"CR"," ")</f>
        <v xml:space="preserve"> </v>
      </c>
      <c r="S144" s="21" t="str">
        <f>IF(AND(A144=5000, OR(AND(D144='club records'!$B$42, E144&lt;='club records'!$C$42), AND(D144='club records'!$B$43, E144&lt;='club records'!$C$43))),"CR"," ")</f>
        <v xml:space="preserve"> </v>
      </c>
      <c r="T144" s="21" t="str">
        <f>IF(AND(A144=10000, OR(AND(D144='club records'!$B$44, E144&lt;='club records'!$C$44), AND(D144='club records'!$B$45, E144&lt;='club records'!$C$45))),"CR"," ")</f>
        <v xml:space="preserve"> </v>
      </c>
      <c r="U144" s="22" t="str">
        <f>IF(AND(A144="high jump", OR(AND(D144='club records'!$F$1, E144&gt;='club records'!$G$1), AND(D144='club records'!$F$2, E144&gt;='club records'!$G$2), AND(D144='club records'!$F$3, E144&gt;='club records'!$G$3),AND(D144='club records'!$F$4, E144&gt;='club records'!$G$4), AND(D144='club records'!$F$5, E144&gt;='club records'!$G$5))), "CR", " ")</f>
        <v xml:space="preserve"> </v>
      </c>
      <c r="V144" s="22" t="str">
        <f>IF(AND(A144="long jump", OR(AND(D144='club records'!$F$6, E144&gt;='club records'!$G$6), AND(D144='club records'!$F$7, E144&gt;='club records'!$G$7), AND(D144='club records'!$F$8, E144&gt;='club records'!$G$8), AND(D144='club records'!$F$9, E144&gt;='club records'!$G$9), AND(D144='club records'!$F$10, E144&gt;='club records'!$G$10))), "CR", " ")</f>
        <v xml:space="preserve"> </v>
      </c>
      <c r="W144" s="22" t="str">
        <f>IF(AND(A144="triple jump", OR(AND(D144='club records'!$F$11, E144&gt;='club records'!$G$11), AND(D144='club records'!$F$12, E144&gt;='club records'!$G$12), AND(D144='club records'!$F$13, E144&gt;='club records'!$G$13), AND(D144='club records'!$F$14, E144&gt;='club records'!$G$14), AND(D144='club records'!$F$15, E144&gt;='club records'!$G$15))), "CR", " ")</f>
        <v xml:space="preserve"> </v>
      </c>
      <c r="X144" s="22" t="str">
        <f>IF(AND(A144="pole vault", OR(AND(D144='club records'!$F$16, E144&gt;='club records'!$G$16), AND(D144='club records'!$F$17, E144&gt;='club records'!$G$17), AND(D144='club records'!$F$18, E144&gt;='club records'!$G$18), AND(D144='club records'!$F$19, E144&gt;='club records'!$G$19), AND(D144='club records'!$F$20, E144&gt;='club records'!$G$20))), "CR", " ")</f>
        <v xml:space="preserve"> </v>
      </c>
      <c r="Y144" s="22" t="str">
        <f>IF(AND(A144="discus 0.75", AND(D144='club records'!$F$21, E144&gt;='club records'!$G$21)), "CR", " ")</f>
        <v xml:space="preserve"> </v>
      </c>
      <c r="Z144" s="22" t="str">
        <f>IF(AND(A144="discus 1", OR(AND(D144='club records'!$F$22, E144&gt;='club records'!$G$22), AND(D144='club records'!$F$23, E144&gt;='club records'!$G$23), AND(D144='club records'!$F$24, E144&gt;='club records'!$G$24), AND(D144='club records'!$F$25, E144&gt;='club records'!$G$25))), "CR", " ")</f>
        <v xml:space="preserve"> </v>
      </c>
      <c r="AA144" s="22" t="str">
        <f>IF(AND(A144="hammer 3", OR(AND(D144='club records'!$F$26, E144&gt;='club records'!$G$26), AND(D144='club records'!$F$27, E144&gt;='club records'!$G$27), AND(D144='club records'!$F$28, E144&gt;='club records'!$G$28))), "CR", " ")</f>
        <v xml:space="preserve"> </v>
      </c>
      <c r="AB144" s="22" t="str">
        <f>IF(AND(A144="hammer 4", OR(AND(D144='club records'!$F$29, E144&gt;='club records'!$G$29), AND(D144='club records'!$F$30, E144&gt;='club records'!$G$30))), "CR", " ")</f>
        <v xml:space="preserve"> </v>
      </c>
      <c r="AC144" s="22" t="str">
        <f>IF(AND(A144="javelin 400", AND(D144='club records'!$F$31, E144&gt;='club records'!$G$31)), "CR", " ")</f>
        <v xml:space="preserve"> </v>
      </c>
      <c r="AD144" s="22" t="str">
        <f>IF(AND(A144="javelin 500", OR(AND(D144='club records'!$F$32, E144&gt;='club records'!$G$32), AND(D144='club records'!$F$33, E144&gt;='club records'!$G$33))), "CR", " ")</f>
        <v xml:space="preserve"> </v>
      </c>
      <c r="AE144" s="22" t="str">
        <f>IF(AND(A144="javelin 600", OR(AND(D144='club records'!$F$34, E144&gt;='club records'!$G$34), AND(D144='club records'!$F$35, E144&gt;='club records'!$G$35))), "CR", " ")</f>
        <v xml:space="preserve"> </v>
      </c>
      <c r="AF144" s="22" t="str">
        <f>IF(AND(A144="shot 2.72", AND(D144='club records'!$F$36, E144&gt;='club records'!$G$36)), "CR", " ")</f>
        <v xml:space="preserve"> </v>
      </c>
      <c r="AG144" s="22" t="str">
        <f>IF(AND(A144="shot 3", OR(AND(D144='club records'!$F$37, E144&gt;='club records'!$G$37), AND(D144='club records'!$F$38, E144&gt;='club records'!$G$38))), "CR", " ")</f>
        <v xml:space="preserve"> </v>
      </c>
      <c r="AH144" s="22" t="str">
        <f>IF(AND(A144="shot 4", OR(AND(D144='club records'!$F$39, E144&gt;='club records'!$G$39), AND(D144='club records'!$F$40, E144&gt;='club records'!$G$40))), "CR", " ")</f>
        <v xml:space="preserve"> </v>
      </c>
      <c r="AI144" s="22" t="str">
        <f>IF(AND(A144="70H", AND(D144='club records'!$J$6, E144&lt;='club records'!$K$6)), "CR", " ")</f>
        <v xml:space="preserve"> </v>
      </c>
      <c r="AJ144" s="22" t="str">
        <f>IF(AND(A144="75H", AND(D144='club records'!$J$7, E144&lt;='club records'!$K$7)), "CR", " ")</f>
        <v xml:space="preserve"> </v>
      </c>
      <c r="AK144" s="22" t="str">
        <f>IF(AND(A144="80H", AND(D144='club records'!$J$8, E144&lt;='club records'!$K$8)), "CR", " ")</f>
        <v xml:space="preserve"> </v>
      </c>
      <c r="AL144" s="22" t="str">
        <f>IF(AND(A144="100H", OR(AND(D144='club records'!$J$9, E144&lt;='club records'!$K$9), AND(D144='club records'!$J$10, E144&lt;='club records'!$K$10))), "CR", " ")</f>
        <v xml:space="preserve"> </v>
      </c>
      <c r="AM144" s="22" t="str">
        <f>IF(AND(A144="300H", AND(D144='club records'!$J$11, E144&lt;='club records'!$K$11)), "CR", " ")</f>
        <v xml:space="preserve"> </v>
      </c>
      <c r="AN144" s="22" t="str">
        <f>IF(AND(A144="400H", OR(AND(D144='club records'!$J$12, E144&lt;='club records'!$K$12), AND(D144='club records'!$J$13, E144&lt;='club records'!$K$13), AND(D144='club records'!$J$14, E144&lt;='club records'!$K$14))), "CR", " ")</f>
        <v xml:space="preserve"> </v>
      </c>
      <c r="AO144" s="22" t="str">
        <f>IF(AND(A144="1500SC", OR(AND(D144='club records'!$J$15, E144&lt;='club records'!$K$15), AND(D144='club records'!$J$16, E144&lt;='club records'!$K$16))), "CR", " ")</f>
        <v xml:space="preserve"> </v>
      </c>
      <c r="AP144" s="22" t="str">
        <f>IF(AND(A144="2000SC", OR(AND(D144='club records'!$J$18, E144&lt;='club records'!$K$18), AND(D144='club records'!$J$19, E144&lt;='club records'!$K$19))), "CR", " ")</f>
        <v xml:space="preserve"> </v>
      </c>
      <c r="AQ144" s="22" t="str">
        <f>IF(AND(A144="3000SC", AND(D144='club records'!$J$21, E144&lt;='club records'!$K$21)), "CR", " ")</f>
        <v xml:space="preserve"> </v>
      </c>
      <c r="AR144" s="21" t="str">
        <f>IF(AND(A144="4x100", OR(AND(D144='club records'!$N$1, E144&lt;='club records'!$O$1), AND(D144='club records'!$N$2, E144&lt;='club records'!$O$2), AND(D144='club records'!$N$3, E144&lt;='club records'!$O$3), AND(D144='club records'!$N$4, E144&lt;='club records'!$O$4), AND(D144='club records'!$N$5, E144&lt;='club records'!$O$5))), "CR", " ")</f>
        <v xml:space="preserve"> </v>
      </c>
      <c r="AS144" s="21" t="str">
        <f>IF(AND(A144="4x200", OR(AND(D144='club records'!$N$6, E144&lt;='club records'!$O$6), AND(D144='club records'!$N$7, E144&lt;='club records'!$O$7), AND(D144='club records'!$N$8, E144&lt;='club records'!$O$8), AND(D144='club records'!$N$9, E144&lt;='club records'!$O$9), AND(D144='club records'!$N$10, E144&lt;='club records'!$O$10))), "CR", " ")</f>
        <v xml:space="preserve"> </v>
      </c>
      <c r="AT144" s="21" t="str">
        <f>IF(AND(A144="4x300", OR(AND(D144='club records'!$N$11, E144&lt;='club records'!$O$11), AND(D144='club records'!$N$12, E144&lt;='club records'!$O$12))), "CR", " ")</f>
        <v xml:space="preserve"> </v>
      </c>
      <c r="AU144" s="21" t="str">
        <f>IF(AND(A144="4x400", OR(AND(D144='club records'!$N$13, E144&lt;='club records'!$O$13), AND(D144='club records'!$N$14, E144&lt;='club records'!$O$14), AND(D144='club records'!$N$15, E144&lt;='club records'!$O$15))), "CR", " ")</f>
        <v xml:space="preserve"> </v>
      </c>
      <c r="AV144" s="21" t="str">
        <f>IF(AND(A144="3x800", OR(AND(D144='club records'!$N$16, E144&lt;='club records'!$O$16), AND(D144='club records'!$N$17, E144&lt;='club records'!$O$17), AND(D144='club records'!$N$18, E144&lt;='club records'!$O$18), AND(D144='club records'!$N$19, E144&lt;='club records'!$O$19))), "CR", " ")</f>
        <v xml:space="preserve"> </v>
      </c>
      <c r="AW144" s="21" t="str">
        <f>IF(AND(A144="pentathlon", OR(AND(D144='club records'!$N$21, E144&gt;='club records'!$O$21), AND(D144='club records'!$N$22, E144&gt;='club records'!$O$22), AND(D144='club records'!$N$23, E144&gt;='club records'!$O$23), AND(D144='club records'!$N$24, E144&gt;='club records'!$O$24), AND(D144='club records'!$N$25, E144&gt;='club records'!$O$25))), "CR", " ")</f>
        <v xml:space="preserve"> </v>
      </c>
      <c r="AX144" s="21" t="str">
        <f>IF(AND(A144="heptathlon", OR(AND(D144='club records'!$N$26, E144&gt;='club records'!$O$26), AND(D144='club records'!$N$27, E144&gt;='club records'!$O$27), AND(D144='club records'!$N$28, E144&gt;='club records'!$O$28), )), "CR", " ")</f>
        <v xml:space="preserve"> </v>
      </c>
    </row>
    <row r="145" spans="1:50" ht="15" x14ac:dyDescent="0.25">
      <c r="A145" s="2">
        <v>100</v>
      </c>
      <c r="B145" s="2" t="s">
        <v>306</v>
      </c>
      <c r="C145" s="2" t="s">
        <v>307</v>
      </c>
      <c r="D145" s="13" t="s">
        <v>48</v>
      </c>
      <c r="E145" s="14">
        <v>15.64</v>
      </c>
      <c r="F145" s="19">
        <v>39903</v>
      </c>
      <c r="G145" s="2" t="s">
        <v>294</v>
      </c>
      <c r="H145" s="2" t="s">
        <v>295</v>
      </c>
      <c r="I145" s="20" t="str">
        <f>IF(OR(K145="CR", J145="CR", L145="CR", M145="CR", N145="CR", O145="CR", P145="CR", Q145="CR", R145="CR", S145="CR",T145="CR", U145="CR", V145="CR", W145="CR", X145="CR", Y145="CR", Z145="CR", AA145="CR", AB145="CR", AC145="CR", AD145="CR", AE145="CR", AF145="CR", AG145="CR", AH145="CR", AI145="CR", AJ145="CR", AK145="CR", AL145="CR", AM145="CR", AN145="CR", AO145="CR", AP145="CR", AQ145="CR", AR145="CR", AS145="CR", AT145="CR", AU145="CR", AV145="CR", AW145="CR", AX145="CR"), "***CLUB RECORD***", "")</f>
        <v/>
      </c>
      <c r="J145" s="21" t="str">
        <f>IF(AND(A145=100, OR(AND(D145='club records'!$B$6, E145&lt;='club records'!$C$6), AND(D145='club records'!$B$7, E145&lt;='club records'!$C$7), AND(D145='club records'!$B$8, E145&lt;='club records'!$C$8), AND(D145='club records'!$B$9, E145&lt;='club records'!$C$9), AND(D145='club records'!$B$10, E145&lt;='club records'!$C$10))),"CR"," ")</f>
        <v xml:space="preserve"> </v>
      </c>
      <c r="K145" s="21" t="str">
        <f>IF(AND(A145=200, OR(AND(D145='club records'!$B$11, E145&lt;='club records'!$C$11), AND(D145='club records'!$B$12, E145&lt;='club records'!$C$12), AND(D145='club records'!$B$13, E145&lt;='club records'!$C$13), AND(D145='club records'!$B$14, E145&lt;='club records'!$C$14), AND(D145='club records'!$B$15, E145&lt;='club records'!$C$15))),"CR"," ")</f>
        <v xml:space="preserve"> </v>
      </c>
      <c r="L145" s="21" t="str">
        <f>IF(AND(A145=300, OR(AND(D145='club records'!$B$16, E145&lt;='club records'!$C$16), AND(D145='club records'!$B$17, E145&lt;='club records'!$C$17))),"CR"," ")</f>
        <v xml:space="preserve"> </v>
      </c>
      <c r="M145" s="21" t="str">
        <f>IF(AND(A145=400, OR(AND(D145='club records'!$B$19, E145&lt;='club records'!$C$19), AND(D145='club records'!$B$20, E145&lt;='club records'!$C$20), AND(D145='club records'!$B$21, E145&lt;='club records'!$C$21))),"CR"," ")</f>
        <v xml:space="preserve"> </v>
      </c>
      <c r="N145" s="21" t="str">
        <f>IF(AND(A145=800, OR(AND(D145='club records'!$B$22, E145&lt;='club records'!$C$22), AND(D145='club records'!$B$23, E145&lt;='club records'!$C$23), AND(D145='club records'!$B$24, E145&lt;='club records'!$C$24), AND(D145='club records'!$B$25, E145&lt;='club records'!$C$25), AND(D145='club records'!$B$26, E145&lt;='club records'!$C$26))),"CR"," ")</f>
        <v xml:space="preserve"> </v>
      </c>
      <c r="O145" s="21" t="str">
        <f>IF(AND(A145=1200, AND(D145='club records'!$B$28, E145&lt;='club records'!$C$28)),"CR"," ")</f>
        <v xml:space="preserve"> </v>
      </c>
      <c r="P145" s="21" t="str">
        <f>IF(AND(A145=1500, OR(AND(D145='club records'!$B$29, E145&lt;='club records'!$C$29), AND(D145='club records'!$B$30, E145&lt;='club records'!$C$30), AND(D145='club records'!$B$31, E145&lt;='club records'!$C$31), AND(D145='club records'!$B$32, E145&lt;='club records'!$C$32), AND(D145='club records'!$B$33, E145&lt;='club records'!$C$33))),"CR"," ")</f>
        <v xml:space="preserve"> </v>
      </c>
      <c r="Q145" s="21" t="str">
        <f>IF(AND(A145="1M", AND(D145='club records'!$B$37,E145&lt;='club records'!$C$37)),"CR"," ")</f>
        <v xml:space="preserve"> </v>
      </c>
      <c r="R145" s="21" t="str">
        <f>IF(AND(A145=3000, OR(AND(D145='club records'!$B$39, E145&lt;='club records'!$C$39), AND(D145='club records'!$B$40, E145&lt;='club records'!$C$40), AND(D145='club records'!$B$41, E145&lt;='club records'!$C$41))),"CR"," ")</f>
        <v xml:space="preserve"> </v>
      </c>
      <c r="S145" s="21" t="str">
        <f>IF(AND(A145=5000, OR(AND(D145='club records'!$B$42, E145&lt;='club records'!$C$42), AND(D145='club records'!$B$43, E145&lt;='club records'!$C$43))),"CR"," ")</f>
        <v xml:space="preserve"> </v>
      </c>
      <c r="T145" s="21" t="str">
        <f>IF(AND(A145=10000, OR(AND(D145='club records'!$B$44, E145&lt;='club records'!$C$44), AND(D145='club records'!$B$45, E145&lt;='club records'!$C$45))),"CR"," ")</f>
        <v xml:space="preserve"> </v>
      </c>
      <c r="U145" s="22" t="str">
        <f>IF(AND(A145="high jump", OR(AND(D145='club records'!$F$1, E145&gt;='club records'!$G$1), AND(D145='club records'!$F$2, E145&gt;='club records'!$G$2), AND(D145='club records'!$F$3, E145&gt;='club records'!$G$3),AND(D145='club records'!$F$4, E145&gt;='club records'!$G$4), AND(D145='club records'!$F$5, E145&gt;='club records'!$G$5))), "CR", " ")</f>
        <v xml:space="preserve"> </v>
      </c>
      <c r="V145" s="22" t="str">
        <f>IF(AND(A145="long jump", OR(AND(D145='club records'!$F$6, E145&gt;='club records'!$G$6), AND(D145='club records'!$F$7, E145&gt;='club records'!$G$7), AND(D145='club records'!$F$8, E145&gt;='club records'!$G$8), AND(D145='club records'!$F$9, E145&gt;='club records'!$G$9), AND(D145='club records'!$F$10, E145&gt;='club records'!$G$10))), "CR", " ")</f>
        <v xml:space="preserve"> </v>
      </c>
      <c r="W145" s="22" t="str">
        <f>IF(AND(A145="triple jump", OR(AND(D145='club records'!$F$11, E145&gt;='club records'!$G$11), AND(D145='club records'!$F$12, E145&gt;='club records'!$G$12), AND(D145='club records'!$F$13, E145&gt;='club records'!$G$13), AND(D145='club records'!$F$14, E145&gt;='club records'!$G$14), AND(D145='club records'!$F$15, E145&gt;='club records'!$G$15))), "CR", " ")</f>
        <v xml:space="preserve"> </v>
      </c>
      <c r="X145" s="22" t="str">
        <f>IF(AND(A145="pole vault", OR(AND(D145='club records'!$F$16, E145&gt;='club records'!$G$16), AND(D145='club records'!$F$17, E145&gt;='club records'!$G$17), AND(D145='club records'!$F$18, E145&gt;='club records'!$G$18), AND(D145='club records'!$F$19, E145&gt;='club records'!$G$19), AND(D145='club records'!$F$20, E145&gt;='club records'!$G$20))), "CR", " ")</f>
        <v xml:space="preserve"> </v>
      </c>
      <c r="Y145" s="22" t="str">
        <f>IF(AND(A145="discus 0.75", AND(D145='club records'!$F$21, E145&gt;='club records'!$G$21)), "CR", " ")</f>
        <v xml:space="preserve"> </v>
      </c>
      <c r="Z145" s="22" t="str">
        <f>IF(AND(A145="discus 1", OR(AND(D145='club records'!$F$22, E145&gt;='club records'!$G$22), AND(D145='club records'!$F$23, E145&gt;='club records'!$G$23), AND(D145='club records'!$F$24, E145&gt;='club records'!$G$24), AND(D145='club records'!$F$25, E145&gt;='club records'!$G$25))), "CR", " ")</f>
        <v xml:space="preserve"> </v>
      </c>
      <c r="AA145" s="22" t="str">
        <f>IF(AND(A145="hammer 3", OR(AND(D145='club records'!$F$26, E145&gt;='club records'!$G$26), AND(D145='club records'!$F$27, E145&gt;='club records'!$G$27), AND(D145='club records'!$F$28, E145&gt;='club records'!$G$28))), "CR", " ")</f>
        <v xml:space="preserve"> </v>
      </c>
      <c r="AB145" s="22" t="str">
        <f>IF(AND(A145="hammer 4", OR(AND(D145='club records'!$F$29, E145&gt;='club records'!$G$29), AND(D145='club records'!$F$30, E145&gt;='club records'!$G$30))), "CR", " ")</f>
        <v xml:space="preserve"> </v>
      </c>
      <c r="AC145" s="22" t="str">
        <f>IF(AND(A145="javelin 400", AND(D145='club records'!$F$31, E145&gt;='club records'!$G$31)), "CR", " ")</f>
        <v xml:space="preserve"> </v>
      </c>
      <c r="AD145" s="22" t="str">
        <f>IF(AND(A145="javelin 500", OR(AND(D145='club records'!$F$32, E145&gt;='club records'!$G$32), AND(D145='club records'!$F$33, E145&gt;='club records'!$G$33))), "CR", " ")</f>
        <v xml:space="preserve"> </v>
      </c>
      <c r="AE145" s="22" t="str">
        <f>IF(AND(A145="javelin 600", OR(AND(D145='club records'!$F$34, E145&gt;='club records'!$G$34), AND(D145='club records'!$F$35, E145&gt;='club records'!$G$35))), "CR", " ")</f>
        <v xml:space="preserve"> </v>
      </c>
      <c r="AF145" s="22" t="str">
        <f>IF(AND(A145="shot 2.72", AND(D145='club records'!$F$36, E145&gt;='club records'!$G$36)), "CR", " ")</f>
        <v xml:space="preserve"> </v>
      </c>
      <c r="AG145" s="22" t="str">
        <f>IF(AND(A145="shot 3", OR(AND(D145='club records'!$F$37, E145&gt;='club records'!$G$37), AND(D145='club records'!$F$38, E145&gt;='club records'!$G$38))), "CR", " ")</f>
        <v xml:space="preserve"> </v>
      </c>
      <c r="AH145" s="22" t="str">
        <f>IF(AND(A145="shot 4", OR(AND(D145='club records'!$F$39, E145&gt;='club records'!$G$39), AND(D145='club records'!$F$40, E145&gt;='club records'!$G$40))), "CR", " ")</f>
        <v xml:space="preserve"> </v>
      </c>
      <c r="AI145" s="22" t="str">
        <f>IF(AND(A145="70H", AND(D145='club records'!$J$6, E145&lt;='club records'!$K$6)), "CR", " ")</f>
        <v xml:space="preserve"> </v>
      </c>
      <c r="AJ145" s="22" t="str">
        <f>IF(AND(A145="75H", AND(D145='club records'!$J$7, E145&lt;='club records'!$K$7)), "CR", " ")</f>
        <v xml:space="preserve"> </v>
      </c>
      <c r="AK145" s="22" t="str">
        <f>IF(AND(A145="80H", AND(D145='club records'!$J$8, E145&lt;='club records'!$K$8)), "CR", " ")</f>
        <v xml:space="preserve"> </v>
      </c>
      <c r="AL145" s="22" t="str">
        <f>IF(AND(A145="100H", OR(AND(D145='club records'!$J$9, E145&lt;='club records'!$K$9), AND(D145='club records'!$J$10, E145&lt;='club records'!$K$10))), "CR", " ")</f>
        <v xml:space="preserve"> </v>
      </c>
      <c r="AM145" s="22" t="str">
        <f>IF(AND(A145="300H", AND(D145='club records'!$J$11, E145&lt;='club records'!$K$11)), "CR", " ")</f>
        <v xml:space="preserve"> </v>
      </c>
      <c r="AN145" s="22" t="str">
        <f>IF(AND(A145="400H", OR(AND(D145='club records'!$J$12, E145&lt;='club records'!$K$12), AND(D145='club records'!$J$13, E145&lt;='club records'!$K$13), AND(D145='club records'!$J$14, E145&lt;='club records'!$K$14))), "CR", " ")</f>
        <v xml:space="preserve"> </v>
      </c>
      <c r="AO145" s="22" t="str">
        <f>IF(AND(A145="1500SC", OR(AND(D145='club records'!$J$15, E145&lt;='club records'!$K$15), AND(D145='club records'!$J$16, E145&lt;='club records'!$K$16))), "CR", " ")</f>
        <v xml:space="preserve"> </v>
      </c>
      <c r="AP145" s="22" t="str">
        <f>IF(AND(A145="2000SC", OR(AND(D145='club records'!$J$18, E145&lt;='club records'!$K$18), AND(D145='club records'!$J$19, E145&lt;='club records'!$K$19))), "CR", " ")</f>
        <v xml:space="preserve"> </v>
      </c>
      <c r="AQ145" s="22" t="str">
        <f>IF(AND(A145="3000SC", AND(D145='club records'!$J$21, E145&lt;='club records'!$K$21)), "CR", " ")</f>
        <v xml:space="preserve"> </v>
      </c>
      <c r="AR145" s="21" t="str">
        <f>IF(AND(A145="4x100", OR(AND(D145='club records'!$N$1, E145&lt;='club records'!$O$1), AND(D145='club records'!$N$2, E145&lt;='club records'!$O$2), AND(D145='club records'!$N$3, E145&lt;='club records'!$O$3), AND(D145='club records'!$N$4, E145&lt;='club records'!$O$4), AND(D145='club records'!$N$5, E145&lt;='club records'!$O$5))), "CR", " ")</f>
        <v xml:space="preserve"> </v>
      </c>
      <c r="AS145" s="21" t="str">
        <f>IF(AND(A145="4x200", OR(AND(D145='club records'!$N$6, E145&lt;='club records'!$O$6), AND(D145='club records'!$N$7, E145&lt;='club records'!$O$7), AND(D145='club records'!$N$8, E145&lt;='club records'!$O$8), AND(D145='club records'!$N$9, E145&lt;='club records'!$O$9), AND(D145='club records'!$N$10, E145&lt;='club records'!$O$10))), "CR", " ")</f>
        <v xml:space="preserve"> </v>
      </c>
      <c r="AT145" s="21" t="str">
        <f>IF(AND(A145="4x300", OR(AND(D145='club records'!$N$11, E145&lt;='club records'!$O$11), AND(D145='club records'!$N$12, E145&lt;='club records'!$O$12))), "CR", " ")</f>
        <v xml:space="preserve"> </v>
      </c>
      <c r="AU145" s="21" t="str">
        <f>IF(AND(A145="4x400", OR(AND(D145='club records'!$N$13, E145&lt;='club records'!$O$13), AND(D145='club records'!$N$14, E145&lt;='club records'!$O$14), AND(D145='club records'!$N$15, E145&lt;='club records'!$O$15))), "CR", " ")</f>
        <v xml:space="preserve"> </v>
      </c>
      <c r="AV145" s="21" t="str">
        <f>IF(AND(A145="3x800", OR(AND(D145='club records'!$N$16, E145&lt;='club records'!$O$16), AND(D145='club records'!$N$17, E145&lt;='club records'!$O$17), AND(D145='club records'!$N$18, E145&lt;='club records'!$O$18), AND(D145='club records'!$N$19, E145&lt;='club records'!$O$19))), "CR", " ")</f>
        <v xml:space="preserve"> </v>
      </c>
      <c r="AW145" s="21" t="str">
        <f>IF(AND(A145="pentathlon", OR(AND(D145='club records'!$N$21, E145&gt;='club records'!$O$21), AND(D145='club records'!$N$22, E145&gt;='club records'!$O$22), AND(D145='club records'!$N$23, E145&gt;='club records'!$O$23), AND(D145='club records'!$N$24, E145&gt;='club records'!$O$24), AND(D145='club records'!$N$25, E145&gt;='club records'!$O$25))), "CR", " ")</f>
        <v xml:space="preserve"> </v>
      </c>
      <c r="AX145" s="21" t="str">
        <f>IF(AND(A145="heptathlon", OR(AND(D145='club records'!$N$26, E145&gt;='club records'!$O$26), AND(D145='club records'!$N$27, E145&gt;='club records'!$O$27), AND(D145='club records'!$N$28, E145&gt;='club records'!$O$28), )), "CR", " ")</f>
        <v xml:space="preserve"> </v>
      </c>
    </row>
    <row r="146" spans="1:50" ht="15" x14ac:dyDescent="0.25">
      <c r="A146" s="2">
        <v>100</v>
      </c>
      <c r="B146" s="2" t="s">
        <v>302</v>
      </c>
      <c r="C146" s="2" t="s">
        <v>303</v>
      </c>
      <c r="D146" s="13" t="s">
        <v>48</v>
      </c>
      <c r="E146" s="14">
        <v>15.8</v>
      </c>
      <c r="F146" s="19">
        <v>39903</v>
      </c>
      <c r="G146" s="2" t="s">
        <v>294</v>
      </c>
      <c r="H146" s="2" t="s">
        <v>295</v>
      </c>
      <c r="I146" s="20" t="str">
        <f>IF(OR(K146="CR", J146="CR", L146="CR", M146="CR", N146="CR", O146="CR", P146="CR", Q146="CR", R146="CR", S146="CR",T146="CR", U146="CR", V146="CR", W146="CR", X146="CR", Y146="CR", Z146="CR", AA146="CR", AB146="CR", AC146="CR", AD146="CR", AE146="CR", AF146="CR", AG146="CR", AH146="CR", AI146="CR", AJ146="CR", AK146="CR", AL146="CR", AM146="CR", AN146="CR", AO146="CR", AP146="CR", AQ146="CR", AR146="CR", AS146="CR", AT146="CR", AU146="CR", AV146="CR", AW146="CR", AX146="CR"), "***CLUB RECORD***", "")</f>
        <v/>
      </c>
      <c r="J146" s="21" t="str">
        <f>IF(AND(A146=100, OR(AND(D146='club records'!$B$6, E146&lt;='club records'!$C$6), AND(D146='club records'!$B$7, E146&lt;='club records'!$C$7), AND(D146='club records'!$B$8, E146&lt;='club records'!$C$8), AND(D146='club records'!$B$9, E146&lt;='club records'!$C$9), AND(D146='club records'!$B$10, E146&lt;='club records'!$C$10))),"CR"," ")</f>
        <v xml:space="preserve"> </v>
      </c>
      <c r="K146" s="21" t="str">
        <f>IF(AND(A146=200, OR(AND(D146='club records'!$B$11, E146&lt;='club records'!$C$11), AND(D146='club records'!$B$12, E146&lt;='club records'!$C$12), AND(D146='club records'!$B$13, E146&lt;='club records'!$C$13), AND(D146='club records'!$B$14, E146&lt;='club records'!$C$14), AND(D146='club records'!$B$15, E146&lt;='club records'!$C$15))),"CR"," ")</f>
        <v xml:space="preserve"> </v>
      </c>
      <c r="L146" s="21" t="str">
        <f>IF(AND(A146=300, OR(AND(D146='club records'!$B$16, E146&lt;='club records'!$C$16), AND(D146='club records'!$B$17, E146&lt;='club records'!$C$17))),"CR"," ")</f>
        <v xml:space="preserve"> </v>
      </c>
      <c r="M146" s="21" t="str">
        <f>IF(AND(A146=400, OR(AND(D146='club records'!$B$19, E146&lt;='club records'!$C$19), AND(D146='club records'!$B$20, E146&lt;='club records'!$C$20), AND(D146='club records'!$B$21, E146&lt;='club records'!$C$21))),"CR"," ")</f>
        <v xml:space="preserve"> </v>
      </c>
      <c r="N146" s="21" t="str">
        <f>IF(AND(A146=800, OR(AND(D146='club records'!$B$22, E146&lt;='club records'!$C$22), AND(D146='club records'!$B$23, E146&lt;='club records'!$C$23), AND(D146='club records'!$B$24, E146&lt;='club records'!$C$24), AND(D146='club records'!$B$25, E146&lt;='club records'!$C$25), AND(D146='club records'!$B$26, E146&lt;='club records'!$C$26))),"CR"," ")</f>
        <v xml:space="preserve"> </v>
      </c>
      <c r="O146" s="21" t="str">
        <f>IF(AND(A146=1200, AND(D146='club records'!$B$28, E146&lt;='club records'!$C$28)),"CR"," ")</f>
        <v xml:space="preserve"> </v>
      </c>
      <c r="P146" s="21" t="str">
        <f>IF(AND(A146=1500, OR(AND(D146='club records'!$B$29, E146&lt;='club records'!$C$29), AND(D146='club records'!$B$30, E146&lt;='club records'!$C$30), AND(D146='club records'!$B$31, E146&lt;='club records'!$C$31), AND(D146='club records'!$B$32, E146&lt;='club records'!$C$32), AND(D146='club records'!$B$33, E146&lt;='club records'!$C$33))),"CR"," ")</f>
        <v xml:space="preserve"> </v>
      </c>
      <c r="Q146" s="21" t="str">
        <f>IF(AND(A146="1M", AND(D146='club records'!$B$37,E146&lt;='club records'!$C$37)),"CR"," ")</f>
        <v xml:space="preserve"> </v>
      </c>
      <c r="R146" s="21" t="str">
        <f>IF(AND(A146=3000, OR(AND(D146='club records'!$B$39, E146&lt;='club records'!$C$39), AND(D146='club records'!$B$40, E146&lt;='club records'!$C$40), AND(D146='club records'!$B$41, E146&lt;='club records'!$C$41))),"CR"," ")</f>
        <v xml:space="preserve"> </v>
      </c>
      <c r="S146" s="21" t="str">
        <f>IF(AND(A146=5000, OR(AND(D146='club records'!$B$42, E146&lt;='club records'!$C$42), AND(D146='club records'!$B$43, E146&lt;='club records'!$C$43))),"CR"," ")</f>
        <v xml:space="preserve"> </v>
      </c>
      <c r="T146" s="21" t="str">
        <f>IF(AND(A146=10000, OR(AND(D146='club records'!$B$44, E146&lt;='club records'!$C$44), AND(D146='club records'!$B$45, E146&lt;='club records'!$C$45))),"CR"," ")</f>
        <v xml:space="preserve"> </v>
      </c>
      <c r="U146" s="22" t="str">
        <f>IF(AND(A146="high jump", OR(AND(D146='club records'!$F$1, E146&gt;='club records'!$G$1), AND(D146='club records'!$F$2, E146&gt;='club records'!$G$2), AND(D146='club records'!$F$3, E146&gt;='club records'!$G$3),AND(D146='club records'!$F$4, E146&gt;='club records'!$G$4), AND(D146='club records'!$F$5, E146&gt;='club records'!$G$5))), "CR", " ")</f>
        <v xml:space="preserve"> </v>
      </c>
      <c r="V146" s="22" t="str">
        <f>IF(AND(A146="long jump", OR(AND(D146='club records'!$F$6, E146&gt;='club records'!$G$6), AND(D146='club records'!$F$7, E146&gt;='club records'!$G$7), AND(D146='club records'!$F$8, E146&gt;='club records'!$G$8), AND(D146='club records'!$F$9, E146&gt;='club records'!$G$9), AND(D146='club records'!$F$10, E146&gt;='club records'!$G$10))), "CR", " ")</f>
        <v xml:space="preserve"> </v>
      </c>
      <c r="W146" s="22" t="str">
        <f>IF(AND(A146="triple jump", OR(AND(D146='club records'!$F$11, E146&gt;='club records'!$G$11), AND(D146='club records'!$F$12, E146&gt;='club records'!$G$12), AND(D146='club records'!$F$13, E146&gt;='club records'!$G$13), AND(D146='club records'!$F$14, E146&gt;='club records'!$G$14), AND(D146='club records'!$F$15, E146&gt;='club records'!$G$15))), "CR", " ")</f>
        <v xml:space="preserve"> </v>
      </c>
      <c r="X146" s="22" t="str">
        <f>IF(AND(A146="pole vault", OR(AND(D146='club records'!$F$16, E146&gt;='club records'!$G$16), AND(D146='club records'!$F$17, E146&gt;='club records'!$G$17), AND(D146='club records'!$F$18, E146&gt;='club records'!$G$18), AND(D146='club records'!$F$19, E146&gt;='club records'!$G$19), AND(D146='club records'!$F$20, E146&gt;='club records'!$G$20))), "CR", " ")</f>
        <v xml:space="preserve"> </v>
      </c>
      <c r="Y146" s="22" t="str">
        <f>IF(AND(A146="discus 0.75", AND(D146='club records'!$F$21, E146&gt;='club records'!$G$21)), "CR", " ")</f>
        <v xml:space="preserve"> </v>
      </c>
      <c r="Z146" s="22" t="str">
        <f>IF(AND(A146="discus 1", OR(AND(D146='club records'!$F$22, E146&gt;='club records'!$G$22), AND(D146='club records'!$F$23, E146&gt;='club records'!$G$23), AND(D146='club records'!$F$24, E146&gt;='club records'!$G$24), AND(D146='club records'!$F$25, E146&gt;='club records'!$G$25))), "CR", " ")</f>
        <v xml:space="preserve"> </v>
      </c>
      <c r="AA146" s="22" t="str">
        <f>IF(AND(A146="hammer 3", OR(AND(D146='club records'!$F$26, E146&gt;='club records'!$G$26), AND(D146='club records'!$F$27, E146&gt;='club records'!$G$27), AND(D146='club records'!$F$28, E146&gt;='club records'!$G$28))), "CR", " ")</f>
        <v xml:space="preserve"> </v>
      </c>
      <c r="AB146" s="22" t="str">
        <f>IF(AND(A146="hammer 4", OR(AND(D146='club records'!$F$29, E146&gt;='club records'!$G$29), AND(D146='club records'!$F$30, E146&gt;='club records'!$G$30))), "CR", " ")</f>
        <v xml:space="preserve"> </v>
      </c>
      <c r="AC146" s="22" t="str">
        <f>IF(AND(A146="javelin 400", AND(D146='club records'!$F$31, E146&gt;='club records'!$G$31)), "CR", " ")</f>
        <v xml:space="preserve"> </v>
      </c>
      <c r="AD146" s="22" t="str">
        <f>IF(AND(A146="javelin 500", OR(AND(D146='club records'!$F$32, E146&gt;='club records'!$G$32), AND(D146='club records'!$F$33, E146&gt;='club records'!$G$33))), "CR", " ")</f>
        <v xml:space="preserve"> </v>
      </c>
      <c r="AE146" s="22" t="str">
        <f>IF(AND(A146="javelin 600", OR(AND(D146='club records'!$F$34, E146&gt;='club records'!$G$34), AND(D146='club records'!$F$35, E146&gt;='club records'!$G$35))), "CR", " ")</f>
        <v xml:space="preserve"> </v>
      </c>
      <c r="AF146" s="22" t="str">
        <f>IF(AND(A146="shot 2.72", AND(D146='club records'!$F$36, E146&gt;='club records'!$G$36)), "CR", " ")</f>
        <v xml:space="preserve"> </v>
      </c>
      <c r="AG146" s="22" t="str">
        <f>IF(AND(A146="shot 3", OR(AND(D146='club records'!$F$37, E146&gt;='club records'!$G$37), AND(D146='club records'!$F$38, E146&gt;='club records'!$G$38))), "CR", " ")</f>
        <v xml:space="preserve"> </v>
      </c>
      <c r="AH146" s="22" t="str">
        <f>IF(AND(A146="shot 4", OR(AND(D146='club records'!$F$39, E146&gt;='club records'!$G$39), AND(D146='club records'!$F$40, E146&gt;='club records'!$G$40))), "CR", " ")</f>
        <v xml:space="preserve"> </v>
      </c>
      <c r="AI146" s="22" t="str">
        <f>IF(AND(A146="70H", AND(D146='club records'!$J$6, E146&lt;='club records'!$K$6)), "CR", " ")</f>
        <v xml:space="preserve"> </v>
      </c>
      <c r="AJ146" s="22" t="str">
        <f>IF(AND(A146="75H", AND(D146='club records'!$J$7, E146&lt;='club records'!$K$7)), "CR", " ")</f>
        <v xml:space="preserve"> </v>
      </c>
      <c r="AK146" s="22" t="str">
        <f>IF(AND(A146="80H", AND(D146='club records'!$J$8, E146&lt;='club records'!$K$8)), "CR", " ")</f>
        <v xml:space="preserve"> </v>
      </c>
      <c r="AL146" s="22" t="str">
        <f>IF(AND(A146="100H", OR(AND(D146='club records'!$J$9, E146&lt;='club records'!$K$9), AND(D146='club records'!$J$10, E146&lt;='club records'!$K$10))), "CR", " ")</f>
        <v xml:space="preserve"> </v>
      </c>
      <c r="AM146" s="22" t="str">
        <f>IF(AND(A146="300H", AND(D146='club records'!$J$11, E146&lt;='club records'!$K$11)), "CR", " ")</f>
        <v xml:space="preserve"> </v>
      </c>
      <c r="AN146" s="22" t="str">
        <f>IF(AND(A146="400H", OR(AND(D146='club records'!$J$12, E146&lt;='club records'!$K$12), AND(D146='club records'!$J$13, E146&lt;='club records'!$K$13), AND(D146='club records'!$J$14, E146&lt;='club records'!$K$14))), "CR", " ")</f>
        <v xml:space="preserve"> </v>
      </c>
      <c r="AO146" s="22" t="str">
        <f>IF(AND(A146="1500SC", OR(AND(D146='club records'!$J$15, E146&lt;='club records'!$K$15), AND(D146='club records'!$J$16, E146&lt;='club records'!$K$16))), "CR", " ")</f>
        <v xml:space="preserve"> </v>
      </c>
      <c r="AP146" s="22" t="str">
        <f>IF(AND(A146="2000SC", OR(AND(D146='club records'!$J$18, E146&lt;='club records'!$K$18), AND(D146='club records'!$J$19, E146&lt;='club records'!$K$19))), "CR", " ")</f>
        <v xml:space="preserve"> </v>
      </c>
      <c r="AQ146" s="22" t="str">
        <f>IF(AND(A146="3000SC", AND(D146='club records'!$J$21, E146&lt;='club records'!$K$21)), "CR", " ")</f>
        <v xml:space="preserve"> </v>
      </c>
      <c r="AR146" s="21" t="str">
        <f>IF(AND(A146="4x100", OR(AND(D146='club records'!$N$1, E146&lt;='club records'!$O$1), AND(D146='club records'!$N$2, E146&lt;='club records'!$O$2), AND(D146='club records'!$N$3, E146&lt;='club records'!$O$3), AND(D146='club records'!$N$4, E146&lt;='club records'!$O$4), AND(D146='club records'!$N$5, E146&lt;='club records'!$O$5))), "CR", " ")</f>
        <v xml:space="preserve"> </v>
      </c>
      <c r="AS146" s="21" t="str">
        <f>IF(AND(A146="4x200", OR(AND(D146='club records'!$N$6, E146&lt;='club records'!$O$6), AND(D146='club records'!$N$7, E146&lt;='club records'!$O$7), AND(D146='club records'!$N$8, E146&lt;='club records'!$O$8), AND(D146='club records'!$N$9, E146&lt;='club records'!$O$9), AND(D146='club records'!$N$10, E146&lt;='club records'!$O$10))), "CR", " ")</f>
        <v xml:space="preserve"> </v>
      </c>
      <c r="AT146" s="21" t="str">
        <f>IF(AND(A146="4x300", OR(AND(D146='club records'!$N$11, E146&lt;='club records'!$O$11), AND(D146='club records'!$N$12, E146&lt;='club records'!$O$12))), "CR", " ")</f>
        <v xml:space="preserve"> </v>
      </c>
      <c r="AU146" s="21" t="str">
        <f>IF(AND(A146="4x400", OR(AND(D146='club records'!$N$13, E146&lt;='club records'!$O$13), AND(D146='club records'!$N$14, E146&lt;='club records'!$O$14), AND(D146='club records'!$N$15, E146&lt;='club records'!$O$15))), "CR", " ")</f>
        <v xml:space="preserve"> </v>
      </c>
      <c r="AV146" s="21" t="str">
        <f>IF(AND(A146="3x800", OR(AND(D146='club records'!$N$16, E146&lt;='club records'!$O$16), AND(D146='club records'!$N$17, E146&lt;='club records'!$O$17), AND(D146='club records'!$N$18, E146&lt;='club records'!$O$18), AND(D146='club records'!$N$19, E146&lt;='club records'!$O$19))), "CR", " ")</f>
        <v xml:space="preserve"> </v>
      </c>
      <c r="AW146" s="21" t="str">
        <f>IF(AND(A146="pentathlon", OR(AND(D146='club records'!$N$21, E146&gt;='club records'!$O$21), AND(D146='club records'!$N$22, E146&gt;='club records'!$O$22), AND(D146='club records'!$N$23, E146&gt;='club records'!$O$23), AND(D146='club records'!$N$24, E146&gt;='club records'!$O$24), AND(D146='club records'!$N$25, E146&gt;='club records'!$O$25))), "CR", " ")</f>
        <v xml:space="preserve"> </v>
      </c>
      <c r="AX146" s="21" t="str">
        <f>IF(AND(A146="heptathlon", OR(AND(D146='club records'!$N$26, E146&gt;='club records'!$O$26), AND(D146='club records'!$N$27, E146&gt;='club records'!$O$27), AND(D146='club records'!$N$28, E146&gt;='club records'!$O$28), )), "CR", " ")</f>
        <v xml:space="preserve"> </v>
      </c>
    </row>
    <row r="147" spans="1:50" ht="15" x14ac:dyDescent="0.25">
      <c r="A147" s="2">
        <v>100</v>
      </c>
      <c r="B147" s="2" t="s">
        <v>9</v>
      </c>
      <c r="C147" s="2" t="s">
        <v>310</v>
      </c>
      <c r="D147" s="13" t="s">
        <v>48</v>
      </c>
      <c r="E147" s="14">
        <v>15.89</v>
      </c>
      <c r="F147" s="19">
        <v>39903</v>
      </c>
      <c r="G147" s="2" t="s">
        <v>294</v>
      </c>
      <c r="H147" s="2" t="s">
        <v>295</v>
      </c>
      <c r="I147" s="20" t="str">
        <f>IF(OR(K147="CR", J147="CR", L147="CR", M147="CR", N147="CR", O147="CR", P147="CR", Q147="CR", R147="CR", S147="CR",T147="CR", U147="CR", V147="CR", W147="CR", X147="CR", Y147="CR", Z147="CR", AA147="CR", AB147="CR", AC147="CR", AD147="CR", AE147="CR", AF147="CR", AG147="CR", AH147="CR", AI147="CR", AJ147="CR", AK147="CR", AL147="CR", AM147="CR", AN147="CR", AO147="CR", AP147="CR", AQ147="CR", AR147="CR", AS147="CR", AT147="CR", AU147="CR", AV147="CR", AW147="CR", AX147="CR"), "***CLUB RECORD***", "")</f>
        <v/>
      </c>
      <c r="J147" s="21" t="str">
        <f>IF(AND(A147=100, OR(AND(D147='club records'!$B$6, E147&lt;='club records'!$C$6), AND(D147='club records'!$B$7, E147&lt;='club records'!$C$7), AND(D147='club records'!$B$8, E147&lt;='club records'!$C$8), AND(D147='club records'!$B$9, E147&lt;='club records'!$C$9), AND(D147='club records'!$B$10, E147&lt;='club records'!$C$10))),"CR"," ")</f>
        <v xml:space="preserve"> </v>
      </c>
      <c r="K147" s="21" t="str">
        <f>IF(AND(A147=200, OR(AND(D147='club records'!$B$11, E147&lt;='club records'!$C$11), AND(D147='club records'!$B$12, E147&lt;='club records'!$C$12), AND(D147='club records'!$B$13, E147&lt;='club records'!$C$13), AND(D147='club records'!$B$14, E147&lt;='club records'!$C$14), AND(D147='club records'!$B$15, E147&lt;='club records'!$C$15))),"CR"," ")</f>
        <v xml:space="preserve"> </v>
      </c>
      <c r="L147" s="21" t="str">
        <f>IF(AND(A147=300, OR(AND(D147='club records'!$B$16, E147&lt;='club records'!$C$16), AND(D147='club records'!$B$17, E147&lt;='club records'!$C$17))),"CR"," ")</f>
        <v xml:space="preserve"> </v>
      </c>
      <c r="M147" s="21" t="str">
        <f>IF(AND(A147=400, OR(AND(D147='club records'!$B$19, E147&lt;='club records'!$C$19), AND(D147='club records'!$B$20, E147&lt;='club records'!$C$20), AND(D147='club records'!$B$21, E147&lt;='club records'!$C$21))),"CR"," ")</f>
        <v xml:space="preserve"> </v>
      </c>
      <c r="N147" s="21" t="str">
        <f>IF(AND(A147=800, OR(AND(D147='club records'!$B$22, E147&lt;='club records'!$C$22), AND(D147='club records'!$B$23, E147&lt;='club records'!$C$23), AND(D147='club records'!$B$24, E147&lt;='club records'!$C$24), AND(D147='club records'!$B$25, E147&lt;='club records'!$C$25), AND(D147='club records'!$B$26, E147&lt;='club records'!$C$26))),"CR"," ")</f>
        <v xml:space="preserve"> </v>
      </c>
      <c r="O147" s="21" t="str">
        <f>IF(AND(A147=1200, AND(D147='club records'!$B$28, E147&lt;='club records'!$C$28)),"CR"," ")</f>
        <v xml:space="preserve"> </v>
      </c>
      <c r="P147" s="21" t="str">
        <f>IF(AND(A147=1500, OR(AND(D147='club records'!$B$29, E147&lt;='club records'!$C$29), AND(D147='club records'!$B$30, E147&lt;='club records'!$C$30), AND(D147='club records'!$B$31, E147&lt;='club records'!$C$31), AND(D147='club records'!$B$32, E147&lt;='club records'!$C$32), AND(D147='club records'!$B$33, E147&lt;='club records'!$C$33))),"CR"," ")</f>
        <v xml:space="preserve"> </v>
      </c>
      <c r="Q147" s="21" t="str">
        <f>IF(AND(A147="1M", AND(D147='club records'!$B$37,E147&lt;='club records'!$C$37)),"CR"," ")</f>
        <v xml:space="preserve"> </v>
      </c>
      <c r="R147" s="21" t="str">
        <f>IF(AND(A147=3000, OR(AND(D147='club records'!$B$39, E147&lt;='club records'!$C$39), AND(D147='club records'!$B$40, E147&lt;='club records'!$C$40), AND(D147='club records'!$B$41, E147&lt;='club records'!$C$41))),"CR"," ")</f>
        <v xml:space="preserve"> </v>
      </c>
      <c r="S147" s="21" t="str">
        <f>IF(AND(A147=5000, OR(AND(D147='club records'!$B$42, E147&lt;='club records'!$C$42), AND(D147='club records'!$B$43, E147&lt;='club records'!$C$43))),"CR"," ")</f>
        <v xml:space="preserve"> </v>
      </c>
      <c r="T147" s="21" t="str">
        <f>IF(AND(A147=10000, OR(AND(D147='club records'!$B$44, E147&lt;='club records'!$C$44), AND(D147='club records'!$B$45, E147&lt;='club records'!$C$45))),"CR"," ")</f>
        <v xml:space="preserve"> </v>
      </c>
      <c r="U147" s="22" t="str">
        <f>IF(AND(A147="high jump", OR(AND(D147='club records'!$F$1, E147&gt;='club records'!$G$1), AND(D147='club records'!$F$2, E147&gt;='club records'!$G$2), AND(D147='club records'!$F$3, E147&gt;='club records'!$G$3),AND(D147='club records'!$F$4, E147&gt;='club records'!$G$4), AND(D147='club records'!$F$5, E147&gt;='club records'!$G$5))), "CR", " ")</f>
        <v xml:space="preserve"> </v>
      </c>
      <c r="V147" s="22" t="str">
        <f>IF(AND(A147="long jump", OR(AND(D147='club records'!$F$6, E147&gt;='club records'!$G$6), AND(D147='club records'!$F$7, E147&gt;='club records'!$G$7), AND(D147='club records'!$F$8, E147&gt;='club records'!$G$8), AND(D147='club records'!$F$9, E147&gt;='club records'!$G$9), AND(D147='club records'!$F$10, E147&gt;='club records'!$G$10))), "CR", " ")</f>
        <v xml:space="preserve"> </v>
      </c>
      <c r="W147" s="22" t="str">
        <f>IF(AND(A147="triple jump", OR(AND(D147='club records'!$F$11, E147&gt;='club records'!$G$11), AND(D147='club records'!$F$12, E147&gt;='club records'!$G$12), AND(D147='club records'!$F$13, E147&gt;='club records'!$G$13), AND(D147='club records'!$F$14, E147&gt;='club records'!$G$14), AND(D147='club records'!$F$15, E147&gt;='club records'!$G$15))), "CR", " ")</f>
        <v xml:space="preserve"> </v>
      </c>
      <c r="X147" s="22" t="str">
        <f>IF(AND(A147="pole vault", OR(AND(D147='club records'!$F$16, E147&gt;='club records'!$G$16), AND(D147='club records'!$F$17, E147&gt;='club records'!$G$17), AND(D147='club records'!$F$18, E147&gt;='club records'!$G$18), AND(D147='club records'!$F$19, E147&gt;='club records'!$G$19), AND(D147='club records'!$F$20, E147&gt;='club records'!$G$20))), "CR", " ")</f>
        <v xml:space="preserve"> </v>
      </c>
      <c r="Y147" s="22" t="str">
        <f>IF(AND(A147="discus 0.75", AND(D147='club records'!$F$21, E147&gt;='club records'!$G$21)), "CR", " ")</f>
        <v xml:space="preserve"> </v>
      </c>
      <c r="Z147" s="22" t="str">
        <f>IF(AND(A147="discus 1", OR(AND(D147='club records'!$F$22, E147&gt;='club records'!$G$22), AND(D147='club records'!$F$23, E147&gt;='club records'!$G$23), AND(D147='club records'!$F$24, E147&gt;='club records'!$G$24), AND(D147='club records'!$F$25, E147&gt;='club records'!$G$25))), "CR", " ")</f>
        <v xml:space="preserve"> </v>
      </c>
      <c r="AA147" s="22" t="str">
        <f>IF(AND(A147="hammer 3", OR(AND(D147='club records'!$F$26, E147&gt;='club records'!$G$26), AND(D147='club records'!$F$27, E147&gt;='club records'!$G$27), AND(D147='club records'!$F$28, E147&gt;='club records'!$G$28))), "CR", " ")</f>
        <v xml:space="preserve"> </v>
      </c>
      <c r="AB147" s="22" t="str">
        <f>IF(AND(A147="hammer 4", OR(AND(D147='club records'!$F$29, E147&gt;='club records'!$G$29), AND(D147='club records'!$F$30, E147&gt;='club records'!$G$30))), "CR", " ")</f>
        <v xml:space="preserve"> </v>
      </c>
      <c r="AC147" s="22" t="str">
        <f>IF(AND(A147="javelin 400", AND(D147='club records'!$F$31, E147&gt;='club records'!$G$31)), "CR", " ")</f>
        <v xml:space="preserve"> </v>
      </c>
      <c r="AD147" s="22" t="str">
        <f>IF(AND(A147="javelin 500", OR(AND(D147='club records'!$F$32, E147&gt;='club records'!$G$32), AND(D147='club records'!$F$33, E147&gt;='club records'!$G$33))), "CR", " ")</f>
        <v xml:space="preserve"> </v>
      </c>
      <c r="AE147" s="22" t="str">
        <f>IF(AND(A147="javelin 600", OR(AND(D147='club records'!$F$34, E147&gt;='club records'!$G$34), AND(D147='club records'!$F$35, E147&gt;='club records'!$G$35))), "CR", " ")</f>
        <v xml:space="preserve"> </v>
      </c>
      <c r="AF147" s="22" t="str">
        <f>IF(AND(A147="shot 2.72", AND(D147='club records'!$F$36, E147&gt;='club records'!$G$36)), "CR", " ")</f>
        <v xml:space="preserve"> </v>
      </c>
      <c r="AG147" s="22" t="str">
        <f>IF(AND(A147="shot 3", OR(AND(D147='club records'!$F$37, E147&gt;='club records'!$G$37), AND(D147='club records'!$F$38, E147&gt;='club records'!$G$38))), "CR", " ")</f>
        <v xml:space="preserve"> </v>
      </c>
      <c r="AH147" s="22" t="str">
        <f>IF(AND(A147="shot 4", OR(AND(D147='club records'!$F$39, E147&gt;='club records'!$G$39), AND(D147='club records'!$F$40, E147&gt;='club records'!$G$40))), "CR", " ")</f>
        <v xml:space="preserve"> </v>
      </c>
      <c r="AI147" s="22" t="str">
        <f>IF(AND(A147="70H", AND(D147='club records'!$J$6, E147&lt;='club records'!$K$6)), "CR", " ")</f>
        <v xml:space="preserve"> </v>
      </c>
      <c r="AJ147" s="22" t="str">
        <f>IF(AND(A147="75H", AND(D147='club records'!$J$7, E147&lt;='club records'!$K$7)), "CR", " ")</f>
        <v xml:space="preserve"> </v>
      </c>
      <c r="AK147" s="22" t="str">
        <f>IF(AND(A147="80H", AND(D147='club records'!$J$8, E147&lt;='club records'!$K$8)), "CR", " ")</f>
        <v xml:space="preserve"> </v>
      </c>
      <c r="AL147" s="22" t="str">
        <f>IF(AND(A147="100H", OR(AND(D147='club records'!$J$9, E147&lt;='club records'!$K$9), AND(D147='club records'!$J$10, E147&lt;='club records'!$K$10))), "CR", " ")</f>
        <v xml:space="preserve"> </v>
      </c>
      <c r="AM147" s="22" t="str">
        <f>IF(AND(A147="300H", AND(D147='club records'!$J$11, E147&lt;='club records'!$K$11)), "CR", " ")</f>
        <v xml:space="preserve"> </v>
      </c>
      <c r="AN147" s="22" t="str">
        <f>IF(AND(A147="400H", OR(AND(D147='club records'!$J$12, E147&lt;='club records'!$K$12), AND(D147='club records'!$J$13, E147&lt;='club records'!$K$13), AND(D147='club records'!$J$14, E147&lt;='club records'!$K$14))), "CR", " ")</f>
        <v xml:space="preserve"> </v>
      </c>
      <c r="AO147" s="22" t="str">
        <f>IF(AND(A147="1500SC", OR(AND(D147='club records'!$J$15, E147&lt;='club records'!$K$15), AND(D147='club records'!$J$16, E147&lt;='club records'!$K$16))), "CR", " ")</f>
        <v xml:space="preserve"> </v>
      </c>
      <c r="AP147" s="22" t="str">
        <f>IF(AND(A147="2000SC", OR(AND(D147='club records'!$J$18, E147&lt;='club records'!$K$18), AND(D147='club records'!$J$19, E147&lt;='club records'!$K$19))), "CR", " ")</f>
        <v xml:space="preserve"> </v>
      </c>
      <c r="AQ147" s="22" t="str">
        <f>IF(AND(A147="3000SC", AND(D147='club records'!$J$21, E147&lt;='club records'!$K$21)), "CR", " ")</f>
        <v xml:space="preserve"> </v>
      </c>
      <c r="AR147" s="21" t="str">
        <f>IF(AND(A147="4x100", OR(AND(D147='club records'!$N$1, E147&lt;='club records'!$O$1), AND(D147='club records'!$N$2, E147&lt;='club records'!$O$2), AND(D147='club records'!$N$3, E147&lt;='club records'!$O$3), AND(D147='club records'!$N$4, E147&lt;='club records'!$O$4), AND(D147='club records'!$N$5, E147&lt;='club records'!$O$5))), "CR", " ")</f>
        <v xml:space="preserve"> </v>
      </c>
      <c r="AS147" s="21" t="str">
        <f>IF(AND(A147="4x200", OR(AND(D147='club records'!$N$6, E147&lt;='club records'!$O$6), AND(D147='club records'!$N$7, E147&lt;='club records'!$O$7), AND(D147='club records'!$N$8, E147&lt;='club records'!$O$8), AND(D147='club records'!$N$9, E147&lt;='club records'!$O$9), AND(D147='club records'!$N$10, E147&lt;='club records'!$O$10))), "CR", " ")</f>
        <v xml:space="preserve"> </v>
      </c>
      <c r="AT147" s="21" t="str">
        <f>IF(AND(A147="4x300", OR(AND(D147='club records'!$N$11, E147&lt;='club records'!$O$11), AND(D147='club records'!$N$12, E147&lt;='club records'!$O$12))), "CR", " ")</f>
        <v xml:space="preserve"> </v>
      </c>
      <c r="AU147" s="21" t="str">
        <f>IF(AND(A147="4x400", OR(AND(D147='club records'!$N$13, E147&lt;='club records'!$O$13), AND(D147='club records'!$N$14, E147&lt;='club records'!$O$14), AND(D147='club records'!$N$15, E147&lt;='club records'!$O$15))), "CR", " ")</f>
        <v xml:space="preserve"> </v>
      </c>
      <c r="AV147" s="21" t="str">
        <f>IF(AND(A147="3x800", OR(AND(D147='club records'!$N$16, E147&lt;='club records'!$O$16), AND(D147='club records'!$N$17, E147&lt;='club records'!$O$17), AND(D147='club records'!$N$18, E147&lt;='club records'!$O$18), AND(D147='club records'!$N$19, E147&lt;='club records'!$O$19))), "CR", " ")</f>
        <v xml:space="preserve"> </v>
      </c>
      <c r="AW147" s="21" t="str">
        <f>IF(AND(A147="pentathlon", OR(AND(D147='club records'!$N$21, E147&gt;='club records'!$O$21), AND(D147='club records'!$N$22, E147&gt;='club records'!$O$22), AND(D147='club records'!$N$23, E147&gt;='club records'!$O$23), AND(D147='club records'!$N$24, E147&gt;='club records'!$O$24), AND(D147='club records'!$N$25, E147&gt;='club records'!$O$25))), "CR", " ")</f>
        <v xml:space="preserve"> </v>
      </c>
      <c r="AX147" s="21" t="str">
        <f>IF(AND(A147="heptathlon", OR(AND(D147='club records'!$N$26, E147&gt;='club records'!$O$26), AND(D147='club records'!$N$27, E147&gt;='club records'!$O$27), AND(D147='club records'!$N$28, E147&gt;='club records'!$O$28), )), "CR", " ")</f>
        <v xml:space="preserve"> </v>
      </c>
    </row>
    <row r="148" spans="1:50" ht="15" x14ac:dyDescent="0.25">
      <c r="A148" s="2">
        <v>100</v>
      </c>
      <c r="B148" s="2" t="s">
        <v>127</v>
      </c>
      <c r="C148" s="2" t="s">
        <v>128</v>
      </c>
      <c r="D148" s="13" t="s">
        <v>48</v>
      </c>
      <c r="E148" s="14">
        <v>16.21</v>
      </c>
      <c r="F148" s="19">
        <v>39903</v>
      </c>
      <c r="G148" s="2" t="s">
        <v>294</v>
      </c>
      <c r="H148" s="2" t="s">
        <v>295</v>
      </c>
      <c r="I148" s="20" t="str">
        <f>IF(OR(K148="CR", J148="CR", L148="CR", M148="CR", N148="CR", O148="CR", P148="CR", Q148="CR", R148="CR", S148="CR",T148="CR", U148="CR", V148="CR", W148="CR", X148="CR", Y148="CR", Z148="CR", AA148="CR", AB148="CR", AC148="CR", AD148="CR", AE148="CR", AF148="CR", AG148="CR", AH148="CR", AI148="CR", AJ148="CR", AK148="CR", AL148="CR", AM148="CR", AN148="CR", AO148="CR", AP148="CR", AQ148="CR", AR148="CR", AS148="CR", AT148="CR", AU148="CR", AV148="CR", AW148="CR", AX148="CR"), "***CLUB RECORD***", "")</f>
        <v/>
      </c>
      <c r="J148" s="21" t="str">
        <f>IF(AND(A148=100, OR(AND(D148='club records'!$B$6, E148&lt;='club records'!$C$6), AND(D148='club records'!$B$7, E148&lt;='club records'!$C$7), AND(D148='club records'!$B$8, E148&lt;='club records'!$C$8), AND(D148='club records'!$B$9, E148&lt;='club records'!$C$9), AND(D148='club records'!$B$10, E148&lt;='club records'!$C$10))),"CR"," ")</f>
        <v xml:space="preserve"> </v>
      </c>
      <c r="K148" s="21" t="str">
        <f>IF(AND(A148=200, OR(AND(D148='club records'!$B$11, E148&lt;='club records'!$C$11), AND(D148='club records'!$B$12, E148&lt;='club records'!$C$12), AND(D148='club records'!$B$13, E148&lt;='club records'!$C$13), AND(D148='club records'!$B$14, E148&lt;='club records'!$C$14), AND(D148='club records'!$B$15, E148&lt;='club records'!$C$15))),"CR"," ")</f>
        <v xml:space="preserve"> </v>
      </c>
      <c r="L148" s="21" t="str">
        <f>IF(AND(A148=300, OR(AND(D148='club records'!$B$16, E148&lt;='club records'!$C$16), AND(D148='club records'!$B$17, E148&lt;='club records'!$C$17))),"CR"," ")</f>
        <v xml:space="preserve"> </v>
      </c>
      <c r="M148" s="21" t="str">
        <f>IF(AND(A148=400, OR(AND(D148='club records'!$B$19, E148&lt;='club records'!$C$19), AND(D148='club records'!$B$20, E148&lt;='club records'!$C$20), AND(D148='club records'!$B$21, E148&lt;='club records'!$C$21))),"CR"," ")</f>
        <v xml:space="preserve"> </v>
      </c>
      <c r="N148" s="21" t="str">
        <f>IF(AND(A148=800, OR(AND(D148='club records'!$B$22, E148&lt;='club records'!$C$22), AND(D148='club records'!$B$23, E148&lt;='club records'!$C$23), AND(D148='club records'!$B$24, E148&lt;='club records'!$C$24), AND(D148='club records'!$B$25, E148&lt;='club records'!$C$25), AND(D148='club records'!$B$26, E148&lt;='club records'!$C$26))),"CR"," ")</f>
        <v xml:space="preserve"> </v>
      </c>
      <c r="O148" s="21" t="str">
        <f>IF(AND(A148=1200, AND(D148='club records'!$B$28, E148&lt;='club records'!$C$28)),"CR"," ")</f>
        <v xml:space="preserve"> </v>
      </c>
      <c r="P148" s="21" t="str">
        <f>IF(AND(A148=1500, OR(AND(D148='club records'!$B$29, E148&lt;='club records'!$C$29), AND(D148='club records'!$B$30, E148&lt;='club records'!$C$30), AND(D148='club records'!$B$31, E148&lt;='club records'!$C$31), AND(D148='club records'!$B$32, E148&lt;='club records'!$C$32), AND(D148='club records'!$B$33, E148&lt;='club records'!$C$33))),"CR"," ")</f>
        <v xml:space="preserve"> </v>
      </c>
      <c r="Q148" s="21" t="str">
        <f>IF(AND(A148="1M", AND(D148='club records'!$B$37,E148&lt;='club records'!$C$37)),"CR"," ")</f>
        <v xml:space="preserve"> </v>
      </c>
      <c r="R148" s="21" t="str">
        <f>IF(AND(A148=3000, OR(AND(D148='club records'!$B$39, E148&lt;='club records'!$C$39), AND(D148='club records'!$B$40, E148&lt;='club records'!$C$40), AND(D148='club records'!$B$41, E148&lt;='club records'!$C$41))),"CR"," ")</f>
        <v xml:space="preserve"> </v>
      </c>
      <c r="S148" s="21" t="str">
        <f>IF(AND(A148=5000, OR(AND(D148='club records'!$B$42, E148&lt;='club records'!$C$42), AND(D148='club records'!$B$43, E148&lt;='club records'!$C$43))),"CR"," ")</f>
        <v xml:space="preserve"> </v>
      </c>
      <c r="T148" s="21" t="str">
        <f>IF(AND(A148=10000, OR(AND(D148='club records'!$B$44, E148&lt;='club records'!$C$44), AND(D148='club records'!$B$45, E148&lt;='club records'!$C$45))),"CR"," ")</f>
        <v xml:space="preserve"> </v>
      </c>
      <c r="U148" s="22" t="str">
        <f>IF(AND(A148="high jump", OR(AND(D148='club records'!$F$1, E148&gt;='club records'!$G$1), AND(D148='club records'!$F$2, E148&gt;='club records'!$G$2), AND(D148='club records'!$F$3, E148&gt;='club records'!$G$3),AND(D148='club records'!$F$4, E148&gt;='club records'!$G$4), AND(D148='club records'!$F$5, E148&gt;='club records'!$G$5))), "CR", " ")</f>
        <v xml:space="preserve"> </v>
      </c>
      <c r="V148" s="22" t="str">
        <f>IF(AND(A148="long jump", OR(AND(D148='club records'!$F$6, E148&gt;='club records'!$G$6), AND(D148='club records'!$F$7, E148&gt;='club records'!$G$7), AND(D148='club records'!$F$8, E148&gt;='club records'!$G$8), AND(D148='club records'!$F$9, E148&gt;='club records'!$G$9), AND(D148='club records'!$F$10, E148&gt;='club records'!$G$10))), "CR", " ")</f>
        <v xml:space="preserve"> </v>
      </c>
      <c r="W148" s="22" t="str">
        <f>IF(AND(A148="triple jump", OR(AND(D148='club records'!$F$11, E148&gt;='club records'!$G$11), AND(D148='club records'!$F$12, E148&gt;='club records'!$G$12), AND(D148='club records'!$F$13, E148&gt;='club records'!$G$13), AND(D148='club records'!$F$14, E148&gt;='club records'!$G$14), AND(D148='club records'!$F$15, E148&gt;='club records'!$G$15))), "CR", " ")</f>
        <v xml:space="preserve"> </v>
      </c>
      <c r="X148" s="22" t="str">
        <f>IF(AND(A148="pole vault", OR(AND(D148='club records'!$F$16, E148&gt;='club records'!$G$16), AND(D148='club records'!$F$17, E148&gt;='club records'!$G$17), AND(D148='club records'!$F$18, E148&gt;='club records'!$G$18), AND(D148='club records'!$F$19, E148&gt;='club records'!$G$19), AND(D148='club records'!$F$20, E148&gt;='club records'!$G$20))), "CR", " ")</f>
        <v xml:space="preserve"> </v>
      </c>
      <c r="Y148" s="22" t="str">
        <f>IF(AND(A148="discus 0.75", AND(D148='club records'!$F$21, E148&gt;='club records'!$G$21)), "CR", " ")</f>
        <v xml:space="preserve"> </v>
      </c>
      <c r="Z148" s="22" t="str">
        <f>IF(AND(A148="discus 1", OR(AND(D148='club records'!$F$22, E148&gt;='club records'!$G$22), AND(D148='club records'!$F$23, E148&gt;='club records'!$G$23), AND(D148='club records'!$F$24, E148&gt;='club records'!$G$24), AND(D148='club records'!$F$25, E148&gt;='club records'!$G$25))), "CR", " ")</f>
        <v xml:space="preserve"> </v>
      </c>
      <c r="AA148" s="22" t="str">
        <f>IF(AND(A148="hammer 3", OR(AND(D148='club records'!$F$26, E148&gt;='club records'!$G$26), AND(D148='club records'!$F$27, E148&gt;='club records'!$G$27), AND(D148='club records'!$F$28, E148&gt;='club records'!$G$28))), "CR", " ")</f>
        <v xml:space="preserve"> </v>
      </c>
      <c r="AB148" s="22" t="str">
        <f>IF(AND(A148="hammer 4", OR(AND(D148='club records'!$F$29, E148&gt;='club records'!$G$29), AND(D148='club records'!$F$30, E148&gt;='club records'!$G$30))), "CR", " ")</f>
        <v xml:space="preserve"> </v>
      </c>
      <c r="AC148" s="22" t="str">
        <f>IF(AND(A148="javelin 400", AND(D148='club records'!$F$31, E148&gt;='club records'!$G$31)), "CR", " ")</f>
        <v xml:space="preserve"> </v>
      </c>
      <c r="AD148" s="22" t="str">
        <f>IF(AND(A148="javelin 500", OR(AND(D148='club records'!$F$32, E148&gt;='club records'!$G$32), AND(D148='club records'!$F$33, E148&gt;='club records'!$G$33))), "CR", " ")</f>
        <v xml:space="preserve"> </v>
      </c>
      <c r="AE148" s="22" t="str">
        <f>IF(AND(A148="javelin 600", OR(AND(D148='club records'!$F$34, E148&gt;='club records'!$G$34), AND(D148='club records'!$F$35, E148&gt;='club records'!$G$35))), "CR", " ")</f>
        <v xml:space="preserve"> </v>
      </c>
      <c r="AF148" s="22" t="str">
        <f>IF(AND(A148="shot 2.72", AND(D148='club records'!$F$36, E148&gt;='club records'!$G$36)), "CR", " ")</f>
        <v xml:space="preserve"> </v>
      </c>
      <c r="AG148" s="22" t="str">
        <f>IF(AND(A148="shot 3", OR(AND(D148='club records'!$F$37, E148&gt;='club records'!$G$37), AND(D148='club records'!$F$38, E148&gt;='club records'!$G$38))), "CR", " ")</f>
        <v xml:space="preserve"> </v>
      </c>
      <c r="AH148" s="22" t="str">
        <f>IF(AND(A148="shot 4", OR(AND(D148='club records'!$F$39, E148&gt;='club records'!$G$39), AND(D148='club records'!$F$40, E148&gt;='club records'!$G$40))), "CR", " ")</f>
        <v xml:space="preserve"> </v>
      </c>
      <c r="AI148" s="22" t="str">
        <f>IF(AND(A148="70H", AND(D148='club records'!$J$6, E148&lt;='club records'!$K$6)), "CR", " ")</f>
        <v xml:space="preserve"> </v>
      </c>
      <c r="AJ148" s="22" t="str">
        <f>IF(AND(A148="75H", AND(D148='club records'!$J$7, E148&lt;='club records'!$K$7)), "CR", " ")</f>
        <v xml:space="preserve"> </v>
      </c>
      <c r="AK148" s="22" t="str">
        <f>IF(AND(A148="80H", AND(D148='club records'!$J$8, E148&lt;='club records'!$K$8)), "CR", " ")</f>
        <v xml:space="preserve"> </v>
      </c>
      <c r="AL148" s="22" t="str">
        <f>IF(AND(A148="100H", OR(AND(D148='club records'!$J$9, E148&lt;='club records'!$K$9), AND(D148='club records'!$J$10, E148&lt;='club records'!$K$10))), "CR", " ")</f>
        <v xml:space="preserve"> </v>
      </c>
      <c r="AM148" s="22" t="str">
        <f>IF(AND(A148="300H", AND(D148='club records'!$J$11, E148&lt;='club records'!$K$11)), "CR", " ")</f>
        <v xml:space="preserve"> </v>
      </c>
      <c r="AN148" s="22" t="str">
        <f>IF(AND(A148="400H", OR(AND(D148='club records'!$J$12, E148&lt;='club records'!$K$12), AND(D148='club records'!$J$13, E148&lt;='club records'!$K$13), AND(D148='club records'!$J$14, E148&lt;='club records'!$K$14))), "CR", " ")</f>
        <v xml:space="preserve"> </v>
      </c>
      <c r="AO148" s="22" t="str">
        <f>IF(AND(A148="1500SC", OR(AND(D148='club records'!$J$15, E148&lt;='club records'!$K$15), AND(D148='club records'!$J$16, E148&lt;='club records'!$K$16))), "CR", " ")</f>
        <v xml:space="preserve"> </v>
      </c>
      <c r="AP148" s="22" t="str">
        <f>IF(AND(A148="2000SC", OR(AND(D148='club records'!$J$18, E148&lt;='club records'!$K$18), AND(D148='club records'!$J$19, E148&lt;='club records'!$K$19))), "CR", " ")</f>
        <v xml:space="preserve"> </v>
      </c>
      <c r="AQ148" s="22" t="str">
        <f>IF(AND(A148="3000SC", AND(D148='club records'!$J$21, E148&lt;='club records'!$K$21)), "CR", " ")</f>
        <v xml:space="preserve"> </v>
      </c>
      <c r="AR148" s="21" t="str">
        <f>IF(AND(A148="4x100", OR(AND(D148='club records'!$N$1, E148&lt;='club records'!$O$1), AND(D148='club records'!$N$2, E148&lt;='club records'!$O$2), AND(D148='club records'!$N$3, E148&lt;='club records'!$O$3), AND(D148='club records'!$N$4, E148&lt;='club records'!$O$4), AND(D148='club records'!$N$5, E148&lt;='club records'!$O$5))), "CR", " ")</f>
        <v xml:space="preserve"> </v>
      </c>
      <c r="AS148" s="21" t="str">
        <f>IF(AND(A148="4x200", OR(AND(D148='club records'!$N$6, E148&lt;='club records'!$O$6), AND(D148='club records'!$N$7, E148&lt;='club records'!$O$7), AND(D148='club records'!$N$8, E148&lt;='club records'!$O$8), AND(D148='club records'!$N$9, E148&lt;='club records'!$O$9), AND(D148='club records'!$N$10, E148&lt;='club records'!$O$10))), "CR", " ")</f>
        <v xml:space="preserve"> </v>
      </c>
      <c r="AT148" s="21" t="str">
        <f>IF(AND(A148="4x300", OR(AND(D148='club records'!$N$11, E148&lt;='club records'!$O$11), AND(D148='club records'!$N$12, E148&lt;='club records'!$O$12))), "CR", " ")</f>
        <v xml:space="preserve"> </v>
      </c>
      <c r="AU148" s="21" t="str">
        <f>IF(AND(A148="4x400", OR(AND(D148='club records'!$N$13, E148&lt;='club records'!$O$13), AND(D148='club records'!$N$14, E148&lt;='club records'!$O$14), AND(D148='club records'!$N$15, E148&lt;='club records'!$O$15))), "CR", " ")</f>
        <v xml:space="preserve"> </v>
      </c>
      <c r="AV148" s="21" t="str">
        <f>IF(AND(A148="3x800", OR(AND(D148='club records'!$N$16, E148&lt;='club records'!$O$16), AND(D148='club records'!$N$17, E148&lt;='club records'!$O$17), AND(D148='club records'!$N$18, E148&lt;='club records'!$O$18), AND(D148='club records'!$N$19, E148&lt;='club records'!$O$19))), "CR", " ")</f>
        <v xml:space="preserve"> </v>
      </c>
      <c r="AW148" s="21" t="str">
        <f>IF(AND(A148="pentathlon", OR(AND(D148='club records'!$N$21, E148&gt;='club records'!$O$21), AND(D148='club records'!$N$22, E148&gt;='club records'!$O$22), AND(D148='club records'!$N$23, E148&gt;='club records'!$O$23), AND(D148='club records'!$N$24, E148&gt;='club records'!$O$24), AND(D148='club records'!$N$25, E148&gt;='club records'!$O$25))), "CR", " ")</f>
        <v xml:space="preserve"> </v>
      </c>
      <c r="AX148" s="21" t="str">
        <f>IF(AND(A148="heptathlon", OR(AND(D148='club records'!$N$26, E148&gt;='club records'!$O$26), AND(D148='club records'!$N$27, E148&gt;='club records'!$O$27), AND(D148='club records'!$N$28, E148&gt;='club records'!$O$28), )), "CR", " ")</f>
        <v xml:space="preserve"> </v>
      </c>
    </row>
    <row r="149" spans="1:50" ht="15" x14ac:dyDescent="0.25">
      <c r="A149" s="2">
        <v>100</v>
      </c>
      <c r="B149" s="2" t="s">
        <v>132</v>
      </c>
      <c r="C149" s="2" t="s">
        <v>304</v>
      </c>
      <c r="D149" s="13" t="s">
        <v>48</v>
      </c>
      <c r="E149" s="14">
        <v>16.43</v>
      </c>
      <c r="F149" s="19">
        <v>39903</v>
      </c>
      <c r="G149" s="2" t="s">
        <v>294</v>
      </c>
      <c r="H149" s="2" t="s">
        <v>295</v>
      </c>
      <c r="I149" s="20" t="str">
        <f>IF(OR(K149="CR", J149="CR", L149="CR", M149="CR", N149="CR", O149="CR", P149="CR", Q149="CR", R149="CR", S149="CR",T149="CR", U149="CR", V149="CR", W149="CR", X149="CR", Y149="CR", Z149="CR", AA149="CR", AB149="CR", AC149="CR", AD149="CR", AE149="CR", AF149="CR", AG149="CR", AH149="CR", AI149="CR", AJ149="CR", AK149="CR", AL149="CR", AM149="CR", AN149="CR", AO149="CR", AP149="CR", AQ149="CR", AR149="CR", AS149="CR", AT149="CR", AU149="CR", AV149="CR", AW149="CR", AX149="CR"), "***CLUB RECORD***", "")</f>
        <v/>
      </c>
      <c r="J149" s="21" t="str">
        <f>IF(AND(A149=100, OR(AND(D149='club records'!$B$6, E149&lt;='club records'!$C$6), AND(D149='club records'!$B$7, E149&lt;='club records'!$C$7), AND(D149='club records'!$B$8, E149&lt;='club records'!$C$8), AND(D149='club records'!$B$9, E149&lt;='club records'!$C$9), AND(D149='club records'!$B$10, E149&lt;='club records'!$C$10))),"CR"," ")</f>
        <v xml:space="preserve"> </v>
      </c>
      <c r="K149" s="21" t="str">
        <f>IF(AND(A149=200, OR(AND(D149='club records'!$B$11, E149&lt;='club records'!$C$11), AND(D149='club records'!$B$12, E149&lt;='club records'!$C$12), AND(D149='club records'!$B$13, E149&lt;='club records'!$C$13), AND(D149='club records'!$B$14, E149&lt;='club records'!$C$14), AND(D149='club records'!$B$15, E149&lt;='club records'!$C$15))),"CR"," ")</f>
        <v xml:space="preserve"> </v>
      </c>
      <c r="L149" s="21" t="str">
        <f>IF(AND(A149=300, OR(AND(D149='club records'!$B$16, E149&lt;='club records'!$C$16), AND(D149='club records'!$B$17, E149&lt;='club records'!$C$17))),"CR"," ")</f>
        <v xml:space="preserve"> </v>
      </c>
      <c r="M149" s="21" t="str">
        <f>IF(AND(A149=400, OR(AND(D149='club records'!$B$19, E149&lt;='club records'!$C$19), AND(D149='club records'!$B$20, E149&lt;='club records'!$C$20), AND(D149='club records'!$B$21, E149&lt;='club records'!$C$21))),"CR"," ")</f>
        <v xml:space="preserve"> </v>
      </c>
      <c r="N149" s="21" t="str">
        <f>IF(AND(A149=800, OR(AND(D149='club records'!$B$22, E149&lt;='club records'!$C$22), AND(D149='club records'!$B$23, E149&lt;='club records'!$C$23), AND(D149='club records'!$B$24, E149&lt;='club records'!$C$24), AND(D149='club records'!$B$25, E149&lt;='club records'!$C$25), AND(D149='club records'!$B$26, E149&lt;='club records'!$C$26))),"CR"," ")</f>
        <v xml:space="preserve"> </v>
      </c>
      <c r="O149" s="21" t="str">
        <f>IF(AND(A149=1200, AND(D149='club records'!$B$28, E149&lt;='club records'!$C$28)),"CR"," ")</f>
        <v xml:space="preserve"> </v>
      </c>
      <c r="P149" s="21" t="str">
        <f>IF(AND(A149=1500, OR(AND(D149='club records'!$B$29, E149&lt;='club records'!$C$29), AND(D149='club records'!$B$30, E149&lt;='club records'!$C$30), AND(D149='club records'!$B$31, E149&lt;='club records'!$C$31), AND(D149='club records'!$B$32, E149&lt;='club records'!$C$32), AND(D149='club records'!$B$33, E149&lt;='club records'!$C$33))),"CR"," ")</f>
        <v xml:space="preserve"> </v>
      </c>
      <c r="Q149" s="21" t="str">
        <f>IF(AND(A149="1M", AND(D149='club records'!$B$37,E149&lt;='club records'!$C$37)),"CR"," ")</f>
        <v xml:space="preserve"> </v>
      </c>
      <c r="R149" s="21" t="str">
        <f>IF(AND(A149=3000, OR(AND(D149='club records'!$B$39, E149&lt;='club records'!$C$39), AND(D149='club records'!$B$40, E149&lt;='club records'!$C$40), AND(D149='club records'!$B$41, E149&lt;='club records'!$C$41))),"CR"," ")</f>
        <v xml:space="preserve"> </v>
      </c>
      <c r="S149" s="21" t="str">
        <f>IF(AND(A149=5000, OR(AND(D149='club records'!$B$42, E149&lt;='club records'!$C$42), AND(D149='club records'!$B$43, E149&lt;='club records'!$C$43))),"CR"," ")</f>
        <v xml:space="preserve"> </v>
      </c>
      <c r="T149" s="21" t="str">
        <f>IF(AND(A149=10000, OR(AND(D149='club records'!$B$44, E149&lt;='club records'!$C$44), AND(D149='club records'!$B$45, E149&lt;='club records'!$C$45))),"CR"," ")</f>
        <v xml:space="preserve"> </v>
      </c>
      <c r="U149" s="22" t="str">
        <f>IF(AND(A149="high jump", OR(AND(D149='club records'!$F$1, E149&gt;='club records'!$G$1), AND(D149='club records'!$F$2, E149&gt;='club records'!$G$2), AND(D149='club records'!$F$3, E149&gt;='club records'!$G$3),AND(D149='club records'!$F$4, E149&gt;='club records'!$G$4), AND(D149='club records'!$F$5, E149&gt;='club records'!$G$5))), "CR", " ")</f>
        <v xml:space="preserve"> </v>
      </c>
      <c r="V149" s="22" t="str">
        <f>IF(AND(A149="long jump", OR(AND(D149='club records'!$F$6, E149&gt;='club records'!$G$6), AND(D149='club records'!$F$7, E149&gt;='club records'!$G$7), AND(D149='club records'!$F$8, E149&gt;='club records'!$G$8), AND(D149='club records'!$F$9, E149&gt;='club records'!$G$9), AND(D149='club records'!$F$10, E149&gt;='club records'!$G$10))), "CR", " ")</f>
        <v xml:space="preserve"> </v>
      </c>
      <c r="W149" s="22" t="str">
        <f>IF(AND(A149="triple jump", OR(AND(D149='club records'!$F$11, E149&gt;='club records'!$G$11), AND(D149='club records'!$F$12, E149&gt;='club records'!$G$12), AND(D149='club records'!$F$13, E149&gt;='club records'!$G$13), AND(D149='club records'!$F$14, E149&gt;='club records'!$G$14), AND(D149='club records'!$F$15, E149&gt;='club records'!$G$15))), "CR", " ")</f>
        <v xml:space="preserve"> </v>
      </c>
      <c r="X149" s="22" t="str">
        <f>IF(AND(A149="pole vault", OR(AND(D149='club records'!$F$16, E149&gt;='club records'!$G$16), AND(D149='club records'!$F$17, E149&gt;='club records'!$G$17), AND(D149='club records'!$F$18, E149&gt;='club records'!$G$18), AND(D149='club records'!$F$19, E149&gt;='club records'!$G$19), AND(D149='club records'!$F$20, E149&gt;='club records'!$G$20))), "CR", " ")</f>
        <v xml:space="preserve"> </v>
      </c>
      <c r="Y149" s="22" t="str">
        <f>IF(AND(A149="discus 0.75", AND(D149='club records'!$F$21, E149&gt;='club records'!$G$21)), "CR", " ")</f>
        <v xml:space="preserve"> </v>
      </c>
      <c r="Z149" s="22" t="str">
        <f>IF(AND(A149="discus 1", OR(AND(D149='club records'!$F$22, E149&gt;='club records'!$G$22), AND(D149='club records'!$F$23, E149&gt;='club records'!$G$23), AND(D149='club records'!$F$24, E149&gt;='club records'!$G$24), AND(D149='club records'!$F$25, E149&gt;='club records'!$G$25))), "CR", " ")</f>
        <v xml:space="preserve"> </v>
      </c>
      <c r="AA149" s="22" t="str">
        <f>IF(AND(A149="hammer 3", OR(AND(D149='club records'!$F$26, E149&gt;='club records'!$G$26), AND(D149='club records'!$F$27, E149&gt;='club records'!$G$27), AND(D149='club records'!$F$28, E149&gt;='club records'!$G$28))), "CR", " ")</f>
        <v xml:space="preserve"> </v>
      </c>
      <c r="AB149" s="22" t="str">
        <f>IF(AND(A149="hammer 4", OR(AND(D149='club records'!$F$29, E149&gt;='club records'!$G$29), AND(D149='club records'!$F$30, E149&gt;='club records'!$G$30))), "CR", " ")</f>
        <v xml:space="preserve"> </v>
      </c>
      <c r="AC149" s="22" t="str">
        <f>IF(AND(A149="javelin 400", AND(D149='club records'!$F$31, E149&gt;='club records'!$G$31)), "CR", " ")</f>
        <v xml:space="preserve"> </v>
      </c>
      <c r="AD149" s="22" t="str">
        <f>IF(AND(A149="javelin 500", OR(AND(D149='club records'!$F$32, E149&gt;='club records'!$G$32), AND(D149='club records'!$F$33, E149&gt;='club records'!$G$33))), "CR", " ")</f>
        <v xml:space="preserve"> </v>
      </c>
      <c r="AE149" s="22" t="str">
        <f>IF(AND(A149="javelin 600", OR(AND(D149='club records'!$F$34, E149&gt;='club records'!$G$34), AND(D149='club records'!$F$35, E149&gt;='club records'!$G$35))), "CR", " ")</f>
        <v xml:space="preserve"> </v>
      </c>
      <c r="AF149" s="22" t="str">
        <f>IF(AND(A149="shot 2.72", AND(D149='club records'!$F$36, E149&gt;='club records'!$G$36)), "CR", " ")</f>
        <v xml:space="preserve"> </v>
      </c>
      <c r="AG149" s="22" t="str">
        <f>IF(AND(A149="shot 3", OR(AND(D149='club records'!$F$37, E149&gt;='club records'!$G$37), AND(D149='club records'!$F$38, E149&gt;='club records'!$G$38))), "CR", " ")</f>
        <v xml:space="preserve"> </v>
      </c>
      <c r="AH149" s="22" t="str">
        <f>IF(AND(A149="shot 4", OR(AND(D149='club records'!$F$39, E149&gt;='club records'!$G$39), AND(D149='club records'!$F$40, E149&gt;='club records'!$G$40))), "CR", " ")</f>
        <v xml:space="preserve"> </v>
      </c>
      <c r="AI149" s="22" t="str">
        <f>IF(AND(A149="70H", AND(D149='club records'!$J$6, E149&lt;='club records'!$K$6)), "CR", " ")</f>
        <v xml:space="preserve"> </v>
      </c>
      <c r="AJ149" s="22" t="str">
        <f>IF(AND(A149="75H", AND(D149='club records'!$J$7, E149&lt;='club records'!$K$7)), "CR", " ")</f>
        <v xml:space="preserve"> </v>
      </c>
      <c r="AK149" s="22" t="str">
        <f>IF(AND(A149="80H", AND(D149='club records'!$J$8, E149&lt;='club records'!$K$8)), "CR", " ")</f>
        <v xml:space="preserve"> </v>
      </c>
      <c r="AL149" s="22" t="str">
        <f>IF(AND(A149="100H", OR(AND(D149='club records'!$J$9, E149&lt;='club records'!$K$9), AND(D149='club records'!$J$10, E149&lt;='club records'!$K$10))), "CR", " ")</f>
        <v xml:space="preserve"> </v>
      </c>
      <c r="AM149" s="22" t="str">
        <f>IF(AND(A149="300H", AND(D149='club records'!$J$11, E149&lt;='club records'!$K$11)), "CR", " ")</f>
        <v xml:space="preserve"> </v>
      </c>
      <c r="AN149" s="22" t="str">
        <f>IF(AND(A149="400H", OR(AND(D149='club records'!$J$12, E149&lt;='club records'!$K$12), AND(D149='club records'!$J$13, E149&lt;='club records'!$K$13), AND(D149='club records'!$J$14, E149&lt;='club records'!$K$14))), "CR", " ")</f>
        <v xml:space="preserve"> </v>
      </c>
      <c r="AO149" s="22" t="str">
        <f>IF(AND(A149="1500SC", OR(AND(D149='club records'!$J$15, E149&lt;='club records'!$K$15), AND(D149='club records'!$J$16, E149&lt;='club records'!$K$16))), "CR", " ")</f>
        <v xml:space="preserve"> </v>
      </c>
      <c r="AP149" s="22" t="str">
        <f>IF(AND(A149="2000SC", OR(AND(D149='club records'!$J$18, E149&lt;='club records'!$K$18), AND(D149='club records'!$J$19, E149&lt;='club records'!$K$19))), "CR", " ")</f>
        <v xml:space="preserve"> </v>
      </c>
      <c r="AQ149" s="22" t="str">
        <f>IF(AND(A149="3000SC", AND(D149='club records'!$J$21, E149&lt;='club records'!$K$21)), "CR", " ")</f>
        <v xml:space="preserve"> </v>
      </c>
      <c r="AR149" s="21" t="str">
        <f>IF(AND(A149="4x100", OR(AND(D149='club records'!$N$1, E149&lt;='club records'!$O$1), AND(D149='club records'!$N$2, E149&lt;='club records'!$O$2), AND(D149='club records'!$N$3, E149&lt;='club records'!$O$3), AND(D149='club records'!$N$4, E149&lt;='club records'!$O$4), AND(D149='club records'!$N$5, E149&lt;='club records'!$O$5))), "CR", " ")</f>
        <v xml:space="preserve"> </v>
      </c>
      <c r="AS149" s="21" t="str">
        <f>IF(AND(A149="4x200", OR(AND(D149='club records'!$N$6, E149&lt;='club records'!$O$6), AND(D149='club records'!$N$7, E149&lt;='club records'!$O$7), AND(D149='club records'!$N$8, E149&lt;='club records'!$O$8), AND(D149='club records'!$N$9, E149&lt;='club records'!$O$9), AND(D149='club records'!$N$10, E149&lt;='club records'!$O$10))), "CR", " ")</f>
        <v xml:space="preserve"> </v>
      </c>
      <c r="AT149" s="21" t="str">
        <f>IF(AND(A149="4x300", OR(AND(D149='club records'!$N$11, E149&lt;='club records'!$O$11), AND(D149='club records'!$N$12, E149&lt;='club records'!$O$12))), "CR", " ")</f>
        <v xml:space="preserve"> </v>
      </c>
      <c r="AU149" s="21" t="str">
        <f>IF(AND(A149="4x400", OR(AND(D149='club records'!$N$13, E149&lt;='club records'!$O$13), AND(D149='club records'!$N$14, E149&lt;='club records'!$O$14), AND(D149='club records'!$N$15, E149&lt;='club records'!$O$15))), "CR", " ")</f>
        <v xml:space="preserve"> </v>
      </c>
      <c r="AV149" s="21" t="str">
        <f>IF(AND(A149="3x800", OR(AND(D149='club records'!$N$16, E149&lt;='club records'!$O$16), AND(D149='club records'!$N$17, E149&lt;='club records'!$O$17), AND(D149='club records'!$N$18, E149&lt;='club records'!$O$18), AND(D149='club records'!$N$19, E149&lt;='club records'!$O$19))), "CR", " ")</f>
        <v xml:space="preserve"> </v>
      </c>
      <c r="AW149" s="21" t="str">
        <f>IF(AND(A149="pentathlon", OR(AND(D149='club records'!$N$21, E149&gt;='club records'!$O$21), AND(D149='club records'!$N$22, E149&gt;='club records'!$O$22), AND(D149='club records'!$N$23, E149&gt;='club records'!$O$23), AND(D149='club records'!$N$24, E149&gt;='club records'!$O$24), AND(D149='club records'!$N$25, E149&gt;='club records'!$O$25))), "CR", " ")</f>
        <v xml:space="preserve"> </v>
      </c>
      <c r="AX149" s="21" t="str">
        <f>IF(AND(A149="heptathlon", OR(AND(D149='club records'!$N$26, E149&gt;='club records'!$O$26), AND(D149='club records'!$N$27, E149&gt;='club records'!$O$27), AND(D149='club records'!$N$28, E149&gt;='club records'!$O$28), )), "CR", " ")</f>
        <v xml:space="preserve"> </v>
      </c>
    </row>
    <row r="150" spans="1:50" ht="15" x14ac:dyDescent="0.25">
      <c r="A150" s="2">
        <v>100</v>
      </c>
      <c r="B150" s="2" t="s">
        <v>134</v>
      </c>
      <c r="C150" s="2" t="s">
        <v>135</v>
      </c>
      <c r="D150" s="13" t="s">
        <v>48</v>
      </c>
      <c r="E150" s="14">
        <v>17.04</v>
      </c>
      <c r="F150" s="19">
        <v>39903</v>
      </c>
      <c r="G150" s="2" t="s">
        <v>294</v>
      </c>
      <c r="H150" s="2" t="s">
        <v>295</v>
      </c>
      <c r="I150" s="20" t="str">
        <f>IF(OR(K150="CR", J150="CR", L150="CR", M150="CR", N150="CR", O150="CR", P150="CR", Q150="CR", R150="CR", S150="CR",T150="CR", U150="CR", V150="CR", W150="CR", X150="CR", Y150="CR", Z150="CR", AA150="CR", AB150="CR", AC150="CR", AD150="CR", AE150="CR", AF150="CR", AG150="CR", AH150="CR", AI150="CR", AJ150="CR", AK150="CR", AL150="CR", AM150="CR", AN150="CR", AO150="CR", AP150="CR", AQ150="CR", AR150="CR", AS150="CR", AT150="CR", AU150="CR", AV150="CR", AW150="CR", AX150="CR"), "***CLUB RECORD***", "")</f>
        <v/>
      </c>
      <c r="J150" s="21" t="str">
        <f>IF(AND(A150=100, OR(AND(D150='club records'!$B$6, E150&lt;='club records'!$C$6), AND(D150='club records'!$B$7, E150&lt;='club records'!$C$7), AND(D150='club records'!$B$8, E150&lt;='club records'!$C$8), AND(D150='club records'!$B$9, E150&lt;='club records'!$C$9), AND(D150='club records'!$B$10, E150&lt;='club records'!$C$10))),"CR"," ")</f>
        <v xml:space="preserve"> </v>
      </c>
      <c r="K150" s="21" t="str">
        <f>IF(AND(A150=200, OR(AND(D150='club records'!$B$11, E150&lt;='club records'!$C$11), AND(D150='club records'!$B$12, E150&lt;='club records'!$C$12), AND(D150='club records'!$B$13, E150&lt;='club records'!$C$13), AND(D150='club records'!$B$14, E150&lt;='club records'!$C$14), AND(D150='club records'!$B$15, E150&lt;='club records'!$C$15))),"CR"," ")</f>
        <v xml:space="preserve"> </v>
      </c>
      <c r="L150" s="21" t="str">
        <f>IF(AND(A150=300, OR(AND(D150='club records'!$B$16, E150&lt;='club records'!$C$16), AND(D150='club records'!$B$17, E150&lt;='club records'!$C$17))),"CR"," ")</f>
        <v xml:space="preserve"> </v>
      </c>
      <c r="M150" s="21" t="str">
        <f>IF(AND(A150=400, OR(AND(D150='club records'!$B$19, E150&lt;='club records'!$C$19), AND(D150='club records'!$B$20, E150&lt;='club records'!$C$20), AND(D150='club records'!$B$21, E150&lt;='club records'!$C$21))),"CR"," ")</f>
        <v xml:space="preserve"> </v>
      </c>
      <c r="N150" s="21" t="str">
        <f>IF(AND(A150=800, OR(AND(D150='club records'!$B$22, E150&lt;='club records'!$C$22), AND(D150='club records'!$B$23, E150&lt;='club records'!$C$23), AND(D150='club records'!$B$24, E150&lt;='club records'!$C$24), AND(D150='club records'!$B$25, E150&lt;='club records'!$C$25), AND(D150='club records'!$B$26, E150&lt;='club records'!$C$26))),"CR"," ")</f>
        <v xml:space="preserve"> </v>
      </c>
      <c r="O150" s="21" t="str">
        <f>IF(AND(A150=1200, AND(D150='club records'!$B$28, E150&lt;='club records'!$C$28)),"CR"," ")</f>
        <v xml:space="preserve"> </v>
      </c>
      <c r="P150" s="21" t="str">
        <f>IF(AND(A150=1500, OR(AND(D150='club records'!$B$29, E150&lt;='club records'!$C$29), AND(D150='club records'!$B$30, E150&lt;='club records'!$C$30), AND(D150='club records'!$B$31, E150&lt;='club records'!$C$31), AND(D150='club records'!$B$32, E150&lt;='club records'!$C$32), AND(D150='club records'!$B$33, E150&lt;='club records'!$C$33))),"CR"," ")</f>
        <v xml:space="preserve"> </v>
      </c>
      <c r="Q150" s="21" t="str">
        <f>IF(AND(A150="1M", AND(D150='club records'!$B$37,E150&lt;='club records'!$C$37)),"CR"," ")</f>
        <v xml:space="preserve"> </v>
      </c>
      <c r="R150" s="21" t="str">
        <f>IF(AND(A150=3000, OR(AND(D150='club records'!$B$39, E150&lt;='club records'!$C$39), AND(D150='club records'!$B$40, E150&lt;='club records'!$C$40), AND(D150='club records'!$B$41, E150&lt;='club records'!$C$41))),"CR"," ")</f>
        <v xml:space="preserve"> </v>
      </c>
      <c r="S150" s="21" t="str">
        <f>IF(AND(A150=5000, OR(AND(D150='club records'!$B$42, E150&lt;='club records'!$C$42), AND(D150='club records'!$B$43, E150&lt;='club records'!$C$43))),"CR"," ")</f>
        <v xml:space="preserve"> </v>
      </c>
      <c r="T150" s="21" t="str">
        <f>IF(AND(A150=10000, OR(AND(D150='club records'!$B$44, E150&lt;='club records'!$C$44), AND(D150='club records'!$B$45, E150&lt;='club records'!$C$45))),"CR"," ")</f>
        <v xml:space="preserve"> </v>
      </c>
      <c r="U150" s="22" t="str">
        <f>IF(AND(A150="high jump", OR(AND(D150='club records'!$F$1, E150&gt;='club records'!$G$1), AND(D150='club records'!$F$2, E150&gt;='club records'!$G$2), AND(D150='club records'!$F$3, E150&gt;='club records'!$G$3),AND(D150='club records'!$F$4, E150&gt;='club records'!$G$4), AND(D150='club records'!$F$5, E150&gt;='club records'!$G$5))), "CR", " ")</f>
        <v xml:space="preserve"> </v>
      </c>
      <c r="V150" s="22" t="str">
        <f>IF(AND(A150="long jump", OR(AND(D150='club records'!$F$6, E150&gt;='club records'!$G$6), AND(D150='club records'!$F$7, E150&gt;='club records'!$G$7), AND(D150='club records'!$F$8, E150&gt;='club records'!$G$8), AND(D150='club records'!$F$9, E150&gt;='club records'!$G$9), AND(D150='club records'!$F$10, E150&gt;='club records'!$G$10))), "CR", " ")</f>
        <v xml:space="preserve"> </v>
      </c>
      <c r="W150" s="22" t="str">
        <f>IF(AND(A150="triple jump", OR(AND(D150='club records'!$F$11, E150&gt;='club records'!$G$11), AND(D150='club records'!$F$12, E150&gt;='club records'!$G$12), AND(D150='club records'!$F$13, E150&gt;='club records'!$G$13), AND(D150='club records'!$F$14, E150&gt;='club records'!$G$14), AND(D150='club records'!$F$15, E150&gt;='club records'!$G$15))), "CR", " ")</f>
        <v xml:space="preserve"> </v>
      </c>
      <c r="X150" s="22" t="str">
        <f>IF(AND(A150="pole vault", OR(AND(D150='club records'!$F$16, E150&gt;='club records'!$G$16), AND(D150='club records'!$F$17, E150&gt;='club records'!$G$17), AND(D150='club records'!$F$18, E150&gt;='club records'!$G$18), AND(D150='club records'!$F$19, E150&gt;='club records'!$G$19), AND(D150='club records'!$F$20, E150&gt;='club records'!$G$20))), "CR", " ")</f>
        <v xml:space="preserve"> </v>
      </c>
      <c r="Y150" s="22" t="str">
        <f>IF(AND(A150="discus 0.75", AND(D150='club records'!$F$21, E150&gt;='club records'!$G$21)), "CR", " ")</f>
        <v xml:space="preserve"> </v>
      </c>
      <c r="Z150" s="22" t="str">
        <f>IF(AND(A150="discus 1", OR(AND(D150='club records'!$F$22, E150&gt;='club records'!$G$22), AND(D150='club records'!$F$23, E150&gt;='club records'!$G$23), AND(D150='club records'!$F$24, E150&gt;='club records'!$G$24), AND(D150='club records'!$F$25, E150&gt;='club records'!$G$25))), "CR", " ")</f>
        <v xml:space="preserve"> </v>
      </c>
      <c r="AA150" s="22" t="str">
        <f>IF(AND(A150="hammer 3", OR(AND(D150='club records'!$F$26, E150&gt;='club records'!$G$26), AND(D150='club records'!$F$27, E150&gt;='club records'!$G$27), AND(D150='club records'!$F$28, E150&gt;='club records'!$G$28))), "CR", " ")</f>
        <v xml:space="preserve"> </v>
      </c>
      <c r="AB150" s="22" t="str">
        <f>IF(AND(A150="hammer 4", OR(AND(D150='club records'!$F$29, E150&gt;='club records'!$G$29), AND(D150='club records'!$F$30, E150&gt;='club records'!$G$30))), "CR", " ")</f>
        <v xml:space="preserve"> </v>
      </c>
      <c r="AC150" s="22" t="str">
        <f>IF(AND(A150="javelin 400", AND(D150='club records'!$F$31, E150&gt;='club records'!$G$31)), "CR", " ")</f>
        <v xml:space="preserve"> </v>
      </c>
      <c r="AD150" s="22" t="str">
        <f>IF(AND(A150="javelin 500", OR(AND(D150='club records'!$F$32, E150&gt;='club records'!$G$32), AND(D150='club records'!$F$33, E150&gt;='club records'!$G$33))), "CR", " ")</f>
        <v xml:space="preserve"> </v>
      </c>
      <c r="AE150" s="22" t="str">
        <f>IF(AND(A150="javelin 600", OR(AND(D150='club records'!$F$34, E150&gt;='club records'!$G$34), AND(D150='club records'!$F$35, E150&gt;='club records'!$G$35))), "CR", " ")</f>
        <v xml:space="preserve"> </v>
      </c>
      <c r="AF150" s="22" t="str">
        <f>IF(AND(A150="shot 2.72", AND(D150='club records'!$F$36, E150&gt;='club records'!$G$36)), "CR", " ")</f>
        <v xml:space="preserve"> </v>
      </c>
      <c r="AG150" s="22" t="str">
        <f>IF(AND(A150="shot 3", OR(AND(D150='club records'!$F$37, E150&gt;='club records'!$G$37), AND(D150='club records'!$F$38, E150&gt;='club records'!$G$38))), "CR", " ")</f>
        <v xml:space="preserve"> </v>
      </c>
      <c r="AH150" s="22" t="str">
        <f>IF(AND(A150="shot 4", OR(AND(D150='club records'!$F$39, E150&gt;='club records'!$G$39), AND(D150='club records'!$F$40, E150&gt;='club records'!$G$40))), "CR", " ")</f>
        <v xml:space="preserve"> </v>
      </c>
      <c r="AI150" s="22" t="str">
        <f>IF(AND(A150="70H", AND(D150='club records'!$J$6, E150&lt;='club records'!$K$6)), "CR", " ")</f>
        <v xml:space="preserve"> </v>
      </c>
      <c r="AJ150" s="22" t="str">
        <f>IF(AND(A150="75H", AND(D150='club records'!$J$7, E150&lt;='club records'!$K$7)), "CR", " ")</f>
        <v xml:space="preserve"> </v>
      </c>
      <c r="AK150" s="22" t="str">
        <f>IF(AND(A150="80H", AND(D150='club records'!$J$8, E150&lt;='club records'!$K$8)), "CR", " ")</f>
        <v xml:space="preserve"> </v>
      </c>
      <c r="AL150" s="22" t="str">
        <f>IF(AND(A150="100H", OR(AND(D150='club records'!$J$9, E150&lt;='club records'!$K$9), AND(D150='club records'!$J$10, E150&lt;='club records'!$K$10))), "CR", " ")</f>
        <v xml:space="preserve"> </v>
      </c>
      <c r="AM150" s="22" t="str">
        <f>IF(AND(A150="300H", AND(D150='club records'!$J$11, E150&lt;='club records'!$K$11)), "CR", " ")</f>
        <v xml:space="preserve"> </v>
      </c>
      <c r="AN150" s="22" t="str">
        <f>IF(AND(A150="400H", OR(AND(D150='club records'!$J$12, E150&lt;='club records'!$K$12), AND(D150='club records'!$J$13, E150&lt;='club records'!$K$13), AND(D150='club records'!$J$14, E150&lt;='club records'!$K$14))), "CR", " ")</f>
        <v xml:space="preserve"> </v>
      </c>
      <c r="AO150" s="22" t="str">
        <f>IF(AND(A150="1500SC", OR(AND(D150='club records'!$J$15, E150&lt;='club records'!$K$15), AND(D150='club records'!$J$16, E150&lt;='club records'!$K$16))), "CR", " ")</f>
        <v xml:space="preserve"> </v>
      </c>
      <c r="AP150" s="22" t="str">
        <f>IF(AND(A150="2000SC", OR(AND(D150='club records'!$J$18, E150&lt;='club records'!$K$18), AND(D150='club records'!$J$19, E150&lt;='club records'!$K$19))), "CR", " ")</f>
        <v xml:space="preserve"> </v>
      </c>
      <c r="AQ150" s="22" t="str">
        <f>IF(AND(A150="3000SC", AND(D150='club records'!$J$21, E150&lt;='club records'!$K$21)), "CR", " ")</f>
        <v xml:space="preserve"> </v>
      </c>
      <c r="AR150" s="21" t="str">
        <f>IF(AND(A150="4x100", OR(AND(D150='club records'!$N$1, E150&lt;='club records'!$O$1), AND(D150='club records'!$N$2, E150&lt;='club records'!$O$2), AND(D150='club records'!$N$3, E150&lt;='club records'!$O$3), AND(D150='club records'!$N$4, E150&lt;='club records'!$O$4), AND(D150='club records'!$N$5, E150&lt;='club records'!$O$5))), "CR", " ")</f>
        <v xml:space="preserve"> </v>
      </c>
      <c r="AS150" s="21" t="str">
        <f>IF(AND(A150="4x200", OR(AND(D150='club records'!$N$6, E150&lt;='club records'!$O$6), AND(D150='club records'!$N$7, E150&lt;='club records'!$O$7), AND(D150='club records'!$N$8, E150&lt;='club records'!$O$8), AND(D150='club records'!$N$9, E150&lt;='club records'!$O$9), AND(D150='club records'!$N$10, E150&lt;='club records'!$O$10))), "CR", " ")</f>
        <v xml:space="preserve"> </v>
      </c>
      <c r="AT150" s="21" t="str">
        <f>IF(AND(A150="4x300", OR(AND(D150='club records'!$N$11, E150&lt;='club records'!$O$11), AND(D150='club records'!$N$12, E150&lt;='club records'!$O$12))), "CR", " ")</f>
        <v xml:space="preserve"> </v>
      </c>
      <c r="AU150" s="21" t="str">
        <f>IF(AND(A150="4x400", OR(AND(D150='club records'!$N$13, E150&lt;='club records'!$O$13), AND(D150='club records'!$N$14, E150&lt;='club records'!$O$14), AND(D150='club records'!$N$15, E150&lt;='club records'!$O$15))), "CR", " ")</f>
        <v xml:space="preserve"> </v>
      </c>
      <c r="AV150" s="21" t="str">
        <f>IF(AND(A150="3x800", OR(AND(D150='club records'!$N$16, E150&lt;='club records'!$O$16), AND(D150='club records'!$N$17, E150&lt;='club records'!$O$17), AND(D150='club records'!$N$18, E150&lt;='club records'!$O$18), AND(D150='club records'!$N$19, E150&lt;='club records'!$O$19))), "CR", " ")</f>
        <v xml:space="preserve"> </v>
      </c>
      <c r="AW150" s="21" t="str">
        <f>IF(AND(A150="pentathlon", OR(AND(D150='club records'!$N$21, E150&gt;='club records'!$O$21), AND(D150='club records'!$N$22, E150&gt;='club records'!$O$22), AND(D150='club records'!$N$23, E150&gt;='club records'!$O$23), AND(D150='club records'!$N$24, E150&gt;='club records'!$O$24), AND(D150='club records'!$N$25, E150&gt;='club records'!$O$25))), "CR", " ")</f>
        <v xml:space="preserve"> </v>
      </c>
      <c r="AX150" s="21" t="str">
        <f>IF(AND(A150="heptathlon", OR(AND(D150='club records'!$N$26, E150&gt;='club records'!$O$26), AND(D150='club records'!$N$27, E150&gt;='club records'!$O$27), AND(D150='club records'!$N$28, E150&gt;='club records'!$O$28), )), "CR", " ")</f>
        <v xml:space="preserve"> </v>
      </c>
    </row>
    <row r="151" spans="1:50" ht="15" x14ac:dyDescent="0.25">
      <c r="A151" s="2">
        <v>100</v>
      </c>
      <c r="B151" s="2" t="s">
        <v>157</v>
      </c>
      <c r="C151" s="2" t="s">
        <v>311</v>
      </c>
      <c r="D151" s="13" t="s">
        <v>48</v>
      </c>
      <c r="E151" s="14">
        <v>17.11</v>
      </c>
      <c r="F151" s="19">
        <v>39903</v>
      </c>
      <c r="G151" s="2" t="s">
        <v>294</v>
      </c>
      <c r="H151" s="2" t="s">
        <v>295</v>
      </c>
      <c r="I151" s="20" t="str">
        <f>IF(OR(K151="CR", J151="CR", L151="CR", M151="CR", N151="CR", O151="CR", P151="CR", Q151="CR", R151="CR", S151="CR",T151="CR", U151="CR", V151="CR", W151="CR", X151="CR", Y151="CR", Z151="CR", AA151="CR", AB151="CR", AC151="CR", AD151="CR", AE151="CR", AF151="CR", AG151="CR", AH151="CR", AI151="CR", AJ151="CR", AK151="CR", AL151="CR", AM151="CR", AN151="CR", AO151="CR", AP151="CR", AQ151="CR", AR151="CR", AS151="CR", AT151="CR", AU151="CR", AV151="CR", AW151="CR", AX151="CR"), "***CLUB RECORD***", "")</f>
        <v/>
      </c>
      <c r="J151" s="21" t="str">
        <f>IF(AND(A151=100, OR(AND(D151='club records'!$B$6, E151&lt;='club records'!$C$6), AND(D151='club records'!$B$7, E151&lt;='club records'!$C$7), AND(D151='club records'!$B$8, E151&lt;='club records'!$C$8), AND(D151='club records'!$B$9, E151&lt;='club records'!$C$9), AND(D151='club records'!$B$10, E151&lt;='club records'!$C$10))),"CR"," ")</f>
        <v xml:space="preserve"> </v>
      </c>
      <c r="K151" s="21" t="str">
        <f>IF(AND(A151=200, OR(AND(D151='club records'!$B$11, E151&lt;='club records'!$C$11), AND(D151='club records'!$B$12, E151&lt;='club records'!$C$12), AND(D151='club records'!$B$13, E151&lt;='club records'!$C$13), AND(D151='club records'!$B$14, E151&lt;='club records'!$C$14), AND(D151='club records'!$B$15, E151&lt;='club records'!$C$15))),"CR"," ")</f>
        <v xml:space="preserve"> </v>
      </c>
      <c r="L151" s="21" t="str">
        <f>IF(AND(A151=300, OR(AND(D151='club records'!$B$16, E151&lt;='club records'!$C$16), AND(D151='club records'!$B$17, E151&lt;='club records'!$C$17))),"CR"," ")</f>
        <v xml:space="preserve"> </v>
      </c>
      <c r="M151" s="21" t="str">
        <f>IF(AND(A151=400, OR(AND(D151='club records'!$B$19, E151&lt;='club records'!$C$19), AND(D151='club records'!$B$20, E151&lt;='club records'!$C$20), AND(D151='club records'!$B$21, E151&lt;='club records'!$C$21))),"CR"," ")</f>
        <v xml:space="preserve"> </v>
      </c>
      <c r="N151" s="21" t="str">
        <f>IF(AND(A151=800, OR(AND(D151='club records'!$B$22, E151&lt;='club records'!$C$22), AND(D151='club records'!$B$23, E151&lt;='club records'!$C$23), AND(D151='club records'!$B$24, E151&lt;='club records'!$C$24), AND(D151='club records'!$B$25, E151&lt;='club records'!$C$25), AND(D151='club records'!$B$26, E151&lt;='club records'!$C$26))),"CR"," ")</f>
        <v xml:space="preserve"> </v>
      </c>
      <c r="O151" s="21" t="str">
        <f>IF(AND(A151=1200, AND(D151='club records'!$B$28, E151&lt;='club records'!$C$28)),"CR"," ")</f>
        <v xml:space="preserve"> </v>
      </c>
      <c r="P151" s="21" t="str">
        <f>IF(AND(A151=1500, OR(AND(D151='club records'!$B$29, E151&lt;='club records'!$C$29), AND(D151='club records'!$B$30, E151&lt;='club records'!$C$30), AND(D151='club records'!$B$31, E151&lt;='club records'!$C$31), AND(D151='club records'!$B$32, E151&lt;='club records'!$C$32), AND(D151='club records'!$B$33, E151&lt;='club records'!$C$33))),"CR"," ")</f>
        <v xml:space="preserve"> </v>
      </c>
      <c r="Q151" s="21" t="str">
        <f>IF(AND(A151="1M", AND(D151='club records'!$B$37,E151&lt;='club records'!$C$37)),"CR"," ")</f>
        <v xml:space="preserve"> </v>
      </c>
      <c r="R151" s="21" t="str">
        <f>IF(AND(A151=3000, OR(AND(D151='club records'!$B$39, E151&lt;='club records'!$C$39), AND(D151='club records'!$B$40, E151&lt;='club records'!$C$40), AND(D151='club records'!$B$41, E151&lt;='club records'!$C$41))),"CR"," ")</f>
        <v xml:space="preserve"> </v>
      </c>
      <c r="S151" s="21" t="str">
        <f>IF(AND(A151=5000, OR(AND(D151='club records'!$B$42, E151&lt;='club records'!$C$42), AND(D151='club records'!$B$43, E151&lt;='club records'!$C$43))),"CR"," ")</f>
        <v xml:space="preserve"> </v>
      </c>
      <c r="T151" s="21" t="str">
        <f>IF(AND(A151=10000, OR(AND(D151='club records'!$B$44, E151&lt;='club records'!$C$44), AND(D151='club records'!$B$45, E151&lt;='club records'!$C$45))),"CR"," ")</f>
        <v xml:space="preserve"> </v>
      </c>
      <c r="U151" s="22" t="str">
        <f>IF(AND(A151="high jump", OR(AND(D151='club records'!$F$1, E151&gt;='club records'!$G$1), AND(D151='club records'!$F$2, E151&gt;='club records'!$G$2), AND(D151='club records'!$F$3, E151&gt;='club records'!$G$3),AND(D151='club records'!$F$4, E151&gt;='club records'!$G$4), AND(D151='club records'!$F$5, E151&gt;='club records'!$G$5))), "CR", " ")</f>
        <v xml:space="preserve"> </v>
      </c>
      <c r="V151" s="22" t="str">
        <f>IF(AND(A151="long jump", OR(AND(D151='club records'!$F$6, E151&gt;='club records'!$G$6), AND(D151='club records'!$F$7, E151&gt;='club records'!$G$7), AND(D151='club records'!$F$8, E151&gt;='club records'!$G$8), AND(D151='club records'!$F$9, E151&gt;='club records'!$G$9), AND(D151='club records'!$F$10, E151&gt;='club records'!$G$10))), "CR", " ")</f>
        <v xml:space="preserve"> </v>
      </c>
      <c r="W151" s="22" t="str">
        <f>IF(AND(A151="triple jump", OR(AND(D151='club records'!$F$11, E151&gt;='club records'!$G$11), AND(D151='club records'!$F$12, E151&gt;='club records'!$G$12), AND(D151='club records'!$F$13, E151&gt;='club records'!$G$13), AND(D151='club records'!$F$14, E151&gt;='club records'!$G$14), AND(D151='club records'!$F$15, E151&gt;='club records'!$G$15))), "CR", " ")</f>
        <v xml:space="preserve"> </v>
      </c>
      <c r="X151" s="22" t="str">
        <f>IF(AND(A151="pole vault", OR(AND(D151='club records'!$F$16, E151&gt;='club records'!$G$16), AND(D151='club records'!$F$17, E151&gt;='club records'!$G$17), AND(D151='club records'!$F$18, E151&gt;='club records'!$G$18), AND(D151='club records'!$F$19, E151&gt;='club records'!$G$19), AND(D151='club records'!$F$20, E151&gt;='club records'!$G$20))), "CR", " ")</f>
        <v xml:space="preserve"> </v>
      </c>
      <c r="Y151" s="22" t="str">
        <f>IF(AND(A151="discus 0.75", AND(D151='club records'!$F$21, E151&gt;='club records'!$G$21)), "CR", " ")</f>
        <v xml:space="preserve"> </v>
      </c>
      <c r="Z151" s="22" t="str">
        <f>IF(AND(A151="discus 1", OR(AND(D151='club records'!$F$22, E151&gt;='club records'!$G$22), AND(D151='club records'!$F$23, E151&gt;='club records'!$G$23), AND(D151='club records'!$F$24, E151&gt;='club records'!$G$24), AND(D151='club records'!$F$25, E151&gt;='club records'!$G$25))), "CR", " ")</f>
        <v xml:space="preserve"> </v>
      </c>
      <c r="AA151" s="22" t="str">
        <f>IF(AND(A151="hammer 3", OR(AND(D151='club records'!$F$26, E151&gt;='club records'!$G$26), AND(D151='club records'!$F$27, E151&gt;='club records'!$G$27), AND(D151='club records'!$F$28, E151&gt;='club records'!$G$28))), "CR", " ")</f>
        <v xml:space="preserve"> </v>
      </c>
      <c r="AB151" s="22" t="str">
        <f>IF(AND(A151="hammer 4", OR(AND(D151='club records'!$F$29, E151&gt;='club records'!$G$29), AND(D151='club records'!$F$30, E151&gt;='club records'!$G$30))), "CR", " ")</f>
        <v xml:space="preserve"> </v>
      </c>
      <c r="AC151" s="22" t="str">
        <f>IF(AND(A151="javelin 400", AND(D151='club records'!$F$31, E151&gt;='club records'!$G$31)), "CR", " ")</f>
        <v xml:space="preserve"> </v>
      </c>
      <c r="AD151" s="22" t="str">
        <f>IF(AND(A151="javelin 500", OR(AND(D151='club records'!$F$32, E151&gt;='club records'!$G$32), AND(D151='club records'!$F$33, E151&gt;='club records'!$G$33))), "CR", " ")</f>
        <v xml:space="preserve"> </v>
      </c>
      <c r="AE151" s="22" t="str">
        <f>IF(AND(A151="javelin 600", OR(AND(D151='club records'!$F$34, E151&gt;='club records'!$G$34), AND(D151='club records'!$F$35, E151&gt;='club records'!$G$35))), "CR", " ")</f>
        <v xml:space="preserve"> </v>
      </c>
      <c r="AF151" s="22" t="str">
        <f>IF(AND(A151="shot 2.72", AND(D151='club records'!$F$36, E151&gt;='club records'!$G$36)), "CR", " ")</f>
        <v xml:space="preserve"> </v>
      </c>
      <c r="AG151" s="22" t="str">
        <f>IF(AND(A151="shot 3", OR(AND(D151='club records'!$F$37, E151&gt;='club records'!$G$37), AND(D151='club records'!$F$38, E151&gt;='club records'!$G$38))), "CR", " ")</f>
        <v xml:space="preserve"> </v>
      </c>
      <c r="AH151" s="22" t="str">
        <f>IF(AND(A151="shot 4", OR(AND(D151='club records'!$F$39, E151&gt;='club records'!$G$39), AND(D151='club records'!$F$40, E151&gt;='club records'!$G$40))), "CR", " ")</f>
        <v xml:space="preserve"> </v>
      </c>
      <c r="AI151" s="22" t="str">
        <f>IF(AND(A151="70H", AND(D151='club records'!$J$6, E151&lt;='club records'!$K$6)), "CR", " ")</f>
        <v xml:space="preserve"> </v>
      </c>
      <c r="AJ151" s="22" t="str">
        <f>IF(AND(A151="75H", AND(D151='club records'!$J$7, E151&lt;='club records'!$K$7)), "CR", " ")</f>
        <v xml:space="preserve"> </v>
      </c>
      <c r="AK151" s="22" t="str">
        <f>IF(AND(A151="80H", AND(D151='club records'!$J$8, E151&lt;='club records'!$K$8)), "CR", " ")</f>
        <v xml:space="preserve"> </v>
      </c>
      <c r="AL151" s="22" t="str">
        <f>IF(AND(A151="100H", OR(AND(D151='club records'!$J$9, E151&lt;='club records'!$K$9), AND(D151='club records'!$J$10, E151&lt;='club records'!$K$10))), "CR", " ")</f>
        <v xml:space="preserve"> </v>
      </c>
      <c r="AM151" s="22" t="str">
        <f>IF(AND(A151="300H", AND(D151='club records'!$J$11, E151&lt;='club records'!$K$11)), "CR", " ")</f>
        <v xml:space="preserve"> </v>
      </c>
      <c r="AN151" s="22" t="str">
        <f>IF(AND(A151="400H", OR(AND(D151='club records'!$J$12, E151&lt;='club records'!$K$12), AND(D151='club records'!$J$13, E151&lt;='club records'!$K$13), AND(D151='club records'!$J$14, E151&lt;='club records'!$K$14))), "CR", " ")</f>
        <v xml:space="preserve"> </v>
      </c>
      <c r="AO151" s="22" t="str">
        <f>IF(AND(A151="1500SC", OR(AND(D151='club records'!$J$15, E151&lt;='club records'!$K$15), AND(D151='club records'!$J$16, E151&lt;='club records'!$K$16))), "CR", " ")</f>
        <v xml:space="preserve"> </v>
      </c>
      <c r="AP151" s="22" t="str">
        <f>IF(AND(A151="2000SC", OR(AND(D151='club records'!$J$18, E151&lt;='club records'!$K$18), AND(D151='club records'!$J$19, E151&lt;='club records'!$K$19))), "CR", " ")</f>
        <v xml:space="preserve"> </v>
      </c>
      <c r="AQ151" s="22" t="str">
        <f>IF(AND(A151="3000SC", AND(D151='club records'!$J$21, E151&lt;='club records'!$K$21)), "CR", " ")</f>
        <v xml:space="preserve"> </v>
      </c>
      <c r="AR151" s="21" t="str">
        <f>IF(AND(A151="4x100", OR(AND(D151='club records'!$N$1, E151&lt;='club records'!$O$1), AND(D151='club records'!$N$2, E151&lt;='club records'!$O$2), AND(D151='club records'!$N$3, E151&lt;='club records'!$O$3), AND(D151='club records'!$N$4, E151&lt;='club records'!$O$4), AND(D151='club records'!$N$5, E151&lt;='club records'!$O$5))), "CR", " ")</f>
        <v xml:space="preserve"> </v>
      </c>
      <c r="AS151" s="21" t="str">
        <f>IF(AND(A151="4x200", OR(AND(D151='club records'!$N$6, E151&lt;='club records'!$O$6), AND(D151='club records'!$N$7, E151&lt;='club records'!$O$7), AND(D151='club records'!$N$8, E151&lt;='club records'!$O$8), AND(D151='club records'!$N$9, E151&lt;='club records'!$O$9), AND(D151='club records'!$N$10, E151&lt;='club records'!$O$10))), "CR", " ")</f>
        <v xml:space="preserve"> </v>
      </c>
      <c r="AT151" s="21" t="str">
        <f>IF(AND(A151="4x300", OR(AND(D151='club records'!$N$11, E151&lt;='club records'!$O$11), AND(D151='club records'!$N$12, E151&lt;='club records'!$O$12))), "CR", " ")</f>
        <v xml:space="preserve"> </v>
      </c>
      <c r="AU151" s="21" t="str">
        <f>IF(AND(A151="4x400", OR(AND(D151='club records'!$N$13, E151&lt;='club records'!$O$13), AND(D151='club records'!$N$14, E151&lt;='club records'!$O$14), AND(D151='club records'!$N$15, E151&lt;='club records'!$O$15))), "CR", " ")</f>
        <v xml:space="preserve"> </v>
      </c>
      <c r="AV151" s="21" t="str">
        <f>IF(AND(A151="3x800", OR(AND(D151='club records'!$N$16, E151&lt;='club records'!$O$16), AND(D151='club records'!$N$17, E151&lt;='club records'!$O$17), AND(D151='club records'!$N$18, E151&lt;='club records'!$O$18), AND(D151='club records'!$N$19, E151&lt;='club records'!$O$19))), "CR", " ")</f>
        <v xml:space="preserve"> </v>
      </c>
      <c r="AW151" s="21" t="str">
        <f>IF(AND(A151="pentathlon", OR(AND(D151='club records'!$N$21, E151&gt;='club records'!$O$21), AND(D151='club records'!$N$22, E151&gt;='club records'!$O$22), AND(D151='club records'!$N$23, E151&gt;='club records'!$O$23), AND(D151='club records'!$N$24, E151&gt;='club records'!$O$24), AND(D151='club records'!$N$25, E151&gt;='club records'!$O$25))), "CR", " ")</f>
        <v xml:space="preserve"> </v>
      </c>
      <c r="AX151" s="21" t="str">
        <f>IF(AND(A151="heptathlon", OR(AND(D151='club records'!$N$26, E151&gt;='club records'!$O$26), AND(D151='club records'!$N$27, E151&gt;='club records'!$O$27), AND(D151='club records'!$N$28, E151&gt;='club records'!$O$28), )), "CR", " ")</f>
        <v xml:space="preserve"> </v>
      </c>
    </row>
    <row r="152" spans="1:50" ht="15" x14ac:dyDescent="0.25">
      <c r="A152" s="2">
        <v>100</v>
      </c>
      <c r="B152" s="2" t="s">
        <v>308</v>
      </c>
      <c r="C152" s="2" t="s">
        <v>309</v>
      </c>
      <c r="D152" s="13" t="s">
        <v>48</v>
      </c>
      <c r="E152" s="14">
        <v>18.39</v>
      </c>
      <c r="F152" s="19">
        <v>39903</v>
      </c>
      <c r="G152" s="2" t="s">
        <v>294</v>
      </c>
      <c r="H152" s="2" t="s">
        <v>295</v>
      </c>
      <c r="I152" s="20" t="str">
        <f>IF(OR(K152="CR", J152="CR", L152="CR", M152="CR", N152="CR", O152="CR", P152="CR", Q152="CR", R152="CR", S152="CR",T152="CR", U152="CR", V152="CR", W152="CR", X152="CR", Y152="CR", Z152="CR", AA152="CR", AB152="CR", AC152="CR", AD152="CR", AE152="CR", AF152="CR", AG152="CR", AH152="CR", AI152="CR", AJ152="CR", AK152="CR", AL152="CR", AM152="CR", AN152="CR", AO152="CR", AP152="CR", AQ152="CR", AR152="CR", AS152="CR", AT152="CR", AU152="CR", AV152="CR", AW152="CR", AX152="CR"), "***CLUB RECORD***", "")</f>
        <v/>
      </c>
      <c r="J152" s="21" t="str">
        <f>IF(AND(A152=100, OR(AND(D152='club records'!$B$6, E152&lt;='club records'!$C$6), AND(D152='club records'!$B$7, E152&lt;='club records'!$C$7), AND(D152='club records'!$B$8, E152&lt;='club records'!$C$8), AND(D152='club records'!$B$9, E152&lt;='club records'!$C$9), AND(D152='club records'!$B$10, E152&lt;='club records'!$C$10))),"CR"," ")</f>
        <v xml:space="preserve"> </v>
      </c>
      <c r="K152" s="21" t="str">
        <f>IF(AND(A152=200, OR(AND(D152='club records'!$B$11, E152&lt;='club records'!$C$11), AND(D152='club records'!$B$12, E152&lt;='club records'!$C$12), AND(D152='club records'!$B$13, E152&lt;='club records'!$C$13), AND(D152='club records'!$B$14, E152&lt;='club records'!$C$14), AND(D152='club records'!$B$15, E152&lt;='club records'!$C$15))),"CR"," ")</f>
        <v xml:space="preserve"> </v>
      </c>
      <c r="L152" s="21" t="str">
        <f>IF(AND(A152=300, OR(AND(D152='club records'!$B$16, E152&lt;='club records'!$C$16), AND(D152='club records'!$B$17, E152&lt;='club records'!$C$17))),"CR"," ")</f>
        <v xml:space="preserve"> </v>
      </c>
      <c r="M152" s="21" t="str">
        <f>IF(AND(A152=400, OR(AND(D152='club records'!$B$19, E152&lt;='club records'!$C$19), AND(D152='club records'!$B$20, E152&lt;='club records'!$C$20), AND(D152='club records'!$B$21, E152&lt;='club records'!$C$21))),"CR"," ")</f>
        <v xml:space="preserve"> </v>
      </c>
      <c r="N152" s="21" t="str">
        <f>IF(AND(A152=800, OR(AND(D152='club records'!$B$22, E152&lt;='club records'!$C$22), AND(D152='club records'!$B$23, E152&lt;='club records'!$C$23), AND(D152='club records'!$B$24, E152&lt;='club records'!$C$24), AND(D152='club records'!$B$25, E152&lt;='club records'!$C$25), AND(D152='club records'!$B$26, E152&lt;='club records'!$C$26))),"CR"," ")</f>
        <v xml:space="preserve"> </v>
      </c>
      <c r="O152" s="21" t="str">
        <f>IF(AND(A152=1200, AND(D152='club records'!$B$28, E152&lt;='club records'!$C$28)),"CR"," ")</f>
        <v xml:space="preserve"> </v>
      </c>
      <c r="P152" s="21" t="str">
        <f>IF(AND(A152=1500, OR(AND(D152='club records'!$B$29, E152&lt;='club records'!$C$29), AND(D152='club records'!$B$30, E152&lt;='club records'!$C$30), AND(D152='club records'!$B$31, E152&lt;='club records'!$C$31), AND(D152='club records'!$B$32, E152&lt;='club records'!$C$32), AND(D152='club records'!$B$33, E152&lt;='club records'!$C$33))),"CR"," ")</f>
        <v xml:space="preserve"> </v>
      </c>
      <c r="Q152" s="21" t="str">
        <f>IF(AND(A152="1M", AND(D152='club records'!$B$37,E152&lt;='club records'!$C$37)),"CR"," ")</f>
        <v xml:space="preserve"> </v>
      </c>
      <c r="R152" s="21" t="str">
        <f>IF(AND(A152=3000, OR(AND(D152='club records'!$B$39, E152&lt;='club records'!$C$39), AND(D152='club records'!$B$40, E152&lt;='club records'!$C$40), AND(D152='club records'!$B$41, E152&lt;='club records'!$C$41))),"CR"," ")</f>
        <v xml:space="preserve"> </v>
      </c>
      <c r="S152" s="21" t="str">
        <f>IF(AND(A152=5000, OR(AND(D152='club records'!$B$42, E152&lt;='club records'!$C$42), AND(D152='club records'!$B$43, E152&lt;='club records'!$C$43))),"CR"," ")</f>
        <v xml:space="preserve"> </v>
      </c>
      <c r="T152" s="21" t="str">
        <f>IF(AND(A152=10000, OR(AND(D152='club records'!$B$44, E152&lt;='club records'!$C$44), AND(D152='club records'!$B$45, E152&lt;='club records'!$C$45))),"CR"," ")</f>
        <v xml:space="preserve"> </v>
      </c>
      <c r="U152" s="22" t="str">
        <f>IF(AND(A152="high jump", OR(AND(D152='club records'!$F$1, E152&gt;='club records'!$G$1), AND(D152='club records'!$F$2, E152&gt;='club records'!$G$2), AND(D152='club records'!$F$3, E152&gt;='club records'!$G$3),AND(D152='club records'!$F$4, E152&gt;='club records'!$G$4), AND(D152='club records'!$F$5, E152&gt;='club records'!$G$5))), "CR", " ")</f>
        <v xml:space="preserve"> </v>
      </c>
      <c r="V152" s="22" t="str">
        <f>IF(AND(A152="long jump", OR(AND(D152='club records'!$F$6, E152&gt;='club records'!$G$6), AND(D152='club records'!$F$7, E152&gt;='club records'!$G$7), AND(D152='club records'!$F$8, E152&gt;='club records'!$G$8), AND(D152='club records'!$F$9, E152&gt;='club records'!$G$9), AND(D152='club records'!$F$10, E152&gt;='club records'!$G$10))), "CR", " ")</f>
        <v xml:space="preserve"> </v>
      </c>
      <c r="W152" s="22" t="str">
        <f>IF(AND(A152="triple jump", OR(AND(D152='club records'!$F$11, E152&gt;='club records'!$G$11), AND(D152='club records'!$F$12, E152&gt;='club records'!$G$12), AND(D152='club records'!$F$13, E152&gt;='club records'!$G$13), AND(D152='club records'!$F$14, E152&gt;='club records'!$G$14), AND(D152='club records'!$F$15, E152&gt;='club records'!$G$15))), "CR", " ")</f>
        <v xml:space="preserve"> </v>
      </c>
      <c r="X152" s="22" t="str">
        <f>IF(AND(A152="pole vault", OR(AND(D152='club records'!$F$16, E152&gt;='club records'!$G$16), AND(D152='club records'!$F$17, E152&gt;='club records'!$G$17), AND(D152='club records'!$F$18, E152&gt;='club records'!$G$18), AND(D152='club records'!$F$19, E152&gt;='club records'!$G$19), AND(D152='club records'!$F$20, E152&gt;='club records'!$G$20))), "CR", " ")</f>
        <v xml:space="preserve"> </v>
      </c>
      <c r="Y152" s="22" t="str">
        <f>IF(AND(A152="discus 0.75", AND(D152='club records'!$F$21, E152&gt;='club records'!$G$21)), "CR", " ")</f>
        <v xml:space="preserve"> </v>
      </c>
      <c r="Z152" s="22" t="str">
        <f>IF(AND(A152="discus 1", OR(AND(D152='club records'!$F$22, E152&gt;='club records'!$G$22), AND(D152='club records'!$F$23, E152&gt;='club records'!$G$23), AND(D152='club records'!$F$24, E152&gt;='club records'!$G$24), AND(D152='club records'!$F$25, E152&gt;='club records'!$G$25))), "CR", " ")</f>
        <v xml:space="preserve"> </v>
      </c>
      <c r="AA152" s="22" t="str">
        <f>IF(AND(A152="hammer 3", OR(AND(D152='club records'!$F$26, E152&gt;='club records'!$G$26), AND(D152='club records'!$F$27, E152&gt;='club records'!$G$27), AND(D152='club records'!$F$28, E152&gt;='club records'!$G$28))), "CR", " ")</f>
        <v xml:space="preserve"> </v>
      </c>
      <c r="AB152" s="22" t="str">
        <f>IF(AND(A152="hammer 4", OR(AND(D152='club records'!$F$29, E152&gt;='club records'!$G$29), AND(D152='club records'!$F$30, E152&gt;='club records'!$G$30))), "CR", " ")</f>
        <v xml:space="preserve"> </v>
      </c>
      <c r="AC152" s="22" t="str">
        <f>IF(AND(A152="javelin 400", AND(D152='club records'!$F$31, E152&gt;='club records'!$G$31)), "CR", " ")</f>
        <v xml:space="preserve"> </v>
      </c>
      <c r="AD152" s="22" t="str">
        <f>IF(AND(A152="javelin 500", OR(AND(D152='club records'!$F$32, E152&gt;='club records'!$G$32), AND(D152='club records'!$F$33, E152&gt;='club records'!$G$33))), "CR", " ")</f>
        <v xml:space="preserve"> </v>
      </c>
      <c r="AE152" s="22" t="str">
        <f>IF(AND(A152="javelin 600", OR(AND(D152='club records'!$F$34, E152&gt;='club records'!$G$34), AND(D152='club records'!$F$35, E152&gt;='club records'!$G$35))), "CR", " ")</f>
        <v xml:space="preserve"> </v>
      </c>
      <c r="AF152" s="22" t="str">
        <f>IF(AND(A152="shot 2.72", AND(D152='club records'!$F$36, E152&gt;='club records'!$G$36)), "CR", " ")</f>
        <v xml:space="preserve"> </v>
      </c>
      <c r="AG152" s="22" t="str">
        <f>IF(AND(A152="shot 3", OR(AND(D152='club records'!$F$37, E152&gt;='club records'!$G$37), AND(D152='club records'!$F$38, E152&gt;='club records'!$G$38))), "CR", " ")</f>
        <v xml:space="preserve"> </v>
      </c>
      <c r="AH152" s="22" t="str">
        <f>IF(AND(A152="shot 4", OR(AND(D152='club records'!$F$39, E152&gt;='club records'!$G$39), AND(D152='club records'!$F$40, E152&gt;='club records'!$G$40))), "CR", " ")</f>
        <v xml:space="preserve"> </v>
      </c>
      <c r="AI152" s="22" t="str">
        <f>IF(AND(A152="70H", AND(D152='club records'!$J$6, E152&lt;='club records'!$K$6)), "CR", " ")</f>
        <v xml:space="preserve"> </v>
      </c>
      <c r="AJ152" s="22" t="str">
        <f>IF(AND(A152="75H", AND(D152='club records'!$J$7, E152&lt;='club records'!$K$7)), "CR", " ")</f>
        <v xml:space="preserve"> </v>
      </c>
      <c r="AK152" s="22" t="str">
        <f>IF(AND(A152="80H", AND(D152='club records'!$J$8, E152&lt;='club records'!$K$8)), "CR", " ")</f>
        <v xml:space="preserve"> </v>
      </c>
      <c r="AL152" s="22" t="str">
        <f>IF(AND(A152="100H", OR(AND(D152='club records'!$J$9, E152&lt;='club records'!$K$9), AND(D152='club records'!$J$10, E152&lt;='club records'!$K$10))), "CR", " ")</f>
        <v xml:space="preserve"> </v>
      </c>
      <c r="AM152" s="22" t="str">
        <f>IF(AND(A152="300H", AND(D152='club records'!$J$11, E152&lt;='club records'!$K$11)), "CR", " ")</f>
        <v xml:space="preserve"> </v>
      </c>
      <c r="AN152" s="22" t="str">
        <f>IF(AND(A152="400H", OR(AND(D152='club records'!$J$12, E152&lt;='club records'!$K$12), AND(D152='club records'!$J$13, E152&lt;='club records'!$K$13), AND(D152='club records'!$J$14, E152&lt;='club records'!$K$14))), "CR", " ")</f>
        <v xml:space="preserve"> </v>
      </c>
      <c r="AO152" s="22" t="str">
        <f>IF(AND(A152="1500SC", OR(AND(D152='club records'!$J$15, E152&lt;='club records'!$K$15), AND(D152='club records'!$J$16, E152&lt;='club records'!$K$16))), "CR", " ")</f>
        <v xml:space="preserve"> </v>
      </c>
      <c r="AP152" s="22" t="str">
        <f>IF(AND(A152="2000SC", OR(AND(D152='club records'!$J$18, E152&lt;='club records'!$K$18), AND(D152='club records'!$J$19, E152&lt;='club records'!$K$19))), "CR", " ")</f>
        <v xml:space="preserve"> </v>
      </c>
      <c r="AQ152" s="22" t="str">
        <f>IF(AND(A152="3000SC", AND(D152='club records'!$J$21, E152&lt;='club records'!$K$21)), "CR", " ")</f>
        <v xml:space="preserve"> </v>
      </c>
      <c r="AR152" s="21" t="str">
        <f>IF(AND(A152="4x100", OR(AND(D152='club records'!$N$1, E152&lt;='club records'!$O$1), AND(D152='club records'!$N$2, E152&lt;='club records'!$O$2), AND(D152='club records'!$N$3, E152&lt;='club records'!$O$3), AND(D152='club records'!$N$4, E152&lt;='club records'!$O$4), AND(D152='club records'!$N$5, E152&lt;='club records'!$O$5))), "CR", " ")</f>
        <v xml:space="preserve"> </v>
      </c>
      <c r="AS152" s="21" t="str">
        <f>IF(AND(A152="4x200", OR(AND(D152='club records'!$N$6, E152&lt;='club records'!$O$6), AND(D152='club records'!$N$7, E152&lt;='club records'!$O$7), AND(D152='club records'!$N$8, E152&lt;='club records'!$O$8), AND(D152='club records'!$N$9, E152&lt;='club records'!$O$9), AND(D152='club records'!$N$10, E152&lt;='club records'!$O$10))), "CR", " ")</f>
        <v xml:space="preserve"> </v>
      </c>
      <c r="AT152" s="21" t="str">
        <f>IF(AND(A152="4x300", OR(AND(D152='club records'!$N$11, E152&lt;='club records'!$O$11), AND(D152='club records'!$N$12, E152&lt;='club records'!$O$12))), "CR", " ")</f>
        <v xml:space="preserve"> </v>
      </c>
      <c r="AU152" s="21" t="str">
        <f>IF(AND(A152="4x400", OR(AND(D152='club records'!$N$13, E152&lt;='club records'!$O$13), AND(D152='club records'!$N$14, E152&lt;='club records'!$O$14), AND(D152='club records'!$N$15, E152&lt;='club records'!$O$15))), "CR", " ")</f>
        <v xml:space="preserve"> </v>
      </c>
      <c r="AV152" s="21" t="str">
        <f>IF(AND(A152="3x800", OR(AND(D152='club records'!$N$16, E152&lt;='club records'!$O$16), AND(D152='club records'!$N$17, E152&lt;='club records'!$O$17), AND(D152='club records'!$N$18, E152&lt;='club records'!$O$18), AND(D152='club records'!$N$19, E152&lt;='club records'!$O$19))), "CR", " ")</f>
        <v xml:space="preserve"> </v>
      </c>
      <c r="AW152" s="21" t="str">
        <f>IF(AND(A152="pentathlon", OR(AND(D152='club records'!$N$21, E152&gt;='club records'!$O$21), AND(D152='club records'!$N$22, E152&gt;='club records'!$O$22), AND(D152='club records'!$N$23, E152&gt;='club records'!$O$23), AND(D152='club records'!$N$24, E152&gt;='club records'!$O$24), AND(D152='club records'!$N$25, E152&gt;='club records'!$O$25))), "CR", " ")</f>
        <v xml:space="preserve"> </v>
      </c>
      <c r="AX152" s="21" t="str">
        <f>IF(AND(A152="heptathlon", OR(AND(D152='club records'!$N$26, E152&gt;='club records'!$O$26), AND(D152='club records'!$N$27, E152&gt;='club records'!$O$27), AND(D152='club records'!$N$28, E152&gt;='club records'!$O$28), )), "CR", " ")</f>
        <v xml:space="preserve"> </v>
      </c>
    </row>
    <row r="153" spans="1:50" ht="15" x14ac:dyDescent="0.25">
      <c r="A153" s="2">
        <v>150</v>
      </c>
      <c r="B153" s="2" t="s">
        <v>16</v>
      </c>
      <c r="C153" s="2" t="s">
        <v>27</v>
      </c>
      <c r="D153" s="13" t="s">
        <v>48</v>
      </c>
      <c r="E153" s="14">
        <v>20.73</v>
      </c>
      <c r="F153" s="19">
        <v>43639</v>
      </c>
      <c r="G153" s="2" t="s">
        <v>415</v>
      </c>
      <c r="H153" s="2" t="s">
        <v>469</v>
      </c>
      <c r="I153" s="20" t="str">
        <f>IF(OR(K153="CR", J153="CR", L153="CR", M153="CR", N153="CR", O153="CR", P153="CR", Q153="CR", R153="CR", S153="CR",T153="CR", U153="CR", V153="CR", W153="CR", X153="CR", Y153="CR", Z153="CR", AA153="CR", AB153="CR", AC153="CR", AD153="CR", AE153="CR", AF153="CR", AG153="CR", AH153="CR", AI153="CR", AJ153="CR", AK153="CR", AL153="CR", AM153="CR", AN153="CR", AO153="CR", AP153="CR", AQ153="CR", AR153="CR", AS153="CR", AT153="CR", AU153="CR", AV153="CR", AW153="CR", AX153="CR"), "***CLUB RECORD***", "")</f>
        <v/>
      </c>
      <c r="J153" s="21" t="str">
        <f>IF(AND(A153=100, OR(AND(D153='club records'!$B$6, E153&lt;='club records'!$C$6), AND(D153='club records'!$B$7, E153&lt;='club records'!$C$7), AND(D153='club records'!$B$8, E153&lt;='club records'!$C$8), AND(D153='club records'!$B$9, E153&lt;='club records'!$C$9), AND(D153='club records'!$B$10, E153&lt;='club records'!$C$10))),"CR"," ")</f>
        <v xml:space="preserve"> </v>
      </c>
      <c r="K153" s="21" t="str">
        <f>IF(AND(A153=200, OR(AND(D153='club records'!$B$11, E153&lt;='club records'!$C$11), AND(D153='club records'!$B$12, E153&lt;='club records'!$C$12), AND(D153='club records'!$B$13, E153&lt;='club records'!$C$13), AND(D153='club records'!$B$14, E153&lt;='club records'!$C$14), AND(D153='club records'!$B$15, E153&lt;='club records'!$C$15))),"CR"," ")</f>
        <v xml:space="preserve"> </v>
      </c>
      <c r="L153" s="21" t="str">
        <f>IF(AND(A153=300, OR(AND(D153='club records'!$B$16, E153&lt;='club records'!$C$16), AND(D153='club records'!$B$17, E153&lt;='club records'!$C$17))),"CR"," ")</f>
        <v xml:space="preserve"> </v>
      </c>
      <c r="M153" s="21" t="str">
        <f>IF(AND(A153=400, OR(AND(D153='club records'!$B$19, E153&lt;='club records'!$C$19), AND(D153='club records'!$B$20, E153&lt;='club records'!$C$20), AND(D153='club records'!$B$21, E153&lt;='club records'!$C$21))),"CR"," ")</f>
        <v xml:space="preserve"> </v>
      </c>
      <c r="N153" s="21" t="str">
        <f>IF(AND(A153=800, OR(AND(D153='club records'!$B$22, E153&lt;='club records'!$C$22), AND(D153='club records'!$B$23, E153&lt;='club records'!$C$23), AND(D153='club records'!$B$24, E153&lt;='club records'!$C$24), AND(D153='club records'!$B$25, E153&lt;='club records'!$C$25), AND(D153='club records'!$B$26, E153&lt;='club records'!$C$26))),"CR"," ")</f>
        <v xml:space="preserve"> </v>
      </c>
      <c r="O153" s="21" t="str">
        <f>IF(AND(A153=1200, AND(D153='club records'!$B$28, E153&lt;='club records'!$C$28)),"CR"," ")</f>
        <v xml:space="preserve"> </v>
      </c>
      <c r="P153" s="21" t="str">
        <f>IF(AND(A153=1500, OR(AND(D153='club records'!$B$29, E153&lt;='club records'!$C$29), AND(D153='club records'!$B$30, E153&lt;='club records'!$C$30), AND(D153='club records'!$B$31, E153&lt;='club records'!$C$31), AND(D153='club records'!$B$32, E153&lt;='club records'!$C$32), AND(D153='club records'!$B$33, E153&lt;='club records'!$C$33))),"CR"," ")</f>
        <v xml:space="preserve"> </v>
      </c>
      <c r="Q153" s="21" t="str">
        <f>IF(AND(A153="1M", AND(D153='club records'!$B$37,E153&lt;='club records'!$C$37)),"CR"," ")</f>
        <v xml:space="preserve"> </v>
      </c>
      <c r="R153" s="21" t="str">
        <f>IF(AND(A153=3000, OR(AND(D153='club records'!$B$39, E153&lt;='club records'!$C$39), AND(D153='club records'!$B$40, E153&lt;='club records'!$C$40), AND(D153='club records'!$B$41, E153&lt;='club records'!$C$41))),"CR"," ")</f>
        <v xml:space="preserve"> </v>
      </c>
      <c r="S153" s="21" t="str">
        <f>IF(AND(A153=5000, OR(AND(D153='club records'!$B$42, E153&lt;='club records'!$C$42), AND(D153='club records'!$B$43, E153&lt;='club records'!$C$43))),"CR"," ")</f>
        <v xml:space="preserve"> </v>
      </c>
      <c r="T153" s="21" t="str">
        <f>IF(AND(A153=10000, OR(AND(D153='club records'!$B$44, E153&lt;='club records'!$C$44), AND(D153='club records'!$B$45, E153&lt;='club records'!$C$45))),"CR"," ")</f>
        <v xml:space="preserve"> </v>
      </c>
      <c r="U153" s="22" t="str">
        <f>IF(AND(A153="high jump", OR(AND(D153='club records'!$F$1, E153&gt;='club records'!$G$1), AND(D153='club records'!$F$2, E153&gt;='club records'!$G$2), AND(D153='club records'!$F$3, E153&gt;='club records'!$G$3),AND(D153='club records'!$F$4, E153&gt;='club records'!$G$4), AND(D153='club records'!$F$5, E153&gt;='club records'!$G$5))), "CR", " ")</f>
        <v xml:space="preserve"> </v>
      </c>
      <c r="V153" s="22" t="str">
        <f>IF(AND(A153="long jump", OR(AND(D153='club records'!$F$6, E153&gt;='club records'!$G$6), AND(D153='club records'!$F$7, E153&gt;='club records'!$G$7), AND(D153='club records'!$F$8, E153&gt;='club records'!$G$8), AND(D153='club records'!$F$9, E153&gt;='club records'!$G$9), AND(D153='club records'!$F$10, E153&gt;='club records'!$G$10))), "CR", " ")</f>
        <v xml:space="preserve"> </v>
      </c>
      <c r="W153" s="22" t="str">
        <f>IF(AND(A153="triple jump", OR(AND(D153='club records'!$F$11, E153&gt;='club records'!$G$11), AND(D153='club records'!$F$12, E153&gt;='club records'!$G$12), AND(D153='club records'!$F$13, E153&gt;='club records'!$G$13), AND(D153='club records'!$F$14, E153&gt;='club records'!$G$14), AND(D153='club records'!$F$15, E153&gt;='club records'!$G$15))), "CR", " ")</f>
        <v xml:space="preserve"> </v>
      </c>
      <c r="X153" s="22" t="str">
        <f>IF(AND(A153="pole vault", OR(AND(D153='club records'!$F$16, E153&gt;='club records'!$G$16), AND(D153='club records'!$F$17, E153&gt;='club records'!$G$17), AND(D153='club records'!$F$18, E153&gt;='club records'!$G$18), AND(D153='club records'!$F$19, E153&gt;='club records'!$G$19), AND(D153='club records'!$F$20, E153&gt;='club records'!$G$20))), "CR", " ")</f>
        <v xml:space="preserve"> </v>
      </c>
      <c r="Y153" s="22" t="str">
        <f>IF(AND(A153="discus 0.75", AND(D153='club records'!$F$21, E153&gt;='club records'!$G$21)), "CR", " ")</f>
        <v xml:space="preserve"> </v>
      </c>
      <c r="Z153" s="22" t="str">
        <f>IF(AND(A153="discus 1", OR(AND(D153='club records'!$F$22, E153&gt;='club records'!$G$22), AND(D153='club records'!$F$23, E153&gt;='club records'!$G$23), AND(D153='club records'!$F$24, E153&gt;='club records'!$G$24), AND(D153='club records'!$F$25, E153&gt;='club records'!$G$25))), "CR", " ")</f>
        <v xml:space="preserve"> </v>
      </c>
      <c r="AA153" s="22" t="str">
        <f>IF(AND(A153="hammer 3", OR(AND(D153='club records'!$F$26, E153&gt;='club records'!$G$26), AND(D153='club records'!$F$27, E153&gt;='club records'!$G$27), AND(D153='club records'!$F$28, E153&gt;='club records'!$G$28))), "CR", " ")</f>
        <v xml:space="preserve"> </v>
      </c>
      <c r="AB153" s="22" t="str">
        <f>IF(AND(A153="hammer 4", OR(AND(D153='club records'!$F$29, E153&gt;='club records'!$G$29), AND(D153='club records'!$F$30, E153&gt;='club records'!$G$30))), "CR", " ")</f>
        <v xml:space="preserve"> </v>
      </c>
      <c r="AC153" s="22" t="str">
        <f>IF(AND(A153="javelin 400", AND(D153='club records'!$F$31, E153&gt;='club records'!$G$31)), "CR", " ")</f>
        <v xml:space="preserve"> </v>
      </c>
      <c r="AD153" s="22" t="str">
        <f>IF(AND(A153="javelin 500", OR(AND(D153='club records'!$F$32, E153&gt;='club records'!$G$32), AND(D153='club records'!$F$33, E153&gt;='club records'!$G$33))), "CR", " ")</f>
        <v xml:space="preserve"> </v>
      </c>
      <c r="AE153" s="22" t="str">
        <f>IF(AND(A153="javelin 600", OR(AND(D153='club records'!$F$34, E153&gt;='club records'!$G$34), AND(D153='club records'!$F$35, E153&gt;='club records'!$G$35))), "CR", " ")</f>
        <v xml:space="preserve"> </v>
      </c>
      <c r="AF153" s="22" t="str">
        <f>IF(AND(A153="shot 2.72", AND(D153='club records'!$F$36, E153&gt;='club records'!$G$36)), "CR", " ")</f>
        <v xml:space="preserve"> </v>
      </c>
      <c r="AG153" s="22" t="str">
        <f>IF(AND(A153="shot 3", OR(AND(D153='club records'!$F$37, E153&gt;='club records'!$G$37), AND(D153='club records'!$F$38, E153&gt;='club records'!$G$38))), "CR", " ")</f>
        <v xml:space="preserve"> </v>
      </c>
      <c r="AH153" s="22" t="str">
        <f>IF(AND(A153="shot 4", OR(AND(D153='club records'!$F$39, E153&gt;='club records'!$G$39), AND(D153='club records'!$F$40, E153&gt;='club records'!$G$40))), "CR", " ")</f>
        <v xml:space="preserve"> </v>
      </c>
      <c r="AI153" s="22" t="str">
        <f>IF(AND(A153="70H", AND(D153='club records'!$J$6, E153&lt;='club records'!$K$6)), "CR", " ")</f>
        <v xml:space="preserve"> </v>
      </c>
      <c r="AJ153" s="22" t="str">
        <f>IF(AND(A153="75H", AND(D153='club records'!$J$7, E153&lt;='club records'!$K$7)), "CR", " ")</f>
        <v xml:space="preserve"> </v>
      </c>
      <c r="AK153" s="22" t="str">
        <f>IF(AND(A153="80H", AND(D153='club records'!$J$8, E153&lt;='club records'!$K$8)), "CR", " ")</f>
        <v xml:space="preserve"> </v>
      </c>
      <c r="AL153" s="22" t="str">
        <f>IF(AND(A153="100H", OR(AND(D153='club records'!$J$9, E153&lt;='club records'!$K$9), AND(D153='club records'!$J$10, E153&lt;='club records'!$K$10))), "CR", " ")</f>
        <v xml:space="preserve"> </v>
      </c>
      <c r="AM153" s="22" t="str">
        <f>IF(AND(A153="300H", AND(D153='club records'!$J$11, E153&lt;='club records'!$K$11)), "CR", " ")</f>
        <v xml:space="preserve"> </v>
      </c>
      <c r="AN153" s="22" t="str">
        <f>IF(AND(A153="400H", OR(AND(D153='club records'!$J$12, E153&lt;='club records'!$K$12), AND(D153='club records'!$J$13, E153&lt;='club records'!$K$13), AND(D153='club records'!$J$14, E153&lt;='club records'!$K$14))), "CR", " ")</f>
        <v xml:space="preserve"> </v>
      </c>
      <c r="AO153" s="22" t="str">
        <f>IF(AND(A153="1500SC", OR(AND(D153='club records'!$J$15, E153&lt;='club records'!$K$15), AND(D153='club records'!$J$16, E153&lt;='club records'!$K$16))), "CR", " ")</f>
        <v xml:space="preserve"> </v>
      </c>
      <c r="AP153" s="22" t="str">
        <f>IF(AND(A153="2000SC", OR(AND(D153='club records'!$J$18, E153&lt;='club records'!$K$18), AND(D153='club records'!$J$19, E153&lt;='club records'!$K$19))), "CR", " ")</f>
        <v xml:space="preserve"> </v>
      </c>
      <c r="AQ153" s="22" t="str">
        <f>IF(AND(A153="3000SC", AND(D153='club records'!$J$21, E153&lt;='club records'!$K$21)), "CR", " ")</f>
        <v xml:space="preserve"> </v>
      </c>
      <c r="AR153" s="21" t="str">
        <f>IF(AND(A153="4x100", OR(AND(D153='club records'!$N$1, E153&lt;='club records'!$O$1), AND(D153='club records'!$N$2, E153&lt;='club records'!$O$2), AND(D153='club records'!$N$3, E153&lt;='club records'!$O$3), AND(D153='club records'!$N$4, E153&lt;='club records'!$O$4), AND(D153='club records'!$N$5, E153&lt;='club records'!$O$5))), "CR", " ")</f>
        <v xml:space="preserve"> </v>
      </c>
      <c r="AS153" s="21" t="str">
        <f>IF(AND(A153="4x200", OR(AND(D153='club records'!$N$6, E153&lt;='club records'!$O$6), AND(D153='club records'!$N$7, E153&lt;='club records'!$O$7), AND(D153='club records'!$N$8, E153&lt;='club records'!$O$8), AND(D153='club records'!$N$9, E153&lt;='club records'!$O$9), AND(D153='club records'!$N$10, E153&lt;='club records'!$O$10))), "CR", " ")</f>
        <v xml:space="preserve"> </v>
      </c>
      <c r="AT153" s="21" t="str">
        <f>IF(AND(A153="4x300", OR(AND(D153='club records'!$N$11, E153&lt;='club records'!$O$11), AND(D153='club records'!$N$12, E153&lt;='club records'!$O$12))), "CR", " ")</f>
        <v xml:space="preserve"> </v>
      </c>
      <c r="AU153" s="21" t="str">
        <f>IF(AND(A153="4x400", OR(AND(D153='club records'!$N$13, E153&lt;='club records'!$O$13), AND(D153='club records'!$N$14, E153&lt;='club records'!$O$14), AND(D153='club records'!$N$15, E153&lt;='club records'!$O$15))), "CR", " ")</f>
        <v xml:space="preserve"> </v>
      </c>
      <c r="AV153" s="21" t="str">
        <f>IF(AND(A153="3x800", OR(AND(D153='club records'!$N$16, E153&lt;='club records'!$O$16), AND(D153='club records'!$N$17, E153&lt;='club records'!$O$17), AND(D153='club records'!$N$18, E153&lt;='club records'!$O$18), AND(D153='club records'!$N$19, E153&lt;='club records'!$O$19))), "CR", " ")</f>
        <v xml:space="preserve"> </v>
      </c>
      <c r="AW153" s="21" t="str">
        <f>IF(AND(A153="pentathlon", OR(AND(D153='club records'!$N$21, E153&gt;='club records'!$O$21), AND(D153='club records'!$N$22, E153&gt;='club records'!$O$22), AND(D153='club records'!$N$23, E153&gt;='club records'!$O$23), AND(D153='club records'!$N$24, E153&gt;='club records'!$O$24), AND(D153='club records'!$N$25, E153&gt;='club records'!$O$25))), "CR", " ")</f>
        <v xml:space="preserve"> </v>
      </c>
      <c r="AX153" s="21" t="str">
        <f>IF(AND(A153="heptathlon", OR(AND(D153='club records'!$N$26, E153&gt;='club records'!$O$26), AND(D153='club records'!$N$27, E153&gt;='club records'!$O$27), AND(D153='club records'!$N$28, E153&gt;='club records'!$O$28), )), "CR", " ")</f>
        <v xml:space="preserve"> </v>
      </c>
    </row>
    <row r="154" spans="1:50" ht="15" x14ac:dyDescent="0.25">
      <c r="A154" s="2">
        <v>150</v>
      </c>
      <c r="B154" s="2" t="s">
        <v>139</v>
      </c>
      <c r="C154" s="2" t="s">
        <v>140</v>
      </c>
      <c r="D154" s="13" t="s">
        <v>48</v>
      </c>
      <c r="E154" s="14">
        <v>21.02</v>
      </c>
      <c r="F154" s="19">
        <v>43604</v>
      </c>
      <c r="G154" s="2" t="s">
        <v>341</v>
      </c>
      <c r="H154" s="2" t="s">
        <v>386</v>
      </c>
      <c r="I154" s="20" t="str">
        <f>IF(OR(K154="CR", J154="CR", L154="CR", M154="CR", N154="CR", O154="CR", P154="CR", Q154="CR", R154="CR", S154="CR",T154="CR", U154="CR", V154="CR", W154="CR", X154="CR", Y154="CR", Z154="CR", AA154="CR", AB154="CR", AC154="CR", AD154="CR", AE154="CR", AF154="CR", AG154="CR", AH154="CR", AI154="CR", AJ154="CR", AK154="CR", AL154="CR", AM154="CR", AN154="CR", AO154="CR", AP154="CR", AQ154="CR", AR154="CR", AS154="CR", AT154="CR", AU154="CR", AV154="CR", AW154="CR", AX154="CR"), "***CLUB RECORD***", "")</f>
        <v/>
      </c>
      <c r="J154" s="21" t="str">
        <f>IF(AND(A154=100, OR(AND(D154='club records'!$B$6, E154&lt;='club records'!$C$6), AND(D154='club records'!$B$7, E154&lt;='club records'!$C$7), AND(D154='club records'!$B$8, E154&lt;='club records'!$C$8), AND(D154='club records'!$B$9, E154&lt;='club records'!$C$9), AND(D154='club records'!$B$10, E154&lt;='club records'!$C$10))),"CR"," ")</f>
        <v xml:space="preserve"> </v>
      </c>
      <c r="K154" s="21" t="str">
        <f>IF(AND(A154=200, OR(AND(D154='club records'!$B$11, E154&lt;='club records'!$C$11), AND(D154='club records'!$B$12, E154&lt;='club records'!$C$12), AND(D154='club records'!$B$13, E154&lt;='club records'!$C$13), AND(D154='club records'!$B$14, E154&lt;='club records'!$C$14), AND(D154='club records'!$B$15, E154&lt;='club records'!$C$15))),"CR"," ")</f>
        <v xml:space="preserve"> </v>
      </c>
      <c r="L154" s="21" t="str">
        <f>IF(AND(A154=300, OR(AND(D154='club records'!$B$16, E154&lt;='club records'!$C$16), AND(D154='club records'!$B$17, E154&lt;='club records'!$C$17))),"CR"," ")</f>
        <v xml:space="preserve"> </v>
      </c>
      <c r="M154" s="21" t="str">
        <f>IF(AND(A154=400, OR(AND(D154='club records'!$B$19, E154&lt;='club records'!$C$19), AND(D154='club records'!$B$20, E154&lt;='club records'!$C$20), AND(D154='club records'!$B$21, E154&lt;='club records'!$C$21))),"CR"," ")</f>
        <v xml:space="preserve"> </v>
      </c>
      <c r="N154" s="21" t="str">
        <f>IF(AND(A154=800, OR(AND(D154='club records'!$B$22, E154&lt;='club records'!$C$22), AND(D154='club records'!$B$23, E154&lt;='club records'!$C$23), AND(D154='club records'!$B$24, E154&lt;='club records'!$C$24), AND(D154='club records'!$B$25, E154&lt;='club records'!$C$25), AND(D154='club records'!$B$26, E154&lt;='club records'!$C$26))),"CR"," ")</f>
        <v xml:space="preserve"> </v>
      </c>
      <c r="O154" s="21" t="str">
        <f>IF(AND(A154=1200, AND(D154='club records'!$B$28, E154&lt;='club records'!$C$28)),"CR"," ")</f>
        <v xml:space="preserve"> </v>
      </c>
      <c r="P154" s="21" t="str">
        <f>IF(AND(A154=1500, OR(AND(D154='club records'!$B$29, E154&lt;='club records'!$C$29), AND(D154='club records'!$B$30, E154&lt;='club records'!$C$30), AND(D154='club records'!$B$31, E154&lt;='club records'!$C$31), AND(D154='club records'!$B$32, E154&lt;='club records'!$C$32), AND(D154='club records'!$B$33, E154&lt;='club records'!$C$33))),"CR"," ")</f>
        <v xml:space="preserve"> </v>
      </c>
      <c r="Q154" s="21" t="str">
        <f>IF(AND(A154="1M", AND(D154='club records'!$B$37,E154&lt;='club records'!$C$37)),"CR"," ")</f>
        <v xml:space="preserve"> </v>
      </c>
      <c r="R154" s="21" t="str">
        <f>IF(AND(A154=3000, OR(AND(D154='club records'!$B$39, E154&lt;='club records'!$C$39), AND(D154='club records'!$B$40, E154&lt;='club records'!$C$40), AND(D154='club records'!$B$41, E154&lt;='club records'!$C$41))),"CR"," ")</f>
        <v xml:space="preserve"> </v>
      </c>
      <c r="S154" s="21" t="str">
        <f>IF(AND(A154=5000, OR(AND(D154='club records'!$B$42, E154&lt;='club records'!$C$42), AND(D154='club records'!$B$43, E154&lt;='club records'!$C$43))),"CR"," ")</f>
        <v xml:space="preserve"> </v>
      </c>
      <c r="T154" s="21" t="str">
        <f>IF(AND(A154=10000, OR(AND(D154='club records'!$B$44, E154&lt;='club records'!$C$44), AND(D154='club records'!$B$45, E154&lt;='club records'!$C$45))),"CR"," ")</f>
        <v xml:space="preserve"> </v>
      </c>
      <c r="U154" s="22" t="str">
        <f>IF(AND(A154="high jump", OR(AND(D154='club records'!$F$1, E154&gt;='club records'!$G$1), AND(D154='club records'!$F$2, E154&gt;='club records'!$G$2), AND(D154='club records'!$F$3, E154&gt;='club records'!$G$3),AND(D154='club records'!$F$4, E154&gt;='club records'!$G$4), AND(D154='club records'!$F$5, E154&gt;='club records'!$G$5))), "CR", " ")</f>
        <v xml:space="preserve"> </v>
      </c>
      <c r="V154" s="22" t="str">
        <f>IF(AND(A154="long jump", OR(AND(D154='club records'!$F$6, E154&gt;='club records'!$G$6), AND(D154='club records'!$F$7, E154&gt;='club records'!$G$7), AND(D154='club records'!$F$8, E154&gt;='club records'!$G$8), AND(D154='club records'!$F$9, E154&gt;='club records'!$G$9), AND(D154='club records'!$F$10, E154&gt;='club records'!$G$10))), "CR", " ")</f>
        <v xml:space="preserve"> </v>
      </c>
      <c r="W154" s="22" t="str">
        <f>IF(AND(A154="triple jump", OR(AND(D154='club records'!$F$11, E154&gt;='club records'!$G$11), AND(D154='club records'!$F$12, E154&gt;='club records'!$G$12), AND(D154='club records'!$F$13, E154&gt;='club records'!$G$13), AND(D154='club records'!$F$14, E154&gt;='club records'!$G$14), AND(D154='club records'!$F$15, E154&gt;='club records'!$G$15))), "CR", " ")</f>
        <v xml:space="preserve"> </v>
      </c>
      <c r="X154" s="22" t="str">
        <f>IF(AND(A154="pole vault", OR(AND(D154='club records'!$F$16, E154&gt;='club records'!$G$16), AND(D154='club records'!$F$17, E154&gt;='club records'!$G$17), AND(D154='club records'!$F$18, E154&gt;='club records'!$G$18), AND(D154='club records'!$F$19, E154&gt;='club records'!$G$19), AND(D154='club records'!$F$20, E154&gt;='club records'!$G$20))), "CR", " ")</f>
        <v xml:space="preserve"> </v>
      </c>
      <c r="Y154" s="22" t="str">
        <f>IF(AND(A154="discus 0.75", AND(D154='club records'!$F$21, E154&gt;='club records'!$G$21)), "CR", " ")</f>
        <v xml:space="preserve"> </v>
      </c>
      <c r="Z154" s="22" t="str">
        <f>IF(AND(A154="discus 1", OR(AND(D154='club records'!$F$22, E154&gt;='club records'!$G$22), AND(D154='club records'!$F$23, E154&gt;='club records'!$G$23), AND(D154='club records'!$F$24, E154&gt;='club records'!$G$24), AND(D154='club records'!$F$25, E154&gt;='club records'!$G$25))), "CR", " ")</f>
        <v xml:space="preserve"> </v>
      </c>
      <c r="AA154" s="22" t="str">
        <f>IF(AND(A154="hammer 3", OR(AND(D154='club records'!$F$26, E154&gt;='club records'!$G$26), AND(D154='club records'!$F$27, E154&gt;='club records'!$G$27), AND(D154='club records'!$F$28, E154&gt;='club records'!$G$28))), "CR", " ")</f>
        <v xml:space="preserve"> </v>
      </c>
      <c r="AB154" s="22" t="str">
        <f>IF(AND(A154="hammer 4", OR(AND(D154='club records'!$F$29, E154&gt;='club records'!$G$29), AND(D154='club records'!$F$30, E154&gt;='club records'!$G$30))), "CR", " ")</f>
        <v xml:space="preserve"> </v>
      </c>
      <c r="AC154" s="22" t="str">
        <f>IF(AND(A154="javelin 400", AND(D154='club records'!$F$31, E154&gt;='club records'!$G$31)), "CR", " ")</f>
        <v xml:space="preserve"> </v>
      </c>
      <c r="AD154" s="22" t="str">
        <f>IF(AND(A154="javelin 500", OR(AND(D154='club records'!$F$32, E154&gt;='club records'!$G$32), AND(D154='club records'!$F$33, E154&gt;='club records'!$G$33))), "CR", " ")</f>
        <v xml:space="preserve"> </v>
      </c>
      <c r="AE154" s="22" t="str">
        <f>IF(AND(A154="javelin 600", OR(AND(D154='club records'!$F$34, E154&gt;='club records'!$G$34), AND(D154='club records'!$F$35, E154&gt;='club records'!$G$35))), "CR", " ")</f>
        <v xml:space="preserve"> </v>
      </c>
      <c r="AF154" s="22" t="str">
        <f>IF(AND(A154="shot 2.72", AND(D154='club records'!$F$36, E154&gt;='club records'!$G$36)), "CR", " ")</f>
        <v xml:space="preserve"> </v>
      </c>
      <c r="AG154" s="22" t="str">
        <f>IF(AND(A154="shot 3", OR(AND(D154='club records'!$F$37, E154&gt;='club records'!$G$37), AND(D154='club records'!$F$38, E154&gt;='club records'!$G$38))), "CR", " ")</f>
        <v xml:space="preserve"> </v>
      </c>
      <c r="AH154" s="22" t="str">
        <f>IF(AND(A154="shot 4", OR(AND(D154='club records'!$F$39, E154&gt;='club records'!$G$39), AND(D154='club records'!$F$40, E154&gt;='club records'!$G$40))), "CR", " ")</f>
        <v xml:space="preserve"> </v>
      </c>
      <c r="AI154" s="22" t="str">
        <f>IF(AND(A154="70H", AND(D154='club records'!$J$6, E154&lt;='club records'!$K$6)), "CR", " ")</f>
        <v xml:space="preserve"> </v>
      </c>
      <c r="AJ154" s="22" t="str">
        <f>IF(AND(A154="75H", AND(D154='club records'!$J$7, E154&lt;='club records'!$K$7)), "CR", " ")</f>
        <v xml:space="preserve"> </v>
      </c>
      <c r="AK154" s="22" t="str">
        <f>IF(AND(A154="80H", AND(D154='club records'!$J$8, E154&lt;='club records'!$K$8)), "CR", " ")</f>
        <v xml:space="preserve"> </v>
      </c>
      <c r="AL154" s="22" t="str">
        <f>IF(AND(A154="100H", OR(AND(D154='club records'!$J$9, E154&lt;='club records'!$K$9), AND(D154='club records'!$J$10, E154&lt;='club records'!$K$10))), "CR", " ")</f>
        <v xml:space="preserve"> </v>
      </c>
      <c r="AM154" s="22" t="str">
        <f>IF(AND(A154="300H", AND(D154='club records'!$J$11, E154&lt;='club records'!$K$11)), "CR", " ")</f>
        <v xml:space="preserve"> </v>
      </c>
      <c r="AN154" s="22" t="str">
        <f>IF(AND(A154="400H", OR(AND(D154='club records'!$J$12, E154&lt;='club records'!$K$12), AND(D154='club records'!$J$13, E154&lt;='club records'!$K$13), AND(D154='club records'!$J$14, E154&lt;='club records'!$K$14))), "CR", " ")</f>
        <v xml:space="preserve"> </v>
      </c>
      <c r="AO154" s="22" t="str">
        <f>IF(AND(A154="1500SC", OR(AND(D154='club records'!$J$15, E154&lt;='club records'!$K$15), AND(D154='club records'!$J$16, E154&lt;='club records'!$K$16))), "CR", " ")</f>
        <v xml:space="preserve"> </v>
      </c>
      <c r="AP154" s="22" t="str">
        <f>IF(AND(A154="2000SC", OR(AND(D154='club records'!$J$18, E154&lt;='club records'!$K$18), AND(D154='club records'!$J$19, E154&lt;='club records'!$K$19))), "CR", " ")</f>
        <v xml:space="preserve"> </v>
      </c>
      <c r="AQ154" s="22" t="str">
        <f>IF(AND(A154="3000SC", AND(D154='club records'!$J$21, E154&lt;='club records'!$K$21)), "CR", " ")</f>
        <v xml:space="preserve"> </v>
      </c>
      <c r="AR154" s="21" t="str">
        <f>IF(AND(A154="4x100", OR(AND(D154='club records'!$N$1, E154&lt;='club records'!$O$1), AND(D154='club records'!$N$2, E154&lt;='club records'!$O$2), AND(D154='club records'!$N$3, E154&lt;='club records'!$O$3), AND(D154='club records'!$N$4, E154&lt;='club records'!$O$4), AND(D154='club records'!$N$5, E154&lt;='club records'!$O$5))), "CR", " ")</f>
        <v xml:space="preserve"> </v>
      </c>
      <c r="AS154" s="21" t="str">
        <f>IF(AND(A154="4x200", OR(AND(D154='club records'!$N$6, E154&lt;='club records'!$O$6), AND(D154='club records'!$N$7, E154&lt;='club records'!$O$7), AND(D154='club records'!$N$8, E154&lt;='club records'!$O$8), AND(D154='club records'!$N$9, E154&lt;='club records'!$O$9), AND(D154='club records'!$N$10, E154&lt;='club records'!$O$10))), "CR", " ")</f>
        <v xml:space="preserve"> </v>
      </c>
      <c r="AT154" s="21" t="str">
        <f>IF(AND(A154="4x300", OR(AND(D154='club records'!$N$11, E154&lt;='club records'!$O$11), AND(D154='club records'!$N$12, E154&lt;='club records'!$O$12))), "CR", " ")</f>
        <v xml:space="preserve"> </v>
      </c>
      <c r="AU154" s="21" t="str">
        <f>IF(AND(A154="4x400", OR(AND(D154='club records'!$N$13, E154&lt;='club records'!$O$13), AND(D154='club records'!$N$14, E154&lt;='club records'!$O$14), AND(D154='club records'!$N$15, E154&lt;='club records'!$O$15))), "CR", " ")</f>
        <v xml:space="preserve"> </v>
      </c>
      <c r="AV154" s="21" t="str">
        <f>IF(AND(A154="3x800", OR(AND(D154='club records'!$N$16, E154&lt;='club records'!$O$16), AND(D154='club records'!$N$17, E154&lt;='club records'!$O$17), AND(D154='club records'!$N$18, E154&lt;='club records'!$O$18), AND(D154='club records'!$N$19, E154&lt;='club records'!$O$19))), "CR", " ")</f>
        <v xml:space="preserve"> </v>
      </c>
      <c r="AW154" s="21" t="str">
        <f>IF(AND(A154="pentathlon", OR(AND(D154='club records'!$N$21, E154&gt;='club records'!$O$21), AND(D154='club records'!$N$22, E154&gt;='club records'!$O$22), AND(D154='club records'!$N$23, E154&gt;='club records'!$O$23), AND(D154='club records'!$N$24, E154&gt;='club records'!$O$24), AND(D154='club records'!$N$25, E154&gt;='club records'!$O$25))), "CR", " ")</f>
        <v xml:space="preserve"> </v>
      </c>
      <c r="AX154" s="21" t="str">
        <f>IF(AND(A154="heptathlon", OR(AND(D154='club records'!$N$26, E154&gt;='club records'!$O$26), AND(D154='club records'!$N$27, E154&gt;='club records'!$O$27), AND(D154='club records'!$N$28, E154&gt;='club records'!$O$28), )), "CR", " ")</f>
        <v xml:space="preserve"> </v>
      </c>
    </row>
    <row r="155" spans="1:50" ht="15" x14ac:dyDescent="0.25">
      <c r="A155" s="2">
        <v>150</v>
      </c>
      <c r="B155" s="2" t="s">
        <v>102</v>
      </c>
      <c r="C155" s="2" t="s">
        <v>8</v>
      </c>
      <c r="D155" s="13" t="s">
        <v>48</v>
      </c>
      <c r="E155" s="14">
        <v>21.6</v>
      </c>
      <c r="F155" s="19">
        <v>43582</v>
      </c>
      <c r="G155" s="2" t="s">
        <v>341</v>
      </c>
      <c r="H155" s="2" t="s">
        <v>349</v>
      </c>
      <c r="I155" s="20" t="str">
        <f>IF(OR(K155="CR", J155="CR", L155="CR", M155="CR", N155="CR", O155="CR", P155="CR", Q155="CR", R155="CR", S155="CR",T155="CR", U155="CR", V155="CR", W155="CR", X155="CR", Y155="CR", Z155="CR", AA155="CR", AB155="CR", AC155="CR", AD155="CR", AE155="CR", AF155="CR", AG155="CR", AH155="CR", AI155="CR", AJ155="CR", AK155="CR", AL155="CR", AM155="CR", AN155="CR", AO155="CR", AP155="CR", AQ155="CR", AR155="CR", AS155="CR", AT155="CR", AU155="CR", AV155="CR", AW155="CR", AX155="CR"), "***CLUB RECORD***", "")</f>
        <v/>
      </c>
      <c r="J155" s="21" t="str">
        <f>IF(AND(A155=100, OR(AND(D155='club records'!$B$6, E155&lt;='club records'!$C$6), AND(D155='club records'!$B$7, E155&lt;='club records'!$C$7), AND(D155='club records'!$B$8, E155&lt;='club records'!$C$8), AND(D155='club records'!$B$9, E155&lt;='club records'!$C$9), AND(D155='club records'!$B$10, E155&lt;='club records'!$C$10))),"CR"," ")</f>
        <v xml:space="preserve"> </v>
      </c>
      <c r="K155" s="21" t="str">
        <f>IF(AND(A155=200, OR(AND(D155='club records'!$B$11, E155&lt;='club records'!$C$11), AND(D155='club records'!$B$12, E155&lt;='club records'!$C$12), AND(D155='club records'!$B$13, E155&lt;='club records'!$C$13), AND(D155='club records'!$B$14, E155&lt;='club records'!$C$14), AND(D155='club records'!$B$15, E155&lt;='club records'!$C$15))),"CR"," ")</f>
        <v xml:space="preserve"> </v>
      </c>
      <c r="L155" s="21" t="str">
        <f>IF(AND(A155=300, OR(AND(D155='club records'!$B$16, E155&lt;='club records'!$C$16), AND(D155='club records'!$B$17, E155&lt;='club records'!$C$17))),"CR"," ")</f>
        <v xml:space="preserve"> </v>
      </c>
      <c r="M155" s="21" t="str">
        <f>IF(AND(A155=400, OR(AND(D155='club records'!$B$19, E155&lt;='club records'!$C$19), AND(D155='club records'!$B$20, E155&lt;='club records'!$C$20), AND(D155='club records'!$B$21, E155&lt;='club records'!$C$21))),"CR"," ")</f>
        <v xml:space="preserve"> </v>
      </c>
      <c r="N155" s="21" t="str">
        <f>IF(AND(A155=800, OR(AND(D155='club records'!$B$22, E155&lt;='club records'!$C$22), AND(D155='club records'!$B$23, E155&lt;='club records'!$C$23), AND(D155='club records'!$B$24, E155&lt;='club records'!$C$24), AND(D155='club records'!$B$25, E155&lt;='club records'!$C$25), AND(D155='club records'!$B$26, E155&lt;='club records'!$C$26))),"CR"," ")</f>
        <v xml:space="preserve"> </v>
      </c>
      <c r="O155" s="21" t="str">
        <f>IF(AND(A155=1200, AND(D155='club records'!$B$28, E155&lt;='club records'!$C$28)),"CR"," ")</f>
        <v xml:space="preserve"> </v>
      </c>
      <c r="P155" s="21" t="str">
        <f>IF(AND(A155=1500, OR(AND(D155='club records'!$B$29, E155&lt;='club records'!$C$29), AND(D155='club records'!$B$30, E155&lt;='club records'!$C$30), AND(D155='club records'!$B$31, E155&lt;='club records'!$C$31), AND(D155='club records'!$B$32, E155&lt;='club records'!$C$32), AND(D155='club records'!$B$33, E155&lt;='club records'!$C$33))),"CR"," ")</f>
        <v xml:space="preserve"> </v>
      </c>
      <c r="Q155" s="21" t="str">
        <f>IF(AND(A155="1M", AND(D155='club records'!$B$37,E155&lt;='club records'!$C$37)),"CR"," ")</f>
        <v xml:space="preserve"> </v>
      </c>
      <c r="R155" s="21" t="str">
        <f>IF(AND(A155=3000, OR(AND(D155='club records'!$B$39, E155&lt;='club records'!$C$39), AND(D155='club records'!$B$40, E155&lt;='club records'!$C$40), AND(D155='club records'!$B$41, E155&lt;='club records'!$C$41))),"CR"," ")</f>
        <v xml:space="preserve"> </v>
      </c>
      <c r="S155" s="21" t="str">
        <f>IF(AND(A155=5000, OR(AND(D155='club records'!$B$42, E155&lt;='club records'!$C$42), AND(D155='club records'!$B$43, E155&lt;='club records'!$C$43))),"CR"," ")</f>
        <v xml:space="preserve"> </v>
      </c>
      <c r="T155" s="21" t="str">
        <f>IF(AND(A155=10000, OR(AND(D155='club records'!$B$44, E155&lt;='club records'!$C$44), AND(D155='club records'!$B$45, E155&lt;='club records'!$C$45))),"CR"," ")</f>
        <v xml:space="preserve"> </v>
      </c>
      <c r="U155" s="22" t="str">
        <f>IF(AND(A155="high jump", OR(AND(D155='club records'!$F$1, E155&gt;='club records'!$G$1), AND(D155='club records'!$F$2, E155&gt;='club records'!$G$2), AND(D155='club records'!$F$3, E155&gt;='club records'!$G$3),AND(D155='club records'!$F$4, E155&gt;='club records'!$G$4), AND(D155='club records'!$F$5, E155&gt;='club records'!$G$5))), "CR", " ")</f>
        <v xml:space="preserve"> </v>
      </c>
      <c r="V155" s="22" t="str">
        <f>IF(AND(A155="long jump", OR(AND(D155='club records'!$F$6, E155&gt;='club records'!$G$6), AND(D155='club records'!$F$7, E155&gt;='club records'!$G$7), AND(D155='club records'!$F$8, E155&gt;='club records'!$G$8), AND(D155='club records'!$F$9, E155&gt;='club records'!$G$9), AND(D155='club records'!$F$10, E155&gt;='club records'!$G$10))), "CR", " ")</f>
        <v xml:space="preserve"> </v>
      </c>
      <c r="W155" s="22" t="str">
        <f>IF(AND(A155="triple jump", OR(AND(D155='club records'!$F$11, E155&gt;='club records'!$G$11), AND(D155='club records'!$F$12, E155&gt;='club records'!$G$12), AND(D155='club records'!$F$13, E155&gt;='club records'!$G$13), AND(D155='club records'!$F$14, E155&gt;='club records'!$G$14), AND(D155='club records'!$F$15, E155&gt;='club records'!$G$15))), "CR", " ")</f>
        <v xml:space="preserve"> </v>
      </c>
      <c r="X155" s="22" t="str">
        <f>IF(AND(A155="pole vault", OR(AND(D155='club records'!$F$16, E155&gt;='club records'!$G$16), AND(D155='club records'!$F$17, E155&gt;='club records'!$G$17), AND(D155='club records'!$F$18, E155&gt;='club records'!$G$18), AND(D155='club records'!$F$19, E155&gt;='club records'!$G$19), AND(D155='club records'!$F$20, E155&gt;='club records'!$G$20))), "CR", " ")</f>
        <v xml:space="preserve"> </v>
      </c>
      <c r="Y155" s="22" t="str">
        <f>IF(AND(A155="discus 0.75", AND(D155='club records'!$F$21, E155&gt;='club records'!$G$21)), "CR", " ")</f>
        <v xml:space="preserve"> </v>
      </c>
      <c r="Z155" s="22" t="str">
        <f>IF(AND(A155="discus 1", OR(AND(D155='club records'!$F$22, E155&gt;='club records'!$G$22), AND(D155='club records'!$F$23, E155&gt;='club records'!$G$23), AND(D155='club records'!$F$24, E155&gt;='club records'!$G$24), AND(D155='club records'!$F$25, E155&gt;='club records'!$G$25))), "CR", " ")</f>
        <v xml:space="preserve"> </v>
      </c>
      <c r="AA155" s="22" t="str">
        <f>IF(AND(A155="hammer 3", OR(AND(D155='club records'!$F$26, E155&gt;='club records'!$G$26), AND(D155='club records'!$F$27, E155&gt;='club records'!$G$27), AND(D155='club records'!$F$28, E155&gt;='club records'!$G$28))), "CR", " ")</f>
        <v xml:space="preserve"> </v>
      </c>
      <c r="AB155" s="22" t="str">
        <f>IF(AND(A155="hammer 4", OR(AND(D155='club records'!$F$29, E155&gt;='club records'!$G$29), AND(D155='club records'!$F$30, E155&gt;='club records'!$G$30))), "CR", " ")</f>
        <v xml:space="preserve"> </v>
      </c>
      <c r="AC155" s="22" t="str">
        <f>IF(AND(A155="javelin 400", AND(D155='club records'!$F$31, E155&gt;='club records'!$G$31)), "CR", " ")</f>
        <v xml:space="preserve"> </v>
      </c>
      <c r="AD155" s="22" t="str">
        <f>IF(AND(A155="javelin 500", OR(AND(D155='club records'!$F$32, E155&gt;='club records'!$G$32), AND(D155='club records'!$F$33, E155&gt;='club records'!$G$33))), "CR", " ")</f>
        <v xml:space="preserve"> </v>
      </c>
      <c r="AE155" s="22" t="str">
        <f>IF(AND(A155="javelin 600", OR(AND(D155='club records'!$F$34, E155&gt;='club records'!$G$34), AND(D155='club records'!$F$35, E155&gt;='club records'!$G$35))), "CR", " ")</f>
        <v xml:space="preserve"> </v>
      </c>
      <c r="AF155" s="22" t="str">
        <f>IF(AND(A155="shot 2.72", AND(D155='club records'!$F$36, E155&gt;='club records'!$G$36)), "CR", " ")</f>
        <v xml:space="preserve"> </v>
      </c>
      <c r="AG155" s="22" t="str">
        <f>IF(AND(A155="shot 3", OR(AND(D155='club records'!$F$37, E155&gt;='club records'!$G$37), AND(D155='club records'!$F$38, E155&gt;='club records'!$G$38))), "CR", " ")</f>
        <v xml:space="preserve"> </v>
      </c>
      <c r="AH155" s="22" t="str">
        <f>IF(AND(A155="shot 4", OR(AND(D155='club records'!$F$39, E155&gt;='club records'!$G$39), AND(D155='club records'!$F$40, E155&gt;='club records'!$G$40))), "CR", " ")</f>
        <v xml:space="preserve"> </v>
      </c>
      <c r="AI155" s="22" t="str">
        <f>IF(AND(A155="70H", AND(D155='club records'!$J$6, E155&lt;='club records'!$K$6)), "CR", " ")</f>
        <v xml:space="preserve"> </v>
      </c>
      <c r="AJ155" s="22" t="str">
        <f>IF(AND(A155="75H", AND(D155='club records'!$J$7, E155&lt;='club records'!$K$7)), "CR", " ")</f>
        <v xml:space="preserve"> </v>
      </c>
      <c r="AK155" s="22" t="str">
        <f>IF(AND(A155="80H", AND(D155='club records'!$J$8, E155&lt;='club records'!$K$8)), "CR", " ")</f>
        <v xml:space="preserve"> </v>
      </c>
      <c r="AL155" s="22" t="str">
        <f>IF(AND(A155="100H", OR(AND(D155='club records'!$J$9, E155&lt;='club records'!$K$9), AND(D155='club records'!$J$10, E155&lt;='club records'!$K$10))), "CR", " ")</f>
        <v xml:space="preserve"> </v>
      </c>
      <c r="AM155" s="22" t="str">
        <f>IF(AND(A155="300H", AND(D155='club records'!$J$11, E155&lt;='club records'!$K$11)), "CR", " ")</f>
        <v xml:space="preserve"> </v>
      </c>
      <c r="AN155" s="22" t="str">
        <f>IF(AND(A155="400H", OR(AND(D155='club records'!$J$12, E155&lt;='club records'!$K$12), AND(D155='club records'!$J$13, E155&lt;='club records'!$K$13), AND(D155='club records'!$J$14, E155&lt;='club records'!$K$14))), "CR", " ")</f>
        <v xml:space="preserve"> </v>
      </c>
      <c r="AO155" s="22" t="str">
        <f>IF(AND(A155="1500SC", OR(AND(D155='club records'!$J$15, E155&lt;='club records'!$K$15), AND(D155='club records'!$J$16, E155&lt;='club records'!$K$16))), "CR", " ")</f>
        <v xml:space="preserve"> </v>
      </c>
      <c r="AP155" s="22" t="str">
        <f>IF(AND(A155="2000SC", OR(AND(D155='club records'!$J$18, E155&lt;='club records'!$K$18), AND(D155='club records'!$J$19, E155&lt;='club records'!$K$19))), "CR", " ")</f>
        <v xml:space="preserve"> </v>
      </c>
      <c r="AQ155" s="22" t="str">
        <f>IF(AND(A155="3000SC", AND(D155='club records'!$J$21, E155&lt;='club records'!$K$21)), "CR", " ")</f>
        <v xml:space="preserve"> </v>
      </c>
      <c r="AR155" s="21" t="str">
        <f>IF(AND(A155="4x100", OR(AND(D155='club records'!$N$1, E155&lt;='club records'!$O$1), AND(D155='club records'!$N$2, E155&lt;='club records'!$O$2), AND(D155='club records'!$N$3, E155&lt;='club records'!$O$3), AND(D155='club records'!$N$4, E155&lt;='club records'!$O$4), AND(D155='club records'!$N$5, E155&lt;='club records'!$O$5))), "CR", " ")</f>
        <v xml:space="preserve"> </v>
      </c>
      <c r="AS155" s="21" t="str">
        <f>IF(AND(A155="4x200", OR(AND(D155='club records'!$N$6, E155&lt;='club records'!$O$6), AND(D155='club records'!$N$7, E155&lt;='club records'!$O$7), AND(D155='club records'!$N$8, E155&lt;='club records'!$O$8), AND(D155='club records'!$N$9, E155&lt;='club records'!$O$9), AND(D155='club records'!$N$10, E155&lt;='club records'!$O$10))), "CR", " ")</f>
        <v xml:space="preserve"> </v>
      </c>
      <c r="AT155" s="21" t="str">
        <f>IF(AND(A155="4x300", OR(AND(D155='club records'!$N$11, E155&lt;='club records'!$O$11), AND(D155='club records'!$N$12, E155&lt;='club records'!$O$12))), "CR", " ")</f>
        <v xml:space="preserve"> </v>
      </c>
      <c r="AU155" s="21" t="str">
        <f>IF(AND(A155="4x400", OR(AND(D155='club records'!$N$13, E155&lt;='club records'!$O$13), AND(D155='club records'!$N$14, E155&lt;='club records'!$O$14), AND(D155='club records'!$N$15, E155&lt;='club records'!$O$15))), "CR", " ")</f>
        <v xml:space="preserve"> </v>
      </c>
      <c r="AV155" s="21" t="str">
        <f>IF(AND(A155="3x800", OR(AND(D155='club records'!$N$16, E155&lt;='club records'!$O$16), AND(D155='club records'!$N$17, E155&lt;='club records'!$O$17), AND(D155='club records'!$N$18, E155&lt;='club records'!$O$18), AND(D155='club records'!$N$19, E155&lt;='club records'!$O$19))), "CR", " ")</f>
        <v xml:space="preserve"> </v>
      </c>
      <c r="AW155" s="21" t="str">
        <f>IF(AND(A155="pentathlon", OR(AND(D155='club records'!$N$21, E155&gt;='club records'!$O$21), AND(D155='club records'!$N$22, E155&gt;='club records'!$O$22), AND(D155='club records'!$N$23, E155&gt;='club records'!$O$23), AND(D155='club records'!$N$24, E155&gt;='club records'!$O$24), AND(D155='club records'!$N$25, E155&gt;='club records'!$O$25))), "CR", " ")</f>
        <v xml:space="preserve"> </v>
      </c>
      <c r="AX155" s="21" t="str">
        <f>IF(AND(A155="heptathlon", OR(AND(D155='club records'!$N$26, E155&gt;='club records'!$O$26), AND(D155='club records'!$N$27, E155&gt;='club records'!$O$27), AND(D155='club records'!$N$28, E155&gt;='club records'!$O$28), )), "CR", " ")</f>
        <v xml:space="preserve"> </v>
      </c>
    </row>
    <row r="156" spans="1:50" ht="15" x14ac:dyDescent="0.25">
      <c r="A156" s="2">
        <v>200</v>
      </c>
      <c r="B156" s="2" t="s">
        <v>16</v>
      </c>
      <c r="C156" s="2" t="s">
        <v>27</v>
      </c>
      <c r="D156" s="13" t="s">
        <v>48</v>
      </c>
      <c r="E156" s="14">
        <v>28.06</v>
      </c>
      <c r="F156" s="19">
        <v>43597</v>
      </c>
      <c r="G156" s="2" t="s">
        <v>341</v>
      </c>
      <c r="H156" s="2" t="s">
        <v>367</v>
      </c>
      <c r="I156" s="20" t="str">
        <f>IF(OR(K156="CR", J156="CR", L156="CR", M156="CR", N156="CR", O156="CR", P156="CR", Q156="CR", R156="CR", S156="CR",T156="CR", U156="CR", V156="CR", W156="CR", X156="CR", Y156="CR", Z156="CR", AA156="CR", AB156="CR", AC156="CR", AD156="CR", AE156="CR", AF156="CR", AG156="CR", AH156="CR", AI156="CR", AJ156="CR", AK156="CR", AL156="CR", AM156="CR", AN156="CR", AO156="CR", AP156="CR", AQ156="CR", AR156="CR", AS156="CR", AT156="CR", AU156="CR", AV156="CR", AW156="CR", AX156="CR"), "***CLUB RECORD***", "")</f>
        <v/>
      </c>
      <c r="J156" s="21" t="str">
        <f>IF(AND(A156=100, OR(AND(D156='club records'!$B$6, E156&lt;='club records'!$C$6), AND(D156='club records'!$B$7, E156&lt;='club records'!$C$7), AND(D156='club records'!$B$8, E156&lt;='club records'!$C$8), AND(D156='club records'!$B$9, E156&lt;='club records'!$C$9), AND(D156='club records'!$B$10, E156&lt;='club records'!$C$10))),"CR"," ")</f>
        <v xml:space="preserve"> </v>
      </c>
      <c r="K156" s="21" t="str">
        <f>IF(AND(A156=200, OR(AND(D156='club records'!$B$11, E156&lt;='club records'!$C$11), AND(D156='club records'!$B$12, E156&lt;='club records'!$C$12), AND(D156='club records'!$B$13, E156&lt;='club records'!$C$13), AND(D156='club records'!$B$14, E156&lt;='club records'!$C$14), AND(D156='club records'!$B$15, E156&lt;='club records'!$C$15))),"CR"," ")</f>
        <v xml:space="preserve"> </v>
      </c>
      <c r="L156" s="21" t="str">
        <f>IF(AND(A156=300, OR(AND(D156='club records'!$B$16, E156&lt;='club records'!$C$16), AND(D156='club records'!$B$17, E156&lt;='club records'!$C$17))),"CR"," ")</f>
        <v xml:space="preserve"> </v>
      </c>
      <c r="M156" s="21" t="str">
        <f>IF(AND(A156=400, OR(AND(D156='club records'!$B$19, E156&lt;='club records'!$C$19), AND(D156='club records'!$B$20, E156&lt;='club records'!$C$20), AND(D156='club records'!$B$21, E156&lt;='club records'!$C$21))),"CR"," ")</f>
        <v xml:space="preserve"> </v>
      </c>
      <c r="N156" s="21" t="str">
        <f>IF(AND(A156=800, OR(AND(D156='club records'!$B$22, E156&lt;='club records'!$C$22), AND(D156='club records'!$B$23, E156&lt;='club records'!$C$23), AND(D156='club records'!$B$24, E156&lt;='club records'!$C$24), AND(D156='club records'!$B$25, E156&lt;='club records'!$C$25), AND(D156='club records'!$B$26, E156&lt;='club records'!$C$26))),"CR"," ")</f>
        <v xml:space="preserve"> </v>
      </c>
      <c r="O156" s="21" t="str">
        <f>IF(AND(A156=1200, AND(D156='club records'!$B$28, E156&lt;='club records'!$C$28)),"CR"," ")</f>
        <v xml:space="preserve"> </v>
      </c>
      <c r="P156" s="21" t="str">
        <f>IF(AND(A156=1500, OR(AND(D156='club records'!$B$29, E156&lt;='club records'!$C$29), AND(D156='club records'!$B$30, E156&lt;='club records'!$C$30), AND(D156='club records'!$B$31, E156&lt;='club records'!$C$31), AND(D156='club records'!$B$32, E156&lt;='club records'!$C$32), AND(D156='club records'!$B$33, E156&lt;='club records'!$C$33))),"CR"," ")</f>
        <v xml:space="preserve"> </v>
      </c>
      <c r="Q156" s="21" t="str">
        <f>IF(AND(A156="1M", AND(D156='club records'!$B$37,E156&lt;='club records'!$C$37)),"CR"," ")</f>
        <v xml:space="preserve"> </v>
      </c>
      <c r="R156" s="21" t="str">
        <f>IF(AND(A156=3000, OR(AND(D156='club records'!$B$39, E156&lt;='club records'!$C$39), AND(D156='club records'!$B$40, E156&lt;='club records'!$C$40), AND(D156='club records'!$B$41, E156&lt;='club records'!$C$41))),"CR"," ")</f>
        <v xml:space="preserve"> </v>
      </c>
      <c r="S156" s="21" t="str">
        <f>IF(AND(A156=5000, OR(AND(D156='club records'!$B$42, E156&lt;='club records'!$C$42), AND(D156='club records'!$B$43, E156&lt;='club records'!$C$43))),"CR"," ")</f>
        <v xml:space="preserve"> </v>
      </c>
      <c r="T156" s="21" t="str">
        <f>IF(AND(A156=10000, OR(AND(D156='club records'!$B$44, E156&lt;='club records'!$C$44), AND(D156='club records'!$B$45, E156&lt;='club records'!$C$45))),"CR"," ")</f>
        <v xml:space="preserve"> </v>
      </c>
      <c r="U156" s="22" t="str">
        <f>IF(AND(A156="high jump", OR(AND(D156='club records'!$F$1, E156&gt;='club records'!$G$1), AND(D156='club records'!$F$2, E156&gt;='club records'!$G$2), AND(D156='club records'!$F$3, E156&gt;='club records'!$G$3),AND(D156='club records'!$F$4, E156&gt;='club records'!$G$4), AND(D156='club records'!$F$5, E156&gt;='club records'!$G$5))), "CR", " ")</f>
        <v xml:space="preserve"> </v>
      </c>
      <c r="V156" s="22" t="str">
        <f>IF(AND(A156="long jump", OR(AND(D156='club records'!$F$6, E156&gt;='club records'!$G$6), AND(D156='club records'!$F$7, E156&gt;='club records'!$G$7), AND(D156='club records'!$F$8, E156&gt;='club records'!$G$8), AND(D156='club records'!$F$9, E156&gt;='club records'!$G$9), AND(D156='club records'!$F$10, E156&gt;='club records'!$G$10))), "CR", " ")</f>
        <v xml:space="preserve"> </v>
      </c>
      <c r="W156" s="22" t="str">
        <f>IF(AND(A156="triple jump", OR(AND(D156='club records'!$F$11, E156&gt;='club records'!$G$11), AND(D156='club records'!$F$12, E156&gt;='club records'!$G$12), AND(D156='club records'!$F$13, E156&gt;='club records'!$G$13), AND(D156='club records'!$F$14, E156&gt;='club records'!$G$14), AND(D156='club records'!$F$15, E156&gt;='club records'!$G$15))), "CR", " ")</f>
        <v xml:space="preserve"> </v>
      </c>
      <c r="X156" s="22" t="str">
        <f>IF(AND(A156="pole vault", OR(AND(D156='club records'!$F$16, E156&gt;='club records'!$G$16), AND(D156='club records'!$F$17, E156&gt;='club records'!$G$17), AND(D156='club records'!$F$18, E156&gt;='club records'!$G$18), AND(D156='club records'!$F$19, E156&gt;='club records'!$G$19), AND(D156='club records'!$F$20, E156&gt;='club records'!$G$20))), "CR", " ")</f>
        <v xml:space="preserve"> </v>
      </c>
      <c r="Y156" s="22" t="str">
        <f>IF(AND(A156="discus 0.75", AND(D156='club records'!$F$21, E156&gt;='club records'!$G$21)), "CR", " ")</f>
        <v xml:space="preserve"> </v>
      </c>
      <c r="Z156" s="22" t="str">
        <f>IF(AND(A156="discus 1", OR(AND(D156='club records'!$F$22, E156&gt;='club records'!$G$22), AND(D156='club records'!$F$23, E156&gt;='club records'!$G$23), AND(D156='club records'!$F$24, E156&gt;='club records'!$G$24), AND(D156='club records'!$F$25, E156&gt;='club records'!$G$25))), "CR", " ")</f>
        <v xml:space="preserve"> </v>
      </c>
      <c r="AA156" s="22" t="str">
        <f>IF(AND(A156="hammer 3", OR(AND(D156='club records'!$F$26, E156&gt;='club records'!$G$26), AND(D156='club records'!$F$27, E156&gt;='club records'!$G$27), AND(D156='club records'!$F$28, E156&gt;='club records'!$G$28))), "CR", " ")</f>
        <v xml:space="preserve"> </v>
      </c>
      <c r="AB156" s="22" t="str">
        <f>IF(AND(A156="hammer 4", OR(AND(D156='club records'!$F$29, E156&gt;='club records'!$G$29), AND(D156='club records'!$F$30, E156&gt;='club records'!$G$30))), "CR", " ")</f>
        <v xml:space="preserve"> </v>
      </c>
      <c r="AC156" s="22" t="str">
        <f>IF(AND(A156="javelin 400", AND(D156='club records'!$F$31, E156&gt;='club records'!$G$31)), "CR", " ")</f>
        <v xml:space="preserve"> </v>
      </c>
      <c r="AD156" s="22" t="str">
        <f>IF(AND(A156="javelin 500", OR(AND(D156='club records'!$F$32, E156&gt;='club records'!$G$32), AND(D156='club records'!$F$33, E156&gt;='club records'!$G$33))), "CR", " ")</f>
        <v xml:space="preserve"> </v>
      </c>
      <c r="AE156" s="22" t="str">
        <f>IF(AND(A156="javelin 600", OR(AND(D156='club records'!$F$34, E156&gt;='club records'!$G$34), AND(D156='club records'!$F$35, E156&gt;='club records'!$G$35))), "CR", " ")</f>
        <v xml:space="preserve"> </v>
      </c>
      <c r="AF156" s="22" t="str">
        <f>IF(AND(A156="shot 2.72", AND(D156='club records'!$F$36, E156&gt;='club records'!$G$36)), "CR", " ")</f>
        <v xml:space="preserve"> </v>
      </c>
      <c r="AG156" s="22" t="str">
        <f>IF(AND(A156="shot 3", OR(AND(D156='club records'!$F$37, E156&gt;='club records'!$G$37), AND(D156='club records'!$F$38, E156&gt;='club records'!$G$38))), "CR", " ")</f>
        <v xml:space="preserve"> </v>
      </c>
      <c r="AH156" s="22" t="str">
        <f>IF(AND(A156="shot 4", OR(AND(D156='club records'!$F$39, E156&gt;='club records'!$G$39), AND(D156='club records'!$F$40, E156&gt;='club records'!$G$40))), "CR", " ")</f>
        <v xml:space="preserve"> </v>
      </c>
      <c r="AI156" s="22" t="str">
        <f>IF(AND(A156="70H", AND(D156='club records'!$J$6, E156&lt;='club records'!$K$6)), "CR", " ")</f>
        <v xml:space="preserve"> </v>
      </c>
      <c r="AJ156" s="22" t="str">
        <f>IF(AND(A156="75H", AND(D156='club records'!$J$7, E156&lt;='club records'!$K$7)), "CR", " ")</f>
        <v xml:space="preserve"> </v>
      </c>
      <c r="AK156" s="22" t="str">
        <f>IF(AND(A156="80H", AND(D156='club records'!$J$8, E156&lt;='club records'!$K$8)), "CR", " ")</f>
        <v xml:space="preserve"> </v>
      </c>
      <c r="AL156" s="22" t="str">
        <f>IF(AND(A156="100H", OR(AND(D156='club records'!$J$9, E156&lt;='club records'!$K$9), AND(D156='club records'!$J$10, E156&lt;='club records'!$K$10))), "CR", " ")</f>
        <v xml:space="preserve"> </v>
      </c>
      <c r="AM156" s="22" t="str">
        <f>IF(AND(A156="300H", AND(D156='club records'!$J$11, E156&lt;='club records'!$K$11)), "CR", " ")</f>
        <v xml:space="preserve"> </v>
      </c>
      <c r="AN156" s="22" t="str">
        <f>IF(AND(A156="400H", OR(AND(D156='club records'!$J$12, E156&lt;='club records'!$K$12), AND(D156='club records'!$J$13, E156&lt;='club records'!$K$13), AND(D156='club records'!$J$14, E156&lt;='club records'!$K$14))), "CR", " ")</f>
        <v xml:space="preserve"> </v>
      </c>
      <c r="AO156" s="22" t="str">
        <f>IF(AND(A156="1500SC", OR(AND(D156='club records'!$J$15, E156&lt;='club records'!$K$15), AND(D156='club records'!$J$16, E156&lt;='club records'!$K$16))), "CR", " ")</f>
        <v xml:space="preserve"> </v>
      </c>
      <c r="AP156" s="22" t="str">
        <f>IF(AND(A156="2000SC", OR(AND(D156='club records'!$J$18, E156&lt;='club records'!$K$18), AND(D156='club records'!$J$19, E156&lt;='club records'!$K$19))), "CR", " ")</f>
        <v xml:space="preserve"> </v>
      </c>
      <c r="AQ156" s="22" t="str">
        <f>IF(AND(A156="3000SC", AND(D156='club records'!$J$21, E156&lt;='club records'!$K$21)), "CR", " ")</f>
        <v xml:space="preserve"> </v>
      </c>
      <c r="AR156" s="21" t="str">
        <f>IF(AND(A156="4x100", OR(AND(D156='club records'!$N$1, E156&lt;='club records'!$O$1), AND(D156='club records'!$N$2, E156&lt;='club records'!$O$2), AND(D156='club records'!$N$3, E156&lt;='club records'!$O$3), AND(D156='club records'!$N$4, E156&lt;='club records'!$O$4), AND(D156='club records'!$N$5, E156&lt;='club records'!$O$5))), "CR", " ")</f>
        <v xml:space="preserve"> </v>
      </c>
      <c r="AS156" s="21" t="str">
        <f>IF(AND(A156="4x200", OR(AND(D156='club records'!$N$6, E156&lt;='club records'!$O$6), AND(D156='club records'!$N$7, E156&lt;='club records'!$O$7), AND(D156='club records'!$N$8, E156&lt;='club records'!$O$8), AND(D156='club records'!$N$9, E156&lt;='club records'!$O$9), AND(D156='club records'!$N$10, E156&lt;='club records'!$O$10))), "CR", " ")</f>
        <v xml:space="preserve"> </v>
      </c>
      <c r="AT156" s="21" t="str">
        <f>IF(AND(A156="4x300", OR(AND(D156='club records'!$N$11, E156&lt;='club records'!$O$11), AND(D156='club records'!$N$12, E156&lt;='club records'!$O$12))), "CR", " ")</f>
        <v xml:space="preserve"> </v>
      </c>
      <c r="AU156" s="21" t="str">
        <f>IF(AND(A156="4x400", OR(AND(D156='club records'!$N$13, E156&lt;='club records'!$O$13), AND(D156='club records'!$N$14, E156&lt;='club records'!$O$14), AND(D156='club records'!$N$15, E156&lt;='club records'!$O$15))), "CR", " ")</f>
        <v xml:space="preserve"> </v>
      </c>
      <c r="AV156" s="21" t="str">
        <f>IF(AND(A156="3x800", OR(AND(D156='club records'!$N$16, E156&lt;='club records'!$O$16), AND(D156='club records'!$N$17, E156&lt;='club records'!$O$17), AND(D156='club records'!$N$18, E156&lt;='club records'!$O$18), AND(D156='club records'!$N$19, E156&lt;='club records'!$O$19))), "CR", " ")</f>
        <v xml:space="preserve"> </v>
      </c>
      <c r="AW156" s="21" t="str">
        <f>IF(AND(A156="pentathlon", OR(AND(D156='club records'!$N$21, E156&gt;='club records'!$O$21), AND(D156='club records'!$N$22, E156&gt;='club records'!$O$22), AND(D156='club records'!$N$23, E156&gt;='club records'!$O$23), AND(D156='club records'!$N$24, E156&gt;='club records'!$O$24), AND(D156='club records'!$N$25, E156&gt;='club records'!$O$25))), "CR", " ")</f>
        <v xml:space="preserve"> </v>
      </c>
      <c r="AX156" s="21" t="str">
        <f>IF(AND(A156="heptathlon", OR(AND(D156='club records'!$N$26, E156&gt;='club records'!$O$26), AND(D156='club records'!$N$27, E156&gt;='club records'!$O$27), AND(D156='club records'!$N$28, E156&gt;='club records'!$O$28), )), "CR", " ")</f>
        <v xml:space="preserve"> </v>
      </c>
    </row>
    <row r="157" spans="1:50" ht="15" x14ac:dyDescent="0.25">
      <c r="A157" s="2">
        <v>200</v>
      </c>
      <c r="B157" s="2" t="s">
        <v>102</v>
      </c>
      <c r="C157" s="2" t="s">
        <v>8</v>
      </c>
      <c r="D157" s="13" t="s">
        <v>48</v>
      </c>
      <c r="E157" s="15">
        <v>28.8</v>
      </c>
      <c r="F157" s="19">
        <v>43638</v>
      </c>
      <c r="G157" s="2" t="s">
        <v>341</v>
      </c>
      <c r="H157" s="2" t="s">
        <v>476</v>
      </c>
      <c r="I157" s="20" t="str">
        <f>IF(OR(K157="CR", J157="CR", L157="CR", M157="CR", N157="CR", O157="CR", P157="CR", Q157="CR", R157="CR", S157="CR",T157="CR", U157="CR", V157="CR", W157="CR", X157="CR", Y157="CR", Z157="CR", AA157="CR", AB157="CR", AC157="CR", AD157="CR", AE157="CR", AF157="CR", AG157="CR", AH157="CR", AI157="CR", AJ157="CR", AK157="CR", AL157="CR", AM157="CR", AN157="CR", AO157="CR", AP157="CR", AQ157="CR", AR157="CR", AS157="CR", AT157="CR", AU157="CR", AV157="CR", AW157="CR", AX157="CR"), "***CLUB RECORD***", "")</f>
        <v/>
      </c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1"/>
      <c r="AS157" s="21"/>
      <c r="AT157" s="21"/>
      <c r="AU157" s="21"/>
      <c r="AV157" s="21"/>
      <c r="AW157" s="21"/>
      <c r="AX157" s="21"/>
    </row>
    <row r="158" spans="1:50" ht="15" x14ac:dyDescent="0.25">
      <c r="A158" s="2">
        <v>200</v>
      </c>
      <c r="B158" s="2" t="s">
        <v>139</v>
      </c>
      <c r="C158" s="2" t="s">
        <v>140</v>
      </c>
      <c r="D158" s="13" t="s">
        <v>48</v>
      </c>
      <c r="E158" s="14">
        <v>29.2</v>
      </c>
      <c r="F158" s="19">
        <v>43632</v>
      </c>
      <c r="G158" s="2" t="s">
        <v>415</v>
      </c>
      <c r="H158" s="2" t="s">
        <v>452</v>
      </c>
      <c r="I158" s="20" t="str">
        <f>IF(OR(K158="CR", J158="CR", L158="CR", M158="CR", N158="CR", O158="CR", P158="CR", Q158="CR", R158="CR", S158="CR",T158="CR", U158="CR", V158="CR", W158="CR", X158="CR", Y158="CR", Z158="CR", AA158="CR", AB158="CR", AC158="CR", AD158="CR", AE158="CR", AF158="CR", AG158="CR", AH158="CR", AI158="CR", AJ158="CR", AK158="CR", AL158="CR", AM158="CR", AN158="CR", AO158="CR", AP158="CR", AQ158="CR", AR158="CR", AS158="CR", AT158="CR", AU158="CR", AV158="CR", AW158="CR", AX158="CR"), "***CLUB RECORD***", "")</f>
        <v/>
      </c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1"/>
      <c r="AS158" s="21"/>
      <c r="AT158" s="21"/>
      <c r="AU158" s="21"/>
      <c r="AV158" s="21"/>
      <c r="AW158" s="21"/>
      <c r="AX158" s="21"/>
    </row>
    <row r="159" spans="1:50" ht="15" x14ac:dyDescent="0.25">
      <c r="A159" s="2">
        <v>200</v>
      </c>
      <c r="B159" s="2" t="s">
        <v>31</v>
      </c>
      <c r="C159" s="2" t="s">
        <v>477</v>
      </c>
      <c r="D159" s="13" t="s">
        <v>48</v>
      </c>
      <c r="E159" s="15">
        <v>29.4</v>
      </c>
      <c r="F159" s="19">
        <v>43638</v>
      </c>
      <c r="G159" s="2" t="s">
        <v>341</v>
      </c>
      <c r="H159" s="2" t="s">
        <v>476</v>
      </c>
      <c r="I159" s="20" t="s">
        <v>430</v>
      </c>
      <c r="N159" s="2"/>
      <c r="O159" s="2"/>
      <c r="P159" s="2"/>
      <c r="Q159" s="2"/>
      <c r="R159" s="2"/>
      <c r="S159" s="2"/>
    </row>
    <row r="160" spans="1:50" ht="15" x14ac:dyDescent="0.25">
      <c r="A160" s="2">
        <v>200</v>
      </c>
      <c r="B160" s="2" t="s">
        <v>35</v>
      </c>
      <c r="C160" s="2" t="s">
        <v>153</v>
      </c>
      <c r="D160" s="13" t="s">
        <v>48</v>
      </c>
      <c r="E160" s="14">
        <v>29.64</v>
      </c>
      <c r="F160" s="19">
        <v>43597</v>
      </c>
      <c r="G160" s="2" t="s">
        <v>341</v>
      </c>
      <c r="H160" s="2" t="s">
        <v>367</v>
      </c>
      <c r="I160" s="20" t="str">
        <f>IF(OR(K160="CR", J160="CR", L160="CR", M160="CR", N160="CR", O160="CR", P160="CR", Q160="CR", R160="CR", S160="CR",T160="CR", U160="CR", V160="CR", W160="CR", X160="CR", Y160="CR", Z160="CR", AA160="CR", AB160="CR", AC160="CR", AD160="CR", AE160="CR", AF160="CR", AG160="CR", AH160="CR", AI160="CR", AJ160="CR", AK160="CR", AL160="CR", AM160="CR", AN160="CR", AO160="CR", AP160="CR", AQ160="CR", AR160="CR", AS160="CR", AT160="CR", AU160="CR", AV160="CR", AW160="CR", AX160="CR"), "***CLUB RECORD***", "")</f>
        <v/>
      </c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1"/>
      <c r="AS160" s="21"/>
      <c r="AT160" s="21"/>
      <c r="AU160" s="21"/>
      <c r="AV160" s="21"/>
      <c r="AW160" s="21"/>
      <c r="AX160" s="21"/>
    </row>
    <row r="161" spans="1:50" ht="15" x14ac:dyDescent="0.25">
      <c r="A161" s="2">
        <v>200</v>
      </c>
      <c r="B161" s="2" t="s">
        <v>113</v>
      </c>
      <c r="C161" s="2" t="s">
        <v>305</v>
      </c>
      <c r="D161" s="13" t="s">
        <v>48</v>
      </c>
      <c r="E161" s="14">
        <v>30.08</v>
      </c>
      <c r="F161" s="19">
        <v>43597</v>
      </c>
      <c r="G161" s="2" t="s">
        <v>341</v>
      </c>
      <c r="H161" s="2" t="s">
        <v>367</v>
      </c>
      <c r="I161" s="20" t="str">
        <f>IF(OR(K161="CR", J161="CR", L161="CR", M161="CR", N161="CR", O161="CR", P161="CR", Q161="CR", R161="CR", S161="CR",T161="CR", U161="CR", V161="CR", W161="CR", X161="CR", Y161="CR", Z161="CR", AA161="CR", AB161="CR", AC161="CR", AD161="CR", AE161="CR", AF161="CR", AG161="CR", AH161="CR", AI161="CR", AJ161="CR", AK161="CR", AL161="CR", AM161="CR", AN161="CR", AO161="CR", AP161="CR", AQ161="CR", AR161="CR", AS161="CR", AT161="CR", AU161="CR", AV161="CR", AW161="CR", AX161="CR"), "***CLUB RECORD***", "")</f>
        <v/>
      </c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1"/>
      <c r="AS161" s="21"/>
      <c r="AT161" s="21"/>
      <c r="AU161" s="21"/>
      <c r="AV161" s="21"/>
      <c r="AW161" s="21"/>
      <c r="AX161" s="21"/>
    </row>
    <row r="162" spans="1:50" ht="15" x14ac:dyDescent="0.25">
      <c r="A162" s="2">
        <v>200</v>
      </c>
      <c r="B162" s="2" t="s">
        <v>300</v>
      </c>
      <c r="C162" s="2" t="s">
        <v>301</v>
      </c>
      <c r="D162" s="13" t="s">
        <v>48</v>
      </c>
      <c r="E162" s="14">
        <v>30.8</v>
      </c>
      <c r="F162" s="19">
        <v>39903</v>
      </c>
      <c r="G162" s="2" t="s">
        <v>294</v>
      </c>
      <c r="H162" s="2" t="s">
        <v>295</v>
      </c>
      <c r="I162" s="20" t="str">
        <f>IF(OR(K162="CR", J162="CR", L162="CR", M162="CR", N162="CR", O162="CR", P162="CR", Q162="CR", R162="CR", S162="CR",T162="CR", U162="CR", V162="CR", W162="CR", X162="CR", Y162="CR", Z162="CR", AA162="CR", AB162="CR", AC162="CR", AD162="CR", AE162="CR", AF162="CR", AG162="CR", AH162="CR", AI162="CR", AJ162="CR", AK162="CR", AL162="CR", AM162="CR", AN162="CR", AO162="CR", AP162="CR", AQ162="CR", AR162="CR", AS162="CR", AT162="CR", AU162="CR", AV162="CR", AW162="CR", AX162="CR"), "***CLUB RECORD***", "")</f>
        <v/>
      </c>
      <c r="J162" s="21" t="str">
        <f>IF(AND(A162=100, OR(AND(D162='club records'!$B$6, E162&lt;='club records'!$C$6), AND(D162='club records'!$B$7, E162&lt;='club records'!$C$7), AND(D162='club records'!$B$8, E162&lt;='club records'!$C$8), AND(D162='club records'!$B$9, E162&lt;='club records'!$C$9), AND(D162='club records'!$B$10, E162&lt;='club records'!$C$10))),"CR"," ")</f>
        <v xml:space="preserve"> </v>
      </c>
      <c r="K162" s="21" t="str">
        <f>IF(AND(A162=200, OR(AND(D162='club records'!$B$11, E162&lt;='club records'!$C$11), AND(D162='club records'!$B$12, E162&lt;='club records'!$C$12), AND(D162='club records'!$B$13, E162&lt;='club records'!$C$13), AND(D162='club records'!$B$14, E162&lt;='club records'!$C$14), AND(D162='club records'!$B$15, E162&lt;='club records'!$C$15))),"CR"," ")</f>
        <v xml:space="preserve"> </v>
      </c>
      <c r="L162" s="21" t="str">
        <f>IF(AND(A162=300, OR(AND(D162='club records'!$B$16, E162&lt;='club records'!$C$16), AND(D162='club records'!$B$17, E162&lt;='club records'!$C$17))),"CR"," ")</f>
        <v xml:space="preserve"> </v>
      </c>
      <c r="M162" s="21" t="str">
        <f>IF(AND(A162=400, OR(AND(D162='club records'!$B$19, E162&lt;='club records'!$C$19), AND(D162='club records'!$B$20, E162&lt;='club records'!$C$20), AND(D162='club records'!$B$21, E162&lt;='club records'!$C$21))),"CR"," ")</f>
        <v xml:space="preserve"> </v>
      </c>
      <c r="N162" s="21" t="str">
        <f>IF(AND(A162=800, OR(AND(D162='club records'!$B$22, E162&lt;='club records'!$C$22), AND(D162='club records'!$B$23, E162&lt;='club records'!$C$23), AND(D162='club records'!$B$24, E162&lt;='club records'!$C$24), AND(D162='club records'!$B$25, E162&lt;='club records'!$C$25), AND(D162='club records'!$B$26, E162&lt;='club records'!$C$26))),"CR"," ")</f>
        <v xml:space="preserve"> </v>
      </c>
      <c r="O162" s="21" t="str">
        <f>IF(AND(A162=1200, AND(D162='club records'!$B$28, E162&lt;='club records'!$C$28)),"CR"," ")</f>
        <v xml:space="preserve"> </v>
      </c>
      <c r="P162" s="21" t="str">
        <f>IF(AND(A162=1500, OR(AND(D162='club records'!$B$29, E162&lt;='club records'!$C$29), AND(D162='club records'!$B$30, E162&lt;='club records'!$C$30), AND(D162='club records'!$B$31, E162&lt;='club records'!$C$31), AND(D162='club records'!$B$32, E162&lt;='club records'!$C$32), AND(D162='club records'!$B$33, E162&lt;='club records'!$C$33))),"CR"," ")</f>
        <v xml:space="preserve"> </v>
      </c>
      <c r="Q162" s="21" t="str">
        <f>IF(AND(A162="1M", AND(D162='club records'!$B$37,E162&lt;='club records'!$C$37)),"CR"," ")</f>
        <v xml:space="preserve"> </v>
      </c>
      <c r="R162" s="21" t="str">
        <f>IF(AND(A162=3000, OR(AND(D162='club records'!$B$39, E162&lt;='club records'!$C$39), AND(D162='club records'!$B$40, E162&lt;='club records'!$C$40), AND(D162='club records'!$B$41, E162&lt;='club records'!$C$41))),"CR"," ")</f>
        <v xml:space="preserve"> </v>
      </c>
      <c r="S162" s="21" t="str">
        <f>IF(AND(A162=5000, OR(AND(D162='club records'!$B$42, E162&lt;='club records'!$C$42), AND(D162='club records'!$B$43, E162&lt;='club records'!$C$43))),"CR"," ")</f>
        <v xml:space="preserve"> </v>
      </c>
      <c r="T162" s="21" t="str">
        <f>IF(AND(A162=10000, OR(AND(D162='club records'!$B$44, E162&lt;='club records'!$C$44), AND(D162='club records'!$B$45, E162&lt;='club records'!$C$45))),"CR"," ")</f>
        <v xml:space="preserve"> </v>
      </c>
      <c r="U162" s="22" t="str">
        <f>IF(AND(A162="high jump", OR(AND(D162='club records'!$F$1, E162&gt;='club records'!$G$1), AND(D162='club records'!$F$2, E162&gt;='club records'!$G$2), AND(D162='club records'!$F$3, E162&gt;='club records'!$G$3),AND(D162='club records'!$F$4, E162&gt;='club records'!$G$4), AND(D162='club records'!$F$5, E162&gt;='club records'!$G$5))), "CR", " ")</f>
        <v xml:space="preserve"> </v>
      </c>
      <c r="V162" s="22" t="str">
        <f>IF(AND(A162="long jump", OR(AND(D162='club records'!$F$6, E162&gt;='club records'!$G$6), AND(D162='club records'!$F$7, E162&gt;='club records'!$G$7), AND(D162='club records'!$F$8, E162&gt;='club records'!$G$8), AND(D162='club records'!$F$9, E162&gt;='club records'!$G$9), AND(D162='club records'!$F$10, E162&gt;='club records'!$G$10))), "CR", " ")</f>
        <v xml:space="preserve"> </v>
      </c>
      <c r="W162" s="22" t="str">
        <f>IF(AND(A162="triple jump", OR(AND(D162='club records'!$F$11, E162&gt;='club records'!$G$11), AND(D162='club records'!$F$12, E162&gt;='club records'!$G$12), AND(D162='club records'!$F$13, E162&gt;='club records'!$G$13), AND(D162='club records'!$F$14, E162&gt;='club records'!$G$14), AND(D162='club records'!$F$15, E162&gt;='club records'!$G$15))), "CR", " ")</f>
        <v xml:space="preserve"> </v>
      </c>
      <c r="X162" s="22" t="str">
        <f>IF(AND(A162="pole vault", OR(AND(D162='club records'!$F$16, E162&gt;='club records'!$G$16), AND(D162='club records'!$F$17, E162&gt;='club records'!$G$17), AND(D162='club records'!$F$18, E162&gt;='club records'!$G$18), AND(D162='club records'!$F$19, E162&gt;='club records'!$G$19), AND(D162='club records'!$F$20, E162&gt;='club records'!$G$20))), "CR", " ")</f>
        <v xml:space="preserve"> </v>
      </c>
      <c r="Y162" s="22" t="str">
        <f>IF(AND(A162="discus 0.75", AND(D162='club records'!$F$21, E162&gt;='club records'!$G$21)), "CR", " ")</f>
        <v xml:space="preserve"> </v>
      </c>
      <c r="Z162" s="22" t="str">
        <f>IF(AND(A162="discus 1", OR(AND(D162='club records'!$F$22, E162&gt;='club records'!$G$22), AND(D162='club records'!$F$23, E162&gt;='club records'!$G$23), AND(D162='club records'!$F$24, E162&gt;='club records'!$G$24), AND(D162='club records'!$F$25, E162&gt;='club records'!$G$25))), "CR", " ")</f>
        <v xml:space="preserve"> </v>
      </c>
      <c r="AA162" s="22" t="str">
        <f>IF(AND(A162="hammer 3", OR(AND(D162='club records'!$F$26, E162&gt;='club records'!$G$26), AND(D162='club records'!$F$27, E162&gt;='club records'!$G$27), AND(D162='club records'!$F$28, E162&gt;='club records'!$G$28))), "CR", " ")</f>
        <v xml:space="preserve"> </v>
      </c>
      <c r="AB162" s="22" t="str">
        <f>IF(AND(A162="hammer 4", OR(AND(D162='club records'!$F$29, E162&gt;='club records'!$G$29), AND(D162='club records'!$F$30, E162&gt;='club records'!$G$30))), "CR", " ")</f>
        <v xml:space="preserve"> </v>
      </c>
      <c r="AC162" s="22" t="str">
        <f>IF(AND(A162="javelin 400", AND(D162='club records'!$F$31, E162&gt;='club records'!$G$31)), "CR", " ")</f>
        <v xml:space="preserve"> </v>
      </c>
      <c r="AD162" s="22" t="str">
        <f>IF(AND(A162="javelin 500", OR(AND(D162='club records'!$F$32, E162&gt;='club records'!$G$32), AND(D162='club records'!$F$33, E162&gt;='club records'!$G$33))), "CR", " ")</f>
        <v xml:space="preserve"> </v>
      </c>
      <c r="AE162" s="22" t="str">
        <f>IF(AND(A162="javelin 600", OR(AND(D162='club records'!$F$34, E162&gt;='club records'!$G$34), AND(D162='club records'!$F$35, E162&gt;='club records'!$G$35))), "CR", " ")</f>
        <v xml:space="preserve"> </v>
      </c>
      <c r="AF162" s="22" t="str">
        <f>IF(AND(A162="shot 2.72", AND(D162='club records'!$F$36, E162&gt;='club records'!$G$36)), "CR", " ")</f>
        <v xml:space="preserve"> </v>
      </c>
      <c r="AG162" s="22" t="str">
        <f>IF(AND(A162="shot 3", OR(AND(D162='club records'!$F$37, E162&gt;='club records'!$G$37), AND(D162='club records'!$F$38, E162&gt;='club records'!$G$38))), "CR", " ")</f>
        <v xml:space="preserve"> </v>
      </c>
      <c r="AH162" s="22" t="str">
        <f>IF(AND(A162="shot 4", OR(AND(D162='club records'!$F$39, E162&gt;='club records'!$G$39), AND(D162='club records'!$F$40, E162&gt;='club records'!$G$40))), "CR", " ")</f>
        <v xml:space="preserve"> </v>
      </c>
      <c r="AI162" s="22" t="str">
        <f>IF(AND(A162="70H", AND(D162='club records'!$J$6, E162&lt;='club records'!$K$6)), "CR", " ")</f>
        <v xml:space="preserve"> </v>
      </c>
      <c r="AJ162" s="22" t="str">
        <f>IF(AND(A162="75H", AND(D162='club records'!$J$7, E162&lt;='club records'!$K$7)), "CR", " ")</f>
        <v xml:space="preserve"> </v>
      </c>
      <c r="AK162" s="22" t="str">
        <f>IF(AND(A162="80H", AND(D162='club records'!$J$8, E162&lt;='club records'!$K$8)), "CR", " ")</f>
        <v xml:space="preserve"> </v>
      </c>
      <c r="AL162" s="22" t="str">
        <f>IF(AND(A162="100H", OR(AND(D162='club records'!$J$9, E162&lt;='club records'!$K$9), AND(D162='club records'!$J$10, E162&lt;='club records'!$K$10))), "CR", " ")</f>
        <v xml:space="preserve"> </v>
      </c>
      <c r="AM162" s="22" t="str">
        <f>IF(AND(A162="300H", AND(D162='club records'!$J$11, E162&lt;='club records'!$K$11)), "CR", " ")</f>
        <v xml:space="preserve"> </v>
      </c>
      <c r="AN162" s="22" t="str">
        <f>IF(AND(A162="400H", OR(AND(D162='club records'!$J$12, E162&lt;='club records'!$K$12), AND(D162='club records'!$J$13, E162&lt;='club records'!$K$13), AND(D162='club records'!$J$14, E162&lt;='club records'!$K$14))), "CR", " ")</f>
        <v xml:space="preserve"> </v>
      </c>
      <c r="AO162" s="22" t="str">
        <f>IF(AND(A162="1500SC", OR(AND(D162='club records'!$J$15, E162&lt;='club records'!$K$15), AND(D162='club records'!$J$16, E162&lt;='club records'!$K$16))), "CR", " ")</f>
        <v xml:space="preserve"> </v>
      </c>
      <c r="AP162" s="22" t="str">
        <f>IF(AND(A162="2000SC", OR(AND(D162='club records'!$J$18, E162&lt;='club records'!$K$18), AND(D162='club records'!$J$19, E162&lt;='club records'!$K$19))), "CR", " ")</f>
        <v xml:space="preserve"> </v>
      </c>
      <c r="AQ162" s="22" t="str">
        <f>IF(AND(A162="3000SC", AND(D162='club records'!$J$21, E162&lt;='club records'!$K$21)), "CR", " ")</f>
        <v xml:space="preserve"> </v>
      </c>
      <c r="AR162" s="21" t="str">
        <f>IF(AND(A162="4x100", OR(AND(D162='club records'!$N$1, E162&lt;='club records'!$O$1), AND(D162='club records'!$N$2, E162&lt;='club records'!$O$2), AND(D162='club records'!$N$3, E162&lt;='club records'!$O$3), AND(D162='club records'!$N$4, E162&lt;='club records'!$O$4), AND(D162='club records'!$N$5, E162&lt;='club records'!$O$5))), "CR", " ")</f>
        <v xml:space="preserve"> </v>
      </c>
      <c r="AS162" s="21" t="str">
        <f>IF(AND(A162="4x200", OR(AND(D162='club records'!$N$6, E162&lt;='club records'!$O$6), AND(D162='club records'!$N$7, E162&lt;='club records'!$O$7), AND(D162='club records'!$N$8, E162&lt;='club records'!$O$8), AND(D162='club records'!$N$9, E162&lt;='club records'!$O$9), AND(D162='club records'!$N$10, E162&lt;='club records'!$O$10))), "CR", " ")</f>
        <v xml:space="preserve"> </v>
      </c>
      <c r="AT162" s="21" t="str">
        <f>IF(AND(A162="4x300", OR(AND(D162='club records'!$N$11, E162&lt;='club records'!$O$11), AND(D162='club records'!$N$12, E162&lt;='club records'!$O$12))), "CR", " ")</f>
        <v xml:space="preserve"> </v>
      </c>
      <c r="AU162" s="21" t="str">
        <f>IF(AND(A162="4x400", OR(AND(D162='club records'!$N$13, E162&lt;='club records'!$O$13), AND(D162='club records'!$N$14, E162&lt;='club records'!$O$14), AND(D162='club records'!$N$15, E162&lt;='club records'!$O$15))), "CR", " ")</f>
        <v xml:space="preserve"> </v>
      </c>
      <c r="AV162" s="21" t="str">
        <f>IF(AND(A162="3x800", OR(AND(D162='club records'!$N$16, E162&lt;='club records'!$O$16), AND(D162='club records'!$N$17, E162&lt;='club records'!$O$17), AND(D162='club records'!$N$18, E162&lt;='club records'!$O$18), AND(D162='club records'!$N$19, E162&lt;='club records'!$O$19))), "CR", " ")</f>
        <v xml:space="preserve"> </v>
      </c>
      <c r="AW162" s="21" t="str">
        <f>IF(AND(A162="pentathlon", OR(AND(D162='club records'!$N$21, E162&gt;='club records'!$O$21), AND(D162='club records'!$N$22, E162&gt;='club records'!$O$22), AND(D162='club records'!$N$23, E162&gt;='club records'!$O$23), AND(D162='club records'!$N$24, E162&gt;='club records'!$O$24), AND(D162='club records'!$N$25, E162&gt;='club records'!$O$25))), "CR", " ")</f>
        <v xml:space="preserve"> </v>
      </c>
      <c r="AX162" s="21" t="str">
        <f>IF(AND(A162="heptathlon", OR(AND(D162='club records'!$N$26, E162&gt;='club records'!$O$26), AND(D162='club records'!$N$27, E162&gt;='club records'!$O$27), AND(D162='club records'!$N$28, E162&gt;='club records'!$O$28), )), "CR", " ")</f>
        <v xml:space="preserve"> </v>
      </c>
    </row>
    <row r="163" spans="1:50" ht="15" x14ac:dyDescent="0.25">
      <c r="A163" s="2">
        <v>200</v>
      </c>
      <c r="B163" s="2" t="s">
        <v>327</v>
      </c>
      <c r="C163" s="2" t="s">
        <v>328</v>
      </c>
      <c r="D163" s="13" t="s">
        <v>48</v>
      </c>
      <c r="E163" s="14">
        <v>31.21</v>
      </c>
      <c r="F163" s="19">
        <v>39903</v>
      </c>
      <c r="G163" s="2" t="s">
        <v>294</v>
      </c>
      <c r="H163" s="2" t="s">
        <v>295</v>
      </c>
      <c r="I163" s="20" t="str">
        <f>IF(OR(K163="CR", J163="CR", L163="CR", M163="CR", N163="CR", O163="CR", P163="CR", Q163="CR", R163="CR", S163="CR",T163="CR", U163="CR", V163="CR", W163="CR", X163="CR", Y163="CR", Z163="CR", AA163="CR", AB163="CR", AC163="CR", AD163="CR", AE163="CR", AF163="CR", AG163="CR", AH163="CR", AI163="CR", AJ163="CR", AK163="CR", AL163="CR", AM163="CR", AN163="CR", AO163="CR", AP163="CR", AQ163="CR", AR163="CR", AS163="CR", AT163="CR", AU163="CR", AV163="CR", AW163="CR", AX163="CR"), "***CLUB RECORD***", "")</f>
        <v/>
      </c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1"/>
      <c r="AS163" s="21"/>
      <c r="AT163" s="21"/>
      <c r="AU163" s="21"/>
      <c r="AV163" s="21"/>
      <c r="AW163" s="21"/>
      <c r="AX163" s="21"/>
    </row>
    <row r="164" spans="1:50" ht="15" x14ac:dyDescent="0.25">
      <c r="A164" s="2">
        <v>200</v>
      </c>
      <c r="B164" s="2" t="s">
        <v>306</v>
      </c>
      <c r="C164" s="2" t="s">
        <v>307</v>
      </c>
      <c r="D164" s="13" t="s">
        <v>48</v>
      </c>
      <c r="E164" s="14">
        <v>33.409999999999997</v>
      </c>
      <c r="F164" s="19">
        <v>39903</v>
      </c>
      <c r="G164" s="2" t="s">
        <v>294</v>
      </c>
      <c r="H164" s="2" t="s">
        <v>295</v>
      </c>
      <c r="I164" s="20" t="str">
        <f>IF(OR(K164="CR", J164="CR", L164="CR", M164="CR", N164="CR", O164="CR", P164="CR", Q164="CR", R164="CR", S164="CR",T164="CR", U164="CR", V164="CR", W164="CR", X164="CR", Y164="CR", Z164="CR", AA164="CR", AB164="CR", AC164="CR", AD164="CR", AE164="CR", AF164="CR", AG164="CR", AH164="CR", AI164="CR", AJ164="CR", AK164="CR", AL164="CR", AM164="CR", AN164="CR", AO164="CR", AP164="CR", AQ164="CR", AR164="CR", AS164="CR", AT164="CR", AU164="CR", AV164="CR", AW164="CR", AX164="CR"), "***CLUB RECORD***", "")</f>
        <v/>
      </c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1"/>
      <c r="AS164" s="21"/>
      <c r="AT164" s="21"/>
      <c r="AU164" s="21"/>
      <c r="AV164" s="21"/>
      <c r="AW164" s="21"/>
      <c r="AX164" s="21"/>
    </row>
    <row r="165" spans="1:50" ht="15" x14ac:dyDescent="0.25">
      <c r="A165" s="2">
        <v>200</v>
      </c>
      <c r="B165" s="2" t="s">
        <v>80</v>
      </c>
      <c r="C165" s="2" t="s">
        <v>37</v>
      </c>
      <c r="D165" s="13" t="s">
        <v>48</v>
      </c>
      <c r="E165" s="14">
        <v>33.549999999999997</v>
      </c>
      <c r="F165" s="19">
        <v>39903</v>
      </c>
      <c r="G165" s="2" t="s">
        <v>294</v>
      </c>
      <c r="H165" s="2" t="s">
        <v>295</v>
      </c>
      <c r="I165" s="20" t="str">
        <f>IF(OR(K165="CR", J165="CR", L165="CR", M165="CR", N165="CR", O165="CR", P165="CR", Q165="CR", R165="CR", S165="CR",T165="CR", U165="CR", V165="CR", W165="CR", X165="CR", Y165="CR", Z165="CR", AA165="CR", AB165="CR", AC165="CR", AD165="CR", AE165="CR", AF165="CR", AG165="CR", AH165="CR", AI165="CR", AJ165="CR", AK165="CR", AL165="CR", AM165="CR", AN165="CR", AO165="CR", AP165="CR", AQ165="CR", AR165="CR", AS165="CR", AT165="CR", AU165="CR", AV165="CR", AW165="CR", AX165="CR"), "***CLUB RECORD***", "")</f>
        <v/>
      </c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1"/>
      <c r="AS165" s="21"/>
      <c r="AT165" s="21"/>
      <c r="AU165" s="21"/>
      <c r="AV165" s="21"/>
      <c r="AW165" s="21"/>
      <c r="AX165" s="21"/>
    </row>
    <row r="166" spans="1:50" ht="15" x14ac:dyDescent="0.25">
      <c r="A166" s="2">
        <v>200</v>
      </c>
      <c r="B166" s="2" t="s">
        <v>302</v>
      </c>
      <c r="C166" s="2" t="s">
        <v>303</v>
      </c>
      <c r="D166" s="13" t="s">
        <v>48</v>
      </c>
      <c r="E166" s="14">
        <v>33.58</v>
      </c>
      <c r="F166" s="19">
        <v>39903</v>
      </c>
      <c r="G166" s="2" t="s">
        <v>294</v>
      </c>
      <c r="H166" s="2" t="s">
        <v>295</v>
      </c>
      <c r="I166" s="20" t="str">
        <f>IF(OR(K166="CR", J166="CR", L166="CR", M166="CR", N166="CR", O166="CR", P166="CR", Q166="CR", R166="CR", S166="CR",T166="CR", U166="CR", V166="CR", W166="CR", X166="CR", Y166="CR", Z166="CR", AA166="CR", AB166="CR", AC166="CR", AD166="CR", AE166="CR", AF166="CR", AG166="CR", AH166="CR", AI166="CR", AJ166="CR", AK166="CR", AL166="CR", AM166="CR", AN166="CR", AO166="CR", AP166="CR", AQ166="CR", AR166="CR", AS166="CR", AT166="CR", AU166="CR", AV166="CR", AW166="CR", AX166="CR"), "***CLUB RECORD***", "")</f>
        <v/>
      </c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1"/>
      <c r="AS166" s="21"/>
      <c r="AT166" s="21"/>
      <c r="AU166" s="21"/>
      <c r="AV166" s="21"/>
      <c r="AW166" s="21"/>
      <c r="AX166" s="21"/>
    </row>
    <row r="167" spans="1:50" ht="15" x14ac:dyDescent="0.25">
      <c r="A167" s="2">
        <v>200</v>
      </c>
      <c r="B167" s="2" t="s">
        <v>318</v>
      </c>
      <c r="C167" s="2" t="s">
        <v>319</v>
      </c>
      <c r="D167" s="13" t="s">
        <v>48</v>
      </c>
      <c r="E167" s="14">
        <v>33.880000000000003</v>
      </c>
      <c r="F167" s="19">
        <v>39903</v>
      </c>
      <c r="G167" s="2" t="s">
        <v>294</v>
      </c>
      <c r="H167" s="2" t="s">
        <v>295</v>
      </c>
      <c r="I167" s="20" t="str">
        <f>IF(OR(K167="CR", J167="CR", L167="CR", M167="CR", N167="CR", O167="CR", P167="CR", Q167="CR", R167="CR", S167="CR",T167="CR", U167="CR", V167="CR", W167="CR", X167="CR", Y167="CR", Z167="CR", AA167="CR", AB167="CR", AC167="CR", AD167="CR", AE167="CR", AF167="CR", AG167="CR", AH167="CR", AI167="CR", AJ167="CR", AK167="CR", AL167="CR", AM167="CR", AN167="CR", AO167="CR", AP167="CR", AQ167="CR", AR167="CR", AS167="CR", AT167="CR", AU167="CR", AV167="CR", AW167="CR", AX167="CR"), "***CLUB RECORD***", "")</f>
        <v/>
      </c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1"/>
      <c r="AS167" s="21"/>
      <c r="AT167" s="21"/>
      <c r="AU167" s="21"/>
      <c r="AV167" s="21"/>
      <c r="AW167" s="21"/>
      <c r="AX167" s="21"/>
    </row>
    <row r="168" spans="1:50" ht="15" x14ac:dyDescent="0.25">
      <c r="A168" s="2">
        <v>800</v>
      </c>
      <c r="B168" s="2" t="s">
        <v>118</v>
      </c>
      <c r="C168" s="2" t="s">
        <v>154</v>
      </c>
      <c r="D168" s="13" t="s">
        <v>48</v>
      </c>
      <c r="E168" s="14" t="s">
        <v>389</v>
      </c>
      <c r="F168" s="19">
        <v>43604</v>
      </c>
      <c r="G168" s="2" t="s">
        <v>341</v>
      </c>
      <c r="H168" s="2" t="s">
        <v>386</v>
      </c>
      <c r="I168" s="20" t="str">
        <f>IF(OR(K168="CR", J168="CR", L168="CR", M168="CR", N168="CR", O168="CR", P168="CR", Q168="CR", R168="CR", S168="CR",T168="CR", U168="CR", V168="CR", W168="CR", X168="CR", Y168="CR", Z168="CR", AA168="CR", AB168="CR", AC168="CR", AD168="CR", AE168="CR", AF168="CR", AG168="CR", AH168="CR", AI168="CR", AJ168="CR", AK168="CR", AL168="CR", AM168="CR", AN168="CR", AO168="CR", AP168="CR", AQ168="CR", AR168="CR", AS168="CR", AT168="CR", AU168="CR", AV168="CR", AW168="CR", AX168="CR"), "***CLUB RECORD***", "")</f>
        <v/>
      </c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1"/>
      <c r="AS168" s="21"/>
      <c r="AT168" s="21"/>
      <c r="AU168" s="21"/>
      <c r="AV168" s="21"/>
      <c r="AW168" s="21"/>
      <c r="AX168" s="21"/>
    </row>
    <row r="169" spans="1:50" ht="15" x14ac:dyDescent="0.25">
      <c r="A169" s="2">
        <v>800</v>
      </c>
      <c r="B169" s="2" t="s">
        <v>80</v>
      </c>
      <c r="C169" s="2" t="s">
        <v>37</v>
      </c>
      <c r="D169" s="13" t="s">
        <v>48</v>
      </c>
      <c r="E169" s="14" t="s">
        <v>388</v>
      </c>
      <c r="F169" s="19">
        <v>43604</v>
      </c>
      <c r="G169" s="2" t="s">
        <v>341</v>
      </c>
      <c r="H169" s="2" t="s">
        <v>386</v>
      </c>
      <c r="I169" s="20" t="str">
        <f>IF(OR(K169="CR", J169="CR", L169="CR", M169="CR", N169="CR", O169="CR", P169="CR", Q169="CR", R169="CR", S169="CR",T169="CR", U169="CR", V169="CR", W169="CR", X169="CR", Y169="CR", Z169="CR", AA169="CR", AB169="CR", AC169="CR", AD169="CR", AE169="CR", AF169="CR", AG169="CR", AH169="CR", AI169="CR", AJ169="CR", AK169="CR", AL169="CR", AM169="CR", AN169="CR", AO169="CR", AP169="CR", AQ169="CR", AR169="CR", AS169="CR", AT169="CR", AU169="CR", AV169="CR", AW169="CR", AX169="CR"), "***CLUB RECORD***", "")</f>
        <v/>
      </c>
      <c r="J169" s="21" t="str">
        <f>IF(AND(A169=100, OR(AND(D169='club records'!$B$6, E169&lt;='club records'!$C$6), AND(D169='club records'!$B$7, E169&lt;='club records'!$C$7), AND(D169='club records'!$B$8, E169&lt;='club records'!$C$8), AND(D169='club records'!$B$9, E169&lt;='club records'!$C$9), AND(D169='club records'!$B$10, E169&lt;='club records'!$C$10))),"CR"," ")</f>
        <v xml:space="preserve"> </v>
      </c>
      <c r="K169" s="21" t="str">
        <f>IF(AND(A169=200, OR(AND(D169='club records'!$B$11, E169&lt;='club records'!$C$11), AND(D169='club records'!$B$12, E169&lt;='club records'!$C$12), AND(D169='club records'!$B$13, E169&lt;='club records'!$C$13), AND(D169='club records'!$B$14, E169&lt;='club records'!$C$14), AND(D169='club records'!$B$15, E169&lt;='club records'!$C$15))),"CR"," ")</f>
        <v xml:space="preserve"> </v>
      </c>
      <c r="L169" s="21" t="str">
        <f>IF(AND(A169=300, OR(AND(D169='club records'!$B$16, E169&lt;='club records'!$C$16), AND(D169='club records'!$B$17, E169&lt;='club records'!$C$17))),"CR"," ")</f>
        <v xml:space="preserve"> </v>
      </c>
      <c r="M169" s="21" t="str">
        <f>IF(AND(A169=400, OR(AND(D169='club records'!$B$19, E169&lt;='club records'!$C$19), AND(D169='club records'!$B$20, E169&lt;='club records'!$C$20), AND(D169='club records'!$B$21, E169&lt;='club records'!$C$21))),"CR"," ")</f>
        <v xml:space="preserve"> </v>
      </c>
      <c r="N169" s="21" t="str">
        <f>IF(AND(A169=800, OR(AND(D169='club records'!$B$22, E169&lt;='club records'!$C$22), AND(D169='club records'!$B$23, E169&lt;='club records'!$C$23), AND(D169='club records'!$B$24, E169&lt;='club records'!$C$24), AND(D169='club records'!$B$25, E169&lt;='club records'!$C$25), AND(D169='club records'!$B$26, E169&lt;='club records'!$C$26))),"CR"," ")</f>
        <v xml:space="preserve"> </v>
      </c>
      <c r="O169" s="21" t="str">
        <f>IF(AND(A169=1200, AND(D169='club records'!$B$28, E169&lt;='club records'!$C$28)),"CR"," ")</f>
        <v xml:space="preserve"> </v>
      </c>
      <c r="P169" s="21" t="str">
        <f>IF(AND(A169=1500, OR(AND(D169='club records'!$B$29, E169&lt;='club records'!$C$29), AND(D169='club records'!$B$30, E169&lt;='club records'!$C$30), AND(D169='club records'!$B$31, E169&lt;='club records'!$C$31), AND(D169='club records'!$B$32, E169&lt;='club records'!$C$32), AND(D169='club records'!$B$33, E169&lt;='club records'!$C$33))),"CR"," ")</f>
        <v xml:space="preserve"> </v>
      </c>
      <c r="Q169" s="21" t="str">
        <f>IF(AND(A169="1M", AND(D169='club records'!$B$37,E169&lt;='club records'!$C$37)),"CR"," ")</f>
        <v xml:space="preserve"> </v>
      </c>
      <c r="R169" s="21" t="str">
        <f>IF(AND(A169=3000, OR(AND(D169='club records'!$B$39, E169&lt;='club records'!$C$39), AND(D169='club records'!$B$40, E169&lt;='club records'!$C$40), AND(D169='club records'!$B$41, E169&lt;='club records'!$C$41))),"CR"," ")</f>
        <v xml:space="preserve"> </v>
      </c>
      <c r="S169" s="21" t="str">
        <f>IF(AND(A169=5000, OR(AND(D169='club records'!$B$42, E169&lt;='club records'!$C$42), AND(D169='club records'!$B$43, E169&lt;='club records'!$C$43))),"CR"," ")</f>
        <v xml:space="preserve"> </v>
      </c>
      <c r="T169" s="21" t="str">
        <f>IF(AND(A169=10000, OR(AND(D169='club records'!$B$44, E169&lt;='club records'!$C$44), AND(D169='club records'!$B$45, E169&lt;='club records'!$C$45))),"CR"," ")</f>
        <v xml:space="preserve"> </v>
      </c>
      <c r="U169" s="22" t="str">
        <f>IF(AND(A169="high jump", OR(AND(D169='club records'!$F$1, E169&gt;='club records'!$G$1), AND(D169='club records'!$F$2, E169&gt;='club records'!$G$2), AND(D169='club records'!$F$3, E169&gt;='club records'!$G$3),AND(D169='club records'!$F$4, E169&gt;='club records'!$G$4), AND(D169='club records'!$F$5, E169&gt;='club records'!$G$5))), "CR", " ")</f>
        <v xml:space="preserve"> </v>
      </c>
      <c r="V169" s="22" t="str">
        <f>IF(AND(A169="long jump", OR(AND(D169='club records'!$F$6, E169&gt;='club records'!$G$6), AND(D169='club records'!$F$7, E169&gt;='club records'!$G$7), AND(D169='club records'!$F$8, E169&gt;='club records'!$G$8), AND(D169='club records'!$F$9, E169&gt;='club records'!$G$9), AND(D169='club records'!$F$10, E169&gt;='club records'!$G$10))), "CR", " ")</f>
        <v xml:space="preserve"> </v>
      </c>
      <c r="W169" s="22" t="str">
        <f>IF(AND(A169="triple jump", OR(AND(D169='club records'!$F$11, E169&gt;='club records'!$G$11), AND(D169='club records'!$F$12, E169&gt;='club records'!$G$12), AND(D169='club records'!$F$13, E169&gt;='club records'!$G$13), AND(D169='club records'!$F$14, E169&gt;='club records'!$G$14), AND(D169='club records'!$F$15, E169&gt;='club records'!$G$15))), "CR", " ")</f>
        <v xml:space="preserve"> </v>
      </c>
      <c r="X169" s="22" t="str">
        <f>IF(AND(A169="pole vault", OR(AND(D169='club records'!$F$16, E169&gt;='club records'!$G$16), AND(D169='club records'!$F$17, E169&gt;='club records'!$G$17), AND(D169='club records'!$F$18, E169&gt;='club records'!$G$18), AND(D169='club records'!$F$19, E169&gt;='club records'!$G$19), AND(D169='club records'!$F$20, E169&gt;='club records'!$G$20))), "CR", " ")</f>
        <v xml:space="preserve"> </v>
      </c>
      <c r="Y169" s="22" t="str">
        <f>IF(AND(A169="discus 0.75", AND(D169='club records'!$F$21, E169&gt;='club records'!$G$21)), "CR", " ")</f>
        <v xml:space="preserve"> </v>
      </c>
      <c r="Z169" s="22" t="str">
        <f>IF(AND(A169="discus 1", OR(AND(D169='club records'!$F$22, E169&gt;='club records'!$G$22), AND(D169='club records'!$F$23, E169&gt;='club records'!$G$23), AND(D169='club records'!$F$24, E169&gt;='club records'!$G$24), AND(D169='club records'!$F$25, E169&gt;='club records'!$G$25))), "CR", " ")</f>
        <v xml:space="preserve"> </v>
      </c>
      <c r="AA169" s="22" t="str">
        <f>IF(AND(A169="hammer 3", OR(AND(D169='club records'!$F$26, E169&gt;='club records'!$G$26), AND(D169='club records'!$F$27, E169&gt;='club records'!$G$27), AND(D169='club records'!$F$28, E169&gt;='club records'!$G$28))), "CR", " ")</f>
        <v xml:space="preserve"> </v>
      </c>
      <c r="AB169" s="22" t="str">
        <f>IF(AND(A169="hammer 4", OR(AND(D169='club records'!$F$29, E169&gt;='club records'!$G$29), AND(D169='club records'!$F$30, E169&gt;='club records'!$G$30))), "CR", " ")</f>
        <v xml:space="preserve"> </v>
      </c>
      <c r="AC169" s="22" t="str">
        <f>IF(AND(A169="javelin 400", AND(D169='club records'!$F$31, E169&gt;='club records'!$G$31)), "CR", " ")</f>
        <v xml:space="preserve"> </v>
      </c>
      <c r="AD169" s="22" t="str">
        <f>IF(AND(A169="javelin 500", OR(AND(D169='club records'!$F$32, E169&gt;='club records'!$G$32), AND(D169='club records'!$F$33, E169&gt;='club records'!$G$33))), "CR", " ")</f>
        <v xml:space="preserve"> </v>
      </c>
      <c r="AE169" s="22" t="str">
        <f>IF(AND(A169="javelin 600", OR(AND(D169='club records'!$F$34, E169&gt;='club records'!$G$34), AND(D169='club records'!$F$35, E169&gt;='club records'!$G$35))), "CR", " ")</f>
        <v xml:space="preserve"> </v>
      </c>
      <c r="AF169" s="22" t="str">
        <f>IF(AND(A169="shot 2.72", AND(D169='club records'!$F$36, E169&gt;='club records'!$G$36)), "CR", " ")</f>
        <v xml:space="preserve"> </v>
      </c>
      <c r="AG169" s="22" t="str">
        <f>IF(AND(A169="shot 3", OR(AND(D169='club records'!$F$37, E169&gt;='club records'!$G$37), AND(D169='club records'!$F$38, E169&gt;='club records'!$G$38))), "CR", " ")</f>
        <v xml:space="preserve"> </v>
      </c>
      <c r="AH169" s="22" t="str">
        <f>IF(AND(A169="shot 4", OR(AND(D169='club records'!$F$39, E169&gt;='club records'!$G$39), AND(D169='club records'!$F$40, E169&gt;='club records'!$G$40))), "CR", " ")</f>
        <v xml:space="preserve"> </v>
      </c>
      <c r="AI169" s="22" t="str">
        <f>IF(AND(A169="70H", AND(D169='club records'!$J$6, E169&lt;='club records'!$K$6)), "CR", " ")</f>
        <v xml:space="preserve"> </v>
      </c>
      <c r="AJ169" s="22" t="str">
        <f>IF(AND(A169="75H", AND(D169='club records'!$J$7, E169&lt;='club records'!$K$7)), "CR", " ")</f>
        <v xml:space="preserve"> </v>
      </c>
      <c r="AK169" s="22" t="str">
        <f>IF(AND(A169="80H", AND(D169='club records'!$J$8, E169&lt;='club records'!$K$8)), "CR", " ")</f>
        <v xml:space="preserve"> </v>
      </c>
      <c r="AL169" s="22" t="str">
        <f>IF(AND(A169="100H", OR(AND(D169='club records'!$J$9, E169&lt;='club records'!$K$9), AND(D169='club records'!$J$10, E169&lt;='club records'!$K$10))), "CR", " ")</f>
        <v xml:space="preserve"> </v>
      </c>
      <c r="AM169" s="22" t="str">
        <f>IF(AND(A169="300H", AND(D169='club records'!$J$11, E169&lt;='club records'!$K$11)), "CR", " ")</f>
        <v xml:space="preserve"> </v>
      </c>
      <c r="AN169" s="22" t="str">
        <f>IF(AND(A169="400H", OR(AND(D169='club records'!$J$12, E169&lt;='club records'!$K$12), AND(D169='club records'!$J$13, E169&lt;='club records'!$K$13), AND(D169='club records'!$J$14, E169&lt;='club records'!$K$14))), "CR", " ")</f>
        <v xml:space="preserve"> </v>
      </c>
      <c r="AO169" s="22" t="str">
        <f>IF(AND(A169="1500SC", OR(AND(D169='club records'!$J$15, E169&lt;='club records'!$K$15), AND(D169='club records'!$J$16, E169&lt;='club records'!$K$16))), "CR", " ")</f>
        <v xml:space="preserve"> </v>
      </c>
      <c r="AP169" s="22" t="str">
        <f>IF(AND(A169="2000SC", OR(AND(D169='club records'!$J$18, E169&lt;='club records'!$K$18), AND(D169='club records'!$J$19, E169&lt;='club records'!$K$19))), "CR", " ")</f>
        <v xml:space="preserve"> </v>
      </c>
      <c r="AQ169" s="22" t="str">
        <f>IF(AND(A169="3000SC", AND(D169='club records'!$J$21, E169&lt;='club records'!$K$21)), "CR", " ")</f>
        <v xml:space="preserve"> </v>
      </c>
      <c r="AR169" s="21" t="str">
        <f>IF(AND(A169="4x100", OR(AND(D169='club records'!$N$1, E169&lt;='club records'!$O$1), AND(D169='club records'!$N$2, E169&lt;='club records'!$O$2), AND(D169='club records'!$N$3, E169&lt;='club records'!$O$3), AND(D169='club records'!$N$4, E169&lt;='club records'!$O$4), AND(D169='club records'!$N$5, E169&lt;='club records'!$O$5))), "CR", " ")</f>
        <v xml:space="preserve"> </v>
      </c>
      <c r="AS169" s="21" t="str">
        <f>IF(AND(A169="4x200", OR(AND(D169='club records'!$N$6, E169&lt;='club records'!$O$6), AND(D169='club records'!$N$7, E169&lt;='club records'!$O$7), AND(D169='club records'!$N$8, E169&lt;='club records'!$O$8), AND(D169='club records'!$N$9, E169&lt;='club records'!$O$9), AND(D169='club records'!$N$10, E169&lt;='club records'!$O$10))), "CR", " ")</f>
        <v xml:space="preserve"> </v>
      </c>
      <c r="AT169" s="21" t="str">
        <f>IF(AND(A169="4x300", OR(AND(D169='club records'!$N$11, E169&lt;='club records'!$O$11), AND(D169='club records'!$N$12, E169&lt;='club records'!$O$12))), "CR", " ")</f>
        <v xml:space="preserve"> </v>
      </c>
      <c r="AU169" s="21" t="str">
        <f>IF(AND(A169="4x400", OR(AND(D169='club records'!$N$13, E169&lt;='club records'!$O$13), AND(D169='club records'!$N$14, E169&lt;='club records'!$O$14), AND(D169='club records'!$N$15, E169&lt;='club records'!$O$15))), "CR", " ")</f>
        <v xml:space="preserve"> </v>
      </c>
      <c r="AV169" s="21" t="str">
        <f>IF(AND(A169="3x800", OR(AND(D169='club records'!$N$16, E169&lt;='club records'!$O$16), AND(D169='club records'!$N$17, E169&lt;='club records'!$O$17), AND(D169='club records'!$N$18, E169&lt;='club records'!$O$18), AND(D169='club records'!$N$19, E169&lt;='club records'!$O$19))), "CR", " ")</f>
        <v xml:space="preserve"> </v>
      </c>
      <c r="AW169" s="21" t="str">
        <f>IF(AND(A169="pentathlon", OR(AND(D169='club records'!$N$21, E169&gt;='club records'!$O$21), AND(D169='club records'!$N$22, E169&gt;='club records'!$O$22), AND(D169='club records'!$N$23, E169&gt;='club records'!$O$23), AND(D169='club records'!$N$24, E169&gt;='club records'!$O$24), AND(D169='club records'!$N$25, E169&gt;='club records'!$O$25))), "CR", " ")</f>
        <v xml:space="preserve"> </v>
      </c>
      <c r="AX169" s="21" t="str">
        <f>IF(AND(A169="heptathlon", OR(AND(D169='club records'!$N$26, E169&gt;='club records'!$O$26), AND(D169='club records'!$N$27, E169&gt;='club records'!$O$27), AND(D169='club records'!$N$28, E169&gt;='club records'!$O$28), )), "CR", " ")</f>
        <v xml:space="preserve"> </v>
      </c>
    </row>
    <row r="170" spans="1:50" ht="15" x14ac:dyDescent="0.25">
      <c r="A170" s="2">
        <v>800</v>
      </c>
      <c r="B170" s="2" t="s">
        <v>381</v>
      </c>
      <c r="C170" s="2" t="s">
        <v>155</v>
      </c>
      <c r="D170" s="13" t="s">
        <v>48</v>
      </c>
      <c r="E170" s="14" t="s">
        <v>382</v>
      </c>
      <c r="F170" s="19">
        <v>43603</v>
      </c>
      <c r="G170" s="2" t="s">
        <v>333</v>
      </c>
      <c r="H170" s="2" t="s">
        <v>376</v>
      </c>
      <c r="I170" s="20" t="str">
        <f>IF(OR(K170="CR", J170="CR", L170="CR", M170="CR", N170="CR", O170="CR", P170="CR", Q170="CR", R170="CR", S170="CR",T170="CR", U170="CR", V170="CR", W170="CR", X170="CR", Y170="CR", Z170="CR", AA170="CR", AB170="CR", AC170="CR", AD170="CR", AE170="CR", AF170="CR", AG170="CR", AH170="CR", AI170="CR", AJ170="CR", AK170="CR", AL170="CR", AM170="CR", AN170="CR", AO170="CR", AP170="CR", AQ170="CR", AR170="CR", AS170="CR", AT170="CR", AU170="CR", AV170="CR", AW170="CR", AX170="CR"), "***CLUB RECORD***", "")</f>
        <v/>
      </c>
      <c r="J170" s="21" t="str">
        <f>IF(AND(A170=100, OR(AND(D170='club records'!$B$6, E170&lt;='club records'!$C$6), AND(D170='club records'!$B$7, E170&lt;='club records'!$C$7), AND(D170='club records'!$B$8, E170&lt;='club records'!$C$8), AND(D170='club records'!$B$9, E170&lt;='club records'!$C$9), AND(D170='club records'!$B$10, E170&lt;='club records'!$C$10))),"CR"," ")</f>
        <v xml:space="preserve"> </v>
      </c>
      <c r="K170" s="21" t="str">
        <f>IF(AND(A170=200, OR(AND(D170='club records'!$B$11, E170&lt;='club records'!$C$11), AND(D170='club records'!$B$12, E170&lt;='club records'!$C$12), AND(D170='club records'!$B$13, E170&lt;='club records'!$C$13), AND(D170='club records'!$B$14, E170&lt;='club records'!$C$14), AND(D170='club records'!$B$15, E170&lt;='club records'!$C$15))),"CR"," ")</f>
        <v xml:space="preserve"> </v>
      </c>
      <c r="L170" s="21" t="str">
        <f>IF(AND(A170=300, OR(AND(D170='club records'!$B$16, E170&lt;='club records'!$C$16), AND(D170='club records'!$B$17, E170&lt;='club records'!$C$17))),"CR"," ")</f>
        <v xml:space="preserve"> </v>
      </c>
      <c r="M170" s="21" t="str">
        <f>IF(AND(A170=400, OR(AND(D170='club records'!$B$19, E170&lt;='club records'!$C$19), AND(D170='club records'!$B$20, E170&lt;='club records'!$C$20), AND(D170='club records'!$B$21, E170&lt;='club records'!$C$21))),"CR"," ")</f>
        <v xml:space="preserve"> </v>
      </c>
      <c r="N170" s="21" t="str">
        <f>IF(AND(A170=800, OR(AND(D170='club records'!$B$22, E170&lt;='club records'!$C$22), AND(D170='club records'!$B$23, E170&lt;='club records'!$C$23), AND(D170='club records'!$B$24, E170&lt;='club records'!$C$24), AND(D170='club records'!$B$25, E170&lt;='club records'!$C$25), AND(D170='club records'!$B$26, E170&lt;='club records'!$C$26))),"CR"," ")</f>
        <v xml:space="preserve"> </v>
      </c>
      <c r="O170" s="21" t="str">
        <f>IF(AND(A170=1200, AND(D170='club records'!$B$28, E170&lt;='club records'!$C$28)),"CR"," ")</f>
        <v xml:space="preserve"> </v>
      </c>
      <c r="P170" s="21" t="str">
        <f>IF(AND(A170=1500, OR(AND(D170='club records'!$B$29, E170&lt;='club records'!$C$29), AND(D170='club records'!$B$30, E170&lt;='club records'!$C$30), AND(D170='club records'!$B$31, E170&lt;='club records'!$C$31), AND(D170='club records'!$B$32, E170&lt;='club records'!$C$32), AND(D170='club records'!$B$33, E170&lt;='club records'!$C$33))),"CR"," ")</f>
        <v xml:space="preserve"> </v>
      </c>
      <c r="Q170" s="21" t="str">
        <f>IF(AND(A170="1M", AND(D170='club records'!$B$37,E170&lt;='club records'!$C$37)),"CR"," ")</f>
        <v xml:space="preserve"> </v>
      </c>
      <c r="R170" s="21" t="str">
        <f>IF(AND(A170=3000, OR(AND(D170='club records'!$B$39, E170&lt;='club records'!$C$39), AND(D170='club records'!$B$40, E170&lt;='club records'!$C$40), AND(D170='club records'!$B$41, E170&lt;='club records'!$C$41))),"CR"," ")</f>
        <v xml:space="preserve"> </v>
      </c>
      <c r="S170" s="21" t="str">
        <f>IF(AND(A170=5000, OR(AND(D170='club records'!$B$42, E170&lt;='club records'!$C$42), AND(D170='club records'!$B$43, E170&lt;='club records'!$C$43))),"CR"," ")</f>
        <v xml:space="preserve"> </v>
      </c>
      <c r="T170" s="21" t="str">
        <f>IF(AND(A170=10000, OR(AND(D170='club records'!$B$44, E170&lt;='club records'!$C$44), AND(D170='club records'!$B$45, E170&lt;='club records'!$C$45))),"CR"," ")</f>
        <v xml:space="preserve"> </v>
      </c>
      <c r="U170" s="22" t="str">
        <f>IF(AND(A170="high jump", OR(AND(D170='club records'!$F$1, E170&gt;='club records'!$G$1), AND(D170='club records'!$F$2, E170&gt;='club records'!$G$2), AND(D170='club records'!$F$3, E170&gt;='club records'!$G$3),AND(D170='club records'!$F$4, E170&gt;='club records'!$G$4), AND(D170='club records'!$F$5, E170&gt;='club records'!$G$5))), "CR", " ")</f>
        <v xml:space="preserve"> </v>
      </c>
      <c r="V170" s="22" t="str">
        <f>IF(AND(A170="long jump", OR(AND(D170='club records'!$F$6, E170&gt;='club records'!$G$6), AND(D170='club records'!$F$7, E170&gt;='club records'!$G$7), AND(D170='club records'!$F$8, E170&gt;='club records'!$G$8), AND(D170='club records'!$F$9, E170&gt;='club records'!$G$9), AND(D170='club records'!$F$10, E170&gt;='club records'!$G$10))), "CR", " ")</f>
        <v xml:space="preserve"> </v>
      </c>
      <c r="W170" s="22" t="str">
        <f>IF(AND(A170="triple jump", OR(AND(D170='club records'!$F$11, E170&gt;='club records'!$G$11), AND(D170='club records'!$F$12, E170&gt;='club records'!$G$12), AND(D170='club records'!$F$13, E170&gt;='club records'!$G$13), AND(D170='club records'!$F$14, E170&gt;='club records'!$G$14), AND(D170='club records'!$F$15, E170&gt;='club records'!$G$15))), "CR", " ")</f>
        <v xml:space="preserve"> </v>
      </c>
      <c r="X170" s="22" t="str">
        <f>IF(AND(A170="pole vault", OR(AND(D170='club records'!$F$16, E170&gt;='club records'!$G$16), AND(D170='club records'!$F$17, E170&gt;='club records'!$G$17), AND(D170='club records'!$F$18, E170&gt;='club records'!$G$18), AND(D170='club records'!$F$19, E170&gt;='club records'!$G$19), AND(D170='club records'!$F$20, E170&gt;='club records'!$G$20))), "CR", " ")</f>
        <v xml:space="preserve"> </v>
      </c>
      <c r="Y170" s="22" t="str">
        <f>IF(AND(A170="discus 0.75", AND(D170='club records'!$F$21, E170&gt;='club records'!$G$21)), "CR", " ")</f>
        <v xml:space="preserve"> </v>
      </c>
      <c r="Z170" s="22" t="str">
        <f>IF(AND(A170="discus 1", OR(AND(D170='club records'!$F$22, E170&gt;='club records'!$G$22), AND(D170='club records'!$F$23, E170&gt;='club records'!$G$23), AND(D170='club records'!$F$24, E170&gt;='club records'!$G$24), AND(D170='club records'!$F$25, E170&gt;='club records'!$G$25))), "CR", " ")</f>
        <v xml:space="preserve"> </v>
      </c>
      <c r="AA170" s="22" t="str">
        <f>IF(AND(A170="hammer 3", OR(AND(D170='club records'!$F$26, E170&gt;='club records'!$G$26), AND(D170='club records'!$F$27, E170&gt;='club records'!$G$27), AND(D170='club records'!$F$28, E170&gt;='club records'!$G$28))), "CR", " ")</f>
        <v xml:space="preserve"> </v>
      </c>
      <c r="AB170" s="22" t="str">
        <f>IF(AND(A170="hammer 4", OR(AND(D170='club records'!$F$29, E170&gt;='club records'!$G$29), AND(D170='club records'!$F$30, E170&gt;='club records'!$G$30))), "CR", " ")</f>
        <v xml:space="preserve"> </v>
      </c>
      <c r="AC170" s="22" t="str">
        <f>IF(AND(A170="javelin 400", AND(D170='club records'!$F$31, E170&gt;='club records'!$G$31)), "CR", " ")</f>
        <v xml:space="preserve"> </v>
      </c>
      <c r="AD170" s="22" t="str">
        <f>IF(AND(A170="javelin 500", OR(AND(D170='club records'!$F$32, E170&gt;='club records'!$G$32), AND(D170='club records'!$F$33, E170&gt;='club records'!$G$33))), "CR", " ")</f>
        <v xml:space="preserve"> </v>
      </c>
      <c r="AE170" s="22" t="str">
        <f>IF(AND(A170="javelin 600", OR(AND(D170='club records'!$F$34, E170&gt;='club records'!$G$34), AND(D170='club records'!$F$35, E170&gt;='club records'!$G$35))), "CR", " ")</f>
        <v xml:space="preserve"> </v>
      </c>
      <c r="AF170" s="22" t="str">
        <f>IF(AND(A170="shot 2.72", AND(D170='club records'!$F$36, E170&gt;='club records'!$G$36)), "CR", " ")</f>
        <v xml:space="preserve"> </v>
      </c>
      <c r="AG170" s="22" t="str">
        <f>IF(AND(A170="shot 3", OR(AND(D170='club records'!$F$37, E170&gt;='club records'!$G$37), AND(D170='club records'!$F$38, E170&gt;='club records'!$G$38))), "CR", " ")</f>
        <v xml:space="preserve"> </v>
      </c>
      <c r="AH170" s="22" t="str">
        <f>IF(AND(A170="shot 4", OR(AND(D170='club records'!$F$39, E170&gt;='club records'!$G$39), AND(D170='club records'!$F$40, E170&gt;='club records'!$G$40))), "CR", " ")</f>
        <v xml:space="preserve"> </v>
      </c>
      <c r="AI170" s="22" t="str">
        <f>IF(AND(A170="70H", AND(D170='club records'!$J$6, E170&lt;='club records'!$K$6)), "CR", " ")</f>
        <v xml:space="preserve"> </v>
      </c>
      <c r="AJ170" s="22" t="str">
        <f>IF(AND(A170="75H", AND(D170='club records'!$J$7, E170&lt;='club records'!$K$7)), "CR", " ")</f>
        <v xml:space="preserve"> </v>
      </c>
      <c r="AK170" s="22" t="str">
        <f>IF(AND(A170="80H", AND(D170='club records'!$J$8, E170&lt;='club records'!$K$8)), "CR", " ")</f>
        <v xml:space="preserve"> </v>
      </c>
      <c r="AL170" s="22" t="str">
        <f>IF(AND(A170="100H", OR(AND(D170='club records'!$J$9, E170&lt;='club records'!$K$9), AND(D170='club records'!$J$10, E170&lt;='club records'!$K$10))), "CR", " ")</f>
        <v xml:space="preserve"> </v>
      </c>
      <c r="AM170" s="22" t="str">
        <f>IF(AND(A170="300H", AND(D170='club records'!$J$11, E170&lt;='club records'!$K$11)), "CR", " ")</f>
        <v xml:space="preserve"> </v>
      </c>
      <c r="AN170" s="22" t="str">
        <f>IF(AND(A170="400H", OR(AND(D170='club records'!$J$12, E170&lt;='club records'!$K$12), AND(D170='club records'!$J$13, E170&lt;='club records'!$K$13), AND(D170='club records'!$J$14, E170&lt;='club records'!$K$14))), "CR", " ")</f>
        <v xml:space="preserve"> </v>
      </c>
      <c r="AO170" s="22" t="str">
        <f>IF(AND(A170="1500SC", OR(AND(D170='club records'!$J$15, E170&lt;='club records'!$K$15), AND(D170='club records'!$J$16, E170&lt;='club records'!$K$16))), "CR", " ")</f>
        <v xml:space="preserve"> </v>
      </c>
      <c r="AP170" s="22" t="str">
        <f>IF(AND(A170="2000SC", OR(AND(D170='club records'!$J$18, E170&lt;='club records'!$K$18), AND(D170='club records'!$J$19, E170&lt;='club records'!$K$19))), "CR", " ")</f>
        <v xml:space="preserve"> </v>
      </c>
      <c r="AQ170" s="22" t="str">
        <f>IF(AND(A170="3000SC", AND(D170='club records'!$J$21, E170&lt;='club records'!$K$21)), "CR", " ")</f>
        <v xml:space="preserve"> </v>
      </c>
      <c r="AR170" s="21" t="str">
        <f>IF(AND(A170="4x100", OR(AND(D170='club records'!$N$1, E170&lt;='club records'!$O$1), AND(D170='club records'!$N$2, E170&lt;='club records'!$O$2), AND(D170='club records'!$N$3, E170&lt;='club records'!$O$3), AND(D170='club records'!$N$4, E170&lt;='club records'!$O$4), AND(D170='club records'!$N$5, E170&lt;='club records'!$O$5))), "CR", " ")</f>
        <v xml:space="preserve"> </v>
      </c>
      <c r="AS170" s="21" t="str">
        <f>IF(AND(A170="4x200", OR(AND(D170='club records'!$N$6, E170&lt;='club records'!$O$6), AND(D170='club records'!$N$7, E170&lt;='club records'!$O$7), AND(D170='club records'!$N$8, E170&lt;='club records'!$O$8), AND(D170='club records'!$N$9, E170&lt;='club records'!$O$9), AND(D170='club records'!$N$10, E170&lt;='club records'!$O$10))), "CR", " ")</f>
        <v xml:space="preserve"> </v>
      </c>
      <c r="AT170" s="21" t="str">
        <f>IF(AND(A170="4x300", OR(AND(D170='club records'!$N$11, E170&lt;='club records'!$O$11), AND(D170='club records'!$N$12, E170&lt;='club records'!$O$12))), "CR", " ")</f>
        <v xml:space="preserve"> </v>
      </c>
      <c r="AU170" s="21" t="str">
        <f>IF(AND(A170="4x400", OR(AND(D170='club records'!$N$13, E170&lt;='club records'!$O$13), AND(D170='club records'!$N$14, E170&lt;='club records'!$O$14), AND(D170='club records'!$N$15, E170&lt;='club records'!$O$15))), "CR", " ")</f>
        <v xml:space="preserve"> </v>
      </c>
      <c r="AV170" s="21" t="str">
        <f>IF(AND(A170="3x800", OR(AND(D170='club records'!$N$16, E170&lt;='club records'!$O$16), AND(D170='club records'!$N$17, E170&lt;='club records'!$O$17), AND(D170='club records'!$N$18, E170&lt;='club records'!$O$18), AND(D170='club records'!$N$19, E170&lt;='club records'!$O$19))), "CR", " ")</f>
        <v xml:space="preserve"> </v>
      </c>
      <c r="AW170" s="21" t="str">
        <f>IF(AND(A170="pentathlon", OR(AND(D170='club records'!$N$21, E170&gt;='club records'!$O$21), AND(D170='club records'!$N$22, E170&gt;='club records'!$O$22), AND(D170='club records'!$N$23, E170&gt;='club records'!$O$23), AND(D170='club records'!$N$24, E170&gt;='club records'!$O$24), AND(D170='club records'!$N$25, E170&gt;='club records'!$O$25))), "CR", " ")</f>
        <v xml:space="preserve"> </v>
      </c>
      <c r="AX170" s="21" t="str">
        <f>IF(AND(A170="heptathlon", OR(AND(D170='club records'!$N$26, E170&gt;='club records'!$O$26), AND(D170='club records'!$N$27, E170&gt;='club records'!$O$27), AND(D170='club records'!$N$28, E170&gt;='club records'!$O$28), )), "CR", " ")</f>
        <v xml:space="preserve"> </v>
      </c>
    </row>
    <row r="171" spans="1:50" ht="15" x14ac:dyDescent="0.25">
      <c r="A171" s="2">
        <v>800</v>
      </c>
      <c r="B171" s="2" t="s">
        <v>318</v>
      </c>
      <c r="C171" s="2" t="s">
        <v>319</v>
      </c>
      <c r="D171" s="13" t="s">
        <v>48</v>
      </c>
      <c r="E171" s="14" t="s">
        <v>481</v>
      </c>
      <c r="F171" s="19">
        <v>43638</v>
      </c>
      <c r="G171" s="2" t="s">
        <v>341</v>
      </c>
      <c r="H171" s="2" t="s">
        <v>476</v>
      </c>
      <c r="I171" s="20" t="str">
        <f>IF(OR(K171="CR", J171="CR", L171="CR", M171="CR", N171="CR", O171="CR", P171="CR", Q171="CR", R171="CR", S171="CR",T171="CR", U171="CR", V171="CR", W171="CR", X171="CR", Y171="CR", Z171="CR", AA171="CR", AB171="CR", AC171="CR", AD171="CR", AE171="CR", AF171="CR", AG171="CR", AH171="CR", AI171="CR", AJ171="CR", AK171="CR", AL171="CR", AM171="CR", AN171="CR", AO171="CR", AP171="CR", AQ171="CR", AR171="CR", AS171="CR", AT171="CR", AU171="CR", AV171="CR", AW171="CR", AX171="CR"), "***CLUB RECORD***", "")</f>
        <v/>
      </c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1"/>
      <c r="AS171" s="21"/>
      <c r="AT171" s="21"/>
      <c r="AU171" s="21"/>
      <c r="AV171" s="21"/>
      <c r="AW171" s="21"/>
      <c r="AX171" s="21"/>
    </row>
    <row r="172" spans="1:50" ht="15" x14ac:dyDescent="0.25">
      <c r="A172" s="2">
        <v>800</v>
      </c>
      <c r="B172" s="2" t="s">
        <v>56</v>
      </c>
      <c r="C172" s="2" t="s">
        <v>213</v>
      </c>
      <c r="D172" s="13" t="s">
        <v>48</v>
      </c>
      <c r="E172" s="14" t="s">
        <v>379</v>
      </c>
      <c r="F172" s="19">
        <v>43603</v>
      </c>
      <c r="G172" s="2" t="s">
        <v>333</v>
      </c>
      <c r="H172" s="2" t="s">
        <v>376</v>
      </c>
      <c r="I172" s="20" t="str">
        <f>IF(OR(K172="CR", J172="CR", L172="CR", M172="CR", N172="CR", O172="CR", P172="CR", Q172="CR", R172="CR", S172="CR",T172="CR", U172="CR", V172="CR", W172="CR", X172="CR", Y172="CR", Z172="CR", AA172="CR", AB172="CR", AC172="CR", AD172="CR", AE172="CR", AF172="CR", AG172="CR", AH172="CR", AI172="CR", AJ172="CR", AK172="CR", AL172="CR", AM172="CR", AN172="CR", AO172="CR", AP172="CR", AQ172="CR", AR172="CR", AS172="CR", AT172="CR", AU172="CR", AV172="CR", AW172="CR", AX172="CR"), "***CLUB RECORD***", "")</f>
        <v/>
      </c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1"/>
      <c r="AS172" s="21"/>
      <c r="AT172" s="21"/>
      <c r="AU172" s="21"/>
      <c r="AV172" s="21"/>
      <c r="AW172" s="21"/>
      <c r="AX172" s="21"/>
    </row>
    <row r="173" spans="1:50" ht="15" x14ac:dyDescent="0.25">
      <c r="A173" s="2">
        <v>800</v>
      </c>
      <c r="B173" s="2" t="s">
        <v>196</v>
      </c>
      <c r="C173" s="2" t="s">
        <v>197</v>
      </c>
      <c r="D173" s="13" t="s">
        <v>48</v>
      </c>
      <c r="E173" s="14" t="s">
        <v>321</v>
      </c>
      <c r="F173" s="19">
        <v>39903</v>
      </c>
      <c r="G173" s="2" t="s">
        <v>294</v>
      </c>
      <c r="H173" s="2" t="s">
        <v>295</v>
      </c>
      <c r="I173" s="20" t="str">
        <f>IF(OR(K173="CR", J173="CR", L173="CR", M173="CR", N173="CR", O173="CR", P173="CR", Q173="CR", R173="CR", S173="CR",T173="CR", U173="CR", V173="CR", W173="CR", X173="CR", Y173="CR", Z173="CR", AA173="CR", AB173="CR", AC173="CR", AD173="CR", AE173="CR", AF173="CR", AG173="CR", AH173="CR", AI173="CR", AJ173="CR", AK173="CR", AL173="CR", AM173="CR", AN173="CR", AO173="CR", AP173="CR", AQ173="CR", AR173="CR", AS173="CR", AT173="CR", AU173="CR", AV173="CR", AW173="CR", AX173="CR"), "***CLUB RECORD***", "")</f>
        <v/>
      </c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1"/>
      <c r="AS173" s="21"/>
      <c r="AT173" s="21"/>
      <c r="AU173" s="21"/>
      <c r="AV173" s="21"/>
      <c r="AW173" s="21"/>
      <c r="AX173" s="21"/>
    </row>
    <row r="174" spans="1:50" ht="15" x14ac:dyDescent="0.25">
      <c r="A174" s="2">
        <v>800</v>
      </c>
      <c r="B174" s="2" t="s">
        <v>237</v>
      </c>
      <c r="C174" s="2" t="s">
        <v>238</v>
      </c>
      <c r="D174" s="13" t="s">
        <v>48</v>
      </c>
      <c r="E174" s="14" t="s">
        <v>482</v>
      </c>
      <c r="F174" s="19">
        <v>43638</v>
      </c>
      <c r="G174" s="2" t="s">
        <v>341</v>
      </c>
      <c r="H174" s="2" t="s">
        <v>476</v>
      </c>
      <c r="I174" s="20" t="str">
        <f>IF(OR(K174="CR", J174="CR", L174="CR", M174="CR", N174="CR", O174="CR", P174="CR", Q174="CR", R174="CR", S174="CR",T174="CR", U174="CR", V174="CR", W174="CR", X174="CR", Y174="CR", Z174="CR", AA174="CR", AB174="CR", AC174="CR", AD174="CR", AE174="CR", AF174="CR", AG174="CR", AH174="CR", AI174="CR", AJ174="CR", AK174="CR", AL174="CR", AM174="CR", AN174="CR", AO174="CR", AP174="CR", AQ174="CR", AR174="CR", AS174="CR", AT174="CR", AU174="CR", AV174="CR", AW174="CR", AX174="CR"), "***CLUB RECORD***", "")</f>
        <v/>
      </c>
      <c r="J174" s="21" t="str">
        <f>IF(AND(A174=100, OR(AND(D174='club records'!$B$6, E174&lt;='club records'!$C$6), AND(D174='club records'!$B$7, E174&lt;='club records'!$C$7), AND(D174='club records'!$B$8, E174&lt;='club records'!$C$8), AND(D174='club records'!$B$9, E174&lt;='club records'!$C$9), AND(D174='club records'!$B$10, E174&lt;='club records'!$C$10))),"CR"," ")</f>
        <v xml:space="preserve"> </v>
      </c>
      <c r="K174" s="21" t="str">
        <f>IF(AND(A174=200, OR(AND(D174='club records'!$B$11, E174&lt;='club records'!$C$11), AND(D174='club records'!$B$12, E174&lt;='club records'!$C$12), AND(D174='club records'!$B$13, E174&lt;='club records'!$C$13), AND(D174='club records'!$B$14, E174&lt;='club records'!$C$14), AND(D174='club records'!$B$15, E174&lt;='club records'!$C$15))),"CR"," ")</f>
        <v xml:space="preserve"> </v>
      </c>
      <c r="L174" s="21" t="str">
        <f>IF(AND(A174=300, OR(AND(D174='club records'!$B$16, E174&lt;='club records'!$C$16), AND(D174='club records'!$B$17, E174&lt;='club records'!$C$17))),"CR"," ")</f>
        <v xml:space="preserve"> </v>
      </c>
      <c r="M174" s="21" t="str">
        <f>IF(AND(A174=400, OR(AND(D174='club records'!$B$19, E174&lt;='club records'!$C$19), AND(D174='club records'!$B$20, E174&lt;='club records'!$C$20), AND(D174='club records'!$B$21, E174&lt;='club records'!$C$21))),"CR"," ")</f>
        <v xml:space="preserve"> </v>
      </c>
      <c r="N174" s="21" t="str">
        <f>IF(AND(A174=800, OR(AND(D174='club records'!$B$22, E174&lt;='club records'!$C$22), AND(D174='club records'!$B$23, E174&lt;='club records'!$C$23), AND(D174='club records'!$B$24, E174&lt;='club records'!$C$24), AND(D174='club records'!$B$25, E174&lt;='club records'!$C$25), AND(D174='club records'!$B$26, E174&lt;='club records'!$C$26))),"CR"," ")</f>
        <v xml:space="preserve"> </v>
      </c>
      <c r="O174" s="21" t="str">
        <f>IF(AND(A174=1200, AND(D174='club records'!$B$28, E174&lt;='club records'!$C$28)),"CR"," ")</f>
        <v xml:space="preserve"> </v>
      </c>
      <c r="P174" s="21" t="str">
        <f>IF(AND(A174=1500, OR(AND(D174='club records'!$B$29, E174&lt;='club records'!$C$29), AND(D174='club records'!$B$30, E174&lt;='club records'!$C$30), AND(D174='club records'!$B$31, E174&lt;='club records'!$C$31), AND(D174='club records'!$B$32, E174&lt;='club records'!$C$32), AND(D174='club records'!$B$33, E174&lt;='club records'!$C$33))),"CR"," ")</f>
        <v xml:space="preserve"> </v>
      </c>
      <c r="Q174" s="21" t="str">
        <f>IF(AND(A174="1M", AND(D174='club records'!$B$37,E174&lt;='club records'!$C$37)),"CR"," ")</f>
        <v xml:space="preserve"> </v>
      </c>
      <c r="R174" s="21" t="str">
        <f>IF(AND(A174=3000, OR(AND(D174='club records'!$B$39, E174&lt;='club records'!$C$39), AND(D174='club records'!$B$40, E174&lt;='club records'!$C$40), AND(D174='club records'!$B$41, E174&lt;='club records'!$C$41))),"CR"," ")</f>
        <v xml:space="preserve"> </v>
      </c>
      <c r="S174" s="21" t="str">
        <f>IF(AND(A174=5000, OR(AND(D174='club records'!$B$42, E174&lt;='club records'!$C$42), AND(D174='club records'!$B$43, E174&lt;='club records'!$C$43))),"CR"," ")</f>
        <v xml:space="preserve"> </v>
      </c>
      <c r="T174" s="21" t="str">
        <f>IF(AND(A174=10000, OR(AND(D174='club records'!$B$44, E174&lt;='club records'!$C$44), AND(D174='club records'!$B$45, E174&lt;='club records'!$C$45))),"CR"," ")</f>
        <v xml:space="preserve"> </v>
      </c>
      <c r="U174" s="22" t="str">
        <f>IF(AND(A174="high jump", OR(AND(D174='club records'!$F$1, E174&gt;='club records'!$G$1), AND(D174='club records'!$F$2, E174&gt;='club records'!$G$2), AND(D174='club records'!$F$3, E174&gt;='club records'!$G$3),AND(D174='club records'!$F$4, E174&gt;='club records'!$G$4), AND(D174='club records'!$F$5, E174&gt;='club records'!$G$5))), "CR", " ")</f>
        <v xml:space="preserve"> </v>
      </c>
      <c r="V174" s="22" t="str">
        <f>IF(AND(A174="long jump", OR(AND(D174='club records'!$F$6, E174&gt;='club records'!$G$6), AND(D174='club records'!$F$7, E174&gt;='club records'!$G$7), AND(D174='club records'!$F$8, E174&gt;='club records'!$G$8), AND(D174='club records'!$F$9, E174&gt;='club records'!$G$9), AND(D174='club records'!$F$10, E174&gt;='club records'!$G$10))), "CR", " ")</f>
        <v xml:space="preserve"> </v>
      </c>
      <c r="W174" s="22" t="str">
        <f>IF(AND(A174="triple jump", OR(AND(D174='club records'!$F$11, E174&gt;='club records'!$G$11), AND(D174='club records'!$F$12, E174&gt;='club records'!$G$12), AND(D174='club records'!$F$13, E174&gt;='club records'!$G$13), AND(D174='club records'!$F$14, E174&gt;='club records'!$G$14), AND(D174='club records'!$F$15, E174&gt;='club records'!$G$15))), "CR", " ")</f>
        <v xml:space="preserve"> </v>
      </c>
      <c r="X174" s="22" t="str">
        <f>IF(AND(A174="pole vault", OR(AND(D174='club records'!$F$16, E174&gt;='club records'!$G$16), AND(D174='club records'!$F$17, E174&gt;='club records'!$G$17), AND(D174='club records'!$F$18, E174&gt;='club records'!$G$18), AND(D174='club records'!$F$19, E174&gt;='club records'!$G$19), AND(D174='club records'!$F$20, E174&gt;='club records'!$G$20))), "CR", " ")</f>
        <v xml:space="preserve"> </v>
      </c>
      <c r="Y174" s="22" t="str">
        <f>IF(AND(A174="discus 0.75", AND(D174='club records'!$F$21, E174&gt;='club records'!$G$21)), "CR", " ")</f>
        <v xml:space="preserve"> </v>
      </c>
      <c r="Z174" s="22" t="str">
        <f>IF(AND(A174="discus 1", OR(AND(D174='club records'!$F$22, E174&gt;='club records'!$G$22), AND(D174='club records'!$F$23, E174&gt;='club records'!$G$23), AND(D174='club records'!$F$24, E174&gt;='club records'!$G$24), AND(D174='club records'!$F$25, E174&gt;='club records'!$G$25))), "CR", " ")</f>
        <v xml:space="preserve"> </v>
      </c>
      <c r="AA174" s="22" t="str">
        <f>IF(AND(A174="hammer 3", OR(AND(D174='club records'!$F$26, E174&gt;='club records'!$G$26), AND(D174='club records'!$F$27, E174&gt;='club records'!$G$27), AND(D174='club records'!$F$28, E174&gt;='club records'!$G$28))), "CR", " ")</f>
        <v xml:space="preserve"> </v>
      </c>
      <c r="AB174" s="22" t="str">
        <f>IF(AND(A174="hammer 4", OR(AND(D174='club records'!$F$29, E174&gt;='club records'!$G$29), AND(D174='club records'!$F$30, E174&gt;='club records'!$G$30))), "CR", " ")</f>
        <v xml:space="preserve"> </v>
      </c>
      <c r="AC174" s="22" t="str">
        <f>IF(AND(A174="javelin 400", AND(D174='club records'!$F$31, E174&gt;='club records'!$G$31)), "CR", " ")</f>
        <v xml:space="preserve"> </v>
      </c>
      <c r="AD174" s="22" t="str">
        <f>IF(AND(A174="javelin 500", OR(AND(D174='club records'!$F$32, E174&gt;='club records'!$G$32), AND(D174='club records'!$F$33, E174&gt;='club records'!$G$33))), "CR", " ")</f>
        <v xml:space="preserve"> </v>
      </c>
      <c r="AE174" s="22" t="str">
        <f>IF(AND(A174="javelin 600", OR(AND(D174='club records'!$F$34, E174&gt;='club records'!$G$34), AND(D174='club records'!$F$35, E174&gt;='club records'!$G$35))), "CR", " ")</f>
        <v xml:space="preserve"> </v>
      </c>
      <c r="AF174" s="22" t="str">
        <f>IF(AND(A174="shot 2.72", AND(D174='club records'!$F$36, E174&gt;='club records'!$G$36)), "CR", " ")</f>
        <v xml:space="preserve"> </v>
      </c>
      <c r="AG174" s="22" t="str">
        <f>IF(AND(A174="shot 3", OR(AND(D174='club records'!$F$37, E174&gt;='club records'!$G$37), AND(D174='club records'!$F$38, E174&gt;='club records'!$G$38))), "CR", " ")</f>
        <v xml:space="preserve"> </v>
      </c>
      <c r="AH174" s="22" t="str">
        <f>IF(AND(A174="shot 4", OR(AND(D174='club records'!$F$39, E174&gt;='club records'!$G$39), AND(D174='club records'!$F$40, E174&gt;='club records'!$G$40))), "CR", " ")</f>
        <v xml:space="preserve"> </v>
      </c>
      <c r="AI174" s="22" t="str">
        <f>IF(AND(A174="70H", AND(D174='club records'!$J$6, E174&lt;='club records'!$K$6)), "CR", " ")</f>
        <v xml:space="preserve"> </v>
      </c>
      <c r="AJ174" s="22" t="str">
        <f>IF(AND(A174="75H", AND(D174='club records'!$J$7, E174&lt;='club records'!$K$7)), "CR", " ")</f>
        <v xml:space="preserve"> </v>
      </c>
      <c r="AK174" s="22" t="str">
        <f>IF(AND(A174="80H", AND(D174='club records'!$J$8, E174&lt;='club records'!$K$8)), "CR", " ")</f>
        <v xml:space="preserve"> </v>
      </c>
      <c r="AL174" s="22" t="str">
        <f>IF(AND(A174="100H", OR(AND(D174='club records'!$J$9, E174&lt;='club records'!$K$9), AND(D174='club records'!$J$10, E174&lt;='club records'!$K$10))), "CR", " ")</f>
        <v xml:space="preserve"> </v>
      </c>
      <c r="AM174" s="22" t="str">
        <f>IF(AND(A174="300H", AND(D174='club records'!$J$11, E174&lt;='club records'!$K$11)), "CR", " ")</f>
        <v xml:space="preserve"> </v>
      </c>
      <c r="AN174" s="22" t="str">
        <f>IF(AND(A174="400H", OR(AND(D174='club records'!$J$12, E174&lt;='club records'!$K$12), AND(D174='club records'!$J$13, E174&lt;='club records'!$K$13), AND(D174='club records'!$J$14, E174&lt;='club records'!$K$14))), "CR", " ")</f>
        <v xml:space="preserve"> </v>
      </c>
      <c r="AO174" s="22" t="str">
        <f>IF(AND(A174="1500SC", OR(AND(D174='club records'!$J$15, E174&lt;='club records'!$K$15), AND(D174='club records'!$J$16, E174&lt;='club records'!$K$16))), "CR", " ")</f>
        <v xml:space="preserve"> </v>
      </c>
      <c r="AP174" s="22" t="str">
        <f>IF(AND(A174="2000SC", OR(AND(D174='club records'!$J$18, E174&lt;='club records'!$K$18), AND(D174='club records'!$J$19, E174&lt;='club records'!$K$19))), "CR", " ")</f>
        <v xml:space="preserve"> </v>
      </c>
      <c r="AQ174" s="22" t="str">
        <f>IF(AND(A174="3000SC", AND(D174='club records'!$J$21, E174&lt;='club records'!$K$21)), "CR", " ")</f>
        <v xml:space="preserve"> </v>
      </c>
      <c r="AR174" s="21" t="str">
        <f>IF(AND(A174="4x100", OR(AND(D174='club records'!$N$1, E174&lt;='club records'!$O$1), AND(D174='club records'!$N$2, E174&lt;='club records'!$O$2), AND(D174='club records'!$N$3, E174&lt;='club records'!$O$3), AND(D174='club records'!$N$4, E174&lt;='club records'!$O$4), AND(D174='club records'!$N$5, E174&lt;='club records'!$O$5))), "CR", " ")</f>
        <v xml:space="preserve"> </v>
      </c>
      <c r="AS174" s="21" t="str">
        <f>IF(AND(A174="4x200", OR(AND(D174='club records'!$N$6, E174&lt;='club records'!$O$6), AND(D174='club records'!$N$7, E174&lt;='club records'!$O$7), AND(D174='club records'!$N$8, E174&lt;='club records'!$O$8), AND(D174='club records'!$N$9, E174&lt;='club records'!$O$9), AND(D174='club records'!$N$10, E174&lt;='club records'!$O$10))), "CR", " ")</f>
        <v xml:space="preserve"> </v>
      </c>
      <c r="AT174" s="21" t="str">
        <f>IF(AND(A174="4x300", OR(AND(D174='club records'!$N$11, E174&lt;='club records'!$O$11), AND(D174='club records'!$N$12, E174&lt;='club records'!$O$12))), "CR", " ")</f>
        <v xml:space="preserve"> </v>
      </c>
      <c r="AU174" s="21" t="str">
        <f>IF(AND(A174="4x400", OR(AND(D174='club records'!$N$13, E174&lt;='club records'!$O$13), AND(D174='club records'!$N$14, E174&lt;='club records'!$O$14), AND(D174='club records'!$N$15, E174&lt;='club records'!$O$15))), "CR", " ")</f>
        <v xml:space="preserve"> </v>
      </c>
      <c r="AV174" s="21" t="str">
        <f>IF(AND(A174="3x800", OR(AND(D174='club records'!$N$16, E174&lt;='club records'!$O$16), AND(D174='club records'!$N$17, E174&lt;='club records'!$O$17), AND(D174='club records'!$N$18, E174&lt;='club records'!$O$18), AND(D174='club records'!$N$19, E174&lt;='club records'!$O$19))), "CR", " ")</f>
        <v xml:space="preserve"> </v>
      </c>
      <c r="AW174" s="21" t="str">
        <f>IF(AND(A174="pentathlon", OR(AND(D174='club records'!$N$21, E174&gt;='club records'!$O$21), AND(D174='club records'!$N$22, E174&gt;='club records'!$O$22), AND(D174='club records'!$N$23, E174&gt;='club records'!$O$23), AND(D174='club records'!$N$24, E174&gt;='club records'!$O$24), AND(D174='club records'!$N$25, E174&gt;='club records'!$O$25))), "CR", " ")</f>
        <v xml:space="preserve"> </v>
      </c>
      <c r="AX174" s="21" t="str">
        <f>IF(AND(A174="heptathlon", OR(AND(D174='club records'!$N$26, E174&gt;='club records'!$O$26), AND(D174='club records'!$N$27, E174&gt;='club records'!$O$27), AND(D174='club records'!$N$28, E174&gt;='club records'!$O$28), )), "CR", " ")</f>
        <v xml:space="preserve"> </v>
      </c>
    </row>
    <row r="175" spans="1:50" ht="15" x14ac:dyDescent="0.25">
      <c r="A175" s="2">
        <v>800</v>
      </c>
      <c r="B175" s="2" t="s">
        <v>118</v>
      </c>
      <c r="C175" s="2" t="s">
        <v>141</v>
      </c>
      <c r="D175" s="13" t="s">
        <v>48</v>
      </c>
      <c r="E175" s="14" t="s">
        <v>383</v>
      </c>
      <c r="F175" s="19">
        <v>43603</v>
      </c>
      <c r="G175" s="2" t="s">
        <v>333</v>
      </c>
      <c r="H175" s="2" t="s">
        <v>376</v>
      </c>
      <c r="I175" s="20" t="str">
        <f>IF(OR(K175="CR", J175="CR", L175="CR", M175="CR", N175="CR", O175="CR", P175="CR", Q175="CR", R175="CR", S175="CR",T175="CR", U175="CR", V175="CR", W175="CR", X175="CR", Y175="CR", Z175="CR", AA175="CR", AB175="CR", AC175="CR", AD175="CR", AE175="CR", AF175="CR", AG175="CR", AH175="CR", AI175="CR", AJ175="CR", AK175="CR", AL175="CR", AM175="CR", AN175="CR", AO175="CR", AP175="CR", AQ175="CR", AR175="CR", AS175="CR", AT175="CR", AU175="CR", AV175="CR", AW175="CR", AX175="CR"), "***CLUB RECORD***", "")</f>
        <v/>
      </c>
      <c r="J175" s="21" t="str">
        <f>IF(AND(A175=100, OR(AND(D175='club records'!$B$6, E175&lt;='club records'!$C$6), AND(D175='club records'!$B$7, E175&lt;='club records'!$C$7), AND(D175='club records'!$B$8, E175&lt;='club records'!$C$8), AND(D175='club records'!$B$9, E175&lt;='club records'!$C$9), AND(D175='club records'!$B$10, E175&lt;='club records'!$C$10))),"CR"," ")</f>
        <v xml:space="preserve"> </v>
      </c>
      <c r="K175" s="21" t="str">
        <f>IF(AND(A175=200, OR(AND(D175='club records'!$B$11, E175&lt;='club records'!$C$11), AND(D175='club records'!$B$12, E175&lt;='club records'!$C$12), AND(D175='club records'!$B$13, E175&lt;='club records'!$C$13), AND(D175='club records'!$B$14, E175&lt;='club records'!$C$14), AND(D175='club records'!$B$15, E175&lt;='club records'!$C$15))),"CR"," ")</f>
        <v xml:space="preserve"> </v>
      </c>
      <c r="L175" s="21" t="str">
        <f>IF(AND(A175=300, OR(AND(D175='club records'!$B$16, E175&lt;='club records'!$C$16), AND(D175='club records'!$B$17, E175&lt;='club records'!$C$17))),"CR"," ")</f>
        <v xml:space="preserve"> </v>
      </c>
      <c r="M175" s="21" t="str">
        <f>IF(AND(A175=400, OR(AND(D175='club records'!$B$19, E175&lt;='club records'!$C$19), AND(D175='club records'!$B$20, E175&lt;='club records'!$C$20), AND(D175='club records'!$B$21, E175&lt;='club records'!$C$21))),"CR"," ")</f>
        <v xml:space="preserve"> </v>
      </c>
      <c r="N175" s="21" t="str">
        <f>IF(AND(A175=800, OR(AND(D175='club records'!$B$22, E175&lt;='club records'!$C$22), AND(D175='club records'!$B$23, E175&lt;='club records'!$C$23), AND(D175='club records'!$B$24, E175&lt;='club records'!$C$24), AND(D175='club records'!$B$25, E175&lt;='club records'!$C$25), AND(D175='club records'!$B$26, E175&lt;='club records'!$C$26))),"CR"," ")</f>
        <v xml:space="preserve"> </v>
      </c>
      <c r="O175" s="21" t="str">
        <f>IF(AND(A175=1200, AND(D175='club records'!$B$28, E175&lt;='club records'!$C$28)),"CR"," ")</f>
        <v xml:space="preserve"> </v>
      </c>
      <c r="P175" s="21" t="str">
        <f>IF(AND(A175=1500, OR(AND(D175='club records'!$B$29, E175&lt;='club records'!$C$29), AND(D175='club records'!$B$30, E175&lt;='club records'!$C$30), AND(D175='club records'!$B$31, E175&lt;='club records'!$C$31), AND(D175='club records'!$B$32, E175&lt;='club records'!$C$32), AND(D175='club records'!$B$33, E175&lt;='club records'!$C$33))),"CR"," ")</f>
        <v xml:space="preserve"> </v>
      </c>
      <c r="Q175" s="21" t="str">
        <f>IF(AND(A175="1M", AND(D175='club records'!$B$37,E175&lt;='club records'!$C$37)),"CR"," ")</f>
        <v xml:space="preserve"> </v>
      </c>
      <c r="R175" s="21" t="str">
        <f>IF(AND(A175=3000, OR(AND(D175='club records'!$B$39, E175&lt;='club records'!$C$39), AND(D175='club records'!$B$40, E175&lt;='club records'!$C$40), AND(D175='club records'!$B$41, E175&lt;='club records'!$C$41))),"CR"," ")</f>
        <v xml:space="preserve"> </v>
      </c>
      <c r="S175" s="21" t="str">
        <f>IF(AND(A175=5000, OR(AND(D175='club records'!$B$42, E175&lt;='club records'!$C$42), AND(D175='club records'!$B$43, E175&lt;='club records'!$C$43))),"CR"," ")</f>
        <v xml:space="preserve"> </v>
      </c>
      <c r="T175" s="21" t="str">
        <f>IF(AND(A175=10000, OR(AND(D175='club records'!$B$44, E175&lt;='club records'!$C$44), AND(D175='club records'!$B$45, E175&lt;='club records'!$C$45))),"CR"," ")</f>
        <v xml:space="preserve"> </v>
      </c>
      <c r="U175" s="22" t="str">
        <f>IF(AND(A175="high jump", OR(AND(D175='club records'!$F$1, E175&gt;='club records'!$G$1), AND(D175='club records'!$F$2, E175&gt;='club records'!$G$2), AND(D175='club records'!$F$3, E175&gt;='club records'!$G$3),AND(D175='club records'!$F$4, E175&gt;='club records'!$G$4), AND(D175='club records'!$F$5, E175&gt;='club records'!$G$5))), "CR", " ")</f>
        <v xml:space="preserve"> </v>
      </c>
      <c r="V175" s="22" t="str">
        <f>IF(AND(A175="long jump", OR(AND(D175='club records'!$F$6, E175&gt;='club records'!$G$6), AND(D175='club records'!$F$7, E175&gt;='club records'!$G$7), AND(D175='club records'!$F$8, E175&gt;='club records'!$G$8), AND(D175='club records'!$F$9, E175&gt;='club records'!$G$9), AND(D175='club records'!$F$10, E175&gt;='club records'!$G$10))), "CR", " ")</f>
        <v xml:space="preserve"> </v>
      </c>
      <c r="W175" s="22" t="str">
        <f>IF(AND(A175="triple jump", OR(AND(D175='club records'!$F$11, E175&gt;='club records'!$G$11), AND(D175='club records'!$F$12, E175&gt;='club records'!$G$12), AND(D175='club records'!$F$13, E175&gt;='club records'!$G$13), AND(D175='club records'!$F$14, E175&gt;='club records'!$G$14), AND(D175='club records'!$F$15, E175&gt;='club records'!$G$15))), "CR", " ")</f>
        <v xml:space="preserve"> </v>
      </c>
      <c r="X175" s="22" t="str">
        <f>IF(AND(A175="pole vault", OR(AND(D175='club records'!$F$16, E175&gt;='club records'!$G$16), AND(D175='club records'!$F$17, E175&gt;='club records'!$G$17), AND(D175='club records'!$F$18, E175&gt;='club records'!$G$18), AND(D175='club records'!$F$19, E175&gt;='club records'!$G$19), AND(D175='club records'!$F$20, E175&gt;='club records'!$G$20))), "CR", " ")</f>
        <v xml:space="preserve"> </v>
      </c>
      <c r="Y175" s="22" t="str">
        <f>IF(AND(A175="discus 0.75", AND(D175='club records'!$F$21, E175&gt;='club records'!$G$21)), "CR", " ")</f>
        <v xml:space="preserve"> </v>
      </c>
      <c r="Z175" s="22" t="str">
        <f>IF(AND(A175="discus 1", OR(AND(D175='club records'!$F$22, E175&gt;='club records'!$G$22), AND(D175='club records'!$F$23, E175&gt;='club records'!$G$23), AND(D175='club records'!$F$24, E175&gt;='club records'!$G$24), AND(D175='club records'!$F$25, E175&gt;='club records'!$G$25))), "CR", " ")</f>
        <v xml:space="preserve"> </v>
      </c>
      <c r="AA175" s="22" t="str">
        <f>IF(AND(A175="hammer 3", OR(AND(D175='club records'!$F$26, E175&gt;='club records'!$G$26), AND(D175='club records'!$F$27, E175&gt;='club records'!$G$27), AND(D175='club records'!$F$28, E175&gt;='club records'!$G$28))), "CR", " ")</f>
        <v xml:space="preserve"> </v>
      </c>
      <c r="AB175" s="22" t="str">
        <f>IF(AND(A175="hammer 4", OR(AND(D175='club records'!$F$29, E175&gt;='club records'!$G$29), AND(D175='club records'!$F$30, E175&gt;='club records'!$G$30))), "CR", " ")</f>
        <v xml:space="preserve"> </v>
      </c>
      <c r="AC175" s="22" t="str">
        <f>IF(AND(A175="javelin 400", AND(D175='club records'!$F$31, E175&gt;='club records'!$G$31)), "CR", " ")</f>
        <v xml:space="preserve"> </v>
      </c>
      <c r="AD175" s="22" t="str">
        <f>IF(AND(A175="javelin 500", OR(AND(D175='club records'!$F$32, E175&gt;='club records'!$G$32), AND(D175='club records'!$F$33, E175&gt;='club records'!$G$33))), "CR", " ")</f>
        <v xml:space="preserve"> </v>
      </c>
      <c r="AE175" s="22" t="str">
        <f>IF(AND(A175="javelin 600", OR(AND(D175='club records'!$F$34, E175&gt;='club records'!$G$34), AND(D175='club records'!$F$35, E175&gt;='club records'!$G$35))), "CR", " ")</f>
        <v xml:space="preserve"> </v>
      </c>
      <c r="AF175" s="22" t="str">
        <f>IF(AND(A175="shot 2.72", AND(D175='club records'!$F$36, E175&gt;='club records'!$G$36)), "CR", " ")</f>
        <v xml:space="preserve"> </v>
      </c>
      <c r="AG175" s="22" t="str">
        <f>IF(AND(A175="shot 3", OR(AND(D175='club records'!$F$37, E175&gt;='club records'!$G$37), AND(D175='club records'!$F$38, E175&gt;='club records'!$G$38))), "CR", " ")</f>
        <v xml:space="preserve"> </v>
      </c>
      <c r="AH175" s="22" t="str">
        <f>IF(AND(A175="shot 4", OR(AND(D175='club records'!$F$39, E175&gt;='club records'!$G$39), AND(D175='club records'!$F$40, E175&gt;='club records'!$G$40))), "CR", " ")</f>
        <v xml:space="preserve"> </v>
      </c>
      <c r="AI175" s="22" t="str">
        <f>IF(AND(A175="70H", AND(D175='club records'!$J$6, E175&lt;='club records'!$K$6)), "CR", " ")</f>
        <v xml:space="preserve"> </v>
      </c>
      <c r="AJ175" s="22" t="str">
        <f>IF(AND(A175="75H", AND(D175='club records'!$J$7, E175&lt;='club records'!$K$7)), "CR", " ")</f>
        <v xml:space="preserve"> </v>
      </c>
      <c r="AK175" s="22" t="str">
        <f>IF(AND(A175="80H", AND(D175='club records'!$J$8, E175&lt;='club records'!$K$8)), "CR", " ")</f>
        <v xml:space="preserve"> </v>
      </c>
      <c r="AL175" s="22" t="str">
        <f>IF(AND(A175="100H", OR(AND(D175='club records'!$J$9, E175&lt;='club records'!$K$9), AND(D175='club records'!$J$10, E175&lt;='club records'!$K$10))), "CR", " ")</f>
        <v xml:space="preserve"> </v>
      </c>
      <c r="AM175" s="22" t="str">
        <f>IF(AND(A175="300H", AND(D175='club records'!$J$11, E175&lt;='club records'!$K$11)), "CR", " ")</f>
        <v xml:space="preserve"> </v>
      </c>
      <c r="AN175" s="22" t="str">
        <f>IF(AND(A175="400H", OR(AND(D175='club records'!$J$12, E175&lt;='club records'!$K$12), AND(D175='club records'!$J$13, E175&lt;='club records'!$K$13), AND(D175='club records'!$J$14, E175&lt;='club records'!$K$14))), "CR", " ")</f>
        <v xml:space="preserve"> </v>
      </c>
      <c r="AO175" s="22" t="str">
        <f>IF(AND(A175="1500SC", OR(AND(D175='club records'!$J$15, E175&lt;='club records'!$K$15), AND(D175='club records'!$J$16, E175&lt;='club records'!$K$16))), "CR", " ")</f>
        <v xml:space="preserve"> </v>
      </c>
      <c r="AP175" s="22" t="str">
        <f>IF(AND(A175="2000SC", OR(AND(D175='club records'!$J$18, E175&lt;='club records'!$K$18), AND(D175='club records'!$J$19, E175&lt;='club records'!$K$19))), "CR", " ")</f>
        <v xml:space="preserve"> </v>
      </c>
      <c r="AQ175" s="22" t="str">
        <f>IF(AND(A175="3000SC", AND(D175='club records'!$J$21, E175&lt;='club records'!$K$21)), "CR", " ")</f>
        <v xml:space="preserve"> </v>
      </c>
      <c r="AR175" s="21" t="str">
        <f>IF(AND(A175="4x100", OR(AND(D175='club records'!$N$1, E175&lt;='club records'!$O$1), AND(D175='club records'!$N$2, E175&lt;='club records'!$O$2), AND(D175='club records'!$N$3, E175&lt;='club records'!$O$3), AND(D175='club records'!$N$4, E175&lt;='club records'!$O$4), AND(D175='club records'!$N$5, E175&lt;='club records'!$O$5))), "CR", " ")</f>
        <v xml:space="preserve"> </v>
      </c>
      <c r="AS175" s="21" t="str">
        <f>IF(AND(A175="4x200", OR(AND(D175='club records'!$N$6, E175&lt;='club records'!$O$6), AND(D175='club records'!$N$7, E175&lt;='club records'!$O$7), AND(D175='club records'!$N$8, E175&lt;='club records'!$O$8), AND(D175='club records'!$N$9, E175&lt;='club records'!$O$9), AND(D175='club records'!$N$10, E175&lt;='club records'!$O$10))), "CR", " ")</f>
        <v xml:space="preserve"> </v>
      </c>
      <c r="AT175" s="21" t="str">
        <f>IF(AND(A175="4x300", OR(AND(D175='club records'!$N$11, E175&lt;='club records'!$O$11), AND(D175='club records'!$N$12, E175&lt;='club records'!$O$12))), "CR", " ")</f>
        <v xml:space="preserve"> </v>
      </c>
      <c r="AU175" s="21" t="str">
        <f>IF(AND(A175="4x400", OR(AND(D175='club records'!$N$13, E175&lt;='club records'!$O$13), AND(D175='club records'!$N$14, E175&lt;='club records'!$O$14), AND(D175='club records'!$N$15, E175&lt;='club records'!$O$15))), "CR", " ")</f>
        <v xml:space="preserve"> </v>
      </c>
      <c r="AV175" s="21" t="str">
        <f>IF(AND(A175="3x800", OR(AND(D175='club records'!$N$16, E175&lt;='club records'!$O$16), AND(D175='club records'!$N$17, E175&lt;='club records'!$O$17), AND(D175='club records'!$N$18, E175&lt;='club records'!$O$18), AND(D175='club records'!$N$19, E175&lt;='club records'!$O$19))), "CR", " ")</f>
        <v xml:space="preserve"> </v>
      </c>
      <c r="AW175" s="21" t="str">
        <f>IF(AND(A175="pentathlon", OR(AND(D175='club records'!$N$21, E175&gt;='club records'!$O$21), AND(D175='club records'!$N$22, E175&gt;='club records'!$O$22), AND(D175='club records'!$N$23, E175&gt;='club records'!$O$23), AND(D175='club records'!$N$24, E175&gt;='club records'!$O$24), AND(D175='club records'!$N$25, E175&gt;='club records'!$O$25))), "CR", " ")</f>
        <v xml:space="preserve"> </v>
      </c>
      <c r="AX175" s="21" t="str">
        <f>IF(AND(A175="heptathlon", OR(AND(D175='club records'!$N$26, E175&gt;='club records'!$O$26), AND(D175='club records'!$N$27, E175&gt;='club records'!$O$27), AND(D175='club records'!$N$28, E175&gt;='club records'!$O$28), )), "CR", " ")</f>
        <v xml:space="preserve"> </v>
      </c>
    </row>
    <row r="176" spans="1:50" ht="15" x14ac:dyDescent="0.25">
      <c r="A176" s="2">
        <v>800</v>
      </c>
      <c r="B176" s="2" t="s">
        <v>132</v>
      </c>
      <c r="C176" s="2" t="s">
        <v>133</v>
      </c>
      <c r="D176" s="13" t="s">
        <v>48</v>
      </c>
      <c r="E176" s="14" t="s">
        <v>352</v>
      </c>
      <c r="F176" s="19">
        <v>43582</v>
      </c>
      <c r="G176" s="2" t="s">
        <v>341</v>
      </c>
      <c r="H176" s="2" t="s">
        <v>349</v>
      </c>
      <c r="I176" s="20" t="str">
        <f>IF(OR(K176="CR", J176="CR", L176="CR", M176="CR", N176="CR", O176="CR", P176="CR", Q176="CR", R176="CR", S176="CR",T176="CR", U176="CR", V176="CR", W176="CR", X176="CR", Y176="CR", Z176="CR", AA176="CR", AB176="CR", AC176="CR", AD176="CR", AE176="CR", AF176="CR", AG176="CR", AH176="CR", AI176="CR", AJ176="CR", AK176="CR", AL176="CR", AM176="CR", AN176="CR", AO176="CR", AP176="CR", AQ176="CR", AR176="CR", AS176="CR", AT176="CR", AU176="CR", AV176="CR", AW176="CR", AX176="CR"), "***CLUB RECORD***", "")</f>
        <v/>
      </c>
      <c r="J176" s="21" t="str">
        <f>IF(AND(A176=100, OR(AND(D176='club records'!$B$6, E176&lt;='club records'!$C$6), AND(D176='club records'!$B$7, E176&lt;='club records'!$C$7), AND(D176='club records'!$B$8, E176&lt;='club records'!$C$8), AND(D176='club records'!$B$9, E176&lt;='club records'!$C$9), AND(D176='club records'!$B$10, E176&lt;='club records'!$C$10))),"CR"," ")</f>
        <v xml:space="preserve"> </v>
      </c>
      <c r="K176" s="21" t="str">
        <f>IF(AND(A176=200, OR(AND(D176='club records'!$B$11, E176&lt;='club records'!$C$11), AND(D176='club records'!$B$12, E176&lt;='club records'!$C$12), AND(D176='club records'!$B$13, E176&lt;='club records'!$C$13), AND(D176='club records'!$B$14, E176&lt;='club records'!$C$14), AND(D176='club records'!$B$15, E176&lt;='club records'!$C$15))),"CR"," ")</f>
        <v xml:space="preserve"> </v>
      </c>
      <c r="L176" s="21" t="str">
        <f>IF(AND(A176=300, OR(AND(D176='club records'!$B$16, E176&lt;='club records'!$C$16), AND(D176='club records'!$B$17, E176&lt;='club records'!$C$17))),"CR"," ")</f>
        <v xml:space="preserve"> </v>
      </c>
      <c r="M176" s="21" t="str">
        <f>IF(AND(A176=400, OR(AND(D176='club records'!$B$19, E176&lt;='club records'!$C$19), AND(D176='club records'!$B$20, E176&lt;='club records'!$C$20), AND(D176='club records'!$B$21, E176&lt;='club records'!$C$21))),"CR"," ")</f>
        <v xml:space="preserve"> </v>
      </c>
      <c r="N176" s="21" t="str">
        <f>IF(AND(A176=800, OR(AND(D176='club records'!$B$22, E176&lt;='club records'!$C$22), AND(D176='club records'!$B$23, E176&lt;='club records'!$C$23), AND(D176='club records'!$B$24, E176&lt;='club records'!$C$24), AND(D176='club records'!$B$25, E176&lt;='club records'!$C$25), AND(D176='club records'!$B$26, E176&lt;='club records'!$C$26))),"CR"," ")</f>
        <v xml:space="preserve"> </v>
      </c>
      <c r="O176" s="21" t="str">
        <f>IF(AND(A176=1200, AND(D176='club records'!$B$28, E176&lt;='club records'!$C$28)),"CR"," ")</f>
        <v xml:space="preserve"> </v>
      </c>
      <c r="P176" s="21" t="str">
        <f>IF(AND(A176=1500, OR(AND(D176='club records'!$B$29, E176&lt;='club records'!$C$29), AND(D176='club records'!$B$30, E176&lt;='club records'!$C$30), AND(D176='club records'!$B$31, E176&lt;='club records'!$C$31), AND(D176='club records'!$B$32, E176&lt;='club records'!$C$32), AND(D176='club records'!$B$33, E176&lt;='club records'!$C$33))),"CR"," ")</f>
        <v xml:space="preserve"> </v>
      </c>
      <c r="Q176" s="21" t="str">
        <f>IF(AND(A176="1M", AND(D176='club records'!$B$37,E176&lt;='club records'!$C$37)),"CR"," ")</f>
        <v xml:space="preserve"> </v>
      </c>
      <c r="R176" s="21" t="str">
        <f>IF(AND(A176=3000, OR(AND(D176='club records'!$B$39, E176&lt;='club records'!$C$39), AND(D176='club records'!$B$40, E176&lt;='club records'!$C$40), AND(D176='club records'!$B$41, E176&lt;='club records'!$C$41))),"CR"," ")</f>
        <v xml:space="preserve"> </v>
      </c>
      <c r="S176" s="21" t="str">
        <f>IF(AND(A176=5000, OR(AND(D176='club records'!$B$42, E176&lt;='club records'!$C$42), AND(D176='club records'!$B$43, E176&lt;='club records'!$C$43))),"CR"," ")</f>
        <v xml:space="preserve"> </v>
      </c>
      <c r="T176" s="21" t="str">
        <f>IF(AND(A176=10000, OR(AND(D176='club records'!$B$44, E176&lt;='club records'!$C$44), AND(D176='club records'!$B$45, E176&lt;='club records'!$C$45))),"CR"," ")</f>
        <v xml:space="preserve"> </v>
      </c>
      <c r="U176" s="22" t="str">
        <f>IF(AND(A176="high jump", OR(AND(D176='club records'!$F$1, E176&gt;='club records'!$G$1), AND(D176='club records'!$F$2, E176&gt;='club records'!$G$2), AND(D176='club records'!$F$3, E176&gt;='club records'!$G$3),AND(D176='club records'!$F$4, E176&gt;='club records'!$G$4), AND(D176='club records'!$F$5, E176&gt;='club records'!$G$5))), "CR", " ")</f>
        <v xml:space="preserve"> </v>
      </c>
      <c r="V176" s="22" t="str">
        <f>IF(AND(A176="long jump", OR(AND(D176='club records'!$F$6, E176&gt;='club records'!$G$6), AND(D176='club records'!$F$7, E176&gt;='club records'!$G$7), AND(D176='club records'!$F$8, E176&gt;='club records'!$G$8), AND(D176='club records'!$F$9, E176&gt;='club records'!$G$9), AND(D176='club records'!$F$10, E176&gt;='club records'!$G$10))), "CR", " ")</f>
        <v xml:space="preserve"> </v>
      </c>
      <c r="W176" s="22" t="str">
        <f>IF(AND(A176="triple jump", OR(AND(D176='club records'!$F$11, E176&gt;='club records'!$G$11), AND(D176='club records'!$F$12, E176&gt;='club records'!$G$12), AND(D176='club records'!$F$13, E176&gt;='club records'!$G$13), AND(D176='club records'!$F$14, E176&gt;='club records'!$G$14), AND(D176='club records'!$F$15, E176&gt;='club records'!$G$15))), "CR", " ")</f>
        <v xml:space="preserve"> </v>
      </c>
      <c r="X176" s="22" t="str">
        <f>IF(AND(A176="pole vault", OR(AND(D176='club records'!$F$16, E176&gt;='club records'!$G$16), AND(D176='club records'!$F$17, E176&gt;='club records'!$G$17), AND(D176='club records'!$F$18, E176&gt;='club records'!$G$18), AND(D176='club records'!$F$19, E176&gt;='club records'!$G$19), AND(D176='club records'!$F$20, E176&gt;='club records'!$G$20))), "CR", " ")</f>
        <v xml:space="preserve"> </v>
      </c>
      <c r="Y176" s="22" t="str">
        <f>IF(AND(A176="discus 0.75", AND(D176='club records'!$F$21, E176&gt;='club records'!$G$21)), "CR", " ")</f>
        <v xml:space="preserve"> </v>
      </c>
      <c r="Z176" s="22" t="str">
        <f>IF(AND(A176="discus 1", OR(AND(D176='club records'!$F$22, E176&gt;='club records'!$G$22), AND(D176='club records'!$F$23, E176&gt;='club records'!$G$23), AND(D176='club records'!$F$24, E176&gt;='club records'!$G$24), AND(D176='club records'!$F$25, E176&gt;='club records'!$G$25))), "CR", " ")</f>
        <v xml:space="preserve"> </v>
      </c>
      <c r="AA176" s="22" t="str">
        <f>IF(AND(A176="hammer 3", OR(AND(D176='club records'!$F$26, E176&gt;='club records'!$G$26), AND(D176='club records'!$F$27, E176&gt;='club records'!$G$27), AND(D176='club records'!$F$28, E176&gt;='club records'!$G$28))), "CR", " ")</f>
        <v xml:space="preserve"> </v>
      </c>
      <c r="AB176" s="22" t="str">
        <f>IF(AND(A176="hammer 4", OR(AND(D176='club records'!$F$29, E176&gt;='club records'!$G$29), AND(D176='club records'!$F$30, E176&gt;='club records'!$G$30))), "CR", " ")</f>
        <v xml:space="preserve"> </v>
      </c>
      <c r="AC176" s="22" t="str">
        <f>IF(AND(A176="javelin 400", AND(D176='club records'!$F$31, E176&gt;='club records'!$G$31)), "CR", " ")</f>
        <v xml:space="preserve"> </v>
      </c>
      <c r="AD176" s="22" t="str">
        <f>IF(AND(A176="javelin 500", OR(AND(D176='club records'!$F$32, E176&gt;='club records'!$G$32), AND(D176='club records'!$F$33, E176&gt;='club records'!$G$33))), "CR", " ")</f>
        <v xml:space="preserve"> </v>
      </c>
      <c r="AE176" s="22" t="str">
        <f>IF(AND(A176="javelin 600", OR(AND(D176='club records'!$F$34, E176&gt;='club records'!$G$34), AND(D176='club records'!$F$35, E176&gt;='club records'!$G$35))), "CR", " ")</f>
        <v xml:space="preserve"> </v>
      </c>
      <c r="AF176" s="22" t="str">
        <f>IF(AND(A176="shot 2.72", AND(D176='club records'!$F$36, E176&gt;='club records'!$G$36)), "CR", " ")</f>
        <v xml:space="preserve"> </v>
      </c>
      <c r="AG176" s="22" t="str">
        <f>IF(AND(A176="shot 3", OR(AND(D176='club records'!$F$37, E176&gt;='club records'!$G$37), AND(D176='club records'!$F$38, E176&gt;='club records'!$G$38))), "CR", " ")</f>
        <v xml:space="preserve"> </v>
      </c>
      <c r="AH176" s="22" t="str">
        <f>IF(AND(A176="shot 4", OR(AND(D176='club records'!$F$39, E176&gt;='club records'!$G$39), AND(D176='club records'!$F$40, E176&gt;='club records'!$G$40))), "CR", " ")</f>
        <v xml:space="preserve"> </v>
      </c>
      <c r="AI176" s="22" t="str">
        <f>IF(AND(A176="70H", AND(D176='club records'!$J$6, E176&lt;='club records'!$K$6)), "CR", " ")</f>
        <v xml:space="preserve"> </v>
      </c>
      <c r="AJ176" s="22" t="str">
        <f>IF(AND(A176="75H", AND(D176='club records'!$J$7, E176&lt;='club records'!$K$7)), "CR", " ")</f>
        <v xml:space="preserve"> </v>
      </c>
      <c r="AK176" s="22" t="str">
        <f>IF(AND(A176="80H", AND(D176='club records'!$J$8, E176&lt;='club records'!$K$8)), "CR", " ")</f>
        <v xml:space="preserve"> </v>
      </c>
      <c r="AL176" s="22" t="str">
        <f>IF(AND(A176="100H", OR(AND(D176='club records'!$J$9, E176&lt;='club records'!$K$9), AND(D176='club records'!$J$10, E176&lt;='club records'!$K$10))), "CR", " ")</f>
        <v xml:space="preserve"> </v>
      </c>
      <c r="AM176" s="22" t="str">
        <f>IF(AND(A176="300H", AND(D176='club records'!$J$11, E176&lt;='club records'!$K$11)), "CR", " ")</f>
        <v xml:space="preserve"> </v>
      </c>
      <c r="AN176" s="22" t="str">
        <f>IF(AND(A176="400H", OR(AND(D176='club records'!$J$12, E176&lt;='club records'!$K$12), AND(D176='club records'!$J$13, E176&lt;='club records'!$K$13), AND(D176='club records'!$J$14, E176&lt;='club records'!$K$14))), "CR", " ")</f>
        <v xml:space="preserve"> </v>
      </c>
      <c r="AO176" s="22" t="str">
        <f>IF(AND(A176="1500SC", OR(AND(D176='club records'!$J$15, E176&lt;='club records'!$K$15), AND(D176='club records'!$J$16, E176&lt;='club records'!$K$16))), "CR", " ")</f>
        <v xml:space="preserve"> </v>
      </c>
      <c r="AP176" s="22" t="str">
        <f>IF(AND(A176="2000SC", OR(AND(D176='club records'!$J$18, E176&lt;='club records'!$K$18), AND(D176='club records'!$J$19, E176&lt;='club records'!$K$19))), "CR", " ")</f>
        <v xml:space="preserve"> </v>
      </c>
      <c r="AQ176" s="22" t="str">
        <f>IF(AND(A176="3000SC", AND(D176='club records'!$J$21, E176&lt;='club records'!$K$21)), "CR", " ")</f>
        <v xml:space="preserve"> </v>
      </c>
      <c r="AR176" s="21" t="str">
        <f>IF(AND(A176="4x100", OR(AND(D176='club records'!$N$1, E176&lt;='club records'!$O$1), AND(D176='club records'!$N$2, E176&lt;='club records'!$O$2), AND(D176='club records'!$N$3, E176&lt;='club records'!$O$3), AND(D176='club records'!$N$4, E176&lt;='club records'!$O$4), AND(D176='club records'!$N$5, E176&lt;='club records'!$O$5))), "CR", " ")</f>
        <v xml:space="preserve"> </v>
      </c>
      <c r="AS176" s="21" t="str">
        <f>IF(AND(A176="4x200", OR(AND(D176='club records'!$N$6, E176&lt;='club records'!$O$6), AND(D176='club records'!$N$7, E176&lt;='club records'!$O$7), AND(D176='club records'!$N$8, E176&lt;='club records'!$O$8), AND(D176='club records'!$N$9, E176&lt;='club records'!$O$9), AND(D176='club records'!$N$10, E176&lt;='club records'!$O$10))), "CR", " ")</f>
        <v xml:space="preserve"> </v>
      </c>
      <c r="AT176" s="21" t="str">
        <f>IF(AND(A176="4x300", OR(AND(D176='club records'!$N$11, E176&lt;='club records'!$O$11), AND(D176='club records'!$N$12, E176&lt;='club records'!$O$12))), "CR", " ")</f>
        <v xml:space="preserve"> </v>
      </c>
      <c r="AU176" s="21" t="str">
        <f>IF(AND(A176="4x400", OR(AND(D176='club records'!$N$13, E176&lt;='club records'!$O$13), AND(D176='club records'!$N$14, E176&lt;='club records'!$O$14), AND(D176='club records'!$N$15, E176&lt;='club records'!$O$15))), "CR", " ")</f>
        <v xml:space="preserve"> </v>
      </c>
      <c r="AV176" s="21" t="str">
        <f>IF(AND(A176="3x800", OR(AND(D176='club records'!$N$16, E176&lt;='club records'!$O$16), AND(D176='club records'!$N$17, E176&lt;='club records'!$O$17), AND(D176='club records'!$N$18, E176&lt;='club records'!$O$18), AND(D176='club records'!$N$19, E176&lt;='club records'!$O$19))), "CR", " ")</f>
        <v xml:space="preserve"> </v>
      </c>
      <c r="AW176" s="21" t="str">
        <f>IF(AND(A176="pentathlon", OR(AND(D176='club records'!$N$21, E176&gt;='club records'!$O$21), AND(D176='club records'!$N$22, E176&gt;='club records'!$O$22), AND(D176='club records'!$N$23, E176&gt;='club records'!$O$23), AND(D176='club records'!$N$24, E176&gt;='club records'!$O$24), AND(D176='club records'!$N$25, E176&gt;='club records'!$O$25))), "CR", " ")</f>
        <v xml:space="preserve"> </v>
      </c>
      <c r="AX176" s="21" t="str">
        <f>IF(AND(A176="heptathlon", OR(AND(D176='club records'!$N$26, E176&gt;='club records'!$O$26), AND(D176='club records'!$N$27, E176&gt;='club records'!$O$27), AND(D176='club records'!$N$28, E176&gt;='club records'!$O$28), )), "CR", " ")</f>
        <v xml:space="preserve"> </v>
      </c>
    </row>
    <row r="177" spans="1:50" ht="15" x14ac:dyDescent="0.25">
      <c r="A177" s="2">
        <v>800</v>
      </c>
      <c r="B177" s="2" t="s">
        <v>157</v>
      </c>
      <c r="C177" s="2" t="s">
        <v>311</v>
      </c>
      <c r="D177" s="13" t="s">
        <v>48</v>
      </c>
      <c r="E177" s="14" t="s">
        <v>320</v>
      </c>
      <c r="F177" s="19">
        <v>39903</v>
      </c>
      <c r="G177" s="2" t="s">
        <v>294</v>
      </c>
      <c r="H177" s="2" t="s">
        <v>295</v>
      </c>
      <c r="I177" s="20" t="str">
        <f>IF(OR(K177="CR", J177="CR", L177="CR", M177="CR", N177="CR", O177="CR", P177="CR", Q177="CR", R177="CR", S177="CR",T177="CR", U177="CR", V177="CR", W177="CR", X177="CR", Y177="CR", Z177="CR", AA177="CR", AB177="CR", AC177="CR", AD177="CR", AE177="CR", AF177="CR", AG177="CR", AH177="CR", AI177="CR", AJ177="CR", AK177="CR", AL177="CR", AM177="CR", AN177="CR", AO177="CR", AP177="CR", AQ177="CR", AR177="CR", AS177="CR", AT177="CR", AU177="CR", AV177="CR", AW177="CR", AX177="CR"), "***CLUB RECORD***", "")</f>
        <v/>
      </c>
      <c r="J177" s="21" t="str">
        <f>IF(AND(A177=100, OR(AND(D177='club records'!$B$6, E177&lt;='club records'!$C$6), AND(D177='club records'!$B$7, E177&lt;='club records'!$C$7), AND(D177='club records'!$B$8, E177&lt;='club records'!$C$8), AND(D177='club records'!$B$9, E177&lt;='club records'!$C$9), AND(D177='club records'!$B$10, E177&lt;='club records'!$C$10))),"CR"," ")</f>
        <v xml:space="preserve"> </v>
      </c>
      <c r="K177" s="21" t="str">
        <f>IF(AND(A177=200, OR(AND(D177='club records'!$B$11, E177&lt;='club records'!$C$11), AND(D177='club records'!$B$12, E177&lt;='club records'!$C$12), AND(D177='club records'!$B$13, E177&lt;='club records'!$C$13), AND(D177='club records'!$B$14, E177&lt;='club records'!$C$14), AND(D177='club records'!$B$15, E177&lt;='club records'!$C$15))),"CR"," ")</f>
        <v xml:space="preserve"> </v>
      </c>
      <c r="L177" s="21" t="str">
        <f>IF(AND(A177=300, OR(AND(D177='club records'!$B$16, E177&lt;='club records'!$C$16), AND(D177='club records'!$B$17, E177&lt;='club records'!$C$17))),"CR"," ")</f>
        <v xml:space="preserve"> </v>
      </c>
      <c r="M177" s="21" t="str">
        <f>IF(AND(A177=400, OR(AND(D177='club records'!$B$19, E177&lt;='club records'!$C$19), AND(D177='club records'!$B$20, E177&lt;='club records'!$C$20), AND(D177='club records'!$B$21, E177&lt;='club records'!$C$21))),"CR"," ")</f>
        <v xml:space="preserve"> </v>
      </c>
      <c r="N177" s="21" t="str">
        <f>IF(AND(A177=800, OR(AND(D177='club records'!$B$22, E177&lt;='club records'!$C$22), AND(D177='club records'!$B$23, E177&lt;='club records'!$C$23), AND(D177='club records'!$B$24, E177&lt;='club records'!$C$24), AND(D177='club records'!$B$25, E177&lt;='club records'!$C$25), AND(D177='club records'!$B$26, E177&lt;='club records'!$C$26))),"CR"," ")</f>
        <v xml:space="preserve"> </v>
      </c>
      <c r="O177" s="21" t="str">
        <f>IF(AND(A177=1200, AND(D177='club records'!$B$28, E177&lt;='club records'!$C$28)),"CR"," ")</f>
        <v xml:space="preserve"> </v>
      </c>
      <c r="P177" s="21" t="str">
        <f>IF(AND(A177=1500, OR(AND(D177='club records'!$B$29, E177&lt;='club records'!$C$29), AND(D177='club records'!$B$30, E177&lt;='club records'!$C$30), AND(D177='club records'!$B$31, E177&lt;='club records'!$C$31), AND(D177='club records'!$B$32, E177&lt;='club records'!$C$32), AND(D177='club records'!$B$33, E177&lt;='club records'!$C$33))),"CR"," ")</f>
        <v xml:space="preserve"> </v>
      </c>
      <c r="Q177" s="21" t="str">
        <f>IF(AND(A177="1M", AND(D177='club records'!$B$37,E177&lt;='club records'!$C$37)),"CR"," ")</f>
        <v xml:space="preserve"> </v>
      </c>
      <c r="R177" s="21" t="str">
        <f>IF(AND(A177=3000, OR(AND(D177='club records'!$B$39, E177&lt;='club records'!$C$39), AND(D177='club records'!$B$40, E177&lt;='club records'!$C$40), AND(D177='club records'!$B$41, E177&lt;='club records'!$C$41))),"CR"," ")</f>
        <v xml:space="preserve"> </v>
      </c>
      <c r="S177" s="21" t="str">
        <f>IF(AND(A177=5000, OR(AND(D177='club records'!$B$42, E177&lt;='club records'!$C$42), AND(D177='club records'!$B$43, E177&lt;='club records'!$C$43))),"CR"," ")</f>
        <v xml:space="preserve"> </v>
      </c>
      <c r="T177" s="21" t="str">
        <f>IF(AND(A177=10000, OR(AND(D177='club records'!$B$44, E177&lt;='club records'!$C$44), AND(D177='club records'!$B$45, E177&lt;='club records'!$C$45))),"CR"," ")</f>
        <v xml:space="preserve"> </v>
      </c>
      <c r="U177" s="22" t="str">
        <f>IF(AND(A177="high jump", OR(AND(D177='club records'!$F$1, E177&gt;='club records'!$G$1), AND(D177='club records'!$F$2, E177&gt;='club records'!$G$2), AND(D177='club records'!$F$3, E177&gt;='club records'!$G$3),AND(D177='club records'!$F$4, E177&gt;='club records'!$G$4), AND(D177='club records'!$F$5, E177&gt;='club records'!$G$5))), "CR", " ")</f>
        <v xml:space="preserve"> </v>
      </c>
      <c r="V177" s="22" t="str">
        <f>IF(AND(A177="long jump", OR(AND(D177='club records'!$F$6, E177&gt;='club records'!$G$6), AND(D177='club records'!$F$7, E177&gt;='club records'!$G$7), AND(D177='club records'!$F$8, E177&gt;='club records'!$G$8), AND(D177='club records'!$F$9, E177&gt;='club records'!$G$9), AND(D177='club records'!$F$10, E177&gt;='club records'!$G$10))), "CR", " ")</f>
        <v xml:space="preserve"> </v>
      </c>
      <c r="W177" s="22" t="str">
        <f>IF(AND(A177="triple jump", OR(AND(D177='club records'!$F$11, E177&gt;='club records'!$G$11), AND(D177='club records'!$F$12, E177&gt;='club records'!$G$12), AND(D177='club records'!$F$13, E177&gt;='club records'!$G$13), AND(D177='club records'!$F$14, E177&gt;='club records'!$G$14), AND(D177='club records'!$F$15, E177&gt;='club records'!$G$15))), "CR", " ")</f>
        <v xml:space="preserve"> </v>
      </c>
      <c r="X177" s="22" t="str">
        <f>IF(AND(A177="pole vault", OR(AND(D177='club records'!$F$16, E177&gt;='club records'!$G$16), AND(D177='club records'!$F$17, E177&gt;='club records'!$G$17), AND(D177='club records'!$F$18, E177&gt;='club records'!$G$18), AND(D177='club records'!$F$19, E177&gt;='club records'!$G$19), AND(D177='club records'!$F$20, E177&gt;='club records'!$G$20))), "CR", " ")</f>
        <v xml:space="preserve"> </v>
      </c>
      <c r="Y177" s="22" t="str">
        <f>IF(AND(A177="discus 0.75", AND(D177='club records'!$F$21, E177&gt;='club records'!$G$21)), "CR", " ")</f>
        <v xml:space="preserve"> </v>
      </c>
      <c r="Z177" s="22" t="str">
        <f>IF(AND(A177="discus 1", OR(AND(D177='club records'!$F$22, E177&gt;='club records'!$G$22), AND(D177='club records'!$F$23, E177&gt;='club records'!$G$23), AND(D177='club records'!$F$24, E177&gt;='club records'!$G$24), AND(D177='club records'!$F$25, E177&gt;='club records'!$G$25))), "CR", " ")</f>
        <v xml:space="preserve"> </v>
      </c>
      <c r="AA177" s="22" t="str">
        <f>IF(AND(A177="hammer 3", OR(AND(D177='club records'!$F$26, E177&gt;='club records'!$G$26), AND(D177='club records'!$F$27, E177&gt;='club records'!$G$27), AND(D177='club records'!$F$28, E177&gt;='club records'!$G$28))), "CR", " ")</f>
        <v xml:space="preserve"> </v>
      </c>
      <c r="AB177" s="22" t="str">
        <f>IF(AND(A177="hammer 4", OR(AND(D177='club records'!$F$29, E177&gt;='club records'!$G$29), AND(D177='club records'!$F$30, E177&gt;='club records'!$G$30))), "CR", " ")</f>
        <v xml:space="preserve"> </v>
      </c>
      <c r="AC177" s="22" t="str">
        <f>IF(AND(A177="javelin 400", AND(D177='club records'!$F$31, E177&gt;='club records'!$G$31)), "CR", " ")</f>
        <v xml:space="preserve"> </v>
      </c>
      <c r="AD177" s="22" t="str">
        <f>IF(AND(A177="javelin 500", OR(AND(D177='club records'!$F$32, E177&gt;='club records'!$G$32), AND(D177='club records'!$F$33, E177&gt;='club records'!$G$33))), "CR", " ")</f>
        <v xml:space="preserve"> </v>
      </c>
      <c r="AE177" s="22" t="str">
        <f>IF(AND(A177="javelin 600", OR(AND(D177='club records'!$F$34, E177&gt;='club records'!$G$34), AND(D177='club records'!$F$35, E177&gt;='club records'!$G$35))), "CR", " ")</f>
        <v xml:space="preserve"> </v>
      </c>
      <c r="AF177" s="22" t="str">
        <f>IF(AND(A177="shot 2.72", AND(D177='club records'!$F$36, E177&gt;='club records'!$G$36)), "CR", " ")</f>
        <v xml:space="preserve"> </v>
      </c>
      <c r="AG177" s="22" t="str">
        <f>IF(AND(A177="shot 3", OR(AND(D177='club records'!$F$37, E177&gt;='club records'!$G$37), AND(D177='club records'!$F$38, E177&gt;='club records'!$G$38))), "CR", " ")</f>
        <v xml:space="preserve"> </v>
      </c>
      <c r="AH177" s="22" t="str">
        <f>IF(AND(A177="shot 4", OR(AND(D177='club records'!$F$39, E177&gt;='club records'!$G$39), AND(D177='club records'!$F$40, E177&gt;='club records'!$G$40))), "CR", " ")</f>
        <v xml:space="preserve"> </v>
      </c>
      <c r="AI177" s="22" t="str">
        <f>IF(AND(A177="70H", AND(D177='club records'!$J$6, E177&lt;='club records'!$K$6)), "CR", " ")</f>
        <v xml:space="preserve"> </v>
      </c>
      <c r="AJ177" s="22" t="str">
        <f>IF(AND(A177="75H", AND(D177='club records'!$J$7, E177&lt;='club records'!$K$7)), "CR", " ")</f>
        <v xml:space="preserve"> </v>
      </c>
      <c r="AK177" s="22" t="str">
        <f>IF(AND(A177="80H", AND(D177='club records'!$J$8, E177&lt;='club records'!$K$8)), "CR", " ")</f>
        <v xml:space="preserve"> </v>
      </c>
      <c r="AL177" s="22" t="str">
        <f>IF(AND(A177="100H", OR(AND(D177='club records'!$J$9, E177&lt;='club records'!$K$9), AND(D177='club records'!$J$10, E177&lt;='club records'!$K$10))), "CR", " ")</f>
        <v xml:space="preserve"> </v>
      </c>
      <c r="AM177" s="22" t="str">
        <f>IF(AND(A177="300H", AND(D177='club records'!$J$11, E177&lt;='club records'!$K$11)), "CR", " ")</f>
        <v xml:space="preserve"> </v>
      </c>
      <c r="AN177" s="22" t="str">
        <f>IF(AND(A177="400H", OR(AND(D177='club records'!$J$12, E177&lt;='club records'!$K$12), AND(D177='club records'!$J$13, E177&lt;='club records'!$K$13), AND(D177='club records'!$J$14, E177&lt;='club records'!$K$14))), "CR", " ")</f>
        <v xml:space="preserve"> </v>
      </c>
      <c r="AO177" s="22" t="str">
        <f>IF(AND(A177="1500SC", OR(AND(D177='club records'!$J$15, E177&lt;='club records'!$K$15), AND(D177='club records'!$J$16, E177&lt;='club records'!$K$16))), "CR", " ")</f>
        <v xml:space="preserve"> </v>
      </c>
      <c r="AP177" s="22" t="str">
        <f>IF(AND(A177="2000SC", OR(AND(D177='club records'!$J$18, E177&lt;='club records'!$K$18), AND(D177='club records'!$J$19, E177&lt;='club records'!$K$19))), "CR", " ")</f>
        <v xml:space="preserve"> </v>
      </c>
      <c r="AQ177" s="22" t="str">
        <f>IF(AND(A177="3000SC", AND(D177='club records'!$J$21, E177&lt;='club records'!$K$21)), "CR", " ")</f>
        <v xml:space="preserve"> </v>
      </c>
      <c r="AR177" s="21" t="str">
        <f>IF(AND(A177="4x100", OR(AND(D177='club records'!$N$1, E177&lt;='club records'!$O$1), AND(D177='club records'!$N$2, E177&lt;='club records'!$O$2), AND(D177='club records'!$N$3, E177&lt;='club records'!$O$3), AND(D177='club records'!$N$4, E177&lt;='club records'!$O$4), AND(D177='club records'!$N$5, E177&lt;='club records'!$O$5))), "CR", " ")</f>
        <v xml:space="preserve"> </v>
      </c>
      <c r="AS177" s="21" t="str">
        <f>IF(AND(A177="4x200", OR(AND(D177='club records'!$N$6, E177&lt;='club records'!$O$6), AND(D177='club records'!$N$7, E177&lt;='club records'!$O$7), AND(D177='club records'!$N$8, E177&lt;='club records'!$O$8), AND(D177='club records'!$N$9, E177&lt;='club records'!$O$9), AND(D177='club records'!$N$10, E177&lt;='club records'!$O$10))), "CR", " ")</f>
        <v xml:space="preserve"> </v>
      </c>
      <c r="AT177" s="21" t="str">
        <f>IF(AND(A177="4x300", OR(AND(D177='club records'!$N$11, E177&lt;='club records'!$O$11), AND(D177='club records'!$N$12, E177&lt;='club records'!$O$12))), "CR", " ")</f>
        <v xml:space="preserve"> </v>
      </c>
      <c r="AU177" s="21" t="str">
        <f>IF(AND(A177="4x400", OR(AND(D177='club records'!$N$13, E177&lt;='club records'!$O$13), AND(D177='club records'!$N$14, E177&lt;='club records'!$O$14), AND(D177='club records'!$N$15, E177&lt;='club records'!$O$15))), "CR", " ")</f>
        <v xml:space="preserve"> </v>
      </c>
      <c r="AV177" s="21" t="str">
        <f>IF(AND(A177="3x800", OR(AND(D177='club records'!$N$16, E177&lt;='club records'!$O$16), AND(D177='club records'!$N$17, E177&lt;='club records'!$O$17), AND(D177='club records'!$N$18, E177&lt;='club records'!$O$18), AND(D177='club records'!$N$19, E177&lt;='club records'!$O$19))), "CR", " ")</f>
        <v xml:space="preserve"> </v>
      </c>
      <c r="AW177" s="21" t="str">
        <f>IF(AND(A177="pentathlon", OR(AND(D177='club records'!$N$21, E177&gt;='club records'!$O$21), AND(D177='club records'!$N$22, E177&gt;='club records'!$O$22), AND(D177='club records'!$N$23, E177&gt;='club records'!$O$23), AND(D177='club records'!$N$24, E177&gt;='club records'!$O$24), AND(D177='club records'!$N$25, E177&gt;='club records'!$O$25))), "CR", " ")</f>
        <v xml:space="preserve"> </v>
      </c>
      <c r="AX177" s="21" t="str">
        <f>IF(AND(A177="heptathlon", OR(AND(D177='club records'!$N$26, E177&gt;='club records'!$O$26), AND(D177='club records'!$N$27, E177&gt;='club records'!$O$27), AND(D177='club records'!$N$28, E177&gt;='club records'!$O$28), )), "CR", " ")</f>
        <v xml:space="preserve"> </v>
      </c>
    </row>
    <row r="178" spans="1:50" ht="15" x14ac:dyDescent="0.25">
      <c r="A178" s="2">
        <v>1200</v>
      </c>
      <c r="B178" s="2" t="s">
        <v>196</v>
      </c>
      <c r="C178" s="2" t="s">
        <v>197</v>
      </c>
      <c r="D178" s="13" t="s">
        <v>48</v>
      </c>
      <c r="E178" s="14" t="s">
        <v>353</v>
      </c>
      <c r="F178" s="19">
        <v>43582</v>
      </c>
      <c r="G178" s="2" t="s">
        <v>341</v>
      </c>
      <c r="H178" s="2" t="s">
        <v>349</v>
      </c>
      <c r="I178" s="20" t="str">
        <f>IF(OR(K178="CR", J178="CR", L178="CR", M178="CR", N178="CR", O178="CR", P178="CR", Q178="CR", R178="CR", S178="CR",T178="CR", U178="CR", V178="CR", W178="CR", X178="CR", Y178="CR", Z178="CR", AA178="CR", AB178="CR", AC178="CR", AD178="CR", AE178="CR", AF178="CR", AG178="CR", AH178="CR", AI178="CR", AJ178="CR", AK178="CR", AL178="CR", AM178="CR", AN178="CR", AO178="CR", AP178="CR", AQ178="CR", AR178="CR", AS178="CR", AT178="CR", AU178="CR", AV178="CR", AW178="CR", AX178="CR"), "***CLUB RECORD***", "")</f>
        <v/>
      </c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1"/>
      <c r="AS178" s="21"/>
      <c r="AT178" s="21"/>
      <c r="AU178" s="21"/>
      <c r="AV178" s="21"/>
      <c r="AW178" s="21"/>
      <c r="AX178" s="21"/>
    </row>
    <row r="179" spans="1:50" ht="15" x14ac:dyDescent="0.25">
      <c r="A179" s="2">
        <v>1200</v>
      </c>
      <c r="B179" s="2" t="s">
        <v>318</v>
      </c>
      <c r="C179" s="2" t="s">
        <v>319</v>
      </c>
      <c r="D179" s="13" t="s">
        <v>48</v>
      </c>
      <c r="E179" s="14" t="s">
        <v>390</v>
      </c>
      <c r="F179" s="19">
        <v>43604</v>
      </c>
      <c r="G179" s="2" t="s">
        <v>341</v>
      </c>
      <c r="H179" s="2" t="s">
        <v>386</v>
      </c>
      <c r="I179" s="20" t="str">
        <f>IF(OR(K179="CR", J179="CR", L179="CR", M179="CR", N179="CR", O179="CR", P179="CR", Q179="CR", R179="CR", S179="CR",T179="CR", U179="CR", V179="CR", W179="CR", X179="CR", Y179="CR", Z179="CR", AA179="CR", AB179="CR", AC179="CR", AD179="CR", AE179="CR", AF179="CR", AG179="CR", AH179="CR", AI179="CR", AJ179="CR", AK179="CR", AL179="CR", AM179="CR", AN179="CR", AO179="CR", AP179="CR", AQ179="CR", AR179="CR", AS179="CR", AT179="CR", AU179="CR", AV179="CR", AW179="CR", AX179="CR"), "***CLUB RECORD***", "")</f>
        <v/>
      </c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1"/>
      <c r="AS179" s="21"/>
      <c r="AT179" s="21"/>
      <c r="AU179" s="21"/>
      <c r="AV179" s="21"/>
      <c r="AW179" s="21"/>
      <c r="AX179" s="21"/>
    </row>
    <row r="180" spans="1:50" ht="15" x14ac:dyDescent="0.25">
      <c r="A180" s="2">
        <v>1200</v>
      </c>
      <c r="B180" s="2" t="s">
        <v>56</v>
      </c>
      <c r="C180" s="2" t="s">
        <v>213</v>
      </c>
      <c r="D180" s="13" t="s">
        <v>48</v>
      </c>
      <c r="E180" s="14" t="s">
        <v>475</v>
      </c>
      <c r="F180" s="19">
        <v>43639</v>
      </c>
      <c r="G180" s="2" t="s">
        <v>415</v>
      </c>
      <c r="H180" s="2" t="s">
        <v>469</v>
      </c>
      <c r="I180" s="20" t="s">
        <v>430</v>
      </c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1"/>
      <c r="AS180" s="21"/>
      <c r="AT180" s="21"/>
      <c r="AU180" s="21"/>
      <c r="AV180" s="21"/>
      <c r="AW180" s="21"/>
      <c r="AX180" s="21"/>
    </row>
    <row r="181" spans="1:50" ht="15" x14ac:dyDescent="0.25">
      <c r="A181" s="2">
        <v>1500</v>
      </c>
      <c r="B181" s="2" t="s">
        <v>318</v>
      </c>
      <c r="C181" s="2" t="s">
        <v>319</v>
      </c>
      <c r="D181" s="13" t="s">
        <v>48</v>
      </c>
      <c r="E181" s="14" t="s">
        <v>368</v>
      </c>
      <c r="F181" s="19">
        <v>43597</v>
      </c>
      <c r="G181" s="2" t="s">
        <v>341</v>
      </c>
      <c r="H181" s="2" t="s">
        <v>367</v>
      </c>
      <c r="I181" s="20" t="str">
        <f>IF(OR(K181="CR", J181="CR", L181="CR", M181="CR", N181="CR", O181="CR", P181="CR", Q181="CR", R181="CR", S181="CR",T181="CR", U181="CR", V181="CR", W181="CR", X181="CR", Y181="CR", Z181="CR", AA181="CR", AB181="CR", AC181="CR", AD181="CR", AE181="CR", AF181="CR", AG181="CR", AH181="CR", AI181="CR", AJ181="CR", AK181="CR", AL181="CR", AM181="CR", AN181="CR", AO181="CR", AP181="CR", AQ181="CR", AR181="CR", AS181="CR", AT181="CR", AU181="CR", AV181="CR", AW181="CR", AX181="CR"), "***CLUB RECORD***", "")</f>
        <v/>
      </c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1"/>
      <c r="AS181" s="21"/>
      <c r="AT181" s="21"/>
      <c r="AU181" s="21"/>
      <c r="AV181" s="21"/>
      <c r="AW181" s="21"/>
      <c r="AX181" s="21"/>
    </row>
    <row r="182" spans="1:50" ht="15" x14ac:dyDescent="0.25">
      <c r="A182" s="2" t="s">
        <v>248</v>
      </c>
      <c r="B182" s="2" t="s">
        <v>391</v>
      </c>
      <c r="D182" s="13" t="s">
        <v>48</v>
      </c>
      <c r="E182" s="14">
        <v>54.79</v>
      </c>
      <c r="F182" s="19">
        <v>43604</v>
      </c>
      <c r="G182" s="2" t="s">
        <v>341</v>
      </c>
      <c r="H182" s="2" t="s">
        <v>386</v>
      </c>
      <c r="I182" s="20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1"/>
      <c r="AS182" s="21"/>
      <c r="AT182" s="21"/>
      <c r="AU182" s="21"/>
      <c r="AV182" s="21"/>
      <c r="AW182" s="21"/>
      <c r="AX182" s="21"/>
    </row>
    <row r="183" spans="1:50" ht="15" x14ac:dyDescent="0.25">
      <c r="A183" s="2" t="s">
        <v>286</v>
      </c>
      <c r="B183" s="2" t="s">
        <v>86</v>
      </c>
      <c r="C183" s="2" t="s">
        <v>87</v>
      </c>
      <c r="D183" s="13" t="s">
        <v>48</v>
      </c>
      <c r="E183" s="14">
        <v>12.9</v>
      </c>
      <c r="F183" s="19">
        <v>43632</v>
      </c>
      <c r="G183" s="2" t="s">
        <v>415</v>
      </c>
      <c r="H183" s="2" t="s">
        <v>452</v>
      </c>
      <c r="I183" s="20" t="str">
        <f>IF(OR(K183="CR", J183="CR", L183="CR", M183="CR", N183="CR", O183="CR", P183="CR", Q183="CR", R183="CR", S183="CR",T183="CR", U183="CR", V183="CR", W183="CR", X183="CR", Y183="CR", Z183="CR", AA183="CR", AB183="CR", AC183="CR", AD183="CR", AE183="CR", AF183="CR", AG183="CR", AH183="CR", AI183="CR", AJ183="CR", AK183="CR", AL183="CR", AM183="CR", AN183="CR", AO183="CR", AP183="CR", AQ183="CR", AR183="CR", AS183="CR", AT183="CR", AU183="CR", AV183="CR", AW183="CR", AX183="CR"), "***CLUB RECORD***", "")</f>
        <v/>
      </c>
      <c r="J183" s="21" t="str">
        <f>IF(AND(A183=100, OR(AND(D183='club records'!$B$6, E183&lt;='club records'!$C$6), AND(D183='club records'!$B$7, E183&lt;='club records'!$C$7), AND(D183='club records'!$B$8, E183&lt;='club records'!$C$8), AND(D183='club records'!$B$9, E183&lt;='club records'!$C$9), AND(D183='club records'!$B$10, E183&lt;='club records'!$C$10))),"CR"," ")</f>
        <v xml:space="preserve"> </v>
      </c>
      <c r="K183" s="21" t="str">
        <f>IF(AND(A183=200, OR(AND(D183='club records'!$B$11, E183&lt;='club records'!$C$11), AND(D183='club records'!$B$12, E183&lt;='club records'!$C$12), AND(D183='club records'!$B$13, E183&lt;='club records'!$C$13), AND(D183='club records'!$B$14, E183&lt;='club records'!$C$14), AND(D183='club records'!$B$15, E183&lt;='club records'!$C$15))),"CR"," ")</f>
        <v xml:space="preserve"> </v>
      </c>
      <c r="L183" s="21" t="str">
        <f>IF(AND(A183=300, OR(AND(D183='club records'!$B$16, E183&lt;='club records'!$C$16), AND(D183='club records'!$B$17, E183&lt;='club records'!$C$17))),"CR"," ")</f>
        <v xml:space="preserve"> </v>
      </c>
      <c r="M183" s="21" t="str">
        <f>IF(AND(A183=400, OR(AND(D183='club records'!$B$19, E183&lt;='club records'!$C$19), AND(D183='club records'!$B$20, E183&lt;='club records'!$C$20), AND(D183='club records'!$B$21, E183&lt;='club records'!$C$21))),"CR"," ")</f>
        <v xml:space="preserve"> </v>
      </c>
      <c r="N183" s="21" t="str">
        <f>IF(AND(A183=800, OR(AND(D183='club records'!$B$22, E183&lt;='club records'!$C$22), AND(D183='club records'!$B$23, E183&lt;='club records'!$C$23), AND(D183='club records'!$B$24, E183&lt;='club records'!$C$24), AND(D183='club records'!$B$25, E183&lt;='club records'!$C$25), AND(D183='club records'!$B$26, E183&lt;='club records'!$C$26))),"CR"," ")</f>
        <v xml:space="preserve"> </v>
      </c>
      <c r="O183" s="21" t="str">
        <f>IF(AND(A183=1200, AND(D183='club records'!$B$28, E183&lt;='club records'!$C$28)),"CR"," ")</f>
        <v xml:space="preserve"> </v>
      </c>
      <c r="P183" s="21" t="str">
        <f>IF(AND(A183=1500, OR(AND(D183='club records'!$B$29, E183&lt;='club records'!$C$29), AND(D183='club records'!$B$30, E183&lt;='club records'!$C$30), AND(D183='club records'!$B$31, E183&lt;='club records'!$C$31), AND(D183='club records'!$B$32, E183&lt;='club records'!$C$32), AND(D183='club records'!$B$33, E183&lt;='club records'!$C$33))),"CR"," ")</f>
        <v xml:space="preserve"> </v>
      </c>
      <c r="Q183" s="21" t="str">
        <f>IF(AND(A183="1M", AND(D183='club records'!$B$37,E183&lt;='club records'!$C$37)),"CR"," ")</f>
        <v xml:space="preserve"> </v>
      </c>
      <c r="R183" s="21" t="str">
        <f>IF(AND(A183=3000, OR(AND(D183='club records'!$B$39, E183&lt;='club records'!$C$39), AND(D183='club records'!$B$40, E183&lt;='club records'!$C$40), AND(D183='club records'!$B$41, E183&lt;='club records'!$C$41))),"CR"," ")</f>
        <v xml:space="preserve"> </v>
      </c>
      <c r="S183" s="21" t="str">
        <f>IF(AND(A183=5000, OR(AND(D183='club records'!$B$42, E183&lt;='club records'!$C$42), AND(D183='club records'!$B$43, E183&lt;='club records'!$C$43))),"CR"," ")</f>
        <v xml:space="preserve"> </v>
      </c>
      <c r="T183" s="21" t="str">
        <f>IF(AND(A183=10000, OR(AND(D183='club records'!$B$44, E183&lt;='club records'!$C$44), AND(D183='club records'!$B$45, E183&lt;='club records'!$C$45))),"CR"," ")</f>
        <v xml:space="preserve"> </v>
      </c>
      <c r="U183" s="22" t="str">
        <f>IF(AND(A183="high jump", OR(AND(D183='club records'!$F$1, E183&gt;='club records'!$G$1), AND(D183='club records'!$F$2, E183&gt;='club records'!$G$2), AND(D183='club records'!$F$3, E183&gt;='club records'!$G$3),AND(D183='club records'!$F$4, E183&gt;='club records'!$G$4), AND(D183='club records'!$F$5, E183&gt;='club records'!$G$5))), "CR", " ")</f>
        <v xml:space="preserve"> </v>
      </c>
      <c r="V183" s="22" t="str">
        <f>IF(AND(A183="long jump", OR(AND(D183='club records'!$F$6, E183&gt;='club records'!$G$6), AND(D183='club records'!$F$7, E183&gt;='club records'!$G$7), AND(D183='club records'!$F$8, E183&gt;='club records'!$G$8), AND(D183='club records'!$F$9, E183&gt;='club records'!$G$9), AND(D183='club records'!$F$10, E183&gt;='club records'!$G$10))), "CR", " ")</f>
        <v xml:space="preserve"> </v>
      </c>
      <c r="W183" s="22" t="str">
        <f>IF(AND(A183="triple jump", OR(AND(D183='club records'!$F$11, E183&gt;='club records'!$G$11), AND(D183='club records'!$F$12, E183&gt;='club records'!$G$12), AND(D183='club records'!$F$13, E183&gt;='club records'!$G$13), AND(D183='club records'!$F$14, E183&gt;='club records'!$G$14), AND(D183='club records'!$F$15, E183&gt;='club records'!$G$15))), "CR", " ")</f>
        <v xml:space="preserve"> </v>
      </c>
      <c r="X183" s="22" t="str">
        <f>IF(AND(A183="pole vault", OR(AND(D183='club records'!$F$16, E183&gt;='club records'!$G$16), AND(D183='club records'!$F$17, E183&gt;='club records'!$G$17), AND(D183='club records'!$F$18, E183&gt;='club records'!$G$18), AND(D183='club records'!$F$19, E183&gt;='club records'!$G$19), AND(D183='club records'!$F$20, E183&gt;='club records'!$G$20))), "CR", " ")</f>
        <v xml:space="preserve"> </v>
      </c>
      <c r="Y183" s="22" t="str">
        <f>IF(AND(A183="discus 0.75", AND(D183='club records'!$F$21, E183&gt;='club records'!$G$21)), "CR", " ")</f>
        <v xml:space="preserve"> </v>
      </c>
      <c r="Z183" s="22" t="str">
        <f>IF(AND(A183="discus 1", OR(AND(D183='club records'!$F$22, E183&gt;='club records'!$G$22), AND(D183='club records'!$F$23, E183&gt;='club records'!$G$23), AND(D183='club records'!$F$24, E183&gt;='club records'!$G$24), AND(D183='club records'!$F$25, E183&gt;='club records'!$G$25))), "CR", " ")</f>
        <v xml:space="preserve"> </v>
      </c>
      <c r="AA183" s="22" t="str">
        <f>IF(AND(A183="hammer 3", OR(AND(D183='club records'!$F$26, E183&gt;='club records'!$G$26), AND(D183='club records'!$F$27, E183&gt;='club records'!$G$27), AND(D183='club records'!$F$28, E183&gt;='club records'!$G$28))), "CR", " ")</f>
        <v xml:space="preserve"> </v>
      </c>
      <c r="AB183" s="22" t="str">
        <f>IF(AND(A183="hammer 4", OR(AND(D183='club records'!$F$29, E183&gt;='club records'!$G$29), AND(D183='club records'!$F$30, E183&gt;='club records'!$G$30))), "CR", " ")</f>
        <v xml:space="preserve"> </v>
      </c>
      <c r="AC183" s="22" t="str">
        <f>IF(AND(A183="javelin 400", AND(D183='club records'!$F$31, E183&gt;='club records'!$G$31)), "CR", " ")</f>
        <v xml:space="preserve"> </v>
      </c>
      <c r="AD183" s="22" t="str">
        <f>IF(AND(A183="javelin 500", OR(AND(D183='club records'!$F$32, E183&gt;='club records'!$G$32), AND(D183='club records'!$F$33, E183&gt;='club records'!$G$33))), "CR", " ")</f>
        <v xml:space="preserve"> </v>
      </c>
      <c r="AE183" s="22" t="str">
        <f>IF(AND(A183="javelin 600", OR(AND(D183='club records'!$F$34, E183&gt;='club records'!$G$34), AND(D183='club records'!$F$35, E183&gt;='club records'!$G$35))), "CR", " ")</f>
        <v xml:space="preserve"> </v>
      </c>
      <c r="AF183" s="22" t="str">
        <f>IF(AND(A183="shot 2.72", AND(D183='club records'!$F$36, E183&gt;='club records'!$G$36)), "CR", " ")</f>
        <v xml:space="preserve"> </v>
      </c>
      <c r="AG183" s="22" t="str">
        <f>IF(AND(A183="shot 3", OR(AND(D183='club records'!$F$37, E183&gt;='club records'!$G$37), AND(D183='club records'!$F$38, E183&gt;='club records'!$G$38))), "CR", " ")</f>
        <v xml:space="preserve"> </v>
      </c>
      <c r="AH183" s="22" t="str">
        <f>IF(AND(A183="shot 4", OR(AND(D183='club records'!$F$39, E183&gt;='club records'!$G$39), AND(D183='club records'!$F$40, E183&gt;='club records'!$G$40))), "CR", " ")</f>
        <v xml:space="preserve"> </v>
      </c>
      <c r="AI183" s="22" t="str">
        <f>IF(AND(A183="70H", AND(D183='club records'!$J$6, E183&lt;='club records'!$K$6)), "CR", " ")</f>
        <v xml:space="preserve"> </v>
      </c>
      <c r="AJ183" s="22" t="str">
        <f>IF(AND(A183="75H", AND(D183='club records'!$J$7, E183&lt;='club records'!$K$7)), "CR", " ")</f>
        <v xml:space="preserve"> </v>
      </c>
      <c r="AK183" s="22" t="str">
        <f>IF(AND(A183="80H", AND(D183='club records'!$J$8, E183&lt;='club records'!$K$8)), "CR", " ")</f>
        <v xml:space="preserve"> </v>
      </c>
      <c r="AL183" s="22" t="str">
        <f>IF(AND(A183="100H", OR(AND(D183='club records'!$J$9, E183&lt;='club records'!$K$9), AND(D183='club records'!$J$10, E183&lt;='club records'!$K$10))), "CR", " ")</f>
        <v xml:space="preserve"> </v>
      </c>
      <c r="AM183" s="22" t="str">
        <f>IF(AND(A183="300H", AND(D183='club records'!$J$11, E183&lt;='club records'!$K$11)), "CR", " ")</f>
        <v xml:space="preserve"> </v>
      </c>
      <c r="AN183" s="22" t="str">
        <f>IF(AND(A183="400H", OR(AND(D183='club records'!$J$12, E183&lt;='club records'!$K$12), AND(D183='club records'!$J$13, E183&lt;='club records'!$K$13), AND(D183='club records'!$J$14, E183&lt;='club records'!$K$14))), "CR", " ")</f>
        <v xml:space="preserve"> </v>
      </c>
      <c r="AO183" s="22" t="str">
        <f>IF(AND(A183="1500SC", OR(AND(D183='club records'!$J$15, E183&lt;='club records'!$K$15), AND(D183='club records'!$J$16, E183&lt;='club records'!$K$16))), "CR", " ")</f>
        <v xml:space="preserve"> </v>
      </c>
      <c r="AP183" s="22" t="str">
        <f>IF(AND(A183="2000SC", OR(AND(D183='club records'!$J$18, E183&lt;='club records'!$K$18), AND(D183='club records'!$J$19, E183&lt;='club records'!$K$19))), "CR", " ")</f>
        <v xml:space="preserve"> </v>
      </c>
      <c r="AQ183" s="22" t="str">
        <f>IF(AND(A183="3000SC", AND(D183='club records'!$J$21, E183&lt;='club records'!$K$21)), "CR", " ")</f>
        <v xml:space="preserve"> </v>
      </c>
      <c r="AR183" s="21" t="str">
        <f>IF(AND(A183="4x100", OR(AND(D183='club records'!$N$1, E183&lt;='club records'!$O$1), AND(D183='club records'!$N$2, E183&lt;='club records'!$O$2), AND(D183='club records'!$N$3, E183&lt;='club records'!$O$3), AND(D183='club records'!$N$4, E183&lt;='club records'!$O$4), AND(D183='club records'!$N$5, E183&lt;='club records'!$O$5))), "CR", " ")</f>
        <v xml:space="preserve"> </v>
      </c>
      <c r="AS183" s="21" t="str">
        <f>IF(AND(A183="4x200", OR(AND(D183='club records'!$N$6, E183&lt;='club records'!$O$6), AND(D183='club records'!$N$7, E183&lt;='club records'!$O$7), AND(D183='club records'!$N$8, E183&lt;='club records'!$O$8), AND(D183='club records'!$N$9, E183&lt;='club records'!$O$9), AND(D183='club records'!$N$10, E183&lt;='club records'!$O$10))), "CR", " ")</f>
        <v xml:space="preserve"> </v>
      </c>
      <c r="AT183" s="21" t="str">
        <f>IF(AND(A183="4x300", OR(AND(D183='club records'!$N$11, E183&lt;='club records'!$O$11), AND(D183='club records'!$N$12, E183&lt;='club records'!$O$12))), "CR", " ")</f>
        <v xml:space="preserve"> </v>
      </c>
      <c r="AU183" s="21" t="str">
        <f>IF(AND(A183="4x400", OR(AND(D183='club records'!$N$13, E183&lt;='club records'!$O$13), AND(D183='club records'!$N$14, E183&lt;='club records'!$O$14), AND(D183='club records'!$N$15, E183&lt;='club records'!$O$15))), "CR", " ")</f>
        <v xml:space="preserve"> </v>
      </c>
      <c r="AV183" s="21" t="str">
        <f>IF(AND(A183="3x800", OR(AND(D183='club records'!$N$16, E183&lt;='club records'!$O$16), AND(D183='club records'!$N$17, E183&lt;='club records'!$O$17), AND(D183='club records'!$N$18, E183&lt;='club records'!$O$18), AND(D183='club records'!$N$19, E183&lt;='club records'!$O$19))), "CR", " ")</f>
        <v xml:space="preserve"> </v>
      </c>
      <c r="AW183" s="21" t="str">
        <f>IF(AND(A183="pentathlon", OR(AND(D183='club records'!$N$21, E183&gt;='club records'!$O$21), AND(D183='club records'!$N$22, E183&gt;='club records'!$O$22), AND(D183='club records'!$N$23, E183&gt;='club records'!$O$23), AND(D183='club records'!$N$24, E183&gt;='club records'!$O$24), AND(D183='club records'!$N$25, E183&gt;='club records'!$O$25))), "CR", " ")</f>
        <v xml:space="preserve"> </v>
      </c>
      <c r="AX183" s="21" t="str">
        <f>IF(AND(A183="heptathlon", OR(AND(D183='club records'!$N$26, E183&gt;='club records'!$O$26), AND(D183='club records'!$N$27, E183&gt;='club records'!$O$27), AND(D183='club records'!$N$28, E183&gt;='club records'!$O$28), )), "CR", " ")</f>
        <v xml:space="preserve"> </v>
      </c>
    </row>
    <row r="184" spans="1:50" ht="15" x14ac:dyDescent="0.25">
      <c r="A184" s="2" t="s">
        <v>286</v>
      </c>
      <c r="B184" s="2" t="s">
        <v>113</v>
      </c>
      <c r="C184" s="2" t="s">
        <v>305</v>
      </c>
      <c r="D184" s="13" t="s">
        <v>48</v>
      </c>
      <c r="E184" s="14">
        <v>13</v>
      </c>
      <c r="F184" s="19">
        <v>43632</v>
      </c>
      <c r="G184" s="2" t="s">
        <v>415</v>
      </c>
      <c r="H184" s="2" t="s">
        <v>452</v>
      </c>
      <c r="I184" s="20" t="str">
        <f>IF(OR(K184="CR", J184="CR", L184="CR", M184="CR", N184="CR", O184="CR", P184="CR", Q184="CR", R184="CR", S184="CR",T184="CR", U184="CR", V184="CR", W184="CR", X184="CR", Y184="CR", Z184="CR", AA184="CR", AB184="CR", AC184="CR", AD184="CR", AE184="CR", AF184="CR", AG184="CR", AH184="CR", AI184="CR", AJ184="CR", AK184="CR", AL184="CR", AM184="CR", AN184="CR", AO184="CR", AP184="CR", AQ184="CR", AR184="CR", AS184="CR", AT184="CR", AU184="CR", AV184="CR", AW184="CR", AX184="CR"), "***CLUB RECORD***", "")</f>
        <v/>
      </c>
      <c r="J184" s="21" t="str">
        <f>IF(AND(A184=100, OR(AND(D184='club records'!$B$6, E184&lt;='club records'!$C$6), AND(D184='club records'!$B$7, E184&lt;='club records'!$C$7), AND(D184='club records'!$B$8, E184&lt;='club records'!$C$8), AND(D184='club records'!$B$9, E184&lt;='club records'!$C$9), AND(D184='club records'!$B$10, E184&lt;='club records'!$C$10))),"CR"," ")</f>
        <v xml:space="preserve"> </v>
      </c>
      <c r="K184" s="21" t="str">
        <f>IF(AND(A184=200, OR(AND(D184='club records'!$B$11, E184&lt;='club records'!$C$11), AND(D184='club records'!$B$12, E184&lt;='club records'!$C$12), AND(D184='club records'!$B$13, E184&lt;='club records'!$C$13), AND(D184='club records'!$B$14, E184&lt;='club records'!$C$14), AND(D184='club records'!$B$15, E184&lt;='club records'!$C$15))),"CR"," ")</f>
        <v xml:space="preserve"> </v>
      </c>
      <c r="L184" s="21" t="str">
        <f>IF(AND(A184=300, OR(AND(D184='club records'!$B$16, E184&lt;='club records'!$C$16), AND(D184='club records'!$B$17, E184&lt;='club records'!$C$17))),"CR"," ")</f>
        <v xml:space="preserve"> </v>
      </c>
      <c r="M184" s="21" t="str">
        <f>IF(AND(A184=400, OR(AND(D184='club records'!$B$19, E184&lt;='club records'!$C$19), AND(D184='club records'!$B$20, E184&lt;='club records'!$C$20), AND(D184='club records'!$B$21, E184&lt;='club records'!$C$21))),"CR"," ")</f>
        <v xml:space="preserve"> </v>
      </c>
      <c r="N184" s="21" t="str">
        <f>IF(AND(A184=800, OR(AND(D184='club records'!$B$22, E184&lt;='club records'!$C$22), AND(D184='club records'!$B$23, E184&lt;='club records'!$C$23), AND(D184='club records'!$B$24, E184&lt;='club records'!$C$24), AND(D184='club records'!$B$25, E184&lt;='club records'!$C$25), AND(D184='club records'!$B$26, E184&lt;='club records'!$C$26))),"CR"," ")</f>
        <v xml:space="preserve"> </v>
      </c>
      <c r="O184" s="21" t="str">
        <f>IF(AND(A184=1200, AND(D184='club records'!$B$28, E184&lt;='club records'!$C$28)),"CR"," ")</f>
        <v xml:space="preserve"> </v>
      </c>
      <c r="P184" s="21" t="str">
        <f>IF(AND(A184=1500, OR(AND(D184='club records'!$B$29, E184&lt;='club records'!$C$29), AND(D184='club records'!$B$30, E184&lt;='club records'!$C$30), AND(D184='club records'!$B$31, E184&lt;='club records'!$C$31), AND(D184='club records'!$B$32, E184&lt;='club records'!$C$32), AND(D184='club records'!$B$33, E184&lt;='club records'!$C$33))),"CR"," ")</f>
        <v xml:space="preserve"> </v>
      </c>
      <c r="Q184" s="21" t="str">
        <f>IF(AND(A184="1M", AND(D184='club records'!$B$37,E184&lt;='club records'!$C$37)),"CR"," ")</f>
        <v xml:space="preserve"> </v>
      </c>
      <c r="R184" s="21" t="str">
        <f>IF(AND(A184=3000, OR(AND(D184='club records'!$B$39, E184&lt;='club records'!$C$39), AND(D184='club records'!$B$40, E184&lt;='club records'!$C$40), AND(D184='club records'!$B$41, E184&lt;='club records'!$C$41))),"CR"," ")</f>
        <v xml:space="preserve"> </v>
      </c>
      <c r="S184" s="21" t="str">
        <f>IF(AND(A184=5000, OR(AND(D184='club records'!$B$42, E184&lt;='club records'!$C$42), AND(D184='club records'!$B$43, E184&lt;='club records'!$C$43))),"CR"," ")</f>
        <v xml:space="preserve"> </v>
      </c>
      <c r="T184" s="21" t="str">
        <f>IF(AND(A184=10000, OR(AND(D184='club records'!$B$44, E184&lt;='club records'!$C$44), AND(D184='club records'!$B$45, E184&lt;='club records'!$C$45))),"CR"," ")</f>
        <v xml:space="preserve"> </v>
      </c>
      <c r="U184" s="22" t="str">
        <f>IF(AND(A184="high jump", OR(AND(D184='club records'!$F$1, E184&gt;='club records'!$G$1), AND(D184='club records'!$F$2, E184&gt;='club records'!$G$2), AND(D184='club records'!$F$3, E184&gt;='club records'!$G$3),AND(D184='club records'!$F$4, E184&gt;='club records'!$G$4), AND(D184='club records'!$F$5, E184&gt;='club records'!$G$5))), "CR", " ")</f>
        <v xml:space="preserve"> </v>
      </c>
      <c r="V184" s="22" t="str">
        <f>IF(AND(A184="long jump", OR(AND(D184='club records'!$F$6, E184&gt;='club records'!$G$6), AND(D184='club records'!$F$7, E184&gt;='club records'!$G$7), AND(D184='club records'!$F$8, E184&gt;='club records'!$G$8), AND(D184='club records'!$F$9, E184&gt;='club records'!$G$9), AND(D184='club records'!$F$10, E184&gt;='club records'!$G$10))), "CR", " ")</f>
        <v xml:space="preserve"> </v>
      </c>
      <c r="W184" s="22" t="str">
        <f>IF(AND(A184="triple jump", OR(AND(D184='club records'!$F$11, E184&gt;='club records'!$G$11), AND(D184='club records'!$F$12, E184&gt;='club records'!$G$12), AND(D184='club records'!$F$13, E184&gt;='club records'!$G$13), AND(D184='club records'!$F$14, E184&gt;='club records'!$G$14), AND(D184='club records'!$F$15, E184&gt;='club records'!$G$15))), "CR", " ")</f>
        <v xml:space="preserve"> </v>
      </c>
      <c r="X184" s="22" t="str">
        <f>IF(AND(A184="pole vault", OR(AND(D184='club records'!$F$16, E184&gt;='club records'!$G$16), AND(D184='club records'!$F$17, E184&gt;='club records'!$G$17), AND(D184='club records'!$F$18, E184&gt;='club records'!$G$18), AND(D184='club records'!$F$19, E184&gt;='club records'!$G$19), AND(D184='club records'!$F$20, E184&gt;='club records'!$G$20))), "CR", " ")</f>
        <v xml:space="preserve"> </v>
      </c>
      <c r="Y184" s="22" t="str">
        <f>IF(AND(A184="discus 0.75", AND(D184='club records'!$F$21, E184&gt;='club records'!$G$21)), "CR", " ")</f>
        <v xml:space="preserve"> </v>
      </c>
      <c r="Z184" s="22" t="str">
        <f>IF(AND(A184="discus 1", OR(AND(D184='club records'!$F$22, E184&gt;='club records'!$G$22), AND(D184='club records'!$F$23, E184&gt;='club records'!$G$23), AND(D184='club records'!$F$24, E184&gt;='club records'!$G$24), AND(D184='club records'!$F$25, E184&gt;='club records'!$G$25))), "CR", " ")</f>
        <v xml:space="preserve"> </v>
      </c>
      <c r="AA184" s="22" t="str">
        <f>IF(AND(A184="hammer 3", OR(AND(D184='club records'!$F$26, E184&gt;='club records'!$G$26), AND(D184='club records'!$F$27, E184&gt;='club records'!$G$27), AND(D184='club records'!$F$28, E184&gt;='club records'!$G$28))), "CR", " ")</f>
        <v xml:space="preserve"> </v>
      </c>
      <c r="AB184" s="22" t="str">
        <f>IF(AND(A184="hammer 4", OR(AND(D184='club records'!$F$29, E184&gt;='club records'!$G$29), AND(D184='club records'!$F$30, E184&gt;='club records'!$G$30))), "CR", " ")</f>
        <v xml:space="preserve"> </v>
      </c>
      <c r="AC184" s="22" t="str">
        <f>IF(AND(A184="javelin 400", AND(D184='club records'!$F$31, E184&gt;='club records'!$G$31)), "CR", " ")</f>
        <v xml:space="preserve"> </v>
      </c>
      <c r="AD184" s="22" t="str">
        <f>IF(AND(A184="javelin 500", OR(AND(D184='club records'!$F$32, E184&gt;='club records'!$G$32), AND(D184='club records'!$F$33, E184&gt;='club records'!$G$33))), "CR", " ")</f>
        <v xml:space="preserve"> </v>
      </c>
      <c r="AE184" s="22" t="str">
        <f>IF(AND(A184="javelin 600", OR(AND(D184='club records'!$F$34, E184&gt;='club records'!$G$34), AND(D184='club records'!$F$35, E184&gt;='club records'!$G$35))), "CR", " ")</f>
        <v xml:space="preserve"> </v>
      </c>
      <c r="AF184" s="22" t="str">
        <f>IF(AND(A184="shot 2.72", AND(D184='club records'!$F$36, E184&gt;='club records'!$G$36)), "CR", " ")</f>
        <v xml:space="preserve"> </v>
      </c>
      <c r="AG184" s="22" t="str">
        <f>IF(AND(A184="shot 3", OR(AND(D184='club records'!$F$37, E184&gt;='club records'!$G$37), AND(D184='club records'!$F$38, E184&gt;='club records'!$G$38))), "CR", " ")</f>
        <v xml:space="preserve"> </v>
      </c>
      <c r="AH184" s="22" t="str">
        <f>IF(AND(A184="shot 4", OR(AND(D184='club records'!$F$39, E184&gt;='club records'!$G$39), AND(D184='club records'!$F$40, E184&gt;='club records'!$G$40))), "CR", " ")</f>
        <v xml:space="preserve"> </v>
      </c>
      <c r="AI184" s="22" t="str">
        <f>IF(AND(A184="70H", AND(D184='club records'!$J$6, E184&lt;='club records'!$K$6)), "CR", " ")</f>
        <v xml:space="preserve"> </v>
      </c>
      <c r="AJ184" s="22" t="str">
        <f>IF(AND(A184="75H", AND(D184='club records'!$J$7, E184&lt;='club records'!$K$7)), "CR", " ")</f>
        <v xml:space="preserve"> </v>
      </c>
      <c r="AK184" s="22" t="str">
        <f>IF(AND(A184="80H", AND(D184='club records'!$J$8, E184&lt;='club records'!$K$8)), "CR", " ")</f>
        <v xml:space="preserve"> </v>
      </c>
      <c r="AL184" s="22" t="str">
        <f>IF(AND(A184="100H", OR(AND(D184='club records'!$J$9, E184&lt;='club records'!$K$9), AND(D184='club records'!$J$10, E184&lt;='club records'!$K$10))), "CR", " ")</f>
        <v xml:space="preserve"> </v>
      </c>
      <c r="AM184" s="22" t="str">
        <f>IF(AND(A184="300H", AND(D184='club records'!$J$11, E184&lt;='club records'!$K$11)), "CR", " ")</f>
        <v xml:space="preserve"> </v>
      </c>
      <c r="AN184" s="22" t="str">
        <f>IF(AND(A184="400H", OR(AND(D184='club records'!$J$12, E184&lt;='club records'!$K$12), AND(D184='club records'!$J$13, E184&lt;='club records'!$K$13), AND(D184='club records'!$J$14, E184&lt;='club records'!$K$14))), "CR", " ")</f>
        <v xml:space="preserve"> </v>
      </c>
      <c r="AO184" s="22" t="str">
        <f>IF(AND(A184="1500SC", OR(AND(D184='club records'!$J$15, E184&lt;='club records'!$K$15), AND(D184='club records'!$J$16, E184&lt;='club records'!$K$16))), "CR", " ")</f>
        <v xml:space="preserve"> </v>
      </c>
      <c r="AP184" s="22" t="str">
        <f>IF(AND(A184="2000SC", OR(AND(D184='club records'!$J$18, E184&lt;='club records'!$K$18), AND(D184='club records'!$J$19, E184&lt;='club records'!$K$19))), "CR", " ")</f>
        <v xml:space="preserve"> </v>
      </c>
      <c r="AQ184" s="22" t="str">
        <f>IF(AND(A184="3000SC", AND(D184='club records'!$J$21, E184&lt;='club records'!$K$21)), "CR", " ")</f>
        <v xml:space="preserve"> </v>
      </c>
      <c r="AR184" s="21" t="str">
        <f>IF(AND(A184="4x100", OR(AND(D184='club records'!$N$1, E184&lt;='club records'!$O$1), AND(D184='club records'!$N$2, E184&lt;='club records'!$O$2), AND(D184='club records'!$N$3, E184&lt;='club records'!$O$3), AND(D184='club records'!$N$4, E184&lt;='club records'!$O$4), AND(D184='club records'!$N$5, E184&lt;='club records'!$O$5))), "CR", " ")</f>
        <v xml:space="preserve"> </v>
      </c>
      <c r="AS184" s="21" t="str">
        <f>IF(AND(A184="4x200", OR(AND(D184='club records'!$N$6, E184&lt;='club records'!$O$6), AND(D184='club records'!$N$7, E184&lt;='club records'!$O$7), AND(D184='club records'!$N$8, E184&lt;='club records'!$O$8), AND(D184='club records'!$N$9, E184&lt;='club records'!$O$9), AND(D184='club records'!$N$10, E184&lt;='club records'!$O$10))), "CR", " ")</f>
        <v xml:space="preserve"> </v>
      </c>
      <c r="AT184" s="21" t="str">
        <f>IF(AND(A184="4x300", OR(AND(D184='club records'!$N$11, E184&lt;='club records'!$O$11), AND(D184='club records'!$N$12, E184&lt;='club records'!$O$12))), "CR", " ")</f>
        <v xml:space="preserve"> </v>
      </c>
      <c r="AU184" s="21" t="str">
        <f>IF(AND(A184="4x400", OR(AND(D184='club records'!$N$13, E184&lt;='club records'!$O$13), AND(D184='club records'!$N$14, E184&lt;='club records'!$O$14), AND(D184='club records'!$N$15, E184&lt;='club records'!$O$15))), "CR", " ")</f>
        <v xml:space="preserve"> </v>
      </c>
      <c r="AV184" s="21" t="str">
        <f>IF(AND(A184="3x800", OR(AND(D184='club records'!$N$16, E184&lt;='club records'!$O$16), AND(D184='club records'!$N$17, E184&lt;='club records'!$O$17), AND(D184='club records'!$N$18, E184&lt;='club records'!$O$18), AND(D184='club records'!$N$19, E184&lt;='club records'!$O$19))), "CR", " ")</f>
        <v xml:space="preserve"> </v>
      </c>
      <c r="AW184" s="21" t="str">
        <f>IF(AND(A184="pentathlon", OR(AND(D184='club records'!$N$21, E184&gt;='club records'!$O$21), AND(D184='club records'!$N$22, E184&gt;='club records'!$O$22), AND(D184='club records'!$N$23, E184&gt;='club records'!$O$23), AND(D184='club records'!$N$24, E184&gt;='club records'!$O$24), AND(D184='club records'!$N$25, E184&gt;='club records'!$O$25))), "CR", " ")</f>
        <v xml:space="preserve"> </v>
      </c>
      <c r="AX184" s="21" t="str">
        <f>IF(AND(A184="heptathlon", OR(AND(D184='club records'!$N$26, E184&gt;='club records'!$O$26), AND(D184='club records'!$N$27, E184&gt;='club records'!$O$27), AND(D184='club records'!$N$28, E184&gt;='club records'!$O$28), )), "CR", " ")</f>
        <v xml:space="preserve"> </v>
      </c>
    </row>
    <row r="185" spans="1:50" ht="15" x14ac:dyDescent="0.25">
      <c r="A185" s="2" t="s">
        <v>286</v>
      </c>
      <c r="B185" s="2" t="s">
        <v>157</v>
      </c>
      <c r="C185" s="2" t="s">
        <v>233</v>
      </c>
      <c r="D185" s="13" t="s">
        <v>48</v>
      </c>
      <c r="E185" s="14">
        <v>13.5</v>
      </c>
      <c r="F185" s="19">
        <v>43639</v>
      </c>
      <c r="G185" s="2" t="s">
        <v>415</v>
      </c>
      <c r="H185" s="2" t="s">
        <v>469</v>
      </c>
      <c r="I185" s="20" t="s">
        <v>430</v>
      </c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1"/>
      <c r="AS185" s="21"/>
      <c r="AT185" s="21"/>
      <c r="AU185" s="21"/>
      <c r="AV185" s="21"/>
      <c r="AW185" s="21"/>
      <c r="AX185" s="21"/>
    </row>
    <row r="186" spans="1:50" ht="15" x14ac:dyDescent="0.25">
      <c r="A186" s="2" t="s">
        <v>286</v>
      </c>
      <c r="B186" s="2" t="s">
        <v>109</v>
      </c>
      <c r="C186" s="2" t="s">
        <v>100</v>
      </c>
      <c r="D186" s="13" t="s">
        <v>48</v>
      </c>
      <c r="E186" s="14">
        <v>15.18</v>
      </c>
      <c r="F186" s="19">
        <v>43604</v>
      </c>
      <c r="G186" s="2" t="s">
        <v>341</v>
      </c>
      <c r="H186" s="2" t="s">
        <v>386</v>
      </c>
      <c r="I186" s="20" t="str">
        <f>IF(OR(K186="CR", J186="CR", L186="CR", M186="CR", N186="CR", O186="CR", P186="CR", Q186="CR", R186="CR", S186="CR",T186="CR", U186="CR", V186="CR", W186="CR", X186="CR", Y186="CR", Z186="CR", AA186="CR", AB186="CR", AC186="CR", AD186="CR", AE186="CR", AF186="CR", AG186="CR", AH186="CR", AI186="CR", AJ186="CR", AK186="CR", AL186="CR", AM186="CR", AN186="CR", AO186="CR", AP186="CR", AQ186="CR", AR186="CR", AS186="CR", AT186="CR", AU186="CR", AV186="CR", AW186="CR", AX186="CR"), "***CLUB RECORD***", "")</f>
        <v/>
      </c>
      <c r="J186" s="21" t="str">
        <f>IF(AND(A186=100, OR(AND(D186='club records'!$B$6, E186&lt;='club records'!$C$6), AND(D186='club records'!$B$7, E186&lt;='club records'!$C$7), AND(D186='club records'!$B$8, E186&lt;='club records'!$C$8), AND(D186='club records'!$B$9, E186&lt;='club records'!$C$9), AND(D186='club records'!$B$10, E186&lt;='club records'!$C$10))),"CR"," ")</f>
        <v xml:space="preserve"> </v>
      </c>
      <c r="K186" s="21" t="str">
        <f>IF(AND(A186=200, OR(AND(D186='club records'!$B$11, E186&lt;='club records'!$C$11), AND(D186='club records'!$B$12, E186&lt;='club records'!$C$12), AND(D186='club records'!$B$13, E186&lt;='club records'!$C$13), AND(D186='club records'!$B$14, E186&lt;='club records'!$C$14), AND(D186='club records'!$B$15, E186&lt;='club records'!$C$15))),"CR"," ")</f>
        <v xml:space="preserve"> </v>
      </c>
      <c r="L186" s="21" t="str">
        <f>IF(AND(A186=300, OR(AND(D186='club records'!$B$16, E186&lt;='club records'!$C$16), AND(D186='club records'!$B$17, E186&lt;='club records'!$C$17))),"CR"," ")</f>
        <v xml:space="preserve"> </v>
      </c>
      <c r="M186" s="21" t="str">
        <f>IF(AND(A186=400, OR(AND(D186='club records'!$B$19, E186&lt;='club records'!$C$19), AND(D186='club records'!$B$20, E186&lt;='club records'!$C$20), AND(D186='club records'!$B$21, E186&lt;='club records'!$C$21))),"CR"," ")</f>
        <v xml:space="preserve"> </v>
      </c>
      <c r="N186" s="21" t="str">
        <f>IF(AND(A186=800, OR(AND(D186='club records'!$B$22, E186&lt;='club records'!$C$22), AND(D186='club records'!$B$23, E186&lt;='club records'!$C$23), AND(D186='club records'!$B$24, E186&lt;='club records'!$C$24), AND(D186='club records'!$B$25, E186&lt;='club records'!$C$25), AND(D186='club records'!$B$26, E186&lt;='club records'!$C$26))),"CR"," ")</f>
        <v xml:space="preserve"> </v>
      </c>
      <c r="O186" s="21" t="str">
        <f>IF(AND(A186=1200, AND(D186='club records'!$B$28, E186&lt;='club records'!$C$28)),"CR"," ")</f>
        <v xml:space="preserve"> </v>
      </c>
      <c r="P186" s="21" t="str">
        <f>IF(AND(A186=1500, OR(AND(D186='club records'!$B$29, E186&lt;='club records'!$C$29), AND(D186='club records'!$B$30, E186&lt;='club records'!$C$30), AND(D186='club records'!$B$31, E186&lt;='club records'!$C$31), AND(D186='club records'!$B$32, E186&lt;='club records'!$C$32), AND(D186='club records'!$B$33, E186&lt;='club records'!$C$33))),"CR"," ")</f>
        <v xml:space="preserve"> </v>
      </c>
      <c r="Q186" s="21" t="str">
        <f>IF(AND(A186="1M", AND(D186='club records'!$B$37,E186&lt;='club records'!$C$37)),"CR"," ")</f>
        <v xml:space="preserve"> </v>
      </c>
      <c r="R186" s="21" t="str">
        <f>IF(AND(A186=3000, OR(AND(D186='club records'!$B$39, E186&lt;='club records'!$C$39), AND(D186='club records'!$B$40, E186&lt;='club records'!$C$40), AND(D186='club records'!$B$41, E186&lt;='club records'!$C$41))),"CR"," ")</f>
        <v xml:space="preserve"> </v>
      </c>
      <c r="S186" s="21" t="str">
        <f>IF(AND(A186=5000, OR(AND(D186='club records'!$B$42, E186&lt;='club records'!$C$42), AND(D186='club records'!$B$43, E186&lt;='club records'!$C$43))),"CR"," ")</f>
        <v xml:space="preserve"> </v>
      </c>
      <c r="T186" s="21" t="str">
        <f>IF(AND(A186=10000, OR(AND(D186='club records'!$B$44, E186&lt;='club records'!$C$44), AND(D186='club records'!$B$45, E186&lt;='club records'!$C$45))),"CR"," ")</f>
        <v xml:space="preserve"> </v>
      </c>
      <c r="U186" s="22" t="str">
        <f>IF(AND(A186="high jump", OR(AND(D186='club records'!$F$1, E186&gt;='club records'!$G$1), AND(D186='club records'!$F$2, E186&gt;='club records'!$G$2), AND(D186='club records'!$F$3, E186&gt;='club records'!$G$3),AND(D186='club records'!$F$4, E186&gt;='club records'!$G$4), AND(D186='club records'!$F$5, E186&gt;='club records'!$G$5))), "CR", " ")</f>
        <v xml:space="preserve"> </v>
      </c>
      <c r="V186" s="22" t="str">
        <f>IF(AND(A186="long jump", OR(AND(D186='club records'!$F$6, E186&gt;='club records'!$G$6), AND(D186='club records'!$F$7, E186&gt;='club records'!$G$7), AND(D186='club records'!$F$8, E186&gt;='club records'!$G$8), AND(D186='club records'!$F$9, E186&gt;='club records'!$G$9), AND(D186='club records'!$F$10, E186&gt;='club records'!$G$10))), "CR", " ")</f>
        <v xml:space="preserve"> </v>
      </c>
      <c r="W186" s="22" t="str">
        <f>IF(AND(A186="triple jump", OR(AND(D186='club records'!$F$11, E186&gt;='club records'!$G$11), AND(D186='club records'!$F$12, E186&gt;='club records'!$G$12), AND(D186='club records'!$F$13, E186&gt;='club records'!$G$13), AND(D186='club records'!$F$14, E186&gt;='club records'!$G$14), AND(D186='club records'!$F$15, E186&gt;='club records'!$G$15))), "CR", " ")</f>
        <v xml:space="preserve"> </v>
      </c>
      <c r="X186" s="22" t="str">
        <f>IF(AND(A186="pole vault", OR(AND(D186='club records'!$F$16, E186&gt;='club records'!$G$16), AND(D186='club records'!$F$17, E186&gt;='club records'!$G$17), AND(D186='club records'!$F$18, E186&gt;='club records'!$G$18), AND(D186='club records'!$F$19, E186&gt;='club records'!$G$19), AND(D186='club records'!$F$20, E186&gt;='club records'!$G$20))), "CR", " ")</f>
        <v xml:space="preserve"> </v>
      </c>
      <c r="Y186" s="22" t="str">
        <f>IF(AND(A186="discus 0.75", AND(D186='club records'!$F$21, E186&gt;='club records'!$G$21)), "CR", " ")</f>
        <v xml:space="preserve"> </v>
      </c>
      <c r="Z186" s="22" t="str">
        <f>IF(AND(A186="discus 1", OR(AND(D186='club records'!$F$22, E186&gt;='club records'!$G$22), AND(D186='club records'!$F$23, E186&gt;='club records'!$G$23), AND(D186='club records'!$F$24, E186&gt;='club records'!$G$24), AND(D186='club records'!$F$25, E186&gt;='club records'!$G$25))), "CR", " ")</f>
        <v xml:space="preserve"> </v>
      </c>
      <c r="AA186" s="22" t="str">
        <f>IF(AND(A186="hammer 3", OR(AND(D186='club records'!$F$26, E186&gt;='club records'!$G$26), AND(D186='club records'!$F$27, E186&gt;='club records'!$G$27), AND(D186='club records'!$F$28, E186&gt;='club records'!$G$28))), "CR", " ")</f>
        <v xml:space="preserve"> </v>
      </c>
      <c r="AB186" s="22" t="str">
        <f>IF(AND(A186="hammer 4", OR(AND(D186='club records'!$F$29, E186&gt;='club records'!$G$29), AND(D186='club records'!$F$30, E186&gt;='club records'!$G$30))), "CR", " ")</f>
        <v xml:space="preserve"> </v>
      </c>
      <c r="AC186" s="22" t="str">
        <f>IF(AND(A186="javelin 400", AND(D186='club records'!$F$31, E186&gt;='club records'!$G$31)), "CR", " ")</f>
        <v xml:space="preserve"> </v>
      </c>
      <c r="AD186" s="22" t="str">
        <f>IF(AND(A186="javelin 500", OR(AND(D186='club records'!$F$32, E186&gt;='club records'!$G$32), AND(D186='club records'!$F$33, E186&gt;='club records'!$G$33))), "CR", " ")</f>
        <v xml:space="preserve"> </v>
      </c>
      <c r="AE186" s="22" t="str">
        <f>IF(AND(A186="javelin 600", OR(AND(D186='club records'!$F$34, E186&gt;='club records'!$G$34), AND(D186='club records'!$F$35, E186&gt;='club records'!$G$35))), "CR", " ")</f>
        <v xml:space="preserve"> </v>
      </c>
      <c r="AF186" s="22" t="str">
        <f>IF(AND(A186="shot 2.72", AND(D186='club records'!$F$36, E186&gt;='club records'!$G$36)), "CR", " ")</f>
        <v xml:space="preserve"> </v>
      </c>
      <c r="AG186" s="22" t="str">
        <f>IF(AND(A186="shot 3", OR(AND(D186='club records'!$F$37, E186&gt;='club records'!$G$37), AND(D186='club records'!$F$38, E186&gt;='club records'!$G$38))), "CR", " ")</f>
        <v xml:space="preserve"> </v>
      </c>
      <c r="AH186" s="22" t="str">
        <f>IF(AND(A186="shot 4", OR(AND(D186='club records'!$F$39, E186&gt;='club records'!$G$39), AND(D186='club records'!$F$40, E186&gt;='club records'!$G$40))), "CR", " ")</f>
        <v xml:space="preserve"> </v>
      </c>
      <c r="AI186" s="22" t="str">
        <f>IF(AND(A186="70H", AND(D186='club records'!$J$6, E186&lt;='club records'!$K$6)), "CR", " ")</f>
        <v xml:space="preserve"> </v>
      </c>
      <c r="AJ186" s="22" t="str">
        <f>IF(AND(A186="75H", AND(D186='club records'!$J$7, E186&lt;='club records'!$K$7)), "CR", " ")</f>
        <v xml:space="preserve"> </v>
      </c>
      <c r="AK186" s="22" t="str">
        <f>IF(AND(A186="80H", AND(D186='club records'!$J$8, E186&lt;='club records'!$K$8)), "CR", " ")</f>
        <v xml:space="preserve"> </v>
      </c>
      <c r="AL186" s="22" t="str">
        <f>IF(AND(A186="100H", OR(AND(D186='club records'!$J$9, E186&lt;='club records'!$K$9), AND(D186='club records'!$J$10, E186&lt;='club records'!$K$10))), "CR", " ")</f>
        <v xml:space="preserve"> </v>
      </c>
      <c r="AM186" s="22" t="str">
        <f>IF(AND(A186="300H", AND(D186='club records'!$J$11, E186&lt;='club records'!$K$11)), "CR", " ")</f>
        <v xml:space="preserve"> </v>
      </c>
      <c r="AN186" s="22" t="str">
        <f>IF(AND(A186="400H", OR(AND(D186='club records'!$J$12, E186&lt;='club records'!$K$12), AND(D186='club records'!$J$13, E186&lt;='club records'!$K$13), AND(D186='club records'!$J$14, E186&lt;='club records'!$K$14))), "CR", " ")</f>
        <v xml:space="preserve"> </v>
      </c>
      <c r="AO186" s="22" t="str">
        <f>IF(AND(A186="1500SC", OR(AND(D186='club records'!$J$15, E186&lt;='club records'!$K$15), AND(D186='club records'!$J$16, E186&lt;='club records'!$K$16))), "CR", " ")</f>
        <v xml:space="preserve"> </v>
      </c>
      <c r="AP186" s="22" t="str">
        <f>IF(AND(A186="2000SC", OR(AND(D186='club records'!$J$18, E186&lt;='club records'!$K$18), AND(D186='club records'!$J$19, E186&lt;='club records'!$K$19))), "CR", " ")</f>
        <v xml:space="preserve"> </v>
      </c>
      <c r="AQ186" s="22" t="str">
        <f>IF(AND(A186="3000SC", AND(D186='club records'!$J$21, E186&lt;='club records'!$K$21)), "CR", " ")</f>
        <v xml:space="preserve"> </v>
      </c>
      <c r="AR186" s="21" t="str">
        <f>IF(AND(A186="4x100", OR(AND(D186='club records'!$N$1, E186&lt;='club records'!$O$1), AND(D186='club records'!$N$2, E186&lt;='club records'!$O$2), AND(D186='club records'!$N$3, E186&lt;='club records'!$O$3), AND(D186='club records'!$N$4, E186&lt;='club records'!$O$4), AND(D186='club records'!$N$5, E186&lt;='club records'!$O$5))), "CR", " ")</f>
        <v xml:space="preserve"> </v>
      </c>
      <c r="AS186" s="21" t="str">
        <f>IF(AND(A186="4x200", OR(AND(D186='club records'!$N$6, E186&lt;='club records'!$O$6), AND(D186='club records'!$N$7, E186&lt;='club records'!$O$7), AND(D186='club records'!$N$8, E186&lt;='club records'!$O$8), AND(D186='club records'!$N$9, E186&lt;='club records'!$O$9), AND(D186='club records'!$N$10, E186&lt;='club records'!$O$10))), "CR", " ")</f>
        <v xml:space="preserve"> </v>
      </c>
      <c r="AT186" s="21" t="str">
        <f>IF(AND(A186="4x300", OR(AND(D186='club records'!$N$11, E186&lt;='club records'!$O$11), AND(D186='club records'!$N$12, E186&lt;='club records'!$O$12))), "CR", " ")</f>
        <v xml:space="preserve"> </v>
      </c>
      <c r="AU186" s="21" t="str">
        <f>IF(AND(A186="4x400", OR(AND(D186='club records'!$N$13, E186&lt;='club records'!$O$13), AND(D186='club records'!$N$14, E186&lt;='club records'!$O$14), AND(D186='club records'!$N$15, E186&lt;='club records'!$O$15))), "CR", " ")</f>
        <v xml:space="preserve"> </v>
      </c>
      <c r="AV186" s="21" t="str">
        <f>IF(AND(A186="3x800", OR(AND(D186='club records'!$N$16, E186&lt;='club records'!$O$16), AND(D186='club records'!$N$17, E186&lt;='club records'!$O$17), AND(D186='club records'!$N$18, E186&lt;='club records'!$O$18), AND(D186='club records'!$N$19, E186&lt;='club records'!$O$19))), "CR", " ")</f>
        <v xml:space="preserve"> </v>
      </c>
      <c r="AW186" s="21" t="str">
        <f>IF(AND(A186="pentathlon", OR(AND(D186='club records'!$N$21, E186&gt;='club records'!$O$21), AND(D186='club records'!$N$22, E186&gt;='club records'!$O$22), AND(D186='club records'!$N$23, E186&gt;='club records'!$O$23), AND(D186='club records'!$N$24, E186&gt;='club records'!$O$24), AND(D186='club records'!$N$25, E186&gt;='club records'!$O$25))), "CR", " ")</f>
        <v xml:space="preserve"> </v>
      </c>
      <c r="AX186" s="21" t="str">
        <f>IF(AND(A186="heptathlon", OR(AND(D186='club records'!$N$26, E186&gt;='club records'!$O$26), AND(D186='club records'!$N$27, E186&gt;='club records'!$O$27), AND(D186='club records'!$N$28, E186&gt;='club records'!$O$28), )), "CR", " ")</f>
        <v xml:space="preserve"> </v>
      </c>
    </row>
    <row r="187" spans="1:50" ht="15" x14ac:dyDescent="0.25">
      <c r="A187" s="2" t="s">
        <v>286</v>
      </c>
      <c r="B187" s="2" t="s">
        <v>327</v>
      </c>
      <c r="C187" s="2" t="s">
        <v>328</v>
      </c>
      <c r="D187" s="13" t="s">
        <v>48</v>
      </c>
      <c r="E187" s="14">
        <v>15.67</v>
      </c>
      <c r="F187" s="19">
        <v>39903</v>
      </c>
      <c r="G187" s="2" t="s">
        <v>294</v>
      </c>
      <c r="H187" s="2" t="s">
        <v>295</v>
      </c>
      <c r="I187" s="20" t="str">
        <f>IF(OR(K187="CR", J187="CR", L187="CR", M187="CR", N187="CR", O187="CR", P187="CR", Q187="CR", R187="CR", S187="CR",T187="CR", U187="CR", V187="CR", W187="CR", X187="CR", Y187="CR", Z187="CR", AA187="CR", AB187="CR", AC187="CR", AD187="CR", AE187="CR", AF187="CR", AG187="CR", AH187="CR", AI187="CR", AJ187="CR", AK187="CR", AL187="CR", AM187="CR", AN187="CR", AO187="CR", AP187="CR", AQ187="CR", AR187="CR", AS187="CR", AT187="CR", AU187="CR", AV187="CR", AW187="CR", AX187="CR"), "***CLUB RECORD***", "")</f>
        <v/>
      </c>
      <c r="J187" s="21" t="str">
        <f>IF(AND(A187=100, OR(AND(D187='club records'!$B$6, E187&lt;='club records'!$C$6), AND(D187='club records'!$B$7, E187&lt;='club records'!$C$7), AND(D187='club records'!$B$8, E187&lt;='club records'!$C$8), AND(D187='club records'!$B$9, E187&lt;='club records'!$C$9), AND(D187='club records'!$B$10, E187&lt;='club records'!$C$10))),"CR"," ")</f>
        <v xml:space="preserve"> </v>
      </c>
      <c r="K187" s="21" t="str">
        <f>IF(AND(A187=200, OR(AND(D187='club records'!$B$11, E187&lt;='club records'!$C$11), AND(D187='club records'!$B$12, E187&lt;='club records'!$C$12), AND(D187='club records'!$B$13, E187&lt;='club records'!$C$13), AND(D187='club records'!$B$14, E187&lt;='club records'!$C$14), AND(D187='club records'!$B$15, E187&lt;='club records'!$C$15))),"CR"," ")</f>
        <v xml:space="preserve"> </v>
      </c>
      <c r="L187" s="21" t="str">
        <f>IF(AND(A187=300, OR(AND(D187='club records'!$B$16, E187&lt;='club records'!$C$16), AND(D187='club records'!$B$17, E187&lt;='club records'!$C$17))),"CR"," ")</f>
        <v xml:space="preserve"> </v>
      </c>
      <c r="M187" s="21" t="str">
        <f>IF(AND(A187=400, OR(AND(D187='club records'!$B$19, E187&lt;='club records'!$C$19), AND(D187='club records'!$B$20, E187&lt;='club records'!$C$20), AND(D187='club records'!$B$21, E187&lt;='club records'!$C$21))),"CR"," ")</f>
        <v xml:space="preserve"> </v>
      </c>
      <c r="N187" s="21" t="str">
        <f>IF(AND(A187=800, OR(AND(D187='club records'!$B$22, E187&lt;='club records'!$C$22), AND(D187='club records'!$B$23, E187&lt;='club records'!$C$23), AND(D187='club records'!$B$24, E187&lt;='club records'!$C$24), AND(D187='club records'!$B$25, E187&lt;='club records'!$C$25), AND(D187='club records'!$B$26, E187&lt;='club records'!$C$26))),"CR"," ")</f>
        <v xml:space="preserve"> </v>
      </c>
      <c r="O187" s="21" t="str">
        <f>IF(AND(A187=1200, AND(D187='club records'!$B$28, E187&lt;='club records'!$C$28)),"CR"," ")</f>
        <v xml:space="preserve"> </v>
      </c>
      <c r="P187" s="21" t="str">
        <f>IF(AND(A187=1500, OR(AND(D187='club records'!$B$29, E187&lt;='club records'!$C$29), AND(D187='club records'!$B$30, E187&lt;='club records'!$C$30), AND(D187='club records'!$B$31, E187&lt;='club records'!$C$31), AND(D187='club records'!$B$32, E187&lt;='club records'!$C$32), AND(D187='club records'!$B$33, E187&lt;='club records'!$C$33))),"CR"," ")</f>
        <v xml:space="preserve"> </v>
      </c>
      <c r="Q187" s="21" t="str">
        <f>IF(AND(A187="1M", AND(D187='club records'!$B$37,E187&lt;='club records'!$C$37)),"CR"," ")</f>
        <v xml:space="preserve"> </v>
      </c>
      <c r="R187" s="21" t="str">
        <f>IF(AND(A187=3000, OR(AND(D187='club records'!$B$39, E187&lt;='club records'!$C$39), AND(D187='club records'!$B$40, E187&lt;='club records'!$C$40), AND(D187='club records'!$B$41, E187&lt;='club records'!$C$41))),"CR"," ")</f>
        <v xml:space="preserve"> </v>
      </c>
      <c r="S187" s="21" t="str">
        <f>IF(AND(A187=5000, OR(AND(D187='club records'!$B$42, E187&lt;='club records'!$C$42), AND(D187='club records'!$B$43, E187&lt;='club records'!$C$43))),"CR"," ")</f>
        <v xml:space="preserve"> </v>
      </c>
      <c r="T187" s="21" t="str">
        <f>IF(AND(A187=10000, OR(AND(D187='club records'!$B$44, E187&lt;='club records'!$C$44), AND(D187='club records'!$B$45, E187&lt;='club records'!$C$45))),"CR"," ")</f>
        <v xml:space="preserve"> </v>
      </c>
      <c r="U187" s="22" t="str">
        <f>IF(AND(A187="high jump", OR(AND(D187='club records'!$F$1, E187&gt;='club records'!$G$1), AND(D187='club records'!$F$2, E187&gt;='club records'!$G$2), AND(D187='club records'!$F$3, E187&gt;='club records'!$G$3),AND(D187='club records'!$F$4, E187&gt;='club records'!$G$4), AND(D187='club records'!$F$5, E187&gt;='club records'!$G$5))), "CR", " ")</f>
        <v xml:space="preserve"> </v>
      </c>
      <c r="V187" s="22" t="str">
        <f>IF(AND(A187="long jump", OR(AND(D187='club records'!$F$6, E187&gt;='club records'!$G$6), AND(D187='club records'!$F$7, E187&gt;='club records'!$G$7), AND(D187='club records'!$F$8, E187&gt;='club records'!$G$8), AND(D187='club records'!$F$9, E187&gt;='club records'!$G$9), AND(D187='club records'!$F$10, E187&gt;='club records'!$G$10))), "CR", " ")</f>
        <v xml:space="preserve"> </v>
      </c>
      <c r="W187" s="22" t="str">
        <f>IF(AND(A187="triple jump", OR(AND(D187='club records'!$F$11, E187&gt;='club records'!$G$11), AND(D187='club records'!$F$12, E187&gt;='club records'!$G$12), AND(D187='club records'!$F$13, E187&gt;='club records'!$G$13), AND(D187='club records'!$F$14, E187&gt;='club records'!$G$14), AND(D187='club records'!$F$15, E187&gt;='club records'!$G$15))), "CR", " ")</f>
        <v xml:space="preserve"> </v>
      </c>
      <c r="X187" s="22" t="str">
        <f>IF(AND(A187="pole vault", OR(AND(D187='club records'!$F$16, E187&gt;='club records'!$G$16), AND(D187='club records'!$F$17, E187&gt;='club records'!$G$17), AND(D187='club records'!$F$18, E187&gt;='club records'!$G$18), AND(D187='club records'!$F$19, E187&gt;='club records'!$G$19), AND(D187='club records'!$F$20, E187&gt;='club records'!$G$20))), "CR", " ")</f>
        <v xml:space="preserve"> </v>
      </c>
      <c r="Y187" s="22" t="str">
        <f>IF(AND(A187="discus 0.75", AND(D187='club records'!$F$21, E187&gt;='club records'!$G$21)), "CR", " ")</f>
        <v xml:space="preserve"> </v>
      </c>
      <c r="Z187" s="22" t="str">
        <f>IF(AND(A187="discus 1", OR(AND(D187='club records'!$F$22, E187&gt;='club records'!$G$22), AND(D187='club records'!$F$23, E187&gt;='club records'!$G$23), AND(D187='club records'!$F$24, E187&gt;='club records'!$G$24), AND(D187='club records'!$F$25, E187&gt;='club records'!$G$25))), "CR", " ")</f>
        <v xml:space="preserve"> </v>
      </c>
      <c r="AA187" s="22" t="str">
        <f>IF(AND(A187="hammer 3", OR(AND(D187='club records'!$F$26, E187&gt;='club records'!$G$26), AND(D187='club records'!$F$27, E187&gt;='club records'!$G$27), AND(D187='club records'!$F$28, E187&gt;='club records'!$G$28))), "CR", " ")</f>
        <v xml:space="preserve"> </v>
      </c>
      <c r="AB187" s="22" t="str">
        <f>IF(AND(A187="hammer 4", OR(AND(D187='club records'!$F$29, E187&gt;='club records'!$G$29), AND(D187='club records'!$F$30, E187&gt;='club records'!$G$30))), "CR", " ")</f>
        <v xml:space="preserve"> </v>
      </c>
      <c r="AC187" s="22" t="str">
        <f>IF(AND(A187="javelin 400", AND(D187='club records'!$F$31, E187&gt;='club records'!$G$31)), "CR", " ")</f>
        <v xml:space="preserve"> </v>
      </c>
      <c r="AD187" s="22" t="str">
        <f>IF(AND(A187="javelin 500", OR(AND(D187='club records'!$F$32, E187&gt;='club records'!$G$32), AND(D187='club records'!$F$33, E187&gt;='club records'!$G$33))), "CR", " ")</f>
        <v xml:space="preserve"> </v>
      </c>
      <c r="AE187" s="22" t="str">
        <f>IF(AND(A187="javelin 600", OR(AND(D187='club records'!$F$34, E187&gt;='club records'!$G$34), AND(D187='club records'!$F$35, E187&gt;='club records'!$G$35))), "CR", " ")</f>
        <v xml:space="preserve"> </v>
      </c>
      <c r="AF187" s="22" t="str">
        <f>IF(AND(A187="shot 2.72", AND(D187='club records'!$F$36, E187&gt;='club records'!$G$36)), "CR", " ")</f>
        <v xml:space="preserve"> </v>
      </c>
      <c r="AG187" s="22" t="str">
        <f>IF(AND(A187="shot 3", OR(AND(D187='club records'!$F$37, E187&gt;='club records'!$G$37), AND(D187='club records'!$F$38, E187&gt;='club records'!$G$38))), "CR", " ")</f>
        <v xml:space="preserve"> </v>
      </c>
      <c r="AH187" s="22" t="str">
        <f>IF(AND(A187="shot 4", OR(AND(D187='club records'!$F$39, E187&gt;='club records'!$G$39), AND(D187='club records'!$F$40, E187&gt;='club records'!$G$40))), "CR", " ")</f>
        <v xml:space="preserve"> </v>
      </c>
      <c r="AI187" s="22" t="str">
        <f>IF(AND(A187="70H", AND(D187='club records'!$J$6, E187&lt;='club records'!$K$6)), "CR", " ")</f>
        <v xml:space="preserve"> </v>
      </c>
      <c r="AJ187" s="22" t="str">
        <f>IF(AND(A187="75H", AND(D187='club records'!$J$7, E187&lt;='club records'!$K$7)), "CR", " ")</f>
        <v xml:space="preserve"> </v>
      </c>
      <c r="AK187" s="22" t="str">
        <f>IF(AND(A187="80H", AND(D187='club records'!$J$8, E187&lt;='club records'!$K$8)), "CR", " ")</f>
        <v xml:space="preserve"> </v>
      </c>
      <c r="AL187" s="22" t="str">
        <f>IF(AND(A187="100H", OR(AND(D187='club records'!$J$9, E187&lt;='club records'!$K$9), AND(D187='club records'!$J$10, E187&lt;='club records'!$K$10))), "CR", " ")</f>
        <v xml:space="preserve"> </v>
      </c>
      <c r="AM187" s="22" t="str">
        <f>IF(AND(A187="300H", AND(D187='club records'!$J$11, E187&lt;='club records'!$K$11)), "CR", " ")</f>
        <v xml:space="preserve"> </v>
      </c>
      <c r="AN187" s="22" t="str">
        <f>IF(AND(A187="400H", OR(AND(D187='club records'!$J$12, E187&lt;='club records'!$K$12), AND(D187='club records'!$J$13, E187&lt;='club records'!$K$13), AND(D187='club records'!$J$14, E187&lt;='club records'!$K$14))), "CR", " ")</f>
        <v xml:space="preserve"> </v>
      </c>
      <c r="AO187" s="22" t="str">
        <f>IF(AND(A187="1500SC", OR(AND(D187='club records'!$J$15, E187&lt;='club records'!$K$15), AND(D187='club records'!$J$16, E187&lt;='club records'!$K$16))), "CR", " ")</f>
        <v xml:space="preserve"> </v>
      </c>
      <c r="AP187" s="22" t="str">
        <f>IF(AND(A187="2000SC", OR(AND(D187='club records'!$J$18, E187&lt;='club records'!$K$18), AND(D187='club records'!$J$19, E187&lt;='club records'!$K$19))), "CR", " ")</f>
        <v xml:space="preserve"> </v>
      </c>
      <c r="AQ187" s="22" t="str">
        <f>IF(AND(A187="3000SC", AND(D187='club records'!$J$21, E187&lt;='club records'!$K$21)), "CR", " ")</f>
        <v xml:space="preserve"> </v>
      </c>
      <c r="AR187" s="21" t="str">
        <f>IF(AND(A187="4x100", OR(AND(D187='club records'!$N$1, E187&lt;='club records'!$O$1), AND(D187='club records'!$N$2, E187&lt;='club records'!$O$2), AND(D187='club records'!$N$3, E187&lt;='club records'!$O$3), AND(D187='club records'!$N$4, E187&lt;='club records'!$O$4), AND(D187='club records'!$N$5, E187&lt;='club records'!$O$5))), "CR", " ")</f>
        <v xml:space="preserve"> </v>
      </c>
      <c r="AS187" s="21" t="str">
        <f>IF(AND(A187="4x200", OR(AND(D187='club records'!$N$6, E187&lt;='club records'!$O$6), AND(D187='club records'!$N$7, E187&lt;='club records'!$O$7), AND(D187='club records'!$N$8, E187&lt;='club records'!$O$8), AND(D187='club records'!$N$9, E187&lt;='club records'!$O$9), AND(D187='club records'!$N$10, E187&lt;='club records'!$O$10))), "CR", " ")</f>
        <v xml:space="preserve"> </v>
      </c>
      <c r="AT187" s="21" t="str">
        <f>IF(AND(A187="4x300", OR(AND(D187='club records'!$N$11, E187&lt;='club records'!$O$11), AND(D187='club records'!$N$12, E187&lt;='club records'!$O$12))), "CR", " ")</f>
        <v xml:space="preserve"> </v>
      </c>
      <c r="AU187" s="21" t="str">
        <f>IF(AND(A187="4x400", OR(AND(D187='club records'!$N$13, E187&lt;='club records'!$O$13), AND(D187='club records'!$N$14, E187&lt;='club records'!$O$14), AND(D187='club records'!$N$15, E187&lt;='club records'!$O$15))), "CR", " ")</f>
        <v xml:space="preserve"> </v>
      </c>
      <c r="AV187" s="21" t="str">
        <f>IF(AND(A187="3x800", OR(AND(D187='club records'!$N$16, E187&lt;='club records'!$O$16), AND(D187='club records'!$N$17, E187&lt;='club records'!$O$17), AND(D187='club records'!$N$18, E187&lt;='club records'!$O$18), AND(D187='club records'!$N$19, E187&lt;='club records'!$O$19))), "CR", " ")</f>
        <v xml:space="preserve"> </v>
      </c>
      <c r="AW187" s="21" t="str">
        <f>IF(AND(A187="pentathlon", OR(AND(D187='club records'!$N$21, E187&gt;='club records'!$O$21), AND(D187='club records'!$N$22, E187&gt;='club records'!$O$22), AND(D187='club records'!$N$23, E187&gt;='club records'!$O$23), AND(D187='club records'!$N$24, E187&gt;='club records'!$O$24), AND(D187='club records'!$N$25, E187&gt;='club records'!$O$25))), "CR", " ")</f>
        <v xml:space="preserve"> </v>
      </c>
      <c r="AX187" s="21" t="str">
        <f>IF(AND(A187="heptathlon", OR(AND(D187='club records'!$N$26, E187&gt;='club records'!$O$26), AND(D187='club records'!$N$27, E187&gt;='club records'!$O$27), AND(D187='club records'!$N$28, E187&gt;='club records'!$O$28), )), "CR", " ")</f>
        <v xml:space="preserve"> </v>
      </c>
    </row>
    <row r="188" spans="1:50" ht="15" x14ac:dyDescent="0.25">
      <c r="A188" s="2" t="s">
        <v>247</v>
      </c>
      <c r="B188" s="2" t="s">
        <v>465</v>
      </c>
      <c r="C188" s="2" t="s">
        <v>466</v>
      </c>
      <c r="D188" s="13" t="s">
        <v>48</v>
      </c>
      <c r="E188" s="14">
        <v>16.73</v>
      </c>
      <c r="F188" s="19">
        <v>43639</v>
      </c>
      <c r="G188" s="2" t="s">
        <v>415</v>
      </c>
      <c r="H188" s="2" t="s">
        <v>469</v>
      </c>
      <c r="I188" s="20" t="str">
        <f>IF(OR(K188="CR", J188="CR", L188="CR", M188="CR", N188="CR", O188="CR", P188="CR", Q188="CR", R188="CR", S188="CR",T188="CR", U188="CR", V188="CR", W188="CR", X188="CR", Y188="CR", Z188="CR", AA188="CR", AB188="CR", AC188="CR", AD188="CR", AE188="CR", AF188="CR", AG188="CR", AH188="CR", AI188="CR", AJ188="CR", AK188="CR", AL188="CR", AM188="CR", AN188="CR", AO188="CR", AP188="CR", AQ188="CR", AR188="CR", AS188="CR", AT188="CR", AU188="CR", AV188="CR", AW188="CR", AX188="CR"), "***CLUB RECORD***", "")</f>
        <v/>
      </c>
      <c r="J188" s="21" t="str">
        <f>IF(AND(A188=100, OR(AND(D188='club records'!$B$6, E188&lt;='club records'!$C$6), AND(D188='club records'!$B$7, E188&lt;='club records'!$C$7), AND(D188='club records'!$B$8, E188&lt;='club records'!$C$8), AND(D188='club records'!$B$9, E188&lt;='club records'!$C$9), AND(D188='club records'!$B$10, E188&lt;='club records'!$C$10))),"CR"," ")</f>
        <v xml:space="preserve"> </v>
      </c>
      <c r="K188" s="21" t="str">
        <f>IF(AND(A188=200, OR(AND(D188='club records'!$B$11, E188&lt;='club records'!$C$11), AND(D188='club records'!$B$12, E188&lt;='club records'!$C$12), AND(D188='club records'!$B$13, E188&lt;='club records'!$C$13), AND(D188='club records'!$B$14, E188&lt;='club records'!$C$14), AND(D188='club records'!$B$15, E188&lt;='club records'!$C$15))),"CR"," ")</f>
        <v xml:space="preserve"> </v>
      </c>
      <c r="L188" s="21" t="str">
        <f>IF(AND(A188=300, OR(AND(D188='club records'!$B$16, E188&lt;='club records'!$C$16), AND(D188='club records'!$B$17, E188&lt;='club records'!$C$17))),"CR"," ")</f>
        <v xml:space="preserve"> </v>
      </c>
      <c r="M188" s="21" t="str">
        <f>IF(AND(A188=400, OR(AND(D188='club records'!$B$19, E188&lt;='club records'!$C$19), AND(D188='club records'!$B$20, E188&lt;='club records'!$C$20), AND(D188='club records'!$B$21, E188&lt;='club records'!$C$21))),"CR"," ")</f>
        <v xml:space="preserve"> </v>
      </c>
      <c r="N188" s="21" t="str">
        <f>IF(AND(A188=800, OR(AND(D188='club records'!$B$22, E188&lt;='club records'!$C$22), AND(D188='club records'!$B$23, E188&lt;='club records'!$C$23), AND(D188='club records'!$B$24, E188&lt;='club records'!$C$24), AND(D188='club records'!$B$25, E188&lt;='club records'!$C$25), AND(D188='club records'!$B$26, E188&lt;='club records'!$C$26))),"CR"," ")</f>
        <v xml:space="preserve"> </v>
      </c>
      <c r="O188" s="21" t="str">
        <f>IF(AND(A188=1200, AND(D188='club records'!$B$28, E188&lt;='club records'!$C$28)),"CR"," ")</f>
        <v xml:space="preserve"> </v>
      </c>
      <c r="P188" s="21" t="str">
        <f>IF(AND(A188=1500, OR(AND(D188='club records'!$B$29, E188&lt;='club records'!$C$29), AND(D188='club records'!$B$30, E188&lt;='club records'!$C$30), AND(D188='club records'!$B$31, E188&lt;='club records'!$C$31), AND(D188='club records'!$B$32, E188&lt;='club records'!$C$32), AND(D188='club records'!$B$33, E188&lt;='club records'!$C$33))),"CR"," ")</f>
        <v xml:space="preserve"> </v>
      </c>
      <c r="Q188" s="21" t="str">
        <f>IF(AND(A188="1M", AND(D188='club records'!$B$37,E188&lt;='club records'!$C$37)),"CR"," ")</f>
        <v xml:space="preserve"> </v>
      </c>
      <c r="R188" s="21" t="str">
        <f>IF(AND(A188=3000, OR(AND(D188='club records'!$B$39, E188&lt;='club records'!$C$39), AND(D188='club records'!$B$40, E188&lt;='club records'!$C$40), AND(D188='club records'!$B$41, E188&lt;='club records'!$C$41))),"CR"," ")</f>
        <v xml:space="preserve"> </v>
      </c>
      <c r="S188" s="21" t="str">
        <f>IF(AND(A188=5000, OR(AND(D188='club records'!$B$42, E188&lt;='club records'!$C$42), AND(D188='club records'!$B$43, E188&lt;='club records'!$C$43))),"CR"," ")</f>
        <v xml:space="preserve"> </v>
      </c>
      <c r="T188" s="21" t="str">
        <f>IF(AND(A188=10000, OR(AND(D188='club records'!$B$44, E188&lt;='club records'!$C$44), AND(D188='club records'!$B$45, E188&lt;='club records'!$C$45))),"CR"," ")</f>
        <v xml:space="preserve"> </v>
      </c>
      <c r="U188" s="22" t="str">
        <f>IF(AND(A188="high jump", OR(AND(D188='club records'!$F$1, E188&gt;='club records'!$G$1), AND(D188='club records'!$F$2, E188&gt;='club records'!$G$2), AND(D188='club records'!$F$3, E188&gt;='club records'!$G$3),AND(D188='club records'!$F$4, E188&gt;='club records'!$G$4), AND(D188='club records'!$F$5, E188&gt;='club records'!$G$5))), "CR", " ")</f>
        <v xml:space="preserve"> </v>
      </c>
      <c r="V188" s="22" t="str">
        <f>IF(AND(A188="long jump", OR(AND(D188='club records'!$F$6, E188&gt;='club records'!$G$6), AND(D188='club records'!$F$7, E188&gt;='club records'!$G$7), AND(D188='club records'!$F$8, E188&gt;='club records'!$G$8), AND(D188='club records'!$F$9, E188&gt;='club records'!$G$9), AND(D188='club records'!$F$10, E188&gt;='club records'!$G$10))), "CR", " ")</f>
        <v xml:space="preserve"> </v>
      </c>
      <c r="W188" s="22" t="str">
        <f>IF(AND(A188="triple jump", OR(AND(D188='club records'!$F$11, E188&gt;='club records'!$G$11), AND(D188='club records'!$F$12, E188&gt;='club records'!$G$12), AND(D188='club records'!$F$13, E188&gt;='club records'!$G$13), AND(D188='club records'!$F$14, E188&gt;='club records'!$G$14), AND(D188='club records'!$F$15, E188&gt;='club records'!$G$15))), "CR", " ")</f>
        <v xml:space="preserve"> </v>
      </c>
      <c r="X188" s="22" t="str">
        <f>IF(AND(A188="pole vault", OR(AND(D188='club records'!$F$16, E188&gt;='club records'!$G$16), AND(D188='club records'!$F$17, E188&gt;='club records'!$G$17), AND(D188='club records'!$F$18, E188&gt;='club records'!$G$18), AND(D188='club records'!$F$19, E188&gt;='club records'!$G$19), AND(D188='club records'!$F$20, E188&gt;='club records'!$G$20))), "CR", " ")</f>
        <v xml:space="preserve"> </v>
      </c>
      <c r="Y188" s="22" t="str">
        <f>IF(AND(A188="discus 0.75", AND(D188='club records'!$F$21, E188&gt;='club records'!$G$21)), "CR", " ")</f>
        <v xml:space="preserve"> </v>
      </c>
      <c r="Z188" s="22" t="str">
        <f>IF(AND(A188="discus 1", OR(AND(D188='club records'!$F$22, E188&gt;='club records'!$G$22), AND(D188='club records'!$F$23, E188&gt;='club records'!$G$23), AND(D188='club records'!$F$24, E188&gt;='club records'!$G$24), AND(D188='club records'!$F$25, E188&gt;='club records'!$G$25))), "CR", " ")</f>
        <v xml:space="preserve"> </v>
      </c>
      <c r="AA188" s="22" t="str">
        <f>IF(AND(A188="hammer 3", OR(AND(D188='club records'!$F$26, E188&gt;='club records'!$G$26), AND(D188='club records'!$F$27, E188&gt;='club records'!$G$27), AND(D188='club records'!$F$28, E188&gt;='club records'!$G$28))), "CR", " ")</f>
        <v xml:space="preserve"> </v>
      </c>
      <c r="AB188" s="22" t="str">
        <f>IF(AND(A188="hammer 4", OR(AND(D188='club records'!$F$29, E188&gt;='club records'!$G$29), AND(D188='club records'!$F$30, E188&gt;='club records'!$G$30))), "CR", " ")</f>
        <v xml:space="preserve"> </v>
      </c>
      <c r="AC188" s="22" t="str">
        <f>IF(AND(A188="javelin 400", AND(D188='club records'!$F$31, E188&gt;='club records'!$G$31)), "CR", " ")</f>
        <v xml:space="preserve"> </v>
      </c>
      <c r="AD188" s="22" t="str">
        <f>IF(AND(A188="javelin 500", OR(AND(D188='club records'!$F$32, E188&gt;='club records'!$G$32), AND(D188='club records'!$F$33, E188&gt;='club records'!$G$33))), "CR", " ")</f>
        <v xml:space="preserve"> </v>
      </c>
      <c r="AE188" s="22" t="str">
        <f>IF(AND(A188="javelin 600", OR(AND(D188='club records'!$F$34, E188&gt;='club records'!$G$34), AND(D188='club records'!$F$35, E188&gt;='club records'!$G$35))), "CR", " ")</f>
        <v xml:space="preserve"> </v>
      </c>
      <c r="AF188" s="22" t="str">
        <f>IF(AND(A188="shot 2.72", AND(D188='club records'!$F$36, E188&gt;='club records'!$G$36)), "CR", " ")</f>
        <v xml:space="preserve"> </v>
      </c>
      <c r="AG188" s="22" t="str">
        <f>IF(AND(A188="shot 3", OR(AND(D188='club records'!$F$37, E188&gt;='club records'!$G$37), AND(D188='club records'!$F$38, E188&gt;='club records'!$G$38))), "CR", " ")</f>
        <v xml:space="preserve"> </v>
      </c>
      <c r="AH188" s="22" t="str">
        <f>IF(AND(A188="shot 4", OR(AND(D188='club records'!$F$39, E188&gt;='club records'!$G$39), AND(D188='club records'!$F$40, E188&gt;='club records'!$G$40))), "CR", " ")</f>
        <v xml:space="preserve"> </v>
      </c>
      <c r="AI188" s="22" t="str">
        <f>IF(AND(A188="70H", AND(D188='club records'!$J$6, E188&lt;='club records'!$K$6)), "CR", " ")</f>
        <v xml:space="preserve"> </v>
      </c>
      <c r="AJ188" s="22" t="str">
        <f>IF(AND(A188="75H", AND(D188='club records'!$J$7, E188&lt;='club records'!$K$7)), "CR", " ")</f>
        <v xml:space="preserve"> </v>
      </c>
      <c r="AK188" s="22" t="str">
        <f>IF(AND(A188="80H", AND(D188='club records'!$J$8, E188&lt;='club records'!$K$8)), "CR", " ")</f>
        <v xml:space="preserve"> </v>
      </c>
      <c r="AL188" s="22" t="str">
        <f>IF(AND(A188="100H", OR(AND(D188='club records'!$J$9, E188&lt;='club records'!$K$9), AND(D188='club records'!$J$10, E188&lt;='club records'!$K$10))), "CR", " ")</f>
        <v xml:space="preserve"> </v>
      </c>
      <c r="AM188" s="22" t="str">
        <f>IF(AND(A188="300H", AND(D188='club records'!$J$11, E188&lt;='club records'!$K$11)), "CR", " ")</f>
        <v xml:space="preserve"> </v>
      </c>
      <c r="AN188" s="22" t="str">
        <f>IF(AND(A188="400H", OR(AND(D188='club records'!$J$12, E188&lt;='club records'!$K$12), AND(D188='club records'!$J$13, E188&lt;='club records'!$K$13), AND(D188='club records'!$J$14, E188&lt;='club records'!$K$14))), "CR", " ")</f>
        <v xml:space="preserve"> </v>
      </c>
      <c r="AO188" s="22" t="str">
        <f>IF(AND(A188="1500SC", OR(AND(D188='club records'!$J$15, E188&lt;='club records'!$K$15), AND(D188='club records'!$J$16, E188&lt;='club records'!$K$16))), "CR", " ")</f>
        <v xml:space="preserve"> </v>
      </c>
      <c r="AP188" s="22" t="str">
        <f>IF(AND(A188="2000SC", OR(AND(D188='club records'!$J$18, E188&lt;='club records'!$K$18), AND(D188='club records'!$J$19, E188&lt;='club records'!$K$19))), "CR", " ")</f>
        <v xml:space="preserve"> </v>
      </c>
      <c r="AQ188" s="22" t="str">
        <f>IF(AND(A188="3000SC", AND(D188='club records'!$J$21, E188&lt;='club records'!$K$21)), "CR", " ")</f>
        <v xml:space="preserve"> </v>
      </c>
      <c r="AR188" s="21" t="str">
        <f>IF(AND(A188="4x100", OR(AND(D188='club records'!$N$1, E188&lt;='club records'!$O$1), AND(D188='club records'!$N$2, E188&lt;='club records'!$O$2), AND(D188='club records'!$N$3, E188&lt;='club records'!$O$3), AND(D188='club records'!$N$4, E188&lt;='club records'!$O$4), AND(D188='club records'!$N$5, E188&lt;='club records'!$O$5))), "CR", " ")</f>
        <v xml:space="preserve"> </v>
      </c>
      <c r="AS188" s="21" t="str">
        <f>IF(AND(A188="4x200", OR(AND(D188='club records'!$N$6, E188&lt;='club records'!$O$6), AND(D188='club records'!$N$7, E188&lt;='club records'!$O$7), AND(D188='club records'!$N$8, E188&lt;='club records'!$O$8), AND(D188='club records'!$N$9, E188&lt;='club records'!$O$9), AND(D188='club records'!$N$10, E188&lt;='club records'!$O$10))), "CR", " ")</f>
        <v xml:space="preserve"> </v>
      </c>
      <c r="AT188" s="21" t="str">
        <f>IF(AND(A188="4x300", OR(AND(D188='club records'!$N$11, E188&lt;='club records'!$O$11), AND(D188='club records'!$N$12, E188&lt;='club records'!$O$12))), "CR", " ")</f>
        <v xml:space="preserve"> </v>
      </c>
      <c r="AU188" s="21" t="str">
        <f>IF(AND(A188="4x400", OR(AND(D188='club records'!$N$13, E188&lt;='club records'!$O$13), AND(D188='club records'!$N$14, E188&lt;='club records'!$O$14), AND(D188='club records'!$N$15, E188&lt;='club records'!$O$15))), "CR", " ")</f>
        <v xml:space="preserve"> </v>
      </c>
      <c r="AV188" s="21" t="str">
        <f>IF(AND(A188="3x800", OR(AND(D188='club records'!$N$16, E188&lt;='club records'!$O$16), AND(D188='club records'!$N$17, E188&lt;='club records'!$O$17), AND(D188='club records'!$N$18, E188&lt;='club records'!$O$18), AND(D188='club records'!$N$19, E188&lt;='club records'!$O$19))), "CR", " ")</f>
        <v xml:space="preserve"> </v>
      </c>
      <c r="AW188" s="21" t="str">
        <f>IF(AND(A188="pentathlon", OR(AND(D188='club records'!$N$21, E188&gt;='club records'!$O$21), AND(D188='club records'!$N$22, E188&gt;='club records'!$O$22), AND(D188='club records'!$N$23, E188&gt;='club records'!$O$23), AND(D188='club records'!$N$24, E188&gt;='club records'!$O$24), AND(D188='club records'!$N$25, E188&gt;='club records'!$O$25))), "CR", " ")</f>
        <v xml:space="preserve"> </v>
      </c>
      <c r="AX188" s="21" t="str">
        <f>IF(AND(A188="heptathlon", OR(AND(D188='club records'!$N$26, E188&gt;='club records'!$O$26), AND(D188='club records'!$N$27, E188&gt;='club records'!$O$27), AND(D188='club records'!$N$28, E188&gt;='club records'!$O$28), )), "CR", " ")</f>
        <v xml:space="preserve"> </v>
      </c>
    </row>
    <row r="189" spans="1:50" ht="15" x14ac:dyDescent="0.25">
      <c r="A189" s="2" t="s">
        <v>41</v>
      </c>
      <c r="B189" s="2" t="s">
        <v>127</v>
      </c>
      <c r="C189" s="2" t="s">
        <v>128</v>
      </c>
      <c r="D189" s="13" t="s">
        <v>48</v>
      </c>
      <c r="E189" s="14">
        <v>1.05</v>
      </c>
      <c r="F189" s="19">
        <v>43603</v>
      </c>
      <c r="G189" s="2" t="s">
        <v>333</v>
      </c>
      <c r="H189" s="2" t="s">
        <v>376</v>
      </c>
      <c r="I189" s="22" t="str">
        <f>IF(OR(K189="CR", J189="CR", L189="CR", M189="CR", N189="CR", O189="CR", P189="CR", Q189="CR", R189="CR", S189="CR",T189="CR", U189="CR", V189="CR", W189="CR", X189="CR", Y189="CR", Z189="CR", AA189="CR", AB189="CR", AC189="CR", AD189="CR", AE189="CR", AF189="CR", AG189="CR", AH189="CR", AI189="CR", AJ189="CR", AK189="CR", AL189="CR", AM189="CR", AN189="CR", AO189="CR", AP189="CR", AQ189="CR", AR189="CR", AS189="CR", AT189="CR", AU189="CR", AV189="CR", AW189="CR", AX189="CR"), "***CLUB RECORD***", "")</f>
        <v/>
      </c>
      <c r="J189" s="22" t="str">
        <f>IF(AND(A189=100, OR(AND(D189='club records'!$B$6, E189&lt;='club records'!$C$6), AND(D189='club records'!$B$7, E189&lt;='club records'!$C$7), AND(D189='club records'!$B$8, E189&lt;='club records'!$C$8), AND(D189='club records'!$B$9, E189&lt;='club records'!$C$9), AND(D189='club records'!$B$10, E189&lt;='club records'!$C$10))),"CR"," ")</f>
        <v xml:space="preserve"> </v>
      </c>
      <c r="K189" s="22" t="str">
        <f>IF(AND(A189=200, OR(AND(D189='club records'!$B$11, E189&lt;='club records'!$C$11), AND(D189='club records'!$B$12, E189&lt;='club records'!$C$12), AND(D189='club records'!$B$13, E189&lt;='club records'!$C$13), AND(D189='club records'!$B$14, E189&lt;='club records'!$C$14), AND(D189='club records'!$B$15, E189&lt;='club records'!$C$15))),"CR"," ")</f>
        <v xml:space="preserve"> </v>
      </c>
      <c r="L189" s="22" t="str">
        <f>IF(AND(A189=300, OR(AND(D189='club records'!$B$16, E189&lt;='club records'!$C$16), AND(D189='club records'!$B$17, E189&lt;='club records'!$C$17))),"CR"," ")</f>
        <v xml:space="preserve"> </v>
      </c>
      <c r="M189" s="22" t="str">
        <f>IF(AND(A189=400, OR(AND(D189='club records'!$B$19, E189&lt;='club records'!$C$19), AND(D189='club records'!$B$20, E189&lt;='club records'!$C$20), AND(D189='club records'!$B$21, E189&lt;='club records'!$C$21))),"CR"," ")</f>
        <v xml:space="preserve"> </v>
      </c>
      <c r="N189" s="22" t="str">
        <f>IF(AND(A189=800, OR(AND(D189='club records'!$B$22, E189&lt;='club records'!$C$22), AND(D189='club records'!$B$23, E189&lt;='club records'!$C$23), AND(D189='club records'!$B$24, E189&lt;='club records'!$C$24), AND(D189='club records'!$B$25, E189&lt;='club records'!$C$25), AND(D189='club records'!$B$26, E189&lt;='club records'!$C$26))),"CR"," ")</f>
        <v xml:space="preserve"> </v>
      </c>
      <c r="O189" s="22" t="str">
        <f>IF(AND(A189=1200, AND(D189='club records'!$B$28, E189&lt;='club records'!$C$28)),"CR"," ")</f>
        <v xml:space="preserve"> </v>
      </c>
      <c r="P189" s="22" t="str">
        <f>IF(AND(A189=1500, OR(AND(D189='club records'!$B$29, E189&lt;='club records'!$C$29), AND(D189='club records'!$B$30, E189&lt;='club records'!$C$30), AND(D189='club records'!$B$31, E189&lt;='club records'!$C$31), AND(D189='club records'!$B$32, E189&lt;='club records'!$C$32), AND(D189='club records'!$B$33, E189&lt;='club records'!$C$33))),"CR"," ")</f>
        <v xml:space="preserve"> </v>
      </c>
      <c r="Q189" s="22" t="str">
        <f>IF(AND(A189="1M", AND(D189='club records'!$B$37,E189&lt;='club records'!$C$37)),"CR"," ")</f>
        <v xml:space="preserve"> </v>
      </c>
      <c r="R189" s="22" t="str">
        <f>IF(AND(A189=3000, OR(AND(D189='club records'!$B$39, E189&lt;='club records'!$C$39), AND(D189='club records'!$B$40, E189&lt;='club records'!$C$40), AND(D189='club records'!$B$41, E189&lt;='club records'!$C$41))),"CR"," ")</f>
        <v xml:space="preserve"> </v>
      </c>
      <c r="S189" s="22" t="str">
        <f>IF(AND(A189=5000, OR(AND(D189='club records'!$B$42, E189&lt;='club records'!$C$42), AND(D189='club records'!$B$43, E189&lt;='club records'!$C$43))),"CR"," ")</f>
        <v xml:space="preserve"> </v>
      </c>
      <c r="T189" s="22" t="str">
        <f>IF(AND(A189=10000, OR(AND(D189='club records'!$B$44, E189&lt;='club records'!$C$44), AND(D189='club records'!$B$45, E189&lt;='club records'!$C$45))),"CR"," ")</f>
        <v xml:space="preserve"> </v>
      </c>
      <c r="U189" s="22" t="str">
        <f>IF(AND(A189="high jump", OR(AND(D189='club records'!$F$1, E189&gt;='club records'!$G$1), AND(D189='club records'!$F$2, E189&gt;='club records'!$G$2), AND(D189='club records'!$F$3, E189&gt;='club records'!$G$3),AND(D189='club records'!$F$4, E189&gt;='club records'!$G$4), AND(D189='club records'!$F$5, E189&gt;='club records'!$G$5))), "CR", " ")</f>
        <v xml:space="preserve"> </v>
      </c>
      <c r="V189" s="22" t="str">
        <f>IF(AND(A189="long jump", OR(AND(D189='club records'!$F$6, E189&gt;='club records'!$G$6), AND(D189='club records'!$F$7, E189&gt;='club records'!$G$7), AND(D189='club records'!$F$8, E189&gt;='club records'!$G$8), AND(D189='club records'!$F$9, E189&gt;='club records'!$G$9), AND(D189='club records'!$F$10, E189&gt;='club records'!$G$10))), "CR", " ")</f>
        <v xml:space="preserve"> </v>
      </c>
      <c r="W189" s="22" t="str">
        <f>IF(AND(A189="triple jump", OR(AND(D189='club records'!$F$11, E189&gt;='club records'!$G$11), AND(D189='club records'!$F$12, E189&gt;='club records'!$G$12), AND(D189='club records'!$F$13, E189&gt;='club records'!$G$13), AND(D189='club records'!$F$14, E189&gt;='club records'!$G$14), AND(D189='club records'!$F$15, E189&gt;='club records'!$G$15))), "CR", " ")</f>
        <v xml:space="preserve"> </v>
      </c>
      <c r="X189" s="22" t="str">
        <f>IF(AND(A189="pole vault", OR(AND(D189='club records'!$F$16, E189&gt;='club records'!$G$16), AND(D189='club records'!$F$17, E189&gt;='club records'!$G$17), AND(D189='club records'!$F$18, E189&gt;='club records'!$G$18), AND(D189='club records'!$F$19, E189&gt;='club records'!$G$19), AND(D189='club records'!$F$20, E189&gt;='club records'!$G$20))), "CR", " ")</f>
        <v xml:space="preserve"> </v>
      </c>
      <c r="Y189" s="22" t="str">
        <f>IF(AND(A189="discus 0.75", AND(D189='club records'!$F$21, E189&gt;='club records'!$G$21)), "CR", " ")</f>
        <v xml:space="preserve"> </v>
      </c>
      <c r="Z189" s="22" t="str">
        <f>IF(AND(A189="discus 1", OR(AND(D189='club records'!$F$22, E189&gt;='club records'!$G$22), AND(D189='club records'!$F$23, E189&gt;='club records'!$G$23), AND(D189='club records'!$F$24, E189&gt;='club records'!$G$24), AND(D189='club records'!$F$25, E189&gt;='club records'!$G$25))), "CR", " ")</f>
        <v xml:space="preserve"> </v>
      </c>
      <c r="AA189" s="22" t="str">
        <f>IF(AND(A189="hammer 3", OR(AND(D189='club records'!$F$26, E189&gt;='club records'!$G$26), AND(D189='club records'!$F$27, E189&gt;='club records'!$G$27), AND(D189='club records'!$F$28, E189&gt;='club records'!$G$28))), "CR", " ")</f>
        <v xml:space="preserve"> </v>
      </c>
      <c r="AB189" s="22" t="str">
        <f>IF(AND(A189="hammer 4", OR(AND(D189='club records'!$F$29, E189&gt;='club records'!$G$29), AND(D189='club records'!$F$30, E189&gt;='club records'!$G$30))), "CR", " ")</f>
        <v xml:space="preserve"> </v>
      </c>
      <c r="AC189" s="22" t="str">
        <f>IF(AND(A189="javelin 400", AND(D189='club records'!$F$31, E189&gt;='club records'!$G$31)), "CR", " ")</f>
        <v xml:space="preserve"> </v>
      </c>
      <c r="AD189" s="22" t="str">
        <f>IF(AND(A189="javelin 500", OR(AND(D189='club records'!$F$32, E189&gt;='club records'!$G$32), AND(D189='club records'!$F$33, E189&gt;='club records'!$G$33))), "CR", " ")</f>
        <v xml:space="preserve"> </v>
      </c>
      <c r="AE189" s="22" t="str">
        <f>IF(AND(A189="javelin 600", OR(AND(D189='club records'!$F$34, E189&gt;='club records'!$G$34), AND(D189='club records'!$F$35, E189&gt;='club records'!$G$35))), "CR", " ")</f>
        <v xml:space="preserve"> </v>
      </c>
      <c r="AF189" s="22" t="str">
        <f>IF(AND(A189="shot 2.72", AND(D189='club records'!$F$36, E189&gt;='club records'!$G$36)), "CR", " ")</f>
        <v xml:space="preserve"> </v>
      </c>
      <c r="AG189" s="22" t="str">
        <f>IF(AND(A189="shot 3", OR(AND(D189='club records'!$F$37, E189&gt;='club records'!$G$37), AND(D189='club records'!$F$38, E189&gt;='club records'!$G$38))), "CR", " ")</f>
        <v xml:space="preserve"> </v>
      </c>
      <c r="AH189" s="22" t="str">
        <f>IF(AND(A189="shot 4", OR(AND(D189='club records'!$F$39, E189&gt;='club records'!$G$39), AND(D189='club records'!$F$40, E189&gt;='club records'!$G$40))), "CR", " ")</f>
        <v xml:space="preserve"> </v>
      </c>
      <c r="AI189" s="22" t="str">
        <f>IF(AND(A189="70H", AND(D189='club records'!$J$6, E189&lt;='club records'!$K$6)), "CR", " ")</f>
        <v xml:space="preserve"> </v>
      </c>
      <c r="AJ189" s="22" t="str">
        <f>IF(AND(A189="75H", AND(D189='club records'!$J$7, E189&lt;='club records'!$K$7)), "CR", " ")</f>
        <v xml:space="preserve"> </v>
      </c>
      <c r="AK189" s="22" t="str">
        <f>IF(AND(A189="80H", AND(D189='club records'!$J$8, E189&lt;='club records'!$K$8)), "CR", " ")</f>
        <v xml:space="preserve"> </v>
      </c>
      <c r="AL189" s="22" t="str">
        <f>IF(AND(A189="100H", OR(AND(D189='club records'!$J$9, E189&lt;='club records'!$K$9), AND(D189='club records'!$J$10, E189&lt;='club records'!$K$10))), "CR", " ")</f>
        <v xml:space="preserve"> </v>
      </c>
      <c r="AM189" s="22" t="str">
        <f>IF(AND(A189="300H", AND(D189='club records'!$J$11, E189&lt;='club records'!$K$11)), "CR", " ")</f>
        <v xml:space="preserve"> </v>
      </c>
      <c r="AN189" s="22" t="str">
        <f>IF(AND(A189="400H", OR(AND(D189='club records'!$J$12, E189&lt;='club records'!$K$12), AND(D189='club records'!$J$13, E189&lt;='club records'!$K$13), AND(D189='club records'!$J$14, E189&lt;='club records'!$K$14))), "CR", " ")</f>
        <v xml:space="preserve"> </v>
      </c>
      <c r="AO189" s="22" t="str">
        <f>IF(AND(A189="1500SC", OR(AND(D189='club records'!$J$15, E189&lt;='club records'!$K$15), AND(D189='club records'!$J$16, E189&lt;='club records'!$K$16))), "CR", " ")</f>
        <v xml:space="preserve"> </v>
      </c>
      <c r="AP189" s="22" t="str">
        <f>IF(AND(A189="2000SC", OR(AND(D189='club records'!$J$18, E189&lt;='club records'!$K$18), AND(D189='club records'!$J$19, E189&lt;='club records'!$K$19))), "CR", " ")</f>
        <v xml:space="preserve"> </v>
      </c>
      <c r="AQ189" s="22" t="str">
        <f>IF(AND(A189="3000SC", AND(D189='club records'!$J$21, E189&lt;='club records'!$K$21)), "CR", " ")</f>
        <v xml:space="preserve"> </v>
      </c>
      <c r="AR189" s="22" t="str">
        <f>IF(AND(A189="4x100", OR(AND(D189='club records'!$N$1, E189&lt;='club records'!$O$1), AND(D189='club records'!$N$2, E189&lt;='club records'!$O$2), AND(D189='club records'!$N$3, E189&lt;='club records'!$O$3), AND(D189='club records'!$N$4, E189&lt;='club records'!$O$4), AND(D189='club records'!$N$5, E189&lt;='club records'!$O$5))), "CR", " ")</f>
        <v xml:space="preserve"> </v>
      </c>
      <c r="AS189" s="22" t="str">
        <f>IF(AND(A189="4x200", OR(AND(D189='club records'!$N$6, E189&lt;='club records'!$O$6), AND(D189='club records'!$N$7, E189&lt;='club records'!$O$7), AND(D189='club records'!$N$8, E189&lt;='club records'!$O$8), AND(D189='club records'!$N$9, E189&lt;='club records'!$O$9), AND(D189='club records'!$N$10, E189&lt;='club records'!$O$10))), "CR", " ")</f>
        <v xml:space="preserve"> </v>
      </c>
      <c r="AT189" s="22" t="str">
        <f>IF(AND(A189="4x300", OR(AND(D189='club records'!$N$11, E189&lt;='club records'!$O$11), AND(D189='club records'!$N$12, E189&lt;='club records'!$O$12))), "CR", " ")</f>
        <v xml:space="preserve"> </v>
      </c>
      <c r="AU189" s="22" t="str">
        <f>IF(AND(A189="4x400", OR(AND(D189='club records'!$N$13, E189&lt;='club records'!$O$13), AND(D189='club records'!$N$14, E189&lt;='club records'!$O$14), AND(D189='club records'!$N$15, E189&lt;='club records'!$O$15))), "CR", " ")</f>
        <v xml:space="preserve"> </v>
      </c>
      <c r="AV189" s="22" t="str">
        <f>IF(AND(A189="3x800", OR(AND(D189='club records'!$N$16, E189&lt;='club records'!$O$16), AND(D189='club records'!$N$17, E189&lt;='club records'!$O$17), AND(D189='club records'!$N$18, E189&lt;='club records'!$O$18), AND(D189='club records'!$N$19, E189&lt;='club records'!$O$19))), "CR", " ")</f>
        <v xml:space="preserve"> </v>
      </c>
      <c r="AW189" s="22" t="str">
        <f>IF(AND(A189="pentathlon", OR(AND(D189='club records'!$N$21, E189&gt;='club records'!$O$21), AND(D189='club records'!$N$22, E189&gt;='club records'!$O$22), AND(D189='club records'!$N$23, E189&gt;='club records'!$O$23), AND(D189='club records'!$N$24, E189&gt;='club records'!$O$24), AND(D189='club records'!$N$25, E189&gt;='club records'!$O$25))), "CR", " ")</f>
        <v xml:space="preserve"> </v>
      </c>
      <c r="AX189" s="22" t="str">
        <f>IF(AND(A189="heptathlon", OR(AND(D189='club records'!$N$26, E189&gt;='club records'!$O$26), AND(D189='club records'!$N$27, E189&gt;='club records'!$O$27), AND(D189='club records'!$N$28, E189&gt;='club records'!$O$28), )), "CR", " ")</f>
        <v xml:space="preserve"> </v>
      </c>
    </row>
    <row r="190" spans="1:50" ht="15" x14ac:dyDescent="0.25">
      <c r="A190" s="2" t="s">
        <v>41</v>
      </c>
      <c r="B190" s="2" t="s">
        <v>318</v>
      </c>
      <c r="C190" s="2" t="s">
        <v>319</v>
      </c>
      <c r="D190" s="13" t="s">
        <v>48</v>
      </c>
      <c r="E190" s="14">
        <v>1.1499999999999999</v>
      </c>
      <c r="F190" s="19">
        <v>39903</v>
      </c>
      <c r="G190" s="2" t="s">
        <v>294</v>
      </c>
      <c r="H190" s="2" t="s">
        <v>295</v>
      </c>
      <c r="I190" s="20" t="str">
        <f>IF(OR(K190="CR", J190="CR", L190="CR", M190="CR", N190="CR", O190="CR", P190="CR", Q190="CR", R190="CR", S190="CR",T190="CR", U190="CR", V190="CR", W190="CR", X190="CR", Y190="CR", Z190="CR", AA190="CR", AB190="CR", AC190="CR", AD190="CR", AE190="CR", AF190="CR", AG190="CR", AH190="CR", AI190="CR", AJ190="CR", AK190="CR", AL190="CR", AM190="CR", AN190="CR", AO190="CR", AP190="CR", AQ190="CR", AR190="CR", AS190="CR", AT190="CR", AU190="CR", AV190="CR", AW190="CR", AX190="CR"), "***CLUB RECORD***", "")</f>
        <v/>
      </c>
      <c r="J190" s="21" t="str">
        <f>IF(AND(A190=100, OR(AND(D190='club records'!$B$6, E190&lt;='club records'!$C$6), AND(D190='club records'!$B$7, E190&lt;='club records'!$C$7), AND(D190='club records'!$B$8, E190&lt;='club records'!$C$8), AND(D190='club records'!$B$9, E190&lt;='club records'!$C$9), AND(D190='club records'!$B$10, E190&lt;='club records'!$C$10))),"CR"," ")</f>
        <v xml:space="preserve"> </v>
      </c>
      <c r="K190" s="21" t="str">
        <f>IF(AND(A190=200, OR(AND(D190='club records'!$B$11, E190&lt;='club records'!$C$11), AND(D190='club records'!$B$12, E190&lt;='club records'!$C$12), AND(D190='club records'!$B$13, E190&lt;='club records'!$C$13), AND(D190='club records'!$B$14, E190&lt;='club records'!$C$14), AND(D190='club records'!$B$15, E190&lt;='club records'!$C$15))),"CR"," ")</f>
        <v xml:space="preserve"> </v>
      </c>
      <c r="L190" s="21" t="str">
        <f>IF(AND(A190=300, OR(AND(D190='club records'!$B$16, E190&lt;='club records'!$C$16), AND(D190='club records'!$B$17, E190&lt;='club records'!$C$17))),"CR"," ")</f>
        <v xml:space="preserve"> </v>
      </c>
      <c r="M190" s="21" t="str">
        <f>IF(AND(A190=400, OR(AND(D190='club records'!$B$19, E190&lt;='club records'!$C$19), AND(D190='club records'!$B$20, E190&lt;='club records'!$C$20), AND(D190='club records'!$B$21, E190&lt;='club records'!$C$21))),"CR"," ")</f>
        <v xml:space="preserve"> </v>
      </c>
      <c r="N190" s="21" t="str">
        <f>IF(AND(A190=800, OR(AND(D190='club records'!$B$22, E190&lt;='club records'!$C$22), AND(D190='club records'!$B$23, E190&lt;='club records'!$C$23), AND(D190='club records'!$B$24, E190&lt;='club records'!$C$24), AND(D190='club records'!$B$25, E190&lt;='club records'!$C$25), AND(D190='club records'!$B$26, E190&lt;='club records'!$C$26))),"CR"," ")</f>
        <v xml:space="preserve"> </v>
      </c>
      <c r="O190" s="21" t="str">
        <f>IF(AND(A190=1200, AND(D190='club records'!$B$28, E190&lt;='club records'!$C$28)),"CR"," ")</f>
        <v xml:space="preserve"> </v>
      </c>
      <c r="P190" s="21" t="str">
        <f>IF(AND(A190=1500, OR(AND(D190='club records'!$B$29, E190&lt;='club records'!$C$29), AND(D190='club records'!$B$30, E190&lt;='club records'!$C$30), AND(D190='club records'!$B$31, E190&lt;='club records'!$C$31), AND(D190='club records'!$B$32, E190&lt;='club records'!$C$32), AND(D190='club records'!$B$33, E190&lt;='club records'!$C$33))),"CR"," ")</f>
        <v xml:space="preserve"> </v>
      </c>
      <c r="Q190" s="21" t="str">
        <f>IF(AND(A190="1M", AND(D190='club records'!$B$37,E190&lt;='club records'!$C$37)),"CR"," ")</f>
        <v xml:space="preserve"> </v>
      </c>
      <c r="R190" s="21" t="str">
        <f>IF(AND(A190=3000, OR(AND(D190='club records'!$B$39, E190&lt;='club records'!$C$39), AND(D190='club records'!$B$40, E190&lt;='club records'!$C$40), AND(D190='club records'!$B$41, E190&lt;='club records'!$C$41))),"CR"," ")</f>
        <v xml:space="preserve"> </v>
      </c>
      <c r="S190" s="21" t="str">
        <f>IF(AND(A190=5000, OR(AND(D190='club records'!$B$42, E190&lt;='club records'!$C$42), AND(D190='club records'!$B$43, E190&lt;='club records'!$C$43))),"CR"," ")</f>
        <v xml:space="preserve"> </v>
      </c>
      <c r="T190" s="21" t="str">
        <f>IF(AND(A190=10000, OR(AND(D190='club records'!$B$44, E190&lt;='club records'!$C$44), AND(D190='club records'!$B$45, E190&lt;='club records'!$C$45))),"CR"," ")</f>
        <v xml:space="preserve"> </v>
      </c>
      <c r="U190" s="22" t="str">
        <f>IF(AND(A190="high jump", OR(AND(D190='club records'!$F$1, E190&gt;='club records'!$G$1), AND(D190='club records'!$F$2, E190&gt;='club records'!$G$2), AND(D190='club records'!$F$3, E190&gt;='club records'!$G$3),AND(D190='club records'!$F$4, E190&gt;='club records'!$G$4), AND(D190='club records'!$F$5, E190&gt;='club records'!$G$5))), "CR", " ")</f>
        <v xml:space="preserve"> </v>
      </c>
      <c r="V190" s="22" t="str">
        <f>IF(AND(A190="long jump", OR(AND(D190='club records'!$F$6, E190&gt;='club records'!$G$6), AND(D190='club records'!$F$7, E190&gt;='club records'!$G$7), AND(D190='club records'!$F$8, E190&gt;='club records'!$G$8), AND(D190='club records'!$F$9, E190&gt;='club records'!$G$9), AND(D190='club records'!$F$10, E190&gt;='club records'!$G$10))), "CR", " ")</f>
        <v xml:space="preserve"> </v>
      </c>
      <c r="W190" s="22" t="str">
        <f>IF(AND(A190="triple jump", OR(AND(D190='club records'!$F$11, E190&gt;='club records'!$G$11), AND(D190='club records'!$F$12, E190&gt;='club records'!$G$12), AND(D190='club records'!$F$13, E190&gt;='club records'!$G$13), AND(D190='club records'!$F$14, E190&gt;='club records'!$G$14), AND(D190='club records'!$F$15, E190&gt;='club records'!$G$15))), "CR", " ")</f>
        <v xml:space="preserve"> </v>
      </c>
      <c r="X190" s="22" t="str">
        <f>IF(AND(A190="pole vault", OR(AND(D190='club records'!$F$16, E190&gt;='club records'!$G$16), AND(D190='club records'!$F$17, E190&gt;='club records'!$G$17), AND(D190='club records'!$F$18, E190&gt;='club records'!$G$18), AND(D190='club records'!$F$19, E190&gt;='club records'!$G$19), AND(D190='club records'!$F$20, E190&gt;='club records'!$G$20))), "CR", " ")</f>
        <v xml:space="preserve"> </v>
      </c>
      <c r="Y190" s="22" t="str">
        <f>IF(AND(A190="discus 0.75", AND(D190='club records'!$F$21, E190&gt;='club records'!$G$21)), "CR", " ")</f>
        <v xml:space="preserve"> </v>
      </c>
      <c r="Z190" s="22" t="str">
        <f>IF(AND(A190="discus 1", OR(AND(D190='club records'!$F$22, E190&gt;='club records'!$G$22), AND(D190='club records'!$F$23, E190&gt;='club records'!$G$23), AND(D190='club records'!$F$24, E190&gt;='club records'!$G$24), AND(D190='club records'!$F$25, E190&gt;='club records'!$G$25))), "CR", " ")</f>
        <v xml:space="preserve"> </v>
      </c>
      <c r="AA190" s="22" t="str">
        <f>IF(AND(A190="hammer 3", OR(AND(D190='club records'!$F$26, E190&gt;='club records'!$G$26), AND(D190='club records'!$F$27, E190&gt;='club records'!$G$27), AND(D190='club records'!$F$28, E190&gt;='club records'!$G$28))), "CR", " ")</f>
        <v xml:space="preserve"> </v>
      </c>
      <c r="AB190" s="22" t="str">
        <f>IF(AND(A190="hammer 4", OR(AND(D190='club records'!$F$29, E190&gt;='club records'!$G$29), AND(D190='club records'!$F$30, E190&gt;='club records'!$G$30))), "CR", " ")</f>
        <v xml:space="preserve"> </v>
      </c>
      <c r="AC190" s="22" t="str">
        <f>IF(AND(A190="javelin 400", AND(D190='club records'!$F$31, E190&gt;='club records'!$G$31)), "CR", " ")</f>
        <v xml:space="preserve"> </v>
      </c>
      <c r="AD190" s="22" t="str">
        <f>IF(AND(A190="javelin 500", OR(AND(D190='club records'!$F$32, E190&gt;='club records'!$G$32), AND(D190='club records'!$F$33, E190&gt;='club records'!$G$33))), "CR", " ")</f>
        <v xml:space="preserve"> </v>
      </c>
      <c r="AE190" s="22" t="str">
        <f>IF(AND(A190="javelin 600", OR(AND(D190='club records'!$F$34, E190&gt;='club records'!$G$34), AND(D190='club records'!$F$35, E190&gt;='club records'!$G$35))), "CR", " ")</f>
        <v xml:space="preserve"> </v>
      </c>
      <c r="AF190" s="22" t="str">
        <f>IF(AND(A190="shot 2.72", AND(D190='club records'!$F$36, E190&gt;='club records'!$G$36)), "CR", " ")</f>
        <v xml:space="preserve"> </v>
      </c>
      <c r="AG190" s="22" t="str">
        <f>IF(AND(A190="shot 3", OR(AND(D190='club records'!$F$37, E190&gt;='club records'!$G$37), AND(D190='club records'!$F$38, E190&gt;='club records'!$G$38))), "CR", " ")</f>
        <v xml:space="preserve"> </v>
      </c>
      <c r="AH190" s="22" t="str">
        <f>IF(AND(A190="shot 4", OR(AND(D190='club records'!$F$39, E190&gt;='club records'!$G$39), AND(D190='club records'!$F$40, E190&gt;='club records'!$G$40))), "CR", " ")</f>
        <v xml:space="preserve"> </v>
      </c>
      <c r="AI190" s="22" t="str">
        <f>IF(AND(A190="70H", AND(D190='club records'!$J$6, E190&lt;='club records'!$K$6)), "CR", " ")</f>
        <v xml:space="preserve"> </v>
      </c>
      <c r="AJ190" s="22" t="str">
        <f>IF(AND(A190="75H", AND(D190='club records'!$J$7, E190&lt;='club records'!$K$7)), "CR", " ")</f>
        <v xml:space="preserve"> </v>
      </c>
      <c r="AK190" s="22" t="str">
        <f>IF(AND(A190="80H", AND(D190='club records'!$J$8, E190&lt;='club records'!$K$8)), "CR", " ")</f>
        <v xml:space="preserve"> </v>
      </c>
      <c r="AL190" s="22" t="str">
        <f>IF(AND(A190="100H", OR(AND(D190='club records'!$J$9, E190&lt;='club records'!$K$9), AND(D190='club records'!$J$10, E190&lt;='club records'!$K$10))), "CR", " ")</f>
        <v xml:space="preserve"> </v>
      </c>
      <c r="AM190" s="22" t="str">
        <f>IF(AND(A190="300H", AND(D190='club records'!$J$11, E190&lt;='club records'!$K$11)), "CR", " ")</f>
        <v xml:space="preserve"> </v>
      </c>
      <c r="AN190" s="22" t="str">
        <f>IF(AND(A190="400H", OR(AND(D190='club records'!$J$12, E190&lt;='club records'!$K$12), AND(D190='club records'!$J$13, E190&lt;='club records'!$K$13), AND(D190='club records'!$J$14, E190&lt;='club records'!$K$14))), "CR", " ")</f>
        <v xml:space="preserve"> </v>
      </c>
      <c r="AO190" s="22" t="str">
        <f>IF(AND(A190="1500SC", OR(AND(D190='club records'!$J$15, E190&lt;='club records'!$K$15), AND(D190='club records'!$J$16, E190&lt;='club records'!$K$16))), "CR", " ")</f>
        <v xml:space="preserve"> </v>
      </c>
      <c r="AP190" s="22" t="str">
        <f>IF(AND(A190="2000SC", OR(AND(D190='club records'!$J$18, E190&lt;='club records'!$K$18), AND(D190='club records'!$J$19, E190&lt;='club records'!$K$19))), "CR", " ")</f>
        <v xml:space="preserve"> </v>
      </c>
      <c r="AQ190" s="22" t="str">
        <f>IF(AND(A190="3000SC", AND(D190='club records'!$J$21, E190&lt;='club records'!$K$21)), "CR", " ")</f>
        <v xml:space="preserve"> </v>
      </c>
      <c r="AR190" s="21" t="str">
        <f>IF(AND(A190="4x100", OR(AND(D190='club records'!$N$1, E190&lt;='club records'!$O$1), AND(D190='club records'!$N$2, E190&lt;='club records'!$O$2), AND(D190='club records'!$N$3, E190&lt;='club records'!$O$3), AND(D190='club records'!$N$4, E190&lt;='club records'!$O$4), AND(D190='club records'!$N$5, E190&lt;='club records'!$O$5))), "CR", " ")</f>
        <v xml:space="preserve"> </v>
      </c>
      <c r="AS190" s="21" t="str">
        <f>IF(AND(A190="4x200", OR(AND(D190='club records'!$N$6, E190&lt;='club records'!$O$6), AND(D190='club records'!$N$7, E190&lt;='club records'!$O$7), AND(D190='club records'!$N$8, E190&lt;='club records'!$O$8), AND(D190='club records'!$N$9, E190&lt;='club records'!$O$9), AND(D190='club records'!$N$10, E190&lt;='club records'!$O$10))), "CR", " ")</f>
        <v xml:space="preserve"> </v>
      </c>
      <c r="AT190" s="21" t="str">
        <f>IF(AND(A190="4x300", OR(AND(D190='club records'!$N$11, E190&lt;='club records'!$O$11), AND(D190='club records'!$N$12, E190&lt;='club records'!$O$12))), "CR", " ")</f>
        <v xml:space="preserve"> </v>
      </c>
      <c r="AU190" s="21" t="str">
        <f>IF(AND(A190="4x400", OR(AND(D190='club records'!$N$13, E190&lt;='club records'!$O$13), AND(D190='club records'!$N$14, E190&lt;='club records'!$O$14), AND(D190='club records'!$N$15, E190&lt;='club records'!$O$15))), "CR", " ")</f>
        <v xml:space="preserve"> </v>
      </c>
      <c r="AV190" s="21" t="str">
        <f>IF(AND(A190="3x800", OR(AND(D190='club records'!$N$16, E190&lt;='club records'!$O$16), AND(D190='club records'!$N$17, E190&lt;='club records'!$O$17), AND(D190='club records'!$N$18, E190&lt;='club records'!$O$18), AND(D190='club records'!$N$19, E190&lt;='club records'!$O$19))), "CR", " ")</f>
        <v xml:space="preserve"> </v>
      </c>
      <c r="AW190" s="21" t="str">
        <f>IF(AND(A190="pentathlon", OR(AND(D190='club records'!$N$21, E190&gt;='club records'!$O$21), AND(D190='club records'!$N$22, E190&gt;='club records'!$O$22), AND(D190='club records'!$N$23, E190&gt;='club records'!$O$23), AND(D190='club records'!$N$24, E190&gt;='club records'!$O$24), AND(D190='club records'!$N$25, E190&gt;='club records'!$O$25))), "CR", " ")</f>
        <v xml:space="preserve"> </v>
      </c>
      <c r="AX190" s="21" t="str">
        <f>IF(AND(A190="heptathlon", OR(AND(D190='club records'!$N$26, E190&gt;='club records'!$O$26), AND(D190='club records'!$N$27, E190&gt;='club records'!$O$27), AND(D190='club records'!$N$28, E190&gt;='club records'!$O$28), )), "CR", " ")</f>
        <v xml:space="preserve"> </v>
      </c>
    </row>
    <row r="191" spans="1:50" ht="15" x14ac:dyDescent="0.25">
      <c r="A191" s="2" t="s">
        <v>41</v>
      </c>
      <c r="B191" s="2" t="s">
        <v>56</v>
      </c>
      <c r="C191" s="2" t="s">
        <v>213</v>
      </c>
      <c r="D191" s="13" t="s">
        <v>48</v>
      </c>
      <c r="E191" s="14">
        <v>1.25</v>
      </c>
      <c r="F191" s="19">
        <v>43603</v>
      </c>
      <c r="G191" s="2" t="s">
        <v>333</v>
      </c>
      <c r="H191" s="2" t="s">
        <v>376</v>
      </c>
      <c r="I191" s="22" t="str">
        <f>IF(OR(K191="CR", J191="CR", L191="CR", M191="CR", N191="CR", O191="CR", P191="CR", Q191="CR", R191="CR", S191="CR",T191="CR", U191="CR", V191="CR", W191="CR", X191="CR", Y191="CR", Z191="CR", AA191="CR", AB191="CR", AC191="CR", AD191="CR", AE191="CR", AF191="CR", AG191="CR", AH191="CR", AI191="CR", AJ191="CR", AK191="CR", AL191="CR", AM191="CR", AN191="CR", AO191="CR", AP191="CR", AQ191="CR", AR191="CR", AS191="CR", AT191="CR", AU191="CR", AV191="CR", AW191="CR", AX191="CR"), "***CLUB RECORD***", "")</f>
        <v/>
      </c>
      <c r="J191" s="22" t="str">
        <f>IF(AND(A191=100, OR(AND(D191='club records'!$B$6, E191&lt;='club records'!$C$6), AND(D191='club records'!$B$7, E191&lt;='club records'!$C$7), AND(D191='club records'!$B$8, E191&lt;='club records'!$C$8), AND(D191='club records'!$B$9, E191&lt;='club records'!$C$9), AND(D191='club records'!$B$10, E191&lt;='club records'!$C$10))),"CR"," ")</f>
        <v xml:space="preserve"> </v>
      </c>
      <c r="K191" s="22" t="str">
        <f>IF(AND(A191=200, OR(AND(D191='club records'!$B$11, E191&lt;='club records'!$C$11), AND(D191='club records'!$B$12, E191&lt;='club records'!$C$12), AND(D191='club records'!$B$13, E191&lt;='club records'!$C$13), AND(D191='club records'!$B$14, E191&lt;='club records'!$C$14), AND(D191='club records'!$B$15, E191&lt;='club records'!$C$15))),"CR"," ")</f>
        <v xml:space="preserve"> </v>
      </c>
      <c r="L191" s="22" t="str">
        <f>IF(AND(A191=300, OR(AND(D191='club records'!$B$16, E191&lt;='club records'!$C$16), AND(D191='club records'!$B$17, E191&lt;='club records'!$C$17))),"CR"," ")</f>
        <v xml:space="preserve"> </v>
      </c>
      <c r="M191" s="22" t="str">
        <f>IF(AND(A191=400, OR(AND(D191='club records'!$B$19, E191&lt;='club records'!$C$19), AND(D191='club records'!$B$20, E191&lt;='club records'!$C$20), AND(D191='club records'!$B$21, E191&lt;='club records'!$C$21))),"CR"," ")</f>
        <v xml:space="preserve"> </v>
      </c>
      <c r="N191" s="22" t="str">
        <f>IF(AND(A191=800, OR(AND(D191='club records'!$B$22, E191&lt;='club records'!$C$22), AND(D191='club records'!$B$23, E191&lt;='club records'!$C$23), AND(D191='club records'!$B$24, E191&lt;='club records'!$C$24), AND(D191='club records'!$B$25, E191&lt;='club records'!$C$25), AND(D191='club records'!$B$26, E191&lt;='club records'!$C$26))),"CR"," ")</f>
        <v xml:space="preserve"> </v>
      </c>
      <c r="O191" s="22" t="str">
        <f>IF(AND(A191=1200, AND(D191='club records'!$B$28, E191&lt;='club records'!$C$28)),"CR"," ")</f>
        <v xml:space="preserve"> </v>
      </c>
      <c r="P191" s="22" t="str">
        <f>IF(AND(A191=1500, OR(AND(D191='club records'!$B$29, E191&lt;='club records'!$C$29), AND(D191='club records'!$B$30, E191&lt;='club records'!$C$30), AND(D191='club records'!$B$31, E191&lt;='club records'!$C$31), AND(D191='club records'!$B$32, E191&lt;='club records'!$C$32), AND(D191='club records'!$B$33, E191&lt;='club records'!$C$33))),"CR"," ")</f>
        <v xml:space="preserve"> </v>
      </c>
      <c r="Q191" s="22" t="str">
        <f>IF(AND(A191="1M", AND(D191='club records'!$B$37,E191&lt;='club records'!$C$37)),"CR"," ")</f>
        <v xml:space="preserve"> </v>
      </c>
      <c r="R191" s="22" t="str">
        <f>IF(AND(A191=3000, OR(AND(D191='club records'!$B$39, E191&lt;='club records'!$C$39), AND(D191='club records'!$B$40, E191&lt;='club records'!$C$40), AND(D191='club records'!$B$41, E191&lt;='club records'!$C$41))),"CR"," ")</f>
        <v xml:space="preserve"> </v>
      </c>
      <c r="S191" s="22" t="str">
        <f>IF(AND(A191=5000, OR(AND(D191='club records'!$B$42, E191&lt;='club records'!$C$42), AND(D191='club records'!$B$43, E191&lt;='club records'!$C$43))),"CR"," ")</f>
        <v xml:space="preserve"> </v>
      </c>
      <c r="T191" s="22" t="str">
        <f>IF(AND(A191=10000, OR(AND(D191='club records'!$B$44, E191&lt;='club records'!$C$44), AND(D191='club records'!$B$45, E191&lt;='club records'!$C$45))),"CR"," ")</f>
        <v xml:space="preserve"> </v>
      </c>
      <c r="U191" s="22" t="str">
        <f>IF(AND(A191="high jump", OR(AND(D191='club records'!$F$1, E191&gt;='club records'!$G$1), AND(D191='club records'!$F$2, E191&gt;='club records'!$G$2), AND(D191='club records'!$F$3, E191&gt;='club records'!$G$3),AND(D191='club records'!$F$4, E191&gt;='club records'!$G$4), AND(D191='club records'!$F$5, E191&gt;='club records'!$G$5))), "CR", " ")</f>
        <v xml:space="preserve"> </v>
      </c>
      <c r="V191" s="22" t="str">
        <f>IF(AND(A191="long jump", OR(AND(D191='club records'!$F$6, E191&gt;='club records'!$G$6), AND(D191='club records'!$F$7, E191&gt;='club records'!$G$7), AND(D191='club records'!$F$8, E191&gt;='club records'!$G$8), AND(D191='club records'!$F$9, E191&gt;='club records'!$G$9), AND(D191='club records'!$F$10, E191&gt;='club records'!$G$10))), "CR", " ")</f>
        <v xml:space="preserve"> </v>
      </c>
      <c r="W191" s="22" t="str">
        <f>IF(AND(A191="triple jump", OR(AND(D191='club records'!$F$11, E191&gt;='club records'!$G$11), AND(D191='club records'!$F$12, E191&gt;='club records'!$G$12), AND(D191='club records'!$F$13, E191&gt;='club records'!$G$13), AND(D191='club records'!$F$14, E191&gt;='club records'!$G$14), AND(D191='club records'!$F$15, E191&gt;='club records'!$G$15))), "CR", " ")</f>
        <v xml:space="preserve"> </v>
      </c>
      <c r="X191" s="22" t="str">
        <f>IF(AND(A191="pole vault", OR(AND(D191='club records'!$F$16, E191&gt;='club records'!$G$16), AND(D191='club records'!$F$17, E191&gt;='club records'!$G$17), AND(D191='club records'!$F$18, E191&gt;='club records'!$G$18), AND(D191='club records'!$F$19, E191&gt;='club records'!$G$19), AND(D191='club records'!$F$20, E191&gt;='club records'!$G$20))), "CR", " ")</f>
        <v xml:space="preserve"> </v>
      </c>
      <c r="Y191" s="22" t="str">
        <f>IF(AND(A191="discus 0.75", AND(D191='club records'!$F$21, E191&gt;='club records'!$G$21)), "CR", " ")</f>
        <v xml:space="preserve"> </v>
      </c>
      <c r="Z191" s="22" t="str">
        <f>IF(AND(A191="discus 1", OR(AND(D191='club records'!$F$22, E191&gt;='club records'!$G$22), AND(D191='club records'!$F$23, E191&gt;='club records'!$G$23), AND(D191='club records'!$F$24, E191&gt;='club records'!$G$24), AND(D191='club records'!$F$25, E191&gt;='club records'!$G$25))), "CR", " ")</f>
        <v xml:space="preserve"> </v>
      </c>
      <c r="AA191" s="22" t="str">
        <f>IF(AND(A191="hammer 3", OR(AND(D191='club records'!$F$26, E191&gt;='club records'!$G$26), AND(D191='club records'!$F$27, E191&gt;='club records'!$G$27), AND(D191='club records'!$F$28, E191&gt;='club records'!$G$28))), "CR", " ")</f>
        <v xml:space="preserve"> </v>
      </c>
      <c r="AB191" s="22" t="str">
        <f>IF(AND(A191="hammer 4", OR(AND(D191='club records'!$F$29, E191&gt;='club records'!$G$29), AND(D191='club records'!$F$30, E191&gt;='club records'!$G$30))), "CR", " ")</f>
        <v xml:space="preserve"> </v>
      </c>
      <c r="AC191" s="22" t="str">
        <f>IF(AND(A191="javelin 400", AND(D191='club records'!$F$31, E191&gt;='club records'!$G$31)), "CR", " ")</f>
        <v xml:space="preserve"> </v>
      </c>
      <c r="AD191" s="22" t="str">
        <f>IF(AND(A191="javelin 500", OR(AND(D191='club records'!$F$32, E191&gt;='club records'!$G$32), AND(D191='club records'!$F$33, E191&gt;='club records'!$G$33))), "CR", " ")</f>
        <v xml:space="preserve"> </v>
      </c>
      <c r="AE191" s="22" t="str">
        <f>IF(AND(A191="javelin 600", OR(AND(D191='club records'!$F$34, E191&gt;='club records'!$G$34), AND(D191='club records'!$F$35, E191&gt;='club records'!$G$35))), "CR", " ")</f>
        <v xml:space="preserve"> </v>
      </c>
      <c r="AF191" s="22" t="str">
        <f>IF(AND(A191="shot 2.72", AND(D191='club records'!$F$36, E191&gt;='club records'!$G$36)), "CR", " ")</f>
        <v xml:space="preserve"> </v>
      </c>
      <c r="AG191" s="22" t="str">
        <f>IF(AND(A191="shot 3", OR(AND(D191='club records'!$F$37, E191&gt;='club records'!$G$37), AND(D191='club records'!$F$38, E191&gt;='club records'!$G$38))), "CR", " ")</f>
        <v xml:space="preserve"> </v>
      </c>
      <c r="AH191" s="22" t="str">
        <f>IF(AND(A191="shot 4", OR(AND(D191='club records'!$F$39, E191&gt;='club records'!$G$39), AND(D191='club records'!$F$40, E191&gt;='club records'!$G$40))), "CR", " ")</f>
        <v xml:space="preserve"> </v>
      </c>
      <c r="AI191" s="22" t="str">
        <f>IF(AND(A191="70H", AND(D191='club records'!$J$6, E191&lt;='club records'!$K$6)), "CR", " ")</f>
        <v xml:space="preserve"> </v>
      </c>
      <c r="AJ191" s="22" t="str">
        <f>IF(AND(A191="75H", AND(D191='club records'!$J$7, E191&lt;='club records'!$K$7)), "CR", " ")</f>
        <v xml:space="preserve"> </v>
      </c>
      <c r="AK191" s="22" t="str">
        <f>IF(AND(A191="80H", AND(D191='club records'!$J$8, E191&lt;='club records'!$K$8)), "CR", " ")</f>
        <v xml:space="preserve"> </v>
      </c>
      <c r="AL191" s="22" t="str">
        <f>IF(AND(A191="100H", OR(AND(D191='club records'!$J$9, E191&lt;='club records'!$K$9), AND(D191='club records'!$J$10, E191&lt;='club records'!$K$10))), "CR", " ")</f>
        <v xml:space="preserve"> </v>
      </c>
      <c r="AM191" s="22" t="str">
        <f>IF(AND(A191="300H", AND(D191='club records'!$J$11, E191&lt;='club records'!$K$11)), "CR", " ")</f>
        <v xml:space="preserve"> </v>
      </c>
      <c r="AN191" s="22" t="str">
        <f>IF(AND(A191="400H", OR(AND(D191='club records'!$J$12, E191&lt;='club records'!$K$12), AND(D191='club records'!$J$13, E191&lt;='club records'!$K$13), AND(D191='club records'!$J$14, E191&lt;='club records'!$K$14))), "CR", " ")</f>
        <v xml:space="preserve"> </v>
      </c>
      <c r="AO191" s="22" t="str">
        <f>IF(AND(A191="1500SC", OR(AND(D191='club records'!$J$15, E191&lt;='club records'!$K$15), AND(D191='club records'!$J$16, E191&lt;='club records'!$K$16))), "CR", " ")</f>
        <v xml:space="preserve"> </v>
      </c>
      <c r="AP191" s="22" t="str">
        <f>IF(AND(A191="2000SC", OR(AND(D191='club records'!$J$18, E191&lt;='club records'!$K$18), AND(D191='club records'!$J$19, E191&lt;='club records'!$K$19))), "CR", " ")</f>
        <v xml:space="preserve"> </v>
      </c>
      <c r="AQ191" s="22" t="str">
        <f>IF(AND(A191="3000SC", AND(D191='club records'!$J$21, E191&lt;='club records'!$K$21)), "CR", " ")</f>
        <v xml:space="preserve"> </v>
      </c>
      <c r="AR191" s="22" t="str">
        <f>IF(AND(A191="4x100", OR(AND(D191='club records'!$N$1, E191&lt;='club records'!$O$1), AND(D191='club records'!$N$2, E191&lt;='club records'!$O$2), AND(D191='club records'!$N$3, E191&lt;='club records'!$O$3), AND(D191='club records'!$N$4, E191&lt;='club records'!$O$4), AND(D191='club records'!$N$5, E191&lt;='club records'!$O$5))), "CR", " ")</f>
        <v xml:space="preserve"> </v>
      </c>
      <c r="AS191" s="22" t="str">
        <f>IF(AND(A191="4x200", OR(AND(D191='club records'!$N$6, E191&lt;='club records'!$O$6), AND(D191='club records'!$N$7, E191&lt;='club records'!$O$7), AND(D191='club records'!$N$8, E191&lt;='club records'!$O$8), AND(D191='club records'!$N$9, E191&lt;='club records'!$O$9), AND(D191='club records'!$N$10, E191&lt;='club records'!$O$10))), "CR", " ")</f>
        <v xml:space="preserve"> </v>
      </c>
      <c r="AT191" s="22" t="str">
        <f>IF(AND(A191="4x300", OR(AND(D191='club records'!$N$11, E191&lt;='club records'!$O$11), AND(D191='club records'!$N$12, E191&lt;='club records'!$O$12))), "CR", " ")</f>
        <v xml:space="preserve"> </v>
      </c>
      <c r="AU191" s="22" t="str">
        <f>IF(AND(A191="4x400", OR(AND(D191='club records'!$N$13, E191&lt;='club records'!$O$13), AND(D191='club records'!$N$14, E191&lt;='club records'!$O$14), AND(D191='club records'!$N$15, E191&lt;='club records'!$O$15))), "CR", " ")</f>
        <v xml:space="preserve"> </v>
      </c>
      <c r="AV191" s="22" t="str">
        <f>IF(AND(A191="3x800", OR(AND(D191='club records'!$N$16, E191&lt;='club records'!$O$16), AND(D191='club records'!$N$17, E191&lt;='club records'!$O$17), AND(D191='club records'!$N$18, E191&lt;='club records'!$O$18), AND(D191='club records'!$N$19, E191&lt;='club records'!$O$19))), "CR", " ")</f>
        <v xml:space="preserve"> </v>
      </c>
      <c r="AW191" s="22" t="str">
        <f>IF(AND(A191="pentathlon", OR(AND(D191='club records'!$N$21, E191&gt;='club records'!$O$21), AND(D191='club records'!$N$22, E191&gt;='club records'!$O$22), AND(D191='club records'!$N$23, E191&gt;='club records'!$O$23), AND(D191='club records'!$N$24, E191&gt;='club records'!$O$24), AND(D191='club records'!$N$25, E191&gt;='club records'!$O$25))), "CR", " ")</f>
        <v xml:space="preserve"> </v>
      </c>
      <c r="AX191" s="22" t="str">
        <f>IF(AND(A191="heptathlon", OR(AND(D191='club records'!$N$26, E191&gt;='club records'!$O$26), AND(D191='club records'!$N$27, E191&gt;='club records'!$O$27), AND(D191='club records'!$N$28, E191&gt;='club records'!$O$28), )), "CR", " ")</f>
        <v xml:space="preserve"> </v>
      </c>
    </row>
    <row r="192" spans="1:50" ht="15" x14ac:dyDescent="0.25">
      <c r="A192" s="2" t="s">
        <v>41</v>
      </c>
      <c r="B192" s="2" t="s">
        <v>120</v>
      </c>
      <c r="C192" s="2" t="s">
        <v>121</v>
      </c>
      <c r="D192" s="13" t="s">
        <v>48</v>
      </c>
      <c r="E192" s="14">
        <v>1.25</v>
      </c>
      <c r="F192" s="19">
        <v>43603</v>
      </c>
      <c r="G192" s="2" t="s">
        <v>333</v>
      </c>
      <c r="H192" s="2" t="s">
        <v>376</v>
      </c>
      <c r="I192" s="22" t="str">
        <f>IF(OR(K192="CR", J192="CR", L192="CR", M192="CR", N192="CR", O192="CR", P192="CR", Q192="CR", R192="CR", S192="CR",T192="CR", U192="CR", V192="CR", W192="CR", X192="CR", Y192="CR", Z192="CR", AA192="CR", AB192="CR", AC192="CR", AD192="CR", AE192="CR", AF192="CR", AG192="CR", AH192="CR", AI192="CR", AJ192="CR", AK192="CR", AL192="CR", AM192="CR", AN192="CR", AO192="CR", AP192="CR", AQ192="CR", AR192="CR", AS192="CR", AT192="CR", AU192="CR", AV192="CR", AW192="CR", AX192="CR"), "***CLUB RECORD***", "")</f>
        <v/>
      </c>
      <c r="J192" s="22" t="str">
        <f>IF(AND(A192=100, OR(AND(D192='club records'!$B$6, E192&lt;='club records'!$C$6), AND(D192='club records'!$B$7, E192&lt;='club records'!$C$7), AND(D192='club records'!$B$8, E192&lt;='club records'!$C$8), AND(D192='club records'!$B$9, E192&lt;='club records'!$C$9), AND(D192='club records'!$B$10, E192&lt;='club records'!$C$10))),"CR"," ")</f>
        <v xml:space="preserve"> </v>
      </c>
      <c r="K192" s="22" t="str">
        <f>IF(AND(A192=200, OR(AND(D192='club records'!$B$11, E192&lt;='club records'!$C$11), AND(D192='club records'!$B$12, E192&lt;='club records'!$C$12), AND(D192='club records'!$B$13, E192&lt;='club records'!$C$13), AND(D192='club records'!$B$14, E192&lt;='club records'!$C$14), AND(D192='club records'!$B$15, E192&lt;='club records'!$C$15))),"CR"," ")</f>
        <v xml:space="preserve"> </v>
      </c>
      <c r="L192" s="22" t="str">
        <f>IF(AND(A192=300, OR(AND(D192='club records'!$B$16, E192&lt;='club records'!$C$16), AND(D192='club records'!$B$17, E192&lt;='club records'!$C$17))),"CR"," ")</f>
        <v xml:space="preserve"> </v>
      </c>
      <c r="M192" s="22" t="str">
        <f>IF(AND(A192=400, OR(AND(D192='club records'!$B$19, E192&lt;='club records'!$C$19), AND(D192='club records'!$B$20, E192&lt;='club records'!$C$20), AND(D192='club records'!$B$21, E192&lt;='club records'!$C$21))),"CR"," ")</f>
        <v xml:space="preserve"> </v>
      </c>
      <c r="N192" s="22" t="str">
        <f>IF(AND(A192=800, OR(AND(D192='club records'!$B$22, E192&lt;='club records'!$C$22), AND(D192='club records'!$B$23, E192&lt;='club records'!$C$23), AND(D192='club records'!$B$24, E192&lt;='club records'!$C$24), AND(D192='club records'!$B$25, E192&lt;='club records'!$C$25), AND(D192='club records'!$B$26, E192&lt;='club records'!$C$26))),"CR"," ")</f>
        <v xml:space="preserve"> </v>
      </c>
      <c r="O192" s="22" t="str">
        <f>IF(AND(A192=1200, AND(D192='club records'!$B$28, E192&lt;='club records'!$C$28)),"CR"," ")</f>
        <v xml:space="preserve"> </v>
      </c>
      <c r="P192" s="22" t="str">
        <f>IF(AND(A192=1500, OR(AND(D192='club records'!$B$29, E192&lt;='club records'!$C$29), AND(D192='club records'!$B$30, E192&lt;='club records'!$C$30), AND(D192='club records'!$B$31, E192&lt;='club records'!$C$31), AND(D192='club records'!$B$32, E192&lt;='club records'!$C$32), AND(D192='club records'!$B$33, E192&lt;='club records'!$C$33))),"CR"," ")</f>
        <v xml:space="preserve"> </v>
      </c>
      <c r="Q192" s="22" t="str">
        <f>IF(AND(A192="1M", AND(D192='club records'!$B$37,E192&lt;='club records'!$C$37)),"CR"," ")</f>
        <v xml:space="preserve"> </v>
      </c>
      <c r="R192" s="22" t="str">
        <f>IF(AND(A192=3000, OR(AND(D192='club records'!$B$39, E192&lt;='club records'!$C$39), AND(D192='club records'!$B$40, E192&lt;='club records'!$C$40), AND(D192='club records'!$B$41, E192&lt;='club records'!$C$41))),"CR"," ")</f>
        <v xml:space="preserve"> </v>
      </c>
      <c r="S192" s="22" t="str">
        <f>IF(AND(A192=5000, OR(AND(D192='club records'!$B$42, E192&lt;='club records'!$C$42), AND(D192='club records'!$B$43, E192&lt;='club records'!$C$43))),"CR"," ")</f>
        <v xml:space="preserve"> </v>
      </c>
      <c r="T192" s="22" t="str">
        <f>IF(AND(A192=10000, OR(AND(D192='club records'!$B$44, E192&lt;='club records'!$C$44), AND(D192='club records'!$B$45, E192&lt;='club records'!$C$45))),"CR"," ")</f>
        <v xml:space="preserve"> </v>
      </c>
      <c r="U192" s="22" t="str">
        <f>IF(AND(A192="high jump", OR(AND(D192='club records'!$F$1, E192&gt;='club records'!$G$1), AND(D192='club records'!$F$2, E192&gt;='club records'!$G$2), AND(D192='club records'!$F$3, E192&gt;='club records'!$G$3),AND(D192='club records'!$F$4, E192&gt;='club records'!$G$4), AND(D192='club records'!$F$5, E192&gt;='club records'!$G$5))), "CR", " ")</f>
        <v xml:space="preserve"> </v>
      </c>
      <c r="V192" s="22" t="str">
        <f>IF(AND(A192="long jump", OR(AND(D192='club records'!$F$6, E192&gt;='club records'!$G$6), AND(D192='club records'!$F$7, E192&gt;='club records'!$G$7), AND(D192='club records'!$F$8, E192&gt;='club records'!$G$8), AND(D192='club records'!$F$9, E192&gt;='club records'!$G$9), AND(D192='club records'!$F$10, E192&gt;='club records'!$G$10))), "CR", " ")</f>
        <v xml:space="preserve"> </v>
      </c>
      <c r="W192" s="22" t="str">
        <f>IF(AND(A192="triple jump", OR(AND(D192='club records'!$F$11, E192&gt;='club records'!$G$11), AND(D192='club records'!$F$12, E192&gt;='club records'!$G$12), AND(D192='club records'!$F$13, E192&gt;='club records'!$G$13), AND(D192='club records'!$F$14, E192&gt;='club records'!$G$14), AND(D192='club records'!$F$15, E192&gt;='club records'!$G$15))), "CR", " ")</f>
        <v xml:space="preserve"> </v>
      </c>
      <c r="X192" s="22" t="str">
        <f>IF(AND(A192="pole vault", OR(AND(D192='club records'!$F$16, E192&gt;='club records'!$G$16), AND(D192='club records'!$F$17, E192&gt;='club records'!$G$17), AND(D192='club records'!$F$18, E192&gt;='club records'!$G$18), AND(D192='club records'!$F$19, E192&gt;='club records'!$G$19), AND(D192='club records'!$F$20, E192&gt;='club records'!$G$20))), "CR", " ")</f>
        <v xml:space="preserve"> </v>
      </c>
      <c r="Y192" s="22" t="str">
        <f>IF(AND(A192="discus 0.75", AND(D192='club records'!$F$21, E192&gt;='club records'!$G$21)), "CR", " ")</f>
        <v xml:space="preserve"> </v>
      </c>
      <c r="Z192" s="22" t="str">
        <f>IF(AND(A192="discus 1", OR(AND(D192='club records'!$F$22, E192&gt;='club records'!$G$22), AND(D192='club records'!$F$23, E192&gt;='club records'!$G$23), AND(D192='club records'!$F$24, E192&gt;='club records'!$G$24), AND(D192='club records'!$F$25, E192&gt;='club records'!$G$25))), "CR", " ")</f>
        <v xml:space="preserve"> </v>
      </c>
      <c r="AA192" s="22" t="str">
        <f>IF(AND(A192="hammer 3", OR(AND(D192='club records'!$F$26, E192&gt;='club records'!$G$26), AND(D192='club records'!$F$27, E192&gt;='club records'!$G$27), AND(D192='club records'!$F$28, E192&gt;='club records'!$G$28))), "CR", " ")</f>
        <v xml:space="preserve"> </v>
      </c>
      <c r="AB192" s="22" t="str">
        <f>IF(AND(A192="hammer 4", OR(AND(D192='club records'!$F$29, E192&gt;='club records'!$G$29), AND(D192='club records'!$F$30, E192&gt;='club records'!$G$30))), "CR", " ")</f>
        <v xml:space="preserve"> </v>
      </c>
      <c r="AC192" s="22" t="str">
        <f>IF(AND(A192="javelin 400", AND(D192='club records'!$F$31, E192&gt;='club records'!$G$31)), "CR", " ")</f>
        <v xml:space="preserve"> </v>
      </c>
      <c r="AD192" s="22" t="str">
        <f>IF(AND(A192="javelin 500", OR(AND(D192='club records'!$F$32, E192&gt;='club records'!$G$32), AND(D192='club records'!$F$33, E192&gt;='club records'!$G$33))), "CR", " ")</f>
        <v xml:space="preserve"> </v>
      </c>
      <c r="AE192" s="22" t="str">
        <f>IF(AND(A192="javelin 600", OR(AND(D192='club records'!$F$34, E192&gt;='club records'!$G$34), AND(D192='club records'!$F$35, E192&gt;='club records'!$G$35))), "CR", " ")</f>
        <v xml:space="preserve"> </v>
      </c>
      <c r="AF192" s="22" t="str">
        <f>IF(AND(A192="shot 2.72", AND(D192='club records'!$F$36, E192&gt;='club records'!$G$36)), "CR", " ")</f>
        <v xml:space="preserve"> </v>
      </c>
      <c r="AG192" s="22" t="str">
        <f>IF(AND(A192="shot 3", OR(AND(D192='club records'!$F$37, E192&gt;='club records'!$G$37), AND(D192='club records'!$F$38, E192&gt;='club records'!$G$38))), "CR", " ")</f>
        <v xml:space="preserve"> </v>
      </c>
      <c r="AH192" s="22" t="str">
        <f>IF(AND(A192="shot 4", OR(AND(D192='club records'!$F$39, E192&gt;='club records'!$G$39), AND(D192='club records'!$F$40, E192&gt;='club records'!$G$40))), "CR", " ")</f>
        <v xml:space="preserve"> </v>
      </c>
      <c r="AI192" s="22" t="str">
        <f>IF(AND(A192="70H", AND(D192='club records'!$J$6, E192&lt;='club records'!$K$6)), "CR", " ")</f>
        <v xml:space="preserve"> </v>
      </c>
      <c r="AJ192" s="22" t="str">
        <f>IF(AND(A192="75H", AND(D192='club records'!$J$7, E192&lt;='club records'!$K$7)), "CR", " ")</f>
        <v xml:space="preserve"> </v>
      </c>
      <c r="AK192" s="22" t="str">
        <f>IF(AND(A192="80H", AND(D192='club records'!$J$8, E192&lt;='club records'!$K$8)), "CR", " ")</f>
        <v xml:space="preserve"> </v>
      </c>
      <c r="AL192" s="22" t="str">
        <f>IF(AND(A192="100H", OR(AND(D192='club records'!$J$9, E192&lt;='club records'!$K$9), AND(D192='club records'!$J$10, E192&lt;='club records'!$K$10))), "CR", " ")</f>
        <v xml:space="preserve"> </v>
      </c>
      <c r="AM192" s="22" t="str">
        <f>IF(AND(A192="300H", AND(D192='club records'!$J$11, E192&lt;='club records'!$K$11)), "CR", " ")</f>
        <v xml:space="preserve"> </v>
      </c>
      <c r="AN192" s="22" t="str">
        <f>IF(AND(A192="400H", OR(AND(D192='club records'!$J$12, E192&lt;='club records'!$K$12), AND(D192='club records'!$J$13, E192&lt;='club records'!$K$13), AND(D192='club records'!$J$14, E192&lt;='club records'!$K$14))), "CR", " ")</f>
        <v xml:space="preserve"> </v>
      </c>
      <c r="AO192" s="22" t="str">
        <f>IF(AND(A192="1500SC", OR(AND(D192='club records'!$J$15, E192&lt;='club records'!$K$15), AND(D192='club records'!$J$16, E192&lt;='club records'!$K$16))), "CR", " ")</f>
        <v xml:space="preserve"> </v>
      </c>
      <c r="AP192" s="22" t="str">
        <f>IF(AND(A192="2000SC", OR(AND(D192='club records'!$J$18, E192&lt;='club records'!$K$18), AND(D192='club records'!$J$19, E192&lt;='club records'!$K$19))), "CR", " ")</f>
        <v xml:space="preserve"> </v>
      </c>
      <c r="AQ192" s="22" t="str">
        <f>IF(AND(A192="3000SC", AND(D192='club records'!$J$21, E192&lt;='club records'!$K$21)), "CR", " ")</f>
        <v xml:space="preserve"> </v>
      </c>
      <c r="AR192" s="22" t="str">
        <f>IF(AND(A192="4x100", OR(AND(D192='club records'!$N$1, E192&lt;='club records'!$O$1), AND(D192='club records'!$N$2, E192&lt;='club records'!$O$2), AND(D192='club records'!$N$3, E192&lt;='club records'!$O$3), AND(D192='club records'!$N$4, E192&lt;='club records'!$O$4), AND(D192='club records'!$N$5, E192&lt;='club records'!$O$5))), "CR", " ")</f>
        <v xml:space="preserve"> </v>
      </c>
      <c r="AS192" s="22" t="str">
        <f>IF(AND(A192="4x200", OR(AND(D192='club records'!$N$6, E192&lt;='club records'!$O$6), AND(D192='club records'!$N$7, E192&lt;='club records'!$O$7), AND(D192='club records'!$N$8, E192&lt;='club records'!$O$8), AND(D192='club records'!$N$9, E192&lt;='club records'!$O$9), AND(D192='club records'!$N$10, E192&lt;='club records'!$O$10))), "CR", " ")</f>
        <v xml:space="preserve"> </v>
      </c>
      <c r="AT192" s="22" t="str">
        <f>IF(AND(A192="4x300", OR(AND(D192='club records'!$N$11, E192&lt;='club records'!$O$11), AND(D192='club records'!$N$12, E192&lt;='club records'!$O$12))), "CR", " ")</f>
        <v xml:space="preserve"> </v>
      </c>
      <c r="AU192" s="22" t="str">
        <f>IF(AND(A192="4x400", OR(AND(D192='club records'!$N$13, E192&lt;='club records'!$O$13), AND(D192='club records'!$N$14, E192&lt;='club records'!$O$14), AND(D192='club records'!$N$15, E192&lt;='club records'!$O$15))), "CR", " ")</f>
        <v xml:space="preserve"> </v>
      </c>
      <c r="AV192" s="22" t="str">
        <f>IF(AND(A192="3x800", OR(AND(D192='club records'!$N$16, E192&lt;='club records'!$O$16), AND(D192='club records'!$N$17, E192&lt;='club records'!$O$17), AND(D192='club records'!$N$18, E192&lt;='club records'!$O$18), AND(D192='club records'!$N$19, E192&lt;='club records'!$O$19))), "CR", " ")</f>
        <v xml:space="preserve"> </v>
      </c>
      <c r="AW192" s="22" t="str">
        <f>IF(AND(A192="pentathlon", OR(AND(D192='club records'!$N$21, E192&gt;='club records'!$O$21), AND(D192='club records'!$N$22, E192&gt;='club records'!$O$22), AND(D192='club records'!$N$23, E192&gt;='club records'!$O$23), AND(D192='club records'!$N$24, E192&gt;='club records'!$O$24), AND(D192='club records'!$N$25, E192&gt;='club records'!$O$25))), "CR", " ")</f>
        <v xml:space="preserve"> </v>
      </c>
      <c r="AX192" s="22" t="str">
        <f>IF(AND(A192="heptathlon", OR(AND(D192='club records'!$N$26, E192&gt;='club records'!$O$26), AND(D192='club records'!$N$27, E192&gt;='club records'!$O$27), AND(D192='club records'!$N$28, E192&gt;='club records'!$O$28), )), "CR", " ")</f>
        <v xml:space="preserve"> </v>
      </c>
    </row>
    <row r="193" spans="1:50" ht="15" x14ac:dyDescent="0.25">
      <c r="A193" s="2" t="s">
        <v>41</v>
      </c>
      <c r="B193" s="2" t="s">
        <v>157</v>
      </c>
      <c r="C193" s="2" t="s">
        <v>233</v>
      </c>
      <c r="D193" s="13" t="s">
        <v>48</v>
      </c>
      <c r="E193" s="14">
        <v>1.31</v>
      </c>
      <c r="F193" s="19">
        <v>43597</v>
      </c>
      <c r="G193" s="2" t="s">
        <v>341</v>
      </c>
      <c r="H193" s="2" t="s">
        <v>367</v>
      </c>
      <c r="I193" s="22" t="str">
        <f>IF(OR(K193="CR", J193="CR", L193="CR", M193="CR", N193="CR", O193="CR", P193="CR", Q193="CR", R193="CR", S193="CR",T193="CR", U193="CR", V193="CR", W193="CR", X193="CR", Y193="CR", Z193="CR", AA193="CR", AB193="CR", AC193="CR", AD193="CR", AE193="CR", AF193="CR", AG193="CR", AH193="CR", AI193="CR", AJ193="CR", AK193="CR", AL193="CR", AM193="CR", AN193="CR", AO193="CR", AP193="CR", AQ193="CR", AR193="CR", AS193="CR", AT193="CR", AU193="CR", AV193="CR", AW193="CR", AX193="CR"), "***CLUB RECORD***", "")</f>
        <v/>
      </c>
      <c r="J193" s="22" t="str">
        <f>IF(AND(A193=100, OR(AND(D193='club records'!$B$6, E193&lt;='club records'!$C$6), AND(D193='club records'!$B$7, E193&lt;='club records'!$C$7), AND(D193='club records'!$B$8, E193&lt;='club records'!$C$8), AND(D193='club records'!$B$9, E193&lt;='club records'!$C$9), AND(D193='club records'!$B$10, E193&lt;='club records'!$C$10))),"CR"," ")</f>
        <v xml:space="preserve"> </v>
      </c>
      <c r="K193" s="22" t="str">
        <f>IF(AND(A193=200, OR(AND(D193='club records'!$B$11, E193&lt;='club records'!$C$11), AND(D193='club records'!$B$12, E193&lt;='club records'!$C$12), AND(D193='club records'!$B$13, E193&lt;='club records'!$C$13), AND(D193='club records'!$B$14, E193&lt;='club records'!$C$14), AND(D193='club records'!$B$15, E193&lt;='club records'!$C$15))),"CR"," ")</f>
        <v xml:space="preserve"> </v>
      </c>
      <c r="L193" s="22" t="str">
        <f>IF(AND(A193=300, OR(AND(D193='club records'!$B$16, E193&lt;='club records'!$C$16), AND(D193='club records'!$B$17, E193&lt;='club records'!$C$17))),"CR"," ")</f>
        <v xml:space="preserve"> </v>
      </c>
      <c r="M193" s="22" t="str">
        <f>IF(AND(A193=400, OR(AND(D193='club records'!$B$19, E193&lt;='club records'!$C$19), AND(D193='club records'!$B$20, E193&lt;='club records'!$C$20), AND(D193='club records'!$B$21, E193&lt;='club records'!$C$21))),"CR"," ")</f>
        <v xml:space="preserve"> </v>
      </c>
      <c r="N193" s="22" t="str">
        <f>IF(AND(A193=800, OR(AND(D193='club records'!$B$22, E193&lt;='club records'!$C$22), AND(D193='club records'!$B$23, E193&lt;='club records'!$C$23), AND(D193='club records'!$B$24, E193&lt;='club records'!$C$24), AND(D193='club records'!$B$25, E193&lt;='club records'!$C$25), AND(D193='club records'!$B$26, E193&lt;='club records'!$C$26))),"CR"," ")</f>
        <v xml:space="preserve"> </v>
      </c>
      <c r="O193" s="22" t="str">
        <f>IF(AND(A193=1200, AND(D193='club records'!$B$28, E193&lt;='club records'!$C$28)),"CR"," ")</f>
        <v xml:space="preserve"> </v>
      </c>
      <c r="P193" s="22" t="str">
        <f>IF(AND(A193=1500, OR(AND(D193='club records'!$B$29, E193&lt;='club records'!$C$29), AND(D193='club records'!$B$30, E193&lt;='club records'!$C$30), AND(D193='club records'!$B$31, E193&lt;='club records'!$C$31), AND(D193='club records'!$B$32, E193&lt;='club records'!$C$32), AND(D193='club records'!$B$33, E193&lt;='club records'!$C$33))),"CR"," ")</f>
        <v xml:space="preserve"> </v>
      </c>
      <c r="Q193" s="22" t="str">
        <f>IF(AND(A193="1M", AND(D193='club records'!$B$37,E193&lt;='club records'!$C$37)),"CR"," ")</f>
        <v xml:space="preserve"> </v>
      </c>
      <c r="R193" s="22" t="str">
        <f>IF(AND(A193=3000, OR(AND(D193='club records'!$B$39, E193&lt;='club records'!$C$39), AND(D193='club records'!$B$40, E193&lt;='club records'!$C$40), AND(D193='club records'!$B$41, E193&lt;='club records'!$C$41))),"CR"," ")</f>
        <v xml:space="preserve"> </v>
      </c>
      <c r="S193" s="22" t="str">
        <f>IF(AND(A193=5000, OR(AND(D193='club records'!$B$42, E193&lt;='club records'!$C$42), AND(D193='club records'!$B$43, E193&lt;='club records'!$C$43))),"CR"," ")</f>
        <v xml:space="preserve"> </v>
      </c>
      <c r="T193" s="22" t="str">
        <f>IF(AND(A193=10000, OR(AND(D193='club records'!$B$44, E193&lt;='club records'!$C$44), AND(D193='club records'!$B$45, E193&lt;='club records'!$C$45))),"CR"," ")</f>
        <v xml:space="preserve"> </v>
      </c>
      <c r="U193" s="22" t="str">
        <f>IF(AND(A193="high jump", OR(AND(D193='club records'!$F$1, E193&gt;='club records'!$G$1), AND(D193='club records'!$F$2, E193&gt;='club records'!$G$2), AND(D193='club records'!$F$3, E193&gt;='club records'!$G$3),AND(D193='club records'!$F$4, E193&gt;='club records'!$G$4), AND(D193='club records'!$F$5, E193&gt;='club records'!$G$5))), "CR", " ")</f>
        <v xml:space="preserve"> </v>
      </c>
      <c r="V193" s="22" t="str">
        <f>IF(AND(A193="long jump", OR(AND(D193='club records'!$F$6, E193&gt;='club records'!$G$6), AND(D193='club records'!$F$7, E193&gt;='club records'!$G$7), AND(D193='club records'!$F$8, E193&gt;='club records'!$G$8), AND(D193='club records'!$F$9, E193&gt;='club records'!$G$9), AND(D193='club records'!$F$10, E193&gt;='club records'!$G$10))), "CR", " ")</f>
        <v xml:space="preserve"> </v>
      </c>
      <c r="W193" s="22" t="str">
        <f>IF(AND(A193="triple jump", OR(AND(D193='club records'!$F$11, E193&gt;='club records'!$G$11), AND(D193='club records'!$F$12, E193&gt;='club records'!$G$12), AND(D193='club records'!$F$13, E193&gt;='club records'!$G$13), AND(D193='club records'!$F$14, E193&gt;='club records'!$G$14), AND(D193='club records'!$F$15, E193&gt;='club records'!$G$15))), "CR", " ")</f>
        <v xml:space="preserve"> </v>
      </c>
      <c r="X193" s="22" t="str">
        <f>IF(AND(A193="pole vault", OR(AND(D193='club records'!$F$16, E193&gt;='club records'!$G$16), AND(D193='club records'!$F$17, E193&gt;='club records'!$G$17), AND(D193='club records'!$F$18, E193&gt;='club records'!$G$18), AND(D193='club records'!$F$19, E193&gt;='club records'!$G$19), AND(D193='club records'!$F$20, E193&gt;='club records'!$G$20))), "CR", " ")</f>
        <v xml:space="preserve"> </v>
      </c>
      <c r="Y193" s="22" t="str">
        <f>IF(AND(A193="discus 0.75", AND(D193='club records'!$F$21, E193&gt;='club records'!$G$21)), "CR", " ")</f>
        <v xml:space="preserve"> </v>
      </c>
      <c r="Z193" s="22" t="str">
        <f>IF(AND(A193="discus 1", OR(AND(D193='club records'!$F$22, E193&gt;='club records'!$G$22), AND(D193='club records'!$F$23, E193&gt;='club records'!$G$23), AND(D193='club records'!$F$24, E193&gt;='club records'!$G$24), AND(D193='club records'!$F$25, E193&gt;='club records'!$G$25))), "CR", " ")</f>
        <v xml:space="preserve"> </v>
      </c>
      <c r="AA193" s="22" t="str">
        <f>IF(AND(A193="hammer 3", OR(AND(D193='club records'!$F$26, E193&gt;='club records'!$G$26), AND(D193='club records'!$F$27, E193&gt;='club records'!$G$27), AND(D193='club records'!$F$28, E193&gt;='club records'!$G$28))), "CR", " ")</f>
        <v xml:space="preserve"> </v>
      </c>
      <c r="AB193" s="22" t="str">
        <f>IF(AND(A193="hammer 4", OR(AND(D193='club records'!$F$29, E193&gt;='club records'!$G$29), AND(D193='club records'!$F$30, E193&gt;='club records'!$G$30))), "CR", " ")</f>
        <v xml:space="preserve"> </v>
      </c>
      <c r="AC193" s="22" t="str">
        <f>IF(AND(A193="javelin 400", AND(D193='club records'!$F$31, E193&gt;='club records'!$G$31)), "CR", " ")</f>
        <v xml:space="preserve"> </v>
      </c>
      <c r="AD193" s="22" t="str">
        <f>IF(AND(A193="javelin 500", OR(AND(D193='club records'!$F$32, E193&gt;='club records'!$G$32), AND(D193='club records'!$F$33, E193&gt;='club records'!$G$33))), "CR", " ")</f>
        <v xml:space="preserve"> </v>
      </c>
      <c r="AE193" s="22" t="str">
        <f>IF(AND(A193="javelin 600", OR(AND(D193='club records'!$F$34, E193&gt;='club records'!$G$34), AND(D193='club records'!$F$35, E193&gt;='club records'!$G$35))), "CR", " ")</f>
        <v xml:space="preserve"> </v>
      </c>
      <c r="AF193" s="22" t="str">
        <f>IF(AND(A193="shot 2.72", AND(D193='club records'!$F$36, E193&gt;='club records'!$G$36)), "CR", " ")</f>
        <v xml:space="preserve"> </v>
      </c>
      <c r="AG193" s="22" t="str">
        <f>IF(AND(A193="shot 3", OR(AND(D193='club records'!$F$37, E193&gt;='club records'!$G$37), AND(D193='club records'!$F$38, E193&gt;='club records'!$G$38))), "CR", " ")</f>
        <v xml:space="preserve"> </v>
      </c>
      <c r="AH193" s="22" t="str">
        <f>IF(AND(A193="shot 4", OR(AND(D193='club records'!$F$39, E193&gt;='club records'!$G$39), AND(D193='club records'!$F$40, E193&gt;='club records'!$G$40))), "CR", " ")</f>
        <v xml:space="preserve"> </v>
      </c>
      <c r="AI193" s="22" t="str">
        <f>IF(AND(A193="70H", AND(D193='club records'!$J$6, E193&lt;='club records'!$K$6)), "CR", " ")</f>
        <v xml:space="preserve"> </v>
      </c>
      <c r="AJ193" s="22" t="str">
        <f>IF(AND(A193="75H", AND(D193='club records'!$J$7, E193&lt;='club records'!$K$7)), "CR", " ")</f>
        <v xml:space="preserve"> </v>
      </c>
      <c r="AK193" s="22" t="str">
        <f>IF(AND(A193="80H", AND(D193='club records'!$J$8, E193&lt;='club records'!$K$8)), "CR", " ")</f>
        <v xml:space="preserve"> </v>
      </c>
      <c r="AL193" s="22" t="str">
        <f>IF(AND(A193="100H", OR(AND(D193='club records'!$J$9, E193&lt;='club records'!$K$9), AND(D193='club records'!$J$10, E193&lt;='club records'!$K$10))), "CR", " ")</f>
        <v xml:space="preserve"> </v>
      </c>
      <c r="AM193" s="22" t="str">
        <f>IF(AND(A193="300H", AND(D193='club records'!$J$11, E193&lt;='club records'!$K$11)), "CR", " ")</f>
        <v xml:space="preserve"> </v>
      </c>
      <c r="AN193" s="22" t="str">
        <f>IF(AND(A193="400H", OR(AND(D193='club records'!$J$12, E193&lt;='club records'!$K$12), AND(D193='club records'!$J$13, E193&lt;='club records'!$K$13), AND(D193='club records'!$J$14, E193&lt;='club records'!$K$14))), "CR", " ")</f>
        <v xml:space="preserve"> </v>
      </c>
      <c r="AO193" s="22" t="str">
        <f>IF(AND(A193="1500SC", OR(AND(D193='club records'!$J$15, E193&lt;='club records'!$K$15), AND(D193='club records'!$J$16, E193&lt;='club records'!$K$16))), "CR", " ")</f>
        <v xml:space="preserve"> </v>
      </c>
      <c r="AP193" s="22" t="str">
        <f>IF(AND(A193="2000SC", OR(AND(D193='club records'!$J$18, E193&lt;='club records'!$K$18), AND(D193='club records'!$J$19, E193&lt;='club records'!$K$19))), "CR", " ")</f>
        <v xml:space="preserve"> </v>
      </c>
      <c r="AQ193" s="22" t="str">
        <f>IF(AND(A193="3000SC", AND(D193='club records'!$J$21, E193&lt;='club records'!$K$21)), "CR", " ")</f>
        <v xml:space="preserve"> </v>
      </c>
      <c r="AR193" s="22" t="str">
        <f>IF(AND(A193="4x100", OR(AND(D193='club records'!$N$1, E193&lt;='club records'!$O$1), AND(D193='club records'!$N$2, E193&lt;='club records'!$O$2), AND(D193='club records'!$N$3, E193&lt;='club records'!$O$3), AND(D193='club records'!$N$4, E193&lt;='club records'!$O$4), AND(D193='club records'!$N$5, E193&lt;='club records'!$O$5))), "CR", " ")</f>
        <v xml:space="preserve"> </v>
      </c>
      <c r="AS193" s="22" t="str">
        <f>IF(AND(A193="4x200", OR(AND(D193='club records'!$N$6, E193&lt;='club records'!$O$6), AND(D193='club records'!$N$7, E193&lt;='club records'!$O$7), AND(D193='club records'!$N$8, E193&lt;='club records'!$O$8), AND(D193='club records'!$N$9, E193&lt;='club records'!$O$9), AND(D193='club records'!$N$10, E193&lt;='club records'!$O$10))), "CR", " ")</f>
        <v xml:space="preserve"> </v>
      </c>
      <c r="AT193" s="22" t="str">
        <f>IF(AND(A193="4x300", OR(AND(D193='club records'!$N$11, E193&lt;='club records'!$O$11), AND(D193='club records'!$N$12, E193&lt;='club records'!$O$12))), "CR", " ")</f>
        <v xml:space="preserve"> </v>
      </c>
      <c r="AU193" s="22" t="str">
        <f>IF(AND(A193="4x400", OR(AND(D193='club records'!$N$13, E193&lt;='club records'!$O$13), AND(D193='club records'!$N$14, E193&lt;='club records'!$O$14), AND(D193='club records'!$N$15, E193&lt;='club records'!$O$15))), "CR", " ")</f>
        <v xml:space="preserve"> </v>
      </c>
      <c r="AV193" s="22" t="str">
        <f>IF(AND(A193="3x800", OR(AND(D193='club records'!$N$16, E193&lt;='club records'!$O$16), AND(D193='club records'!$N$17, E193&lt;='club records'!$O$17), AND(D193='club records'!$N$18, E193&lt;='club records'!$O$18), AND(D193='club records'!$N$19, E193&lt;='club records'!$O$19))), "CR", " ")</f>
        <v xml:space="preserve"> </v>
      </c>
      <c r="AW193" s="22" t="str">
        <f>IF(AND(A193="pentathlon", OR(AND(D193='club records'!$N$21, E193&gt;='club records'!$O$21), AND(D193='club records'!$N$22, E193&gt;='club records'!$O$22), AND(D193='club records'!$N$23, E193&gt;='club records'!$O$23), AND(D193='club records'!$N$24, E193&gt;='club records'!$O$24), AND(D193='club records'!$N$25, E193&gt;='club records'!$O$25))), "CR", " ")</f>
        <v xml:space="preserve"> </v>
      </c>
      <c r="AX193" s="22" t="str">
        <f>IF(AND(A193="heptathlon", OR(AND(D193='club records'!$N$26, E193&gt;='club records'!$O$26), AND(D193='club records'!$N$27, E193&gt;='club records'!$O$27), AND(D193='club records'!$N$28, E193&gt;='club records'!$O$28), )), "CR", " ")</f>
        <v xml:space="preserve"> </v>
      </c>
    </row>
    <row r="194" spans="1:50" ht="15" x14ac:dyDescent="0.25">
      <c r="A194" s="2" t="s">
        <v>41</v>
      </c>
      <c r="B194" s="2" t="s">
        <v>86</v>
      </c>
      <c r="C194" s="2" t="s">
        <v>87</v>
      </c>
      <c r="D194" s="13" t="s">
        <v>48</v>
      </c>
      <c r="E194" s="14">
        <v>1.43</v>
      </c>
      <c r="F194" s="19">
        <v>43604</v>
      </c>
      <c r="G194" s="2" t="s">
        <v>341</v>
      </c>
      <c r="H194" s="2" t="s">
        <v>386</v>
      </c>
      <c r="I194" s="20" t="str">
        <f>IF(OR(K194="CR", J194="CR", L194="CR", M194="CR", N194="CR", O194="CR", P194="CR", Q194="CR", R194="CR", S194="CR",T194="CR", U194="CR", V194="CR", W194="CR", X194="CR", Y194="CR", Z194="CR", AA194="CR", AB194="CR", AC194="CR", AD194="CR", AE194="CR", AF194="CR", AG194="CR", AH194="CR", AI194="CR", AJ194="CR", AK194="CR", AL194="CR", AM194="CR", AN194="CR", AO194="CR", AP194="CR", AQ194="CR", AR194="CR", AS194="CR", AT194="CR", AU194="CR", AV194="CR", AW194="CR", AX194="CR"), "***CLUB RECORD***", "")</f>
        <v/>
      </c>
      <c r="J194" s="21" t="str">
        <f>IF(AND(A194=100, OR(AND(D194='club records'!$B$6, E194&lt;='club records'!$C$6), AND(D194='club records'!$B$7, E194&lt;='club records'!$C$7), AND(D194='club records'!$B$8, E194&lt;='club records'!$C$8), AND(D194='club records'!$B$9, E194&lt;='club records'!$C$9), AND(D194='club records'!$B$10, E194&lt;='club records'!$C$10))),"CR"," ")</f>
        <v xml:space="preserve"> </v>
      </c>
      <c r="K194" s="21" t="str">
        <f>IF(AND(A194=200, OR(AND(D194='club records'!$B$11, E194&lt;='club records'!$C$11), AND(D194='club records'!$B$12, E194&lt;='club records'!$C$12), AND(D194='club records'!$B$13, E194&lt;='club records'!$C$13), AND(D194='club records'!$B$14, E194&lt;='club records'!$C$14), AND(D194='club records'!$B$15, E194&lt;='club records'!$C$15))),"CR"," ")</f>
        <v xml:space="preserve"> </v>
      </c>
      <c r="L194" s="21" t="str">
        <f>IF(AND(A194=300, OR(AND(D194='club records'!$B$16, E194&lt;='club records'!$C$16), AND(D194='club records'!$B$17, E194&lt;='club records'!$C$17))),"CR"," ")</f>
        <v xml:space="preserve"> </v>
      </c>
      <c r="M194" s="21" t="str">
        <f>IF(AND(A194=400, OR(AND(D194='club records'!$B$19, E194&lt;='club records'!$C$19), AND(D194='club records'!$B$20, E194&lt;='club records'!$C$20), AND(D194='club records'!$B$21, E194&lt;='club records'!$C$21))),"CR"," ")</f>
        <v xml:space="preserve"> </v>
      </c>
      <c r="N194" s="21" t="str">
        <f>IF(AND(A194=800, OR(AND(D194='club records'!$B$22, E194&lt;='club records'!$C$22), AND(D194='club records'!$B$23, E194&lt;='club records'!$C$23), AND(D194='club records'!$B$24, E194&lt;='club records'!$C$24), AND(D194='club records'!$B$25, E194&lt;='club records'!$C$25), AND(D194='club records'!$B$26, E194&lt;='club records'!$C$26))),"CR"," ")</f>
        <v xml:space="preserve"> </v>
      </c>
      <c r="O194" s="21" t="str">
        <f>IF(AND(A194=1200, AND(D194='club records'!$B$28, E194&lt;='club records'!$C$28)),"CR"," ")</f>
        <v xml:space="preserve"> </v>
      </c>
      <c r="P194" s="21" t="str">
        <f>IF(AND(A194=1500, OR(AND(D194='club records'!$B$29, E194&lt;='club records'!$C$29), AND(D194='club records'!$B$30, E194&lt;='club records'!$C$30), AND(D194='club records'!$B$31, E194&lt;='club records'!$C$31), AND(D194='club records'!$B$32, E194&lt;='club records'!$C$32), AND(D194='club records'!$B$33, E194&lt;='club records'!$C$33))),"CR"," ")</f>
        <v xml:space="preserve"> </v>
      </c>
      <c r="Q194" s="21" t="str">
        <f>IF(AND(A194="1M", AND(D194='club records'!$B$37,E194&lt;='club records'!$C$37)),"CR"," ")</f>
        <v xml:space="preserve"> </v>
      </c>
      <c r="R194" s="21" t="str">
        <f>IF(AND(A194=3000, OR(AND(D194='club records'!$B$39, E194&lt;='club records'!$C$39), AND(D194='club records'!$B$40, E194&lt;='club records'!$C$40), AND(D194='club records'!$B$41, E194&lt;='club records'!$C$41))),"CR"," ")</f>
        <v xml:space="preserve"> </v>
      </c>
      <c r="S194" s="21" t="str">
        <f>IF(AND(A194=5000, OR(AND(D194='club records'!$B$42, E194&lt;='club records'!$C$42), AND(D194='club records'!$B$43, E194&lt;='club records'!$C$43))),"CR"," ")</f>
        <v xml:space="preserve"> </v>
      </c>
      <c r="T194" s="21" t="str">
        <f>IF(AND(A194=10000, OR(AND(D194='club records'!$B$44, E194&lt;='club records'!$C$44), AND(D194='club records'!$B$45, E194&lt;='club records'!$C$45))),"CR"," ")</f>
        <v xml:space="preserve"> </v>
      </c>
      <c r="U194" s="22" t="str">
        <f>IF(AND(A194="high jump", OR(AND(D194='club records'!$F$1, E194&gt;='club records'!$G$1), AND(D194='club records'!$F$2, E194&gt;='club records'!$G$2), AND(D194='club records'!$F$3, E194&gt;='club records'!$G$3),AND(D194='club records'!$F$4, E194&gt;='club records'!$G$4), AND(D194='club records'!$F$5, E194&gt;='club records'!$G$5))), "CR", " ")</f>
        <v xml:space="preserve"> </v>
      </c>
      <c r="V194" s="22" t="str">
        <f>IF(AND(A194="long jump", OR(AND(D194='club records'!$F$6, E194&gt;='club records'!$G$6), AND(D194='club records'!$F$7, E194&gt;='club records'!$G$7), AND(D194='club records'!$F$8, E194&gt;='club records'!$G$8), AND(D194='club records'!$F$9, E194&gt;='club records'!$G$9), AND(D194='club records'!$F$10, E194&gt;='club records'!$G$10))), "CR", " ")</f>
        <v xml:space="preserve"> </v>
      </c>
      <c r="W194" s="22" t="str">
        <f>IF(AND(A194="triple jump", OR(AND(D194='club records'!$F$11, E194&gt;='club records'!$G$11), AND(D194='club records'!$F$12, E194&gt;='club records'!$G$12), AND(D194='club records'!$F$13, E194&gt;='club records'!$G$13), AND(D194='club records'!$F$14, E194&gt;='club records'!$G$14), AND(D194='club records'!$F$15, E194&gt;='club records'!$G$15))), "CR", " ")</f>
        <v xml:space="preserve"> </v>
      </c>
      <c r="X194" s="22" t="str">
        <f>IF(AND(A194="pole vault", OR(AND(D194='club records'!$F$16, E194&gt;='club records'!$G$16), AND(D194='club records'!$F$17, E194&gt;='club records'!$G$17), AND(D194='club records'!$F$18, E194&gt;='club records'!$G$18), AND(D194='club records'!$F$19, E194&gt;='club records'!$G$19), AND(D194='club records'!$F$20, E194&gt;='club records'!$G$20))), "CR", " ")</f>
        <v xml:space="preserve"> </v>
      </c>
      <c r="Y194" s="22" t="str">
        <f>IF(AND(A194="discus 0.75", AND(D194='club records'!$F$21, E194&gt;='club records'!$G$21)), "CR", " ")</f>
        <v xml:space="preserve"> </v>
      </c>
      <c r="Z194" s="22" t="str">
        <f>IF(AND(A194="discus 1", OR(AND(D194='club records'!$F$22, E194&gt;='club records'!$G$22), AND(D194='club records'!$F$23, E194&gt;='club records'!$G$23), AND(D194='club records'!$F$24, E194&gt;='club records'!$G$24), AND(D194='club records'!$F$25, E194&gt;='club records'!$G$25))), "CR", " ")</f>
        <v xml:space="preserve"> </v>
      </c>
      <c r="AA194" s="22" t="str">
        <f>IF(AND(A194="hammer 3", OR(AND(D194='club records'!$F$26, E194&gt;='club records'!$G$26), AND(D194='club records'!$F$27, E194&gt;='club records'!$G$27), AND(D194='club records'!$F$28, E194&gt;='club records'!$G$28))), "CR", " ")</f>
        <v xml:space="preserve"> </v>
      </c>
      <c r="AB194" s="22" t="str">
        <f>IF(AND(A194="hammer 4", OR(AND(D194='club records'!$F$29, E194&gt;='club records'!$G$29), AND(D194='club records'!$F$30, E194&gt;='club records'!$G$30))), "CR", " ")</f>
        <v xml:space="preserve"> </v>
      </c>
      <c r="AC194" s="22" t="str">
        <f>IF(AND(A194="javelin 400", AND(D194='club records'!$F$31, E194&gt;='club records'!$G$31)), "CR", " ")</f>
        <v xml:space="preserve"> </v>
      </c>
      <c r="AD194" s="22" t="str">
        <f>IF(AND(A194="javelin 500", OR(AND(D194='club records'!$F$32, E194&gt;='club records'!$G$32), AND(D194='club records'!$F$33, E194&gt;='club records'!$G$33))), "CR", " ")</f>
        <v xml:space="preserve"> </v>
      </c>
      <c r="AE194" s="22" t="str">
        <f>IF(AND(A194="javelin 600", OR(AND(D194='club records'!$F$34, E194&gt;='club records'!$G$34), AND(D194='club records'!$F$35, E194&gt;='club records'!$G$35))), "CR", " ")</f>
        <v xml:space="preserve"> </v>
      </c>
      <c r="AF194" s="22" t="str">
        <f>IF(AND(A194="shot 2.72", AND(D194='club records'!$F$36, E194&gt;='club records'!$G$36)), "CR", " ")</f>
        <v xml:space="preserve"> </v>
      </c>
      <c r="AG194" s="22" t="str">
        <f>IF(AND(A194="shot 3", OR(AND(D194='club records'!$F$37, E194&gt;='club records'!$G$37), AND(D194='club records'!$F$38, E194&gt;='club records'!$G$38))), "CR", " ")</f>
        <v xml:space="preserve"> </v>
      </c>
      <c r="AH194" s="22" t="str">
        <f>IF(AND(A194="shot 4", OR(AND(D194='club records'!$F$39, E194&gt;='club records'!$G$39), AND(D194='club records'!$F$40, E194&gt;='club records'!$G$40))), "CR", " ")</f>
        <v xml:space="preserve"> </v>
      </c>
      <c r="AI194" s="22" t="str">
        <f>IF(AND(A194="70H", AND(D194='club records'!$J$6, E194&lt;='club records'!$K$6)), "CR", " ")</f>
        <v xml:space="preserve"> </v>
      </c>
      <c r="AJ194" s="22" t="str">
        <f>IF(AND(A194="75H", AND(D194='club records'!$J$7, E194&lt;='club records'!$K$7)), "CR", " ")</f>
        <v xml:space="preserve"> </v>
      </c>
      <c r="AK194" s="22" t="str">
        <f>IF(AND(A194="80H", AND(D194='club records'!$J$8, E194&lt;='club records'!$K$8)), "CR", " ")</f>
        <v xml:space="preserve"> </v>
      </c>
      <c r="AL194" s="22" t="str">
        <f>IF(AND(A194="100H", OR(AND(D194='club records'!$J$9, E194&lt;='club records'!$K$9), AND(D194='club records'!$J$10, E194&lt;='club records'!$K$10))), "CR", " ")</f>
        <v xml:space="preserve"> </v>
      </c>
      <c r="AM194" s="22" t="str">
        <f>IF(AND(A194="300H", AND(D194='club records'!$J$11, E194&lt;='club records'!$K$11)), "CR", " ")</f>
        <v xml:space="preserve"> </v>
      </c>
      <c r="AN194" s="22" t="str">
        <f>IF(AND(A194="400H", OR(AND(D194='club records'!$J$12, E194&lt;='club records'!$K$12), AND(D194='club records'!$J$13, E194&lt;='club records'!$K$13), AND(D194='club records'!$J$14, E194&lt;='club records'!$K$14))), "CR", " ")</f>
        <v xml:space="preserve"> </v>
      </c>
      <c r="AO194" s="22" t="str">
        <f>IF(AND(A194="1500SC", OR(AND(D194='club records'!$J$15, E194&lt;='club records'!$K$15), AND(D194='club records'!$J$16, E194&lt;='club records'!$K$16))), "CR", " ")</f>
        <v xml:space="preserve"> </v>
      </c>
      <c r="AP194" s="22" t="str">
        <f>IF(AND(A194="2000SC", OR(AND(D194='club records'!$J$18, E194&lt;='club records'!$K$18), AND(D194='club records'!$J$19, E194&lt;='club records'!$K$19))), "CR", " ")</f>
        <v xml:space="preserve"> </v>
      </c>
      <c r="AQ194" s="22" t="str">
        <f>IF(AND(A194="3000SC", AND(D194='club records'!$J$21, E194&lt;='club records'!$K$21)), "CR", " ")</f>
        <v xml:space="preserve"> </v>
      </c>
      <c r="AR194" s="21" t="str">
        <f>IF(AND(A194="4x100", OR(AND(D194='club records'!$N$1, E194&lt;='club records'!$O$1), AND(D194='club records'!$N$2, E194&lt;='club records'!$O$2), AND(D194='club records'!$N$3, E194&lt;='club records'!$O$3), AND(D194='club records'!$N$4, E194&lt;='club records'!$O$4), AND(D194='club records'!$N$5, E194&lt;='club records'!$O$5))), "CR", " ")</f>
        <v xml:space="preserve"> </v>
      </c>
      <c r="AS194" s="21" t="str">
        <f>IF(AND(A194="4x200", OR(AND(D194='club records'!$N$6, E194&lt;='club records'!$O$6), AND(D194='club records'!$N$7, E194&lt;='club records'!$O$7), AND(D194='club records'!$N$8, E194&lt;='club records'!$O$8), AND(D194='club records'!$N$9, E194&lt;='club records'!$O$9), AND(D194='club records'!$N$10, E194&lt;='club records'!$O$10))), "CR", " ")</f>
        <v xml:space="preserve"> </v>
      </c>
      <c r="AT194" s="21" t="str">
        <f>IF(AND(A194="4x300", OR(AND(D194='club records'!$N$11, E194&lt;='club records'!$O$11), AND(D194='club records'!$N$12, E194&lt;='club records'!$O$12))), "CR", " ")</f>
        <v xml:space="preserve"> </v>
      </c>
      <c r="AU194" s="21" t="str">
        <f>IF(AND(A194="4x400", OR(AND(D194='club records'!$N$13, E194&lt;='club records'!$O$13), AND(D194='club records'!$N$14, E194&lt;='club records'!$O$14), AND(D194='club records'!$N$15, E194&lt;='club records'!$O$15))), "CR", " ")</f>
        <v xml:space="preserve"> </v>
      </c>
      <c r="AV194" s="21" t="str">
        <f>IF(AND(A194="3x800", OR(AND(D194='club records'!$N$16, E194&lt;='club records'!$O$16), AND(D194='club records'!$N$17, E194&lt;='club records'!$O$17), AND(D194='club records'!$N$18, E194&lt;='club records'!$O$18), AND(D194='club records'!$N$19, E194&lt;='club records'!$O$19))), "CR", " ")</f>
        <v xml:space="preserve"> </v>
      </c>
      <c r="AW194" s="21" t="str">
        <f>IF(AND(A194="pentathlon", OR(AND(D194='club records'!$N$21, E194&gt;='club records'!$O$21), AND(D194='club records'!$N$22, E194&gt;='club records'!$O$22), AND(D194='club records'!$N$23, E194&gt;='club records'!$O$23), AND(D194='club records'!$N$24, E194&gt;='club records'!$O$24), AND(D194='club records'!$N$25, E194&gt;='club records'!$O$25))), "CR", " ")</f>
        <v xml:space="preserve"> </v>
      </c>
      <c r="AX194" s="21" t="str">
        <f>IF(AND(A194="heptathlon", OR(AND(D194='club records'!$N$26, E194&gt;='club records'!$O$26), AND(D194='club records'!$N$27, E194&gt;='club records'!$O$27), AND(D194='club records'!$N$28, E194&gt;='club records'!$O$28), )), "CR", " ")</f>
        <v xml:space="preserve"> </v>
      </c>
    </row>
    <row r="195" spans="1:50" ht="15" x14ac:dyDescent="0.25">
      <c r="A195" s="12" t="s">
        <v>41</v>
      </c>
      <c r="B195" s="12" t="s">
        <v>113</v>
      </c>
      <c r="C195" s="12" t="s">
        <v>305</v>
      </c>
      <c r="D195" s="16" t="s">
        <v>48</v>
      </c>
      <c r="E195" s="17">
        <v>1.55</v>
      </c>
      <c r="F195" s="25">
        <v>43597</v>
      </c>
      <c r="G195" s="12" t="s">
        <v>341</v>
      </c>
      <c r="H195" s="12" t="s">
        <v>367</v>
      </c>
      <c r="I195" s="20" t="str">
        <f>IF(OR(K195="CR", J195="CR", L195="CR", M195="CR", N195="CR", O195="CR", P195="CR", Q195="CR", R195="CR", S195="CR",T195="CR", U195="CR", V195="CR", W195="CR", X195="CR", Y195="CR", Z195="CR", AA195="CR", AB195="CR", AC195="CR", AD195="CR", AE195="CR", AF195="CR", AG195="CR", AH195="CR", AI195="CR", AJ195="CR", AK195="CR", AL195="CR", AM195="CR", AN195="CR", AO195="CR", AP195="CR", AQ195="CR", AR195="CR", AS195="CR", AT195="CR", AU195="CR", AV195="CR", AW195="CR", AX195="CR"), "***CLUB RECORD***", "")</f>
        <v>***CLUB RECORD***</v>
      </c>
      <c r="J195" s="21" t="str">
        <f>IF(AND(A195=100, OR(AND(D195='club records'!$B$6, E195&lt;='club records'!$C$6), AND(D195='club records'!$B$7, E195&lt;='club records'!$C$7), AND(D195='club records'!$B$8, E195&lt;='club records'!$C$8), AND(D195='club records'!$B$9, E195&lt;='club records'!$C$9), AND(D195='club records'!$B$10, E195&lt;='club records'!$C$10))),"CR"," ")</f>
        <v xml:space="preserve"> </v>
      </c>
      <c r="K195" s="21" t="str">
        <f>IF(AND(A195=200, OR(AND(D195='club records'!$B$11, E195&lt;='club records'!$C$11), AND(D195='club records'!$B$12, E195&lt;='club records'!$C$12), AND(D195='club records'!$B$13, E195&lt;='club records'!$C$13), AND(D195='club records'!$B$14, E195&lt;='club records'!$C$14), AND(D195='club records'!$B$15, E195&lt;='club records'!$C$15))),"CR"," ")</f>
        <v xml:space="preserve"> </v>
      </c>
      <c r="L195" s="21" t="str">
        <f>IF(AND(A195=300, OR(AND(D195='club records'!$B$16, E195&lt;='club records'!$C$16), AND(D195='club records'!$B$17, E195&lt;='club records'!$C$17))),"CR"," ")</f>
        <v xml:space="preserve"> </v>
      </c>
      <c r="M195" s="21" t="str">
        <f>IF(AND(A195=400, OR(AND(D195='club records'!$B$19, E195&lt;='club records'!$C$19), AND(D195='club records'!$B$20, E195&lt;='club records'!$C$20), AND(D195='club records'!$B$21, E195&lt;='club records'!$C$21))),"CR"," ")</f>
        <v xml:space="preserve"> </v>
      </c>
      <c r="N195" s="21" t="str">
        <f>IF(AND(A195=800, OR(AND(D195='club records'!$B$22, E195&lt;='club records'!$C$22), AND(D195='club records'!$B$23, E195&lt;='club records'!$C$23), AND(D195='club records'!$B$24, E195&lt;='club records'!$C$24), AND(D195='club records'!$B$25, E195&lt;='club records'!$C$25), AND(D195='club records'!$B$26, E195&lt;='club records'!$C$26))),"CR"," ")</f>
        <v xml:space="preserve"> </v>
      </c>
      <c r="O195" s="21" t="str">
        <f>IF(AND(A195=1200, AND(D195='club records'!$B$28, E195&lt;='club records'!$C$28)),"CR"," ")</f>
        <v xml:space="preserve"> </v>
      </c>
      <c r="P195" s="21" t="str">
        <f>IF(AND(A195=1500, OR(AND(D195='club records'!$B$29, E195&lt;='club records'!$C$29), AND(D195='club records'!$B$30, E195&lt;='club records'!$C$30), AND(D195='club records'!$B$31, E195&lt;='club records'!$C$31), AND(D195='club records'!$B$32, E195&lt;='club records'!$C$32), AND(D195='club records'!$B$33, E195&lt;='club records'!$C$33))),"CR"," ")</f>
        <v xml:space="preserve"> </v>
      </c>
      <c r="Q195" s="21" t="str">
        <f>IF(AND(A195="1M", AND(D195='club records'!$B$37,E195&lt;='club records'!$C$37)),"CR"," ")</f>
        <v xml:space="preserve"> </v>
      </c>
      <c r="R195" s="21" t="str">
        <f>IF(AND(A195=3000, OR(AND(D195='club records'!$B$39, E195&lt;='club records'!$C$39), AND(D195='club records'!$B$40, E195&lt;='club records'!$C$40), AND(D195='club records'!$B$41, E195&lt;='club records'!$C$41))),"CR"," ")</f>
        <v xml:space="preserve"> </v>
      </c>
      <c r="S195" s="21" t="str">
        <f>IF(AND(A195=5000, OR(AND(D195='club records'!$B$42, E195&lt;='club records'!$C$42), AND(D195='club records'!$B$43, E195&lt;='club records'!$C$43))),"CR"," ")</f>
        <v xml:space="preserve"> </v>
      </c>
      <c r="T195" s="21" t="str">
        <f>IF(AND(A195=10000, OR(AND(D195='club records'!$B$44, E195&lt;='club records'!$C$44), AND(D195='club records'!$B$45, E195&lt;='club records'!$C$45))),"CR"," ")</f>
        <v xml:space="preserve"> </v>
      </c>
      <c r="U195" s="22" t="str">
        <f>IF(AND(A195="high jump", OR(AND(D195='club records'!$F$1, E195&gt;='club records'!$G$1), AND(D195='club records'!$F$2, E195&gt;='club records'!$G$2), AND(D195='club records'!$F$3, E195&gt;='club records'!$G$3),AND(D195='club records'!$F$4, E195&gt;='club records'!$G$4), AND(D195='club records'!$F$5, E195&gt;='club records'!$G$5))), "CR", " ")</f>
        <v>CR</v>
      </c>
      <c r="V195" s="22" t="str">
        <f>IF(AND(A195="long jump", OR(AND(D195='club records'!$F$6, E195&gt;='club records'!$G$6), AND(D195='club records'!$F$7, E195&gt;='club records'!$G$7), AND(D195='club records'!$F$8, E195&gt;='club records'!$G$8), AND(D195='club records'!$F$9, E195&gt;='club records'!$G$9), AND(D195='club records'!$F$10, E195&gt;='club records'!$G$10))), "CR", " ")</f>
        <v xml:space="preserve"> </v>
      </c>
      <c r="W195" s="22" t="str">
        <f>IF(AND(A195="triple jump", OR(AND(D195='club records'!$F$11, E195&gt;='club records'!$G$11), AND(D195='club records'!$F$12, E195&gt;='club records'!$G$12), AND(D195='club records'!$F$13, E195&gt;='club records'!$G$13), AND(D195='club records'!$F$14, E195&gt;='club records'!$G$14), AND(D195='club records'!$F$15, E195&gt;='club records'!$G$15))), "CR", " ")</f>
        <v xml:space="preserve"> </v>
      </c>
      <c r="X195" s="22" t="str">
        <f>IF(AND(A195="pole vault", OR(AND(D195='club records'!$F$16, E195&gt;='club records'!$G$16), AND(D195='club records'!$F$17, E195&gt;='club records'!$G$17), AND(D195='club records'!$F$18, E195&gt;='club records'!$G$18), AND(D195='club records'!$F$19, E195&gt;='club records'!$G$19), AND(D195='club records'!$F$20, E195&gt;='club records'!$G$20))), "CR", " ")</f>
        <v xml:space="preserve"> </v>
      </c>
      <c r="Y195" s="22" t="str">
        <f>IF(AND(A195="discus 0.75", AND(D195='club records'!$F$21, E195&gt;='club records'!$G$21)), "CR", " ")</f>
        <v xml:space="preserve"> </v>
      </c>
      <c r="Z195" s="22" t="str">
        <f>IF(AND(A195="discus 1", OR(AND(D195='club records'!$F$22, E195&gt;='club records'!$G$22), AND(D195='club records'!$F$23, E195&gt;='club records'!$G$23), AND(D195='club records'!$F$24, E195&gt;='club records'!$G$24), AND(D195='club records'!$F$25, E195&gt;='club records'!$G$25))), "CR", " ")</f>
        <v xml:space="preserve"> </v>
      </c>
      <c r="AA195" s="22" t="str">
        <f>IF(AND(A195="hammer 3", OR(AND(D195='club records'!$F$26, E195&gt;='club records'!$G$26), AND(D195='club records'!$F$27, E195&gt;='club records'!$G$27), AND(D195='club records'!$F$28, E195&gt;='club records'!$G$28))), "CR", " ")</f>
        <v xml:space="preserve"> </v>
      </c>
      <c r="AB195" s="22" t="str">
        <f>IF(AND(A195="hammer 4", OR(AND(D195='club records'!$F$29, E195&gt;='club records'!$G$29), AND(D195='club records'!$F$30, E195&gt;='club records'!$G$30))), "CR", " ")</f>
        <v xml:space="preserve"> </v>
      </c>
      <c r="AC195" s="22" t="str">
        <f>IF(AND(A195="javelin 400", AND(D195='club records'!$F$31, E195&gt;='club records'!$G$31)), "CR", " ")</f>
        <v xml:space="preserve"> </v>
      </c>
      <c r="AD195" s="22" t="str">
        <f>IF(AND(A195="javelin 500", OR(AND(D195='club records'!$F$32, E195&gt;='club records'!$G$32), AND(D195='club records'!$F$33, E195&gt;='club records'!$G$33))), "CR", " ")</f>
        <v xml:space="preserve"> </v>
      </c>
      <c r="AE195" s="22" t="str">
        <f>IF(AND(A195="javelin 600", OR(AND(D195='club records'!$F$34, E195&gt;='club records'!$G$34), AND(D195='club records'!$F$35, E195&gt;='club records'!$G$35))), "CR", " ")</f>
        <v xml:space="preserve"> </v>
      </c>
      <c r="AF195" s="22" t="str">
        <f>IF(AND(A195="shot 2.72", AND(D195='club records'!$F$36, E195&gt;='club records'!$G$36)), "CR", " ")</f>
        <v xml:space="preserve"> </v>
      </c>
      <c r="AG195" s="22" t="str">
        <f>IF(AND(A195="shot 3", OR(AND(D195='club records'!$F$37, E195&gt;='club records'!$G$37), AND(D195='club records'!$F$38, E195&gt;='club records'!$G$38))), "CR", " ")</f>
        <v xml:space="preserve"> </v>
      </c>
      <c r="AH195" s="22" t="str">
        <f>IF(AND(A195="shot 4", OR(AND(D195='club records'!$F$39, E195&gt;='club records'!$G$39), AND(D195='club records'!$F$40, E195&gt;='club records'!$G$40))), "CR", " ")</f>
        <v xml:space="preserve"> </v>
      </c>
      <c r="AI195" s="22" t="str">
        <f>IF(AND(A195="70H", AND(D195='club records'!$J$6, E195&lt;='club records'!$K$6)), "CR", " ")</f>
        <v xml:space="preserve"> </v>
      </c>
      <c r="AJ195" s="22" t="str">
        <f>IF(AND(A195="75H", AND(D195='club records'!$J$7, E195&lt;='club records'!$K$7)), "CR", " ")</f>
        <v xml:space="preserve"> </v>
      </c>
      <c r="AK195" s="22" t="str">
        <f>IF(AND(A195="80H", AND(D195='club records'!$J$8, E195&lt;='club records'!$K$8)), "CR", " ")</f>
        <v xml:space="preserve"> </v>
      </c>
      <c r="AL195" s="22" t="str">
        <f>IF(AND(A195="100H", OR(AND(D195='club records'!$J$9, E195&lt;='club records'!$K$9), AND(D195='club records'!$J$10, E195&lt;='club records'!$K$10))), "CR", " ")</f>
        <v xml:space="preserve"> </v>
      </c>
      <c r="AM195" s="22" t="str">
        <f>IF(AND(A195="300H", AND(D195='club records'!$J$11, E195&lt;='club records'!$K$11)), "CR", " ")</f>
        <v xml:space="preserve"> </v>
      </c>
      <c r="AN195" s="22" t="str">
        <f>IF(AND(A195="400H", OR(AND(D195='club records'!$J$12, E195&lt;='club records'!$K$12), AND(D195='club records'!$J$13, E195&lt;='club records'!$K$13), AND(D195='club records'!$J$14, E195&lt;='club records'!$K$14))), "CR", " ")</f>
        <v xml:space="preserve"> </v>
      </c>
      <c r="AO195" s="22" t="str">
        <f>IF(AND(A195="1500SC", OR(AND(D195='club records'!$J$15, E195&lt;='club records'!$K$15), AND(D195='club records'!$J$16, E195&lt;='club records'!$K$16))), "CR", " ")</f>
        <v xml:space="preserve"> </v>
      </c>
      <c r="AP195" s="22" t="str">
        <f>IF(AND(A195="2000SC", OR(AND(D195='club records'!$J$18, E195&lt;='club records'!$K$18), AND(D195='club records'!$J$19, E195&lt;='club records'!$K$19))), "CR", " ")</f>
        <v xml:space="preserve"> </v>
      </c>
      <c r="AQ195" s="22" t="str">
        <f>IF(AND(A195="3000SC", AND(D195='club records'!$J$21, E195&lt;='club records'!$K$21)), "CR", " ")</f>
        <v xml:space="preserve"> </v>
      </c>
      <c r="AR195" s="21" t="str">
        <f>IF(AND(A195="4x100", OR(AND(D195='club records'!$N$1, E195&lt;='club records'!$O$1), AND(D195='club records'!$N$2, E195&lt;='club records'!$O$2), AND(D195='club records'!$N$3, E195&lt;='club records'!$O$3), AND(D195='club records'!$N$4, E195&lt;='club records'!$O$4), AND(D195='club records'!$N$5, E195&lt;='club records'!$O$5))), "CR", " ")</f>
        <v xml:space="preserve"> </v>
      </c>
      <c r="AS195" s="21" t="str">
        <f>IF(AND(A195="4x200", OR(AND(D195='club records'!$N$6, E195&lt;='club records'!$O$6), AND(D195='club records'!$N$7, E195&lt;='club records'!$O$7), AND(D195='club records'!$N$8, E195&lt;='club records'!$O$8), AND(D195='club records'!$N$9, E195&lt;='club records'!$O$9), AND(D195='club records'!$N$10, E195&lt;='club records'!$O$10))), "CR", " ")</f>
        <v xml:space="preserve"> </v>
      </c>
      <c r="AT195" s="21" t="str">
        <f>IF(AND(A195="4x300", OR(AND(D195='club records'!$N$11, E195&lt;='club records'!$O$11), AND(D195='club records'!$N$12, E195&lt;='club records'!$O$12))), "CR", " ")</f>
        <v xml:space="preserve"> </v>
      </c>
      <c r="AU195" s="21" t="str">
        <f>IF(AND(A195="4x400", OR(AND(D195='club records'!$N$13, E195&lt;='club records'!$O$13), AND(D195='club records'!$N$14, E195&lt;='club records'!$O$14), AND(D195='club records'!$N$15, E195&lt;='club records'!$O$15))), "CR", " ")</f>
        <v xml:space="preserve"> </v>
      </c>
      <c r="AV195" s="21" t="str">
        <f>IF(AND(A195="3x800", OR(AND(D195='club records'!$N$16, E195&lt;='club records'!$O$16), AND(D195='club records'!$N$17, E195&lt;='club records'!$O$17), AND(D195='club records'!$N$18, E195&lt;='club records'!$O$18), AND(D195='club records'!$N$19, E195&lt;='club records'!$O$19))), "CR", " ")</f>
        <v xml:space="preserve"> </v>
      </c>
      <c r="AW195" s="21" t="str">
        <f>IF(AND(A195="pentathlon", OR(AND(D195='club records'!$N$21, E195&gt;='club records'!$O$21), AND(D195='club records'!$N$22, E195&gt;='club records'!$O$22), AND(D195='club records'!$N$23, E195&gt;='club records'!$O$23), AND(D195='club records'!$N$24, E195&gt;='club records'!$O$24), AND(D195='club records'!$N$25, E195&gt;='club records'!$O$25))), "CR", " ")</f>
        <v xml:space="preserve"> </v>
      </c>
      <c r="AX195" s="21" t="str">
        <f>IF(AND(A195="heptathlon", OR(AND(D195='club records'!$N$26, E195&gt;='club records'!$O$26), AND(D195='club records'!$N$27, E195&gt;='club records'!$O$27), AND(D195='club records'!$N$28, E195&gt;='club records'!$O$28), )), "CR", " ")</f>
        <v xml:space="preserve"> </v>
      </c>
    </row>
    <row r="196" spans="1:50" ht="15" x14ac:dyDescent="0.25">
      <c r="A196" s="2" t="s">
        <v>485</v>
      </c>
      <c r="B196" s="2" t="s">
        <v>120</v>
      </c>
      <c r="C196" s="2" t="s">
        <v>121</v>
      </c>
      <c r="D196" s="13" t="s">
        <v>48</v>
      </c>
      <c r="E196" s="14">
        <v>10.23</v>
      </c>
      <c r="F196" s="19">
        <v>43603</v>
      </c>
      <c r="G196" s="2" t="s">
        <v>333</v>
      </c>
      <c r="H196" s="2" t="s">
        <v>376</v>
      </c>
      <c r="I196" s="22" t="s">
        <v>430</v>
      </c>
      <c r="N196" s="2"/>
      <c r="O196" s="2"/>
      <c r="P196" s="2"/>
      <c r="Q196" s="2"/>
      <c r="R196" s="2"/>
      <c r="S196" s="2"/>
    </row>
    <row r="197" spans="1:50" ht="15" x14ac:dyDescent="0.25">
      <c r="A197" s="2" t="s">
        <v>174</v>
      </c>
      <c r="B197" s="2" t="s">
        <v>198</v>
      </c>
      <c r="C197" s="2" t="s">
        <v>199</v>
      </c>
      <c r="D197" s="13" t="s">
        <v>48</v>
      </c>
      <c r="E197" s="14">
        <v>10.38</v>
      </c>
      <c r="F197" s="19">
        <v>43639</v>
      </c>
      <c r="G197" s="2" t="s">
        <v>415</v>
      </c>
      <c r="H197" s="2" t="s">
        <v>469</v>
      </c>
      <c r="I197" s="20" t="str">
        <f>IF(OR(K197="CR", J197="CR", L197="CR", M197="CR", N197="CR", O197="CR", P197="CR", Q197="CR", R197="CR", S197="CR",T197="CR", U197="CR", V197="CR", W197="CR", X197="CR", Y197="CR", Z197="CR", AA197="CR", AB197="CR", AC197="CR", AD197="CR", AE197="CR", AF197="CR", AG197="CR", AH197="CR", AI197="CR", AJ197="CR", AK197="CR", AL197="CR", AM197="CR", AN197="CR", AO197="CR", AP197="CR", AQ197="CR", AR197="CR", AS197="CR", AT197="CR", AU197="CR", AV197="CR", AW197="CR", AX197="CR"), "***CLUB RECORD***", "")</f>
        <v/>
      </c>
      <c r="J197" s="21" t="str">
        <f>IF(AND(A197=100, OR(AND(D197='club records'!$B$6, E197&lt;='club records'!$C$6), AND(D197='club records'!$B$7, E197&lt;='club records'!$C$7), AND(D197='club records'!$B$8, E197&lt;='club records'!$C$8), AND(D197='club records'!$B$9, E197&lt;='club records'!$C$9), AND(D197='club records'!$B$10, E197&lt;='club records'!$C$10))),"CR"," ")</f>
        <v xml:space="preserve"> </v>
      </c>
      <c r="K197" s="21" t="str">
        <f>IF(AND(A197=200, OR(AND(D197='club records'!$B$11, E197&lt;='club records'!$C$11), AND(D197='club records'!$B$12, E197&lt;='club records'!$C$12), AND(D197='club records'!$B$13, E197&lt;='club records'!$C$13), AND(D197='club records'!$B$14, E197&lt;='club records'!$C$14), AND(D197='club records'!$B$15, E197&lt;='club records'!$C$15))),"CR"," ")</f>
        <v xml:space="preserve"> </v>
      </c>
      <c r="L197" s="21" t="str">
        <f>IF(AND(A197=300, OR(AND(D197='club records'!$B$16, E197&lt;='club records'!$C$16), AND(D197='club records'!$B$17, E197&lt;='club records'!$C$17))),"CR"," ")</f>
        <v xml:space="preserve"> </v>
      </c>
      <c r="M197" s="21" t="str">
        <f>IF(AND(A197=400, OR(AND(D197='club records'!$B$19, E197&lt;='club records'!$C$19), AND(D197='club records'!$B$20, E197&lt;='club records'!$C$20), AND(D197='club records'!$B$21, E197&lt;='club records'!$C$21))),"CR"," ")</f>
        <v xml:space="preserve"> </v>
      </c>
      <c r="N197" s="21" t="str">
        <f>IF(AND(A197=800, OR(AND(D197='club records'!$B$22, E197&lt;='club records'!$C$22), AND(D197='club records'!$B$23, E197&lt;='club records'!$C$23), AND(D197='club records'!$B$24, E197&lt;='club records'!$C$24), AND(D197='club records'!$B$25, E197&lt;='club records'!$C$25), AND(D197='club records'!$B$26, E197&lt;='club records'!$C$26))),"CR"," ")</f>
        <v xml:space="preserve"> </v>
      </c>
      <c r="O197" s="21" t="str">
        <f>IF(AND(A197=1200, AND(D197='club records'!$B$28, E197&lt;='club records'!$C$28)),"CR"," ")</f>
        <v xml:space="preserve"> </v>
      </c>
      <c r="P197" s="21" t="str">
        <f>IF(AND(A197=1500, OR(AND(D197='club records'!$B$29, E197&lt;='club records'!$C$29), AND(D197='club records'!$B$30, E197&lt;='club records'!$C$30), AND(D197='club records'!$B$31, E197&lt;='club records'!$C$31), AND(D197='club records'!$B$32, E197&lt;='club records'!$C$32), AND(D197='club records'!$B$33, E197&lt;='club records'!$C$33))),"CR"," ")</f>
        <v xml:space="preserve"> </v>
      </c>
      <c r="Q197" s="21" t="str">
        <f>IF(AND(A197="1M", AND(D197='club records'!$B$37,E197&lt;='club records'!$C$37)),"CR"," ")</f>
        <v xml:space="preserve"> </v>
      </c>
      <c r="R197" s="21" t="str">
        <f>IF(AND(A197=3000, OR(AND(D197='club records'!$B$39, E197&lt;='club records'!$C$39), AND(D197='club records'!$B$40, E197&lt;='club records'!$C$40), AND(D197='club records'!$B$41, E197&lt;='club records'!$C$41))),"CR"," ")</f>
        <v xml:space="preserve"> </v>
      </c>
      <c r="S197" s="21" t="str">
        <f>IF(AND(A197=5000, OR(AND(D197='club records'!$B$42, E197&lt;='club records'!$C$42), AND(D197='club records'!$B$43, E197&lt;='club records'!$C$43))),"CR"," ")</f>
        <v xml:space="preserve"> </v>
      </c>
      <c r="T197" s="21" t="str">
        <f>IF(AND(A197=10000, OR(AND(D197='club records'!$B$44, E197&lt;='club records'!$C$44), AND(D197='club records'!$B$45, E197&lt;='club records'!$C$45))),"CR"," ")</f>
        <v xml:space="preserve"> </v>
      </c>
      <c r="U197" s="22" t="str">
        <f>IF(AND(A197="high jump", OR(AND(D197='club records'!$F$1, E197&gt;='club records'!$G$1), AND(D197='club records'!$F$2, E197&gt;='club records'!$G$2), AND(D197='club records'!$F$3, E197&gt;='club records'!$G$3),AND(D197='club records'!$F$4, E197&gt;='club records'!$G$4), AND(D197='club records'!$F$5, E197&gt;='club records'!$G$5))), "CR", " ")</f>
        <v xml:space="preserve"> </v>
      </c>
      <c r="V197" s="22" t="str">
        <f>IF(AND(A197="long jump", OR(AND(D197='club records'!$F$6, E197&gt;='club records'!$G$6), AND(D197='club records'!$F$7, E197&gt;='club records'!$G$7), AND(D197='club records'!$F$8, E197&gt;='club records'!$G$8), AND(D197='club records'!$F$9, E197&gt;='club records'!$G$9), AND(D197='club records'!$F$10, E197&gt;='club records'!$G$10))), "CR", " ")</f>
        <v xml:space="preserve"> </v>
      </c>
      <c r="W197" s="22" t="str">
        <f>IF(AND(A197="triple jump", OR(AND(D197='club records'!$F$11, E197&gt;='club records'!$G$11), AND(D197='club records'!$F$12, E197&gt;='club records'!$G$12), AND(D197='club records'!$F$13, E197&gt;='club records'!$G$13), AND(D197='club records'!$F$14, E197&gt;='club records'!$G$14), AND(D197='club records'!$F$15, E197&gt;='club records'!$G$15))), "CR", " ")</f>
        <v xml:space="preserve"> </v>
      </c>
      <c r="X197" s="22" t="str">
        <f>IF(AND(A197="pole vault", OR(AND(D197='club records'!$F$16, E197&gt;='club records'!$G$16), AND(D197='club records'!$F$17, E197&gt;='club records'!$G$17), AND(D197='club records'!$F$18, E197&gt;='club records'!$G$18), AND(D197='club records'!$F$19, E197&gt;='club records'!$G$19), AND(D197='club records'!$F$20, E197&gt;='club records'!$G$20))), "CR", " ")</f>
        <v xml:space="preserve"> </v>
      </c>
      <c r="Y197" s="22" t="str">
        <f>IF(AND(A197="discus 0.75", AND(D197='club records'!$F$21, E197&gt;='club records'!$G$21)), "CR", " ")</f>
        <v xml:space="preserve"> </v>
      </c>
      <c r="Z197" s="22" t="str">
        <f>IF(AND(A197="discus 1", OR(AND(D197='club records'!$F$22, E197&gt;='club records'!$G$22), AND(D197='club records'!$F$23, E197&gt;='club records'!$G$23), AND(D197='club records'!$F$24, E197&gt;='club records'!$G$24), AND(D197='club records'!$F$25, E197&gt;='club records'!$G$25))), "CR", " ")</f>
        <v xml:space="preserve"> </v>
      </c>
      <c r="AA197" s="22" t="str">
        <f>IF(AND(A197="hammer 3", OR(AND(D197='club records'!$F$26, E197&gt;='club records'!$G$26), AND(D197='club records'!$F$27, E197&gt;='club records'!$G$27), AND(D197='club records'!$F$28, E197&gt;='club records'!$G$28))), "CR", " ")</f>
        <v xml:space="preserve"> </v>
      </c>
      <c r="AB197" s="22" t="str">
        <f>IF(AND(A197="hammer 4", OR(AND(D197='club records'!$F$29, E197&gt;='club records'!$G$29), AND(D197='club records'!$F$30, E197&gt;='club records'!$G$30))), "CR", " ")</f>
        <v xml:space="preserve"> </v>
      </c>
      <c r="AC197" s="22" t="str">
        <f>IF(AND(A197="javelin 400", AND(D197='club records'!$F$31, E197&gt;='club records'!$G$31)), "CR", " ")</f>
        <v xml:space="preserve"> </v>
      </c>
      <c r="AD197" s="22" t="str">
        <f>IF(AND(A197="javelin 500", OR(AND(D197='club records'!$F$32, E197&gt;='club records'!$G$32), AND(D197='club records'!$F$33, E197&gt;='club records'!$G$33))), "CR", " ")</f>
        <v xml:space="preserve"> </v>
      </c>
      <c r="AE197" s="22" t="str">
        <f>IF(AND(A197="javelin 600", OR(AND(D197='club records'!$F$34, E197&gt;='club records'!$G$34), AND(D197='club records'!$F$35, E197&gt;='club records'!$G$35))), "CR", " ")</f>
        <v xml:space="preserve"> </v>
      </c>
      <c r="AF197" s="22" t="str">
        <f>IF(AND(A197="shot 2.72", AND(D197='club records'!$F$36, E197&gt;='club records'!$G$36)), "CR", " ")</f>
        <v xml:space="preserve"> </v>
      </c>
      <c r="AG197" s="22" t="str">
        <f>IF(AND(A197="shot 3", OR(AND(D197='club records'!$F$37, E197&gt;='club records'!$G$37), AND(D197='club records'!$F$38, E197&gt;='club records'!$G$38))), "CR", " ")</f>
        <v xml:space="preserve"> </v>
      </c>
      <c r="AH197" s="22" t="str">
        <f>IF(AND(A197="shot 4", OR(AND(D197='club records'!$F$39, E197&gt;='club records'!$G$39), AND(D197='club records'!$F$40, E197&gt;='club records'!$G$40))), "CR", " ")</f>
        <v xml:space="preserve"> </v>
      </c>
      <c r="AI197" s="22" t="str">
        <f>IF(AND(A197="70H", AND(D197='club records'!$J$6, E197&lt;='club records'!$K$6)), "CR", " ")</f>
        <v xml:space="preserve"> </v>
      </c>
      <c r="AJ197" s="22" t="str">
        <f>IF(AND(A197="75H", AND(D197='club records'!$J$7, E197&lt;='club records'!$K$7)), "CR", " ")</f>
        <v xml:space="preserve"> </v>
      </c>
      <c r="AK197" s="22" t="str">
        <f>IF(AND(A197="80H", AND(D197='club records'!$J$8, E197&lt;='club records'!$K$8)), "CR", " ")</f>
        <v xml:space="preserve"> </v>
      </c>
      <c r="AL197" s="22" t="str">
        <f>IF(AND(A197="100H", OR(AND(D197='club records'!$J$9, E197&lt;='club records'!$K$9), AND(D197='club records'!$J$10, E197&lt;='club records'!$K$10))), "CR", " ")</f>
        <v xml:space="preserve"> </v>
      </c>
      <c r="AM197" s="22" t="str">
        <f>IF(AND(A197="300H", AND(D197='club records'!$J$11, E197&lt;='club records'!$K$11)), "CR", " ")</f>
        <v xml:space="preserve"> </v>
      </c>
      <c r="AN197" s="22" t="str">
        <f>IF(AND(A197="400H", OR(AND(D197='club records'!$J$12, E197&lt;='club records'!$K$12), AND(D197='club records'!$J$13, E197&lt;='club records'!$K$13), AND(D197='club records'!$J$14, E197&lt;='club records'!$K$14))), "CR", " ")</f>
        <v xml:space="preserve"> </v>
      </c>
      <c r="AO197" s="22" t="str">
        <f>IF(AND(A197="1500SC", OR(AND(D197='club records'!$J$15, E197&lt;='club records'!$K$15), AND(D197='club records'!$J$16, E197&lt;='club records'!$K$16))), "CR", " ")</f>
        <v xml:space="preserve"> </v>
      </c>
      <c r="AP197" s="22" t="str">
        <f>IF(AND(A197="2000SC", OR(AND(D197='club records'!$J$18, E197&lt;='club records'!$K$18), AND(D197='club records'!$J$19, E197&lt;='club records'!$K$19))), "CR", " ")</f>
        <v xml:space="preserve"> </v>
      </c>
      <c r="AQ197" s="22" t="str">
        <f>IF(AND(A197="3000SC", AND(D197='club records'!$J$21, E197&lt;='club records'!$K$21)), "CR", " ")</f>
        <v xml:space="preserve"> </v>
      </c>
      <c r="AR197" s="21" t="str">
        <f>IF(AND(A197="4x100", OR(AND(D197='club records'!$N$1, E197&lt;='club records'!$O$1), AND(D197='club records'!$N$2, E197&lt;='club records'!$O$2), AND(D197='club records'!$N$3, E197&lt;='club records'!$O$3), AND(D197='club records'!$N$4, E197&lt;='club records'!$O$4), AND(D197='club records'!$N$5, E197&lt;='club records'!$O$5))), "CR", " ")</f>
        <v xml:space="preserve"> </v>
      </c>
      <c r="AS197" s="21" t="str">
        <f>IF(AND(A197="4x200", OR(AND(D197='club records'!$N$6, E197&lt;='club records'!$O$6), AND(D197='club records'!$N$7, E197&lt;='club records'!$O$7), AND(D197='club records'!$N$8, E197&lt;='club records'!$O$8), AND(D197='club records'!$N$9, E197&lt;='club records'!$O$9), AND(D197='club records'!$N$10, E197&lt;='club records'!$O$10))), "CR", " ")</f>
        <v xml:space="preserve"> </v>
      </c>
      <c r="AT197" s="21" t="str">
        <f>IF(AND(A197="4x300", OR(AND(D197='club records'!$N$11, E197&lt;='club records'!$O$11), AND(D197='club records'!$N$12, E197&lt;='club records'!$O$12))), "CR", " ")</f>
        <v xml:space="preserve"> </v>
      </c>
      <c r="AU197" s="21" t="str">
        <f>IF(AND(A197="4x400", OR(AND(D197='club records'!$N$13, E197&lt;='club records'!$O$13), AND(D197='club records'!$N$14, E197&lt;='club records'!$O$14), AND(D197='club records'!$N$15, E197&lt;='club records'!$O$15))), "CR", " ")</f>
        <v xml:space="preserve"> </v>
      </c>
      <c r="AV197" s="21" t="str">
        <f>IF(AND(A197="3x800", OR(AND(D197='club records'!$N$16, E197&lt;='club records'!$O$16), AND(D197='club records'!$N$17, E197&lt;='club records'!$O$17), AND(D197='club records'!$N$18, E197&lt;='club records'!$O$18), AND(D197='club records'!$N$19, E197&lt;='club records'!$O$19))), "CR", " ")</f>
        <v xml:space="preserve"> </v>
      </c>
      <c r="AW197" s="21" t="str">
        <f>IF(AND(A197="pentathlon", OR(AND(D197='club records'!$N$21, E197&gt;='club records'!$O$21), AND(D197='club records'!$N$22, E197&gt;='club records'!$O$22), AND(D197='club records'!$N$23, E197&gt;='club records'!$O$23), AND(D197='club records'!$N$24, E197&gt;='club records'!$O$24), AND(D197='club records'!$N$25, E197&gt;='club records'!$O$25))), "CR", " ")</f>
        <v xml:space="preserve"> </v>
      </c>
      <c r="AX197" s="21" t="str">
        <f>IF(AND(A197="heptathlon", OR(AND(D197='club records'!$N$26, E197&gt;='club records'!$O$26), AND(D197='club records'!$N$27, E197&gt;='club records'!$O$27), AND(D197='club records'!$N$28, E197&gt;='club records'!$O$28), )), "CR", " ")</f>
        <v xml:space="preserve"> </v>
      </c>
    </row>
    <row r="198" spans="1:50" ht="15" x14ac:dyDescent="0.25">
      <c r="A198" s="2" t="s">
        <v>174</v>
      </c>
      <c r="B198" s="2" t="s">
        <v>157</v>
      </c>
      <c r="C198" s="2" t="s">
        <v>233</v>
      </c>
      <c r="D198" s="13" t="s">
        <v>48</v>
      </c>
      <c r="E198" s="14">
        <v>13.39</v>
      </c>
      <c r="F198" s="19">
        <v>43639</v>
      </c>
      <c r="G198" s="2" t="s">
        <v>415</v>
      </c>
      <c r="H198" s="2" t="s">
        <v>469</v>
      </c>
      <c r="I198" s="20" t="str">
        <f>IF(OR(K198="CR", J198="CR", L198="CR", M198="CR", N198="CR", O198="CR", P198="CR", Q198="CR", R198="CR", S198="CR",T198="CR", U198="CR", V198="CR", W198="CR", X198="CR", Y198="CR", Z198="CR", AA198="CR", AB198="CR", AC198="CR", AD198="CR", AE198="CR", AF198="CR", AG198="CR", AH198="CR", AI198="CR", AJ198="CR", AK198="CR", AL198="CR", AM198="CR", AN198="CR", AO198="CR", AP198="CR", AQ198="CR", AR198="CR", AS198="CR", AT198="CR", AU198="CR", AV198="CR", AW198="CR", AX198="CR"), "***CLUB RECORD***", "")</f>
        <v/>
      </c>
      <c r="J198" s="21" t="str">
        <f>IF(AND(A198=100, OR(AND(D198='club records'!$B$6, E198&lt;='club records'!$C$6), AND(D198='club records'!$B$7, E198&lt;='club records'!$C$7), AND(D198='club records'!$B$8, E198&lt;='club records'!$C$8), AND(D198='club records'!$B$9, E198&lt;='club records'!$C$9), AND(D198='club records'!$B$10, E198&lt;='club records'!$C$10))),"CR"," ")</f>
        <v xml:space="preserve"> </v>
      </c>
      <c r="K198" s="21" t="str">
        <f>IF(AND(A198=200, OR(AND(D198='club records'!$B$11, E198&lt;='club records'!$C$11), AND(D198='club records'!$B$12, E198&lt;='club records'!$C$12), AND(D198='club records'!$B$13, E198&lt;='club records'!$C$13), AND(D198='club records'!$B$14, E198&lt;='club records'!$C$14), AND(D198='club records'!$B$15, E198&lt;='club records'!$C$15))),"CR"," ")</f>
        <v xml:space="preserve"> </v>
      </c>
      <c r="L198" s="21" t="str">
        <f>IF(AND(A198=300, OR(AND(D198='club records'!$B$16, E198&lt;='club records'!$C$16), AND(D198='club records'!$B$17, E198&lt;='club records'!$C$17))),"CR"," ")</f>
        <v xml:space="preserve"> </v>
      </c>
      <c r="M198" s="21" t="str">
        <f>IF(AND(A198=400, OR(AND(D198='club records'!$B$19, E198&lt;='club records'!$C$19), AND(D198='club records'!$B$20, E198&lt;='club records'!$C$20), AND(D198='club records'!$B$21, E198&lt;='club records'!$C$21))),"CR"," ")</f>
        <v xml:space="preserve"> </v>
      </c>
      <c r="N198" s="21" t="str">
        <f>IF(AND(A198=800, OR(AND(D198='club records'!$B$22, E198&lt;='club records'!$C$22), AND(D198='club records'!$B$23, E198&lt;='club records'!$C$23), AND(D198='club records'!$B$24, E198&lt;='club records'!$C$24), AND(D198='club records'!$B$25, E198&lt;='club records'!$C$25), AND(D198='club records'!$B$26, E198&lt;='club records'!$C$26))),"CR"," ")</f>
        <v xml:space="preserve"> </v>
      </c>
      <c r="O198" s="21" t="str">
        <f>IF(AND(A198=1200, AND(D198='club records'!$B$28, E198&lt;='club records'!$C$28)),"CR"," ")</f>
        <v xml:space="preserve"> </v>
      </c>
      <c r="P198" s="21" t="str">
        <f>IF(AND(A198=1500, OR(AND(D198='club records'!$B$29, E198&lt;='club records'!$C$29), AND(D198='club records'!$B$30, E198&lt;='club records'!$C$30), AND(D198='club records'!$B$31, E198&lt;='club records'!$C$31), AND(D198='club records'!$B$32, E198&lt;='club records'!$C$32), AND(D198='club records'!$B$33, E198&lt;='club records'!$C$33))),"CR"," ")</f>
        <v xml:space="preserve"> </v>
      </c>
      <c r="Q198" s="21" t="str">
        <f>IF(AND(A198="1M", AND(D198='club records'!$B$37,E198&lt;='club records'!$C$37)),"CR"," ")</f>
        <v xml:space="preserve"> </v>
      </c>
      <c r="R198" s="21" t="str">
        <f>IF(AND(A198=3000, OR(AND(D198='club records'!$B$39, E198&lt;='club records'!$C$39), AND(D198='club records'!$B$40, E198&lt;='club records'!$C$40), AND(D198='club records'!$B$41, E198&lt;='club records'!$C$41))),"CR"," ")</f>
        <v xml:space="preserve"> </v>
      </c>
      <c r="S198" s="21" t="str">
        <f>IF(AND(A198=5000, OR(AND(D198='club records'!$B$42, E198&lt;='club records'!$C$42), AND(D198='club records'!$B$43, E198&lt;='club records'!$C$43))),"CR"," ")</f>
        <v xml:space="preserve"> </v>
      </c>
      <c r="T198" s="21" t="str">
        <f>IF(AND(A198=10000, OR(AND(D198='club records'!$B$44, E198&lt;='club records'!$C$44), AND(D198='club records'!$B$45, E198&lt;='club records'!$C$45))),"CR"," ")</f>
        <v xml:space="preserve"> </v>
      </c>
      <c r="U198" s="22" t="str">
        <f>IF(AND(A198="high jump", OR(AND(D198='club records'!$F$1, E198&gt;='club records'!$G$1), AND(D198='club records'!$F$2, E198&gt;='club records'!$G$2), AND(D198='club records'!$F$3, E198&gt;='club records'!$G$3),AND(D198='club records'!$F$4, E198&gt;='club records'!$G$4), AND(D198='club records'!$F$5, E198&gt;='club records'!$G$5))), "CR", " ")</f>
        <v xml:space="preserve"> </v>
      </c>
      <c r="V198" s="22" t="str">
        <f>IF(AND(A198="long jump", OR(AND(D198='club records'!$F$6, E198&gt;='club records'!$G$6), AND(D198='club records'!$F$7, E198&gt;='club records'!$G$7), AND(D198='club records'!$F$8, E198&gt;='club records'!$G$8), AND(D198='club records'!$F$9, E198&gt;='club records'!$G$9), AND(D198='club records'!$F$10, E198&gt;='club records'!$G$10))), "CR", " ")</f>
        <v xml:space="preserve"> </v>
      </c>
      <c r="W198" s="22" t="str">
        <f>IF(AND(A198="triple jump", OR(AND(D198='club records'!$F$11, E198&gt;='club records'!$G$11), AND(D198='club records'!$F$12, E198&gt;='club records'!$G$12), AND(D198='club records'!$F$13, E198&gt;='club records'!$G$13), AND(D198='club records'!$F$14, E198&gt;='club records'!$G$14), AND(D198='club records'!$F$15, E198&gt;='club records'!$G$15))), "CR", " ")</f>
        <v xml:space="preserve"> </v>
      </c>
      <c r="X198" s="22" t="str">
        <f>IF(AND(A198="pole vault", OR(AND(D198='club records'!$F$16, E198&gt;='club records'!$G$16), AND(D198='club records'!$F$17, E198&gt;='club records'!$G$17), AND(D198='club records'!$F$18, E198&gt;='club records'!$G$18), AND(D198='club records'!$F$19, E198&gt;='club records'!$G$19), AND(D198='club records'!$F$20, E198&gt;='club records'!$G$20))), "CR", " ")</f>
        <v xml:space="preserve"> </v>
      </c>
      <c r="Y198" s="22" t="str">
        <f>IF(AND(A198="discus 0.75", AND(D198='club records'!$F$21, E198&gt;='club records'!$G$21)), "CR", " ")</f>
        <v xml:space="preserve"> </v>
      </c>
      <c r="Z198" s="22" t="str">
        <f>IF(AND(A198="discus 1", OR(AND(D198='club records'!$F$22, E198&gt;='club records'!$G$22), AND(D198='club records'!$F$23, E198&gt;='club records'!$G$23), AND(D198='club records'!$F$24, E198&gt;='club records'!$G$24), AND(D198='club records'!$F$25, E198&gt;='club records'!$G$25))), "CR", " ")</f>
        <v xml:space="preserve"> </v>
      </c>
      <c r="AA198" s="22" t="str">
        <f>IF(AND(A198="hammer 3", OR(AND(D198='club records'!$F$26, E198&gt;='club records'!$G$26), AND(D198='club records'!$F$27, E198&gt;='club records'!$G$27), AND(D198='club records'!$F$28, E198&gt;='club records'!$G$28))), "CR", " ")</f>
        <v xml:space="preserve"> </v>
      </c>
      <c r="AB198" s="22" t="str">
        <f>IF(AND(A198="hammer 4", OR(AND(D198='club records'!$F$29, E198&gt;='club records'!$G$29), AND(D198='club records'!$F$30, E198&gt;='club records'!$G$30))), "CR", " ")</f>
        <v xml:space="preserve"> </v>
      </c>
      <c r="AC198" s="22" t="str">
        <f>IF(AND(A198="javelin 400", AND(D198='club records'!$F$31, E198&gt;='club records'!$G$31)), "CR", " ")</f>
        <v xml:space="preserve"> </v>
      </c>
      <c r="AD198" s="22" t="str">
        <f>IF(AND(A198="javelin 500", OR(AND(D198='club records'!$F$32, E198&gt;='club records'!$G$32), AND(D198='club records'!$F$33, E198&gt;='club records'!$G$33))), "CR", " ")</f>
        <v xml:space="preserve"> </v>
      </c>
      <c r="AE198" s="22" t="str">
        <f>IF(AND(A198="javelin 600", OR(AND(D198='club records'!$F$34, E198&gt;='club records'!$G$34), AND(D198='club records'!$F$35, E198&gt;='club records'!$G$35))), "CR", " ")</f>
        <v xml:space="preserve"> </v>
      </c>
      <c r="AF198" s="22" t="str">
        <f>IF(AND(A198="shot 2.72", AND(D198='club records'!$F$36, E198&gt;='club records'!$G$36)), "CR", " ")</f>
        <v xml:space="preserve"> </v>
      </c>
      <c r="AG198" s="22" t="str">
        <f>IF(AND(A198="shot 3", OR(AND(D198='club records'!$F$37, E198&gt;='club records'!$G$37), AND(D198='club records'!$F$38, E198&gt;='club records'!$G$38))), "CR", " ")</f>
        <v xml:space="preserve"> </v>
      </c>
      <c r="AH198" s="22" t="str">
        <f>IF(AND(A198="shot 4", OR(AND(D198='club records'!$F$39, E198&gt;='club records'!$G$39), AND(D198='club records'!$F$40, E198&gt;='club records'!$G$40))), "CR", " ")</f>
        <v xml:space="preserve"> </v>
      </c>
      <c r="AI198" s="22" t="str">
        <f>IF(AND(A198="70H", AND(D198='club records'!$J$6, E198&lt;='club records'!$K$6)), "CR", " ")</f>
        <v xml:space="preserve"> </v>
      </c>
      <c r="AJ198" s="22" t="str">
        <f>IF(AND(A198="75H", AND(D198='club records'!$J$7, E198&lt;='club records'!$K$7)), "CR", " ")</f>
        <v xml:space="preserve"> </v>
      </c>
      <c r="AK198" s="22" t="str">
        <f>IF(AND(A198="80H", AND(D198='club records'!$J$8, E198&lt;='club records'!$K$8)), "CR", " ")</f>
        <v xml:space="preserve"> </v>
      </c>
      <c r="AL198" s="22" t="str">
        <f>IF(AND(A198="100H", OR(AND(D198='club records'!$J$9, E198&lt;='club records'!$K$9), AND(D198='club records'!$J$10, E198&lt;='club records'!$K$10))), "CR", " ")</f>
        <v xml:space="preserve"> </v>
      </c>
      <c r="AM198" s="22" t="str">
        <f>IF(AND(A198="300H", AND(D198='club records'!$J$11, E198&lt;='club records'!$K$11)), "CR", " ")</f>
        <v xml:space="preserve"> </v>
      </c>
      <c r="AN198" s="22" t="str">
        <f>IF(AND(A198="400H", OR(AND(D198='club records'!$J$12, E198&lt;='club records'!$K$12), AND(D198='club records'!$J$13, E198&lt;='club records'!$K$13), AND(D198='club records'!$J$14, E198&lt;='club records'!$K$14))), "CR", " ")</f>
        <v xml:space="preserve"> </v>
      </c>
      <c r="AO198" s="22" t="str">
        <f>IF(AND(A198="1500SC", OR(AND(D198='club records'!$J$15, E198&lt;='club records'!$K$15), AND(D198='club records'!$J$16, E198&lt;='club records'!$K$16))), "CR", " ")</f>
        <v xml:space="preserve"> </v>
      </c>
      <c r="AP198" s="22" t="str">
        <f>IF(AND(A198="2000SC", OR(AND(D198='club records'!$J$18, E198&lt;='club records'!$K$18), AND(D198='club records'!$J$19, E198&lt;='club records'!$K$19))), "CR", " ")</f>
        <v xml:space="preserve"> </v>
      </c>
      <c r="AQ198" s="22" t="str">
        <f>IF(AND(A198="3000SC", AND(D198='club records'!$J$21, E198&lt;='club records'!$K$21)), "CR", " ")</f>
        <v xml:space="preserve"> </v>
      </c>
      <c r="AR198" s="21" t="str">
        <f>IF(AND(A198="4x100", OR(AND(D198='club records'!$N$1, E198&lt;='club records'!$O$1), AND(D198='club records'!$N$2, E198&lt;='club records'!$O$2), AND(D198='club records'!$N$3, E198&lt;='club records'!$O$3), AND(D198='club records'!$N$4, E198&lt;='club records'!$O$4), AND(D198='club records'!$N$5, E198&lt;='club records'!$O$5))), "CR", " ")</f>
        <v xml:space="preserve"> </v>
      </c>
      <c r="AS198" s="21" t="str">
        <f>IF(AND(A198="4x200", OR(AND(D198='club records'!$N$6, E198&lt;='club records'!$O$6), AND(D198='club records'!$N$7, E198&lt;='club records'!$O$7), AND(D198='club records'!$N$8, E198&lt;='club records'!$O$8), AND(D198='club records'!$N$9, E198&lt;='club records'!$O$9), AND(D198='club records'!$N$10, E198&lt;='club records'!$O$10))), "CR", " ")</f>
        <v xml:space="preserve"> </v>
      </c>
      <c r="AT198" s="21" t="str">
        <f>IF(AND(A198="4x300", OR(AND(D198='club records'!$N$11, E198&lt;='club records'!$O$11), AND(D198='club records'!$N$12, E198&lt;='club records'!$O$12))), "CR", " ")</f>
        <v xml:space="preserve"> </v>
      </c>
      <c r="AU198" s="21" t="str">
        <f>IF(AND(A198="4x400", OR(AND(D198='club records'!$N$13, E198&lt;='club records'!$O$13), AND(D198='club records'!$N$14, E198&lt;='club records'!$O$14), AND(D198='club records'!$N$15, E198&lt;='club records'!$O$15))), "CR", " ")</f>
        <v xml:space="preserve"> </v>
      </c>
      <c r="AV198" s="21" t="str">
        <f>IF(AND(A198="3x800", OR(AND(D198='club records'!$N$16, E198&lt;='club records'!$O$16), AND(D198='club records'!$N$17, E198&lt;='club records'!$O$17), AND(D198='club records'!$N$18, E198&lt;='club records'!$O$18), AND(D198='club records'!$N$19, E198&lt;='club records'!$O$19))), "CR", " ")</f>
        <v xml:space="preserve"> </v>
      </c>
      <c r="AW198" s="21" t="str">
        <f>IF(AND(A198="pentathlon", OR(AND(D198='club records'!$N$21, E198&gt;='club records'!$O$21), AND(D198='club records'!$N$22, E198&gt;='club records'!$O$22), AND(D198='club records'!$N$23, E198&gt;='club records'!$O$23), AND(D198='club records'!$N$24, E198&gt;='club records'!$O$24), AND(D198='club records'!$N$25, E198&gt;='club records'!$O$25))), "CR", " ")</f>
        <v xml:space="preserve"> </v>
      </c>
      <c r="AX198" s="21" t="str">
        <f>IF(AND(A198="heptathlon", OR(AND(D198='club records'!$N$26, E198&gt;='club records'!$O$26), AND(D198='club records'!$N$27, E198&gt;='club records'!$O$27), AND(D198='club records'!$N$28, E198&gt;='club records'!$O$28), )), "CR", " ")</f>
        <v xml:space="preserve"> </v>
      </c>
    </row>
    <row r="199" spans="1:50" ht="15" x14ac:dyDescent="0.25">
      <c r="A199" s="2" t="s">
        <v>174</v>
      </c>
      <c r="B199" s="2" t="s">
        <v>72</v>
      </c>
      <c r="C199" s="2" t="s">
        <v>73</v>
      </c>
      <c r="D199" s="13" t="s">
        <v>48</v>
      </c>
      <c r="E199" s="14">
        <v>16.34</v>
      </c>
      <c r="F199" s="19">
        <v>43604</v>
      </c>
      <c r="G199" s="2" t="s">
        <v>341</v>
      </c>
      <c r="H199" s="2" t="s">
        <v>386</v>
      </c>
      <c r="I199" s="20" t="str">
        <f>IF(OR(K199="CR", J199="CR", L199="CR", M199="CR", N199="CR", O199="CR", P199="CR", Q199="CR", R199="CR", S199="CR",T199="CR", U199="CR", V199="CR", W199="CR", X199="CR", Y199="CR", Z199="CR", AA199="CR", AB199="CR", AC199="CR", AD199="CR", AE199="CR", AF199="CR", AG199="CR", AH199="CR", AI199="CR", AJ199="CR", AK199="CR", AL199="CR", AM199="CR", AN199="CR", AO199="CR", AP199="CR", AQ199="CR", AR199="CR", AS199="CR", AT199="CR", AU199="CR", AV199="CR", AW199="CR", AX199="CR"), "***CLUB RECORD***", "")</f>
        <v/>
      </c>
      <c r="J199" s="21" t="str">
        <f>IF(AND(A199=100, OR(AND(D199='club records'!$B$6, E199&lt;='club records'!$C$6), AND(D199='club records'!$B$7, E199&lt;='club records'!$C$7), AND(D199='club records'!$B$8, E199&lt;='club records'!$C$8), AND(D199='club records'!$B$9, E199&lt;='club records'!$C$9), AND(D199='club records'!$B$10, E199&lt;='club records'!$C$10))),"CR"," ")</f>
        <v xml:space="preserve"> </v>
      </c>
      <c r="K199" s="21" t="str">
        <f>IF(AND(A199=200, OR(AND(D199='club records'!$B$11, E199&lt;='club records'!$C$11), AND(D199='club records'!$B$12, E199&lt;='club records'!$C$12), AND(D199='club records'!$B$13, E199&lt;='club records'!$C$13), AND(D199='club records'!$B$14, E199&lt;='club records'!$C$14), AND(D199='club records'!$B$15, E199&lt;='club records'!$C$15))),"CR"," ")</f>
        <v xml:space="preserve"> </v>
      </c>
      <c r="L199" s="21" t="str">
        <f>IF(AND(A199=300, OR(AND(D199='club records'!$B$16, E199&lt;='club records'!$C$16), AND(D199='club records'!$B$17, E199&lt;='club records'!$C$17))),"CR"," ")</f>
        <v xml:space="preserve"> </v>
      </c>
      <c r="M199" s="21" t="str">
        <f>IF(AND(A199=400, OR(AND(D199='club records'!$B$19, E199&lt;='club records'!$C$19), AND(D199='club records'!$B$20, E199&lt;='club records'!$C$20), AND(D199='club records'!$B$21, E199&lt;='club records'!$C$21))),"CR"," ")</f>
        <v xml:space="preserve"> </v>
      </c>
      <c r="N199" s="21" t="str">
        <f>IF(AND(A199=800, OR(AND(D199='club records'!$B$22, E199&lt;='club records'!$C$22), AND(D199='club records'!$B$23, E199&lt;='club records'!$C$23), AND(D199='club records'!$B$24, E199&lt;='club records'!$C$24), AND(D199='club records'!$B$25, E199&lt;='club records'!$C$25), AND(D199='club records'!$B$26, E199&lt;='club records'!$C$26))),"CR"," ")</f>
        <v xml:space="preserve"> </v>
      </c>
      <c r="O199" s="21" t="str">
        <f>IF(AND(A199=1200, AND(D199='club records'!$B$28, E199&lt;='club records'!$C$28)),"CR"," ")</f>
        <v xml:space="preserve"> </v>
      </c>
      <c r="P199" s="21" t="str">
        <f>IF(AND(A199=1500, OR(AND(D199='club records'!$B$29, E199&lt;='club records'!$C$29), AND(D199='club records'!$B$30, E199&lt;='club records'!$C$30), AND(D199='club records'!$B$31, E199&lt;='club records'!$C$31), AND(D199='club records'!$B$32, E199&lt;='club records'!$C$32), AND(D199='club records'!$B$33, E199&lt;='club records'!$C$33))),"CR"," ")</f>
        <v xml:space="preserve"> </v>
      </c>
      <c r="Q199" s="21" t="str">
        <f>IF(AND(A199="1M", AND(D199='club records'!$B$37,E199&lt;='club records'!$C$37)),"CR"," ")</f>
        <v xml:space="preserve"> </v>
      </c>
      <c r="R199" s="21" t="str">
        <f>IF(AND(A199=3000, OR(AND(D199='club records'!$B$39, E199&lt;='club records'!$C$39), AND(D199='club records'!$B$40, E199&lt;='club records'!$C$40), AND(D199='club records'!$B$41, E199&lt;='club records'!$C$41))),"CR"," ")</f>
        <v xml:space="preserve"> </v>
      </c>
      <c r="S199" s="21" t="str">
        <f>IF(AND(A199=5000, OR(AND(D199='club records'!$B$42, E199&lt;='club records'!$C$42), AND(D199='club records'!$B$43, E199&lt;='club records'!$C$43))),"CR"," ")</f>
        <v xml:space="preserve"> </v>
      </c>
      <c r="T199" s="21" t="str">
        <f>IF(AND(A199=10000, OR(AND(D199='club records'!$B$44, E199&lt;='club records'!$C$44), AND(D199='club records'!$B$45, E199&lt;='club records'!$C$45))),"CR"," ")</f>
        <v xml:space="preserve"> </v>
      </c>
      <c r="U199" s="22" t="str">
        <f>IF(AND(A199="high jump", OR(AND(D199='club records'!$F$1, E199&gt;='club records'!$G$1), AND(D199='club records'!$F$2, E199&gt;='club records'!$G$2), AND(D199='club records'!$F$3, E199&gt;='club records'!$G$3),AND(D199='club records'!$F$4, E199&gt;='club records'!$G$4), AND(D199='club records'!$F$5, E199&gt;='club records'!$G$5))), "CR", " ")</f>
        <v xml:space="preserve"> </v>
      </c>
      <c r="V199" s="22" t="str">
        <f>IF(AND(A199="long jump", OR(AND(D199='club records'!$F$6, E199&gt;='club records'!$G$6), AND(D199='club records'!$F$7, E199&gt;='club records'!$G$7), AND(D199='club records'!$F$8, E199&gt;='club records'!$G$8), AND(D199='club records'!$F$9, E199&gt;='club records'!$G$9), AND(D199='club records'!$F$10, E199&gt;='club records'!$G$10))), "CR", " ")</f>
        <v xml:space="preserve"> </v>
      </c>
      <c r="W199" s="22" t="str">
        <f>IF(AND(A199="triple jump", OR(AND(D199='club records'!$F$11, E199&gt;='club records'!$G$11), AND(D199='club records'!$F$12, E199&gt;='club records'!$G$12), AND(D199='club records'!$F$13, E199&gt;='club records'!$G$13), AND(D199='club records'!$F$14, E199&gt;='club records'!$G$14), AND(D199='club records'!$F$15, E199&gt;='club records'!$G$15))), "CR", " ")</f>
        <v xml:space="preserve"> </v>
      </c>
      <c r="X199" s="22" t="str">
        <f>IF(AND(A199="pole vault", OR(AND(D199='club records'!$F$16, E199&gt;='club records'!$G$16), AND(D199='club records'!$F$17, E199&gt;='club records'!$G$17), AND(D199='club records'!$F$18, E199&gt;='club records'!$G$18), AND(D199='club records'!$F$19, E199&gt;='club records'!$G$19), AND(D199='club records'!$F$20, E199&gt;='club records'!$G$20))), "CR", " ")</f>
        <v xml:space="preserve"> </v>
      </c>
      <c r="Y199" s="22" t="str">
        <f>IF(AND(A199="discus 0.75", AND(D199='club records'!$F$21, E199&gt;='club records'!$G$21)), "CR", " ")</f>
        <v xml:space="preserve"> </v>
      </c>
      <c r="Z199" s="22" t="str">
        <f>IF(AND(A199="discus 1", OR(AND(D199='club records'!$F$22, E199&gt;='club records'!$G$22), AND(D199='club records'!$F$23, E199&gt;='club records'!$G$23), AND(D199='club records'!$F$24, E199&gt;='club records'!$G$24), AND(D199='club records'!$F$25, E199&gt;='club records'!$G$25))), "CR", " ")</f>
        <v xml:space="preserve"> </v>
      </c>
      <c r="AA199" s="22" t="str">
        <f>IF(AND(A199="hammer 3", OR(AND(D199='club records'!$F$26, E199&gt;='club records'!$G$26), AND(D199='club records'!$F$27, E199&gt;='club records'!$G$27), AND(D199='club records'!$F$28, E199&gt;='club records'!$G$28))), "CR", " ")</f>
        <v xml:space="preserve"> </v>
      </c>
      <c r="AB199" s="22" t="str">
        <f>IF(AND(A199="hammer 4", OR(AND(D199='club records'!$F$29, E199&gt;='club records'!$G$29), AND(D199='club records'!$F$30, E199&gt;='club records'!$G$30))), "CR", " ")</f>
        <v xml:space="preserve"> </v>
      </c>
      <c r="AC199" s="22" t="str">
        <f>IF(AND(A199="javelin 400", AND(D199='club records'!$F$31, E199&gt;='club records'!$G$31)), "CR", " ")</f>
        <v xml:space="preserve"> </v>
      </c>
      <c r="AD199" s="22" t="str">
        <f>IF(AND(A199="javelin 500", OR(AND(D199='club records'!$F$32, E199&gt;='club records'!$G$32), AND(D199='club records'!$F$33, E199&gt;='club records'!$G$33))), "CR", " ")</f>
        <v xml:space="preserve"> </v>
      </c>
      <c r="AE199" s="22" t="str">
        <f>IF(AND(A199="javelin 600", OR(AND(D199='club records'!$F$34, E199&gt;='club records'!$G$34), AND(D199='club records'!$F$35, E199&gt;='club records'!$G$35))), "CR", " ")</f>
        <v xml:space="preserve"> </v>
      </c>
      <c r="AF199" s="22" t="str">
        <f>IF(AND(A199="shot 2.72", AND(D199='club records'!$F$36, E199&gt;='club records'!$G$36)), "CR", " ")</f>
        <v xml:space="preserve"> </v>
      </c>
      <c r="AG199" s="22" t="str">
        <f>IF(AND(A199="shot 3", OR(AND(D199='club records'!$F$37, E199&gt;='club records'!$G$37), AND(D199='club records'!$F$38, E199&gt;='club records'!$G$38))), "CR", " ")</f>
        <v xml:space="preserve"> </v>
      </c>
      <c r="AH199" s="22" t="str">
        <f>IF(AND(A199="shot 4", OR(AND(D199='club records'!$F$39, E199&gt;='club records'!$G$39), AND(D199='club records'!$F$40, E199&gt;='club records'!$G$40))), "CR", " ")</f>
        <v xml:space="preserve"> </v>
      </c>
      <c r="AI199" s="22" t="str">
        <f>IF(AND(A199="70H", AND(D199='club records'!$J$6, E199&lt;='club records'!$K$6)), "CR", " ")</f>
        <v xml:space="preserve"> </v>
      </c>
      <c r="AJ199" s="22" t="str">
        <f>IF(AND(A199="75H", AND(D199='club records'!$J$7, E199&lt;='club records'!$K$7)), "CR", " ")</f>
        <v xml:space="preserve"> </v>
      </c>
      <c r="AK199" s="22" t="str">
        <f>IF(AND(A199="80H", AND(D199='club records'!$J$8, E199&lt;='club records'!$K$8)), "CR", " ")</f>
        <v xml:space="preserve"> </v>
      </c>
      <c r="AL199" s="22" t="str">
        <f>IF(AND(A199="100H", OR(AND(D199='club records'!$J$9, E199&lt;='club records'!$K$9), AND(D199='club records'!$J$10, E199&lt;='club records'!$K$10))), "CR", " ")</f>
        <v xml:space="preserve"> </v>
      </c>
      <c r="AM199" s="22" t="str">
        <f>IF(AND(A199="300H", AND(D199='club records'!$J$11, E199&lt;='club records'!$K$11)), "CR", " ")</f>
        <v xml:space="preserve"> </v>
      </c>
      <c r="AN199" s="22" t="str">
        <f>IF(AND(A199="400H", OR(AND(D199='club records'!$J$12, E199&lt;='club records'!$K$12), AND(D199='club records'!$J$13, E199&lt;='club records'!$K$13), AND(D199='club records'!$J$14, E199&lt;='club records'!$K$14))), "CR", " ")</f>
        <v xml:space="preserve"> </v>
      </c>
      <c r="AO199" s="22" t="str">
        <f>IF(AND(A199="1500SC", OR(AND(D199='club records'!$J$15, E199&lt;='club records'!$K$15), AND(D199='club records'!$J$16, E199&lt;='club records'!$K$16))), "CR", " ")</f>
        <v xml:space="preserve"> </v>
      </c>
      <c r="AP199" s="22" t="str">
        <f>IF(AND(A199="2000SC", OR(AND(D199='club records'!$J$18, E199&lt;='club records'!$K$18), AND(D199='club records'!$J$19, E199&lt;='club records'!$K$19))), "CR", " ")</f>
        <v xml:space="preserve"> </v>
      </c>
      <c r="AQ199" s="22" t="str">
        <f>IF(AND(A199="3000SC", AND(D199='club records'!$J$21, E199&lt;='club records'!$K$21)), "CR", " ")</f>
        <v xml:space="preserve"> </v>
      </c>
      <c r="AR199" s="21" t="str">
        <f>IF(AND(A199="4x100", OR(AND(D199='club records'!$N$1, E199&lt;='club records'!$O$1), AND(D199='club records'!$N$2, E199&lt;='club records'!$O$2), AND(D199='club records'!$N$3, E199&lt;='club records'!$O$3), AND(D199='club records'!$N$4, E199&lt;='club records'!$O$4), AND(D199='club records'!$N$5, E199&lt;='club records'!$O$5))), "CR", " ")</f>
        <v xml:space="preserve"> </v>
      </c>
      <c r="AS199" s="21" t="str">
        <f>IF(AND(A199="4x200", OR(AND(D199='club records'!$N$6, E199&lt;='club records'!$O$6), AND(D199='club records'!$N$7, E199&lt;='club records'!$O$7), AND(D199='club records'!$N$8, E199&lt;='club records'!$O$8), AND(D199='club records'!$N$9, E199&lt;='club records'!$O$9), AND(D199='club records'!$N$10, E199&lt;='club records'!$O$10))), "CR", " ")</f>
        <v xml:space="preserve"> </v>
      </c>
      <c r="AT199" s="21" t="str">
        <f>IF(AND(A199="4x300", OR(AND(D199='club records'!$N$11, E199&lt;='club records'!$O$11), AND(D199='club records'!$N$12, E199&lt;='club records'!$O$12))), "CR", " ")</f>
        <v xml:space="preserve"> </v>
      </c>
      <c r="AU199" s="21" t="str">
        <f>IF(AND(A199="4x400", OR(AND(D199='club records'!$N$13, E199&lt;='club records'!$O$13), AND(D199='club records'!$N$14, E199&lt;='club records'!$O$14), AND(D199='club records'!$N$15, E199&lt;='club records'!$O$15))), "CR", " ")</f>
        <v xml:space="preserve"> </v>
      </c>
      <c r="AV199" s="21" t="str">
        <f>IF(AND(A199="3x800", OR(AND(D199='club records'!$N$16, E199&lt;='club records'!$O$16), AND(D199='club records'!$N$17, E199&lt;='club records'!$O$17), AND(D199='club records'!$N$18, E199&lt;='club records'!$O$18), AND(D199='club records'!$N$19, E199&lt;='club records'!$O$19))), "CR", " ")</f>
        <v xml:space="preserve"> </v>
      </c>
      <c r="AW199" s="21" t="str">
        <f>IF(AND(A199="pentathlon", OR(AND(D199='club records'!$N$21, E199&gt;='club records'!$O$21), AND(D199='club records'!$N$22, E199&gt;='club records'!$O$22), AND(D199='club records'!$N$23, E199&gt;='club records'!$O$23), AND(D199='club records'!$N$24, E199&gt;='club records'!$O$24), AND(D199='club records'!$N$25, E199&gt;='club records'!$O$25))), "CR", " ")</f>
        <v xml:space="preserve"> </v>
      </c>
      <c r="AX199" s="21" t="str">
        <f>IF(AND(A199="heptathlon", OR(AND(D199='club records'!$N$26, E199&gt;='club records'!$O$26), AND(D199='club records'!$N$27, E199&gt;='club records'!$O$27), AND(D199='club records'!$N$28, E199&gt;='club records'!$O$28), )), "CR", " ")</f>
        <v xml:space="preserve"> </v>
      </c>
    </row>
    <row r="200" spans="1:50" ht="15" x14ac:dyDescent="0.25">
      <c r="A200" s="2" t="s">
        <v>172</v>
      </c>
      <c r="B200" s="2" t="s">
        <v>198</v>
      </c>
      <c r="C200" s="2" t="s">
        <v>199</v>
      </c>
      <c r="D200" s="13" t="s">
        <v>48</v>
      </c>
      <c r="E200" s="14">
        <v>11.81</v>
      </c>
      <c r="F200" s="19">
        <v>43582</v>
      </c>
      <c r="G200" s="2" t="s">
        <v>341</v>
      </c>
      <c r="H200" s="2" t="s">
        <v>349</v>
      </c>
      <c r="I200" s="20" t="str">
        <f>IF(OR(K200="CR", J200="CR", L200="CR", M200="CR", N200="CR", O200="CR", P200="CR", Q200="CR", R200="CR", S200="CR",T200="CR", U200="CR", V200="CR", W200="CR", X200="CR", Y200="CR", Z200="CR", AA200="CR", AB200="CR", AC200="CR", AD200="CR", AE200="CR", AF200="CR", AG200="CR", AH200="CR", AI200="CR", AJ200="CR", AK200="CR", AL200="CR", AM200="CR", AN200="CR", AO200="CR", AP200="CR", AQ200="CR", AR200="CR", AS200="CR", AT200="CR", AU200="CR", AV200="CR", AW200="CR", AX200="CR"), "***CLUB RECORD***", "")</f>
        <v/>
      </c>
      <c r="J200" s="21" t="str">
        <f>IF(AND(A200=100, OR(AND(D200='club records'!$B$6, E200&lt;='club records'!$C$6), AND(D200='club records'!$B$7, E200&lt;='club records'!$C$7), AND(D200='club records'!$B$8, E200&lt;='club records'!$C$8), AND(D200='club records'!$B$9, E200&lt;='club records'!$C$9), AND(D200='club records'!$B$10, E200&lt;='club records'!$C$10))),"CR"," ")</f>
        <v xml:space="preserve"> </v>
      </c>
      <c r="K200" s="21" t="str">
        <f>IF(AND(A200=200, OR(AND(D200='club records'!$B$11, E200&lt;='club records'!$C$11), AND(D200='club records'!$B$12, E200&lt;='club records'!$C$12), AND(D200='club records'!$B$13, E200&lt;='club records'!$C$13), AND(D200='club records'!$B$14, E200&lt;='club records'!$C$14), AND(D200='club records'!$B$15, E200&lt;='club records'!$C$15))),"CR"," ")</f>
        <v xml:space="preserve"> </v>
      </c>
      <c r="L200" s="21" t="str">
        <f>IF(AND(A200=300, OR(AND(D200='club records'!$B$16, E200&lt;='club records'!$C$16), AND(D200='club records'!$B$17, E200&lt;='club records'!$C$17))),"CR"," ")</f>
        <v xml:space="preserve"> </v>
      </c>
      <c r="M200" s="21" t="str">
        <f>IF(AND(A200=400, OR(AND(D200='club records'!$B$19, E200&lt;='club records'!$C$19), AND(D200='club records'!$B$20, E200&lt;='club records'!$C$20), AND(D200='club records'!$B$21, E200&lt;='club records'!$C$21))),"CR"," ")</f>
        <v xml:space="preserve"> </v>
      </c>
      <c r="N200" s="21" t="str">
        <f>IF(AND(A200=800, OR(AND(D200='club records'!$B$22, E200&lt;='club records'!$C$22), AND(D200='club records'!$B$23, E200&lt;='club records'!$C$23), AND(D200='club records'!$B$24, E200&lt;='club records'!$C$24), AND(D200='club records'!$B$25, E200&lt;='club records'!$C$25), AND(D200='club records'!$B$26, E200&lt;='club records'!$C$26))),"CR"," ")</f>
        <v xml:space="preserve"> </v>
      </c>
      <c r="O200" s="21" t="str">
        <f>IF(AND(A200=1200, AND(D200='club records'!$B$28, E200&lt;='club records'!$C$28)),"CR"," ")</f>
        <v xml:space="preserve"> </v>
      </c>
      <c r="P200" s="21" t="str">
        <f>IF(AND(A200=1500, OR(AND(D200='club records'!$B$29, E200&lt;='club records'!$C$29), AND(D200='club records'!$B$30, E200&lt;='club records'!$C$30), AND(D200='club records'!$B$31, E200&lt;='club records'!$C$31), AND(D200='club records'!$B$32, E200&lt;='club records'!$C$32), AND(D200='club records'!$B$33, E200&lt;='club records'!$C$33))),"CR"," ")</f>
        <v xml:space="preserve"> </v>
      </c>
      <c r="Q200" s="21" t="str">
        <f>IF(AND(A200="1M", AND(D200='club records'!$B$37,E200&lt;='club records'!$C$37)),"CR"," ")</f>
        <v xml:space="preserve"> </v>
      </c>
      <c r="R200" s="21" t="str">
        <f>IF(AND(A200=3000, OR(AND(D200='club records'!$B$39, E200&lt;='club records'!$C$39), AND(D200='club records'!$B$40, E200&lt;='club records'!$C$40), AND(D200='club records'!$B$41, E200&lt;='club records'!$C$41))),"CR"," ")</f>
        <v xml:space="preserve"> </v>
      </c>
      <c r="S200" s="21" t="str">
        <f>IF(AND(A200=5000, OR(AND(D200='club records'!$B$42, E200&lt;='club records'!$C$42), AND(D200='club records'!$B$43, E200&lt;='club records'!$C$43))),"CR"," ")</f>
        <v xml:space="preserve"> </v>
      </c>
      <c r="T200" s="21" t="str">
        <f>IF(AND(A200=10000, OR(AND(D200='club records'!$B$44, E200&lt;='club records'!$C$44), AND(D200='club records'!$B$45, E200&lt;='club records'!$C$45))),"CR"," ")</f>
        <v xml:space="preserve"> </v>
      </c>
      <c r="U200" s="22" t="str">
        <f>IF(AND(A200="high jump", OR(AND(D200='club records'!$F$1, E200&gt;='club records'!$G$1), AND(D200='club records'!$F$2, E200&gt;='club records'!$G$2), AND(D200='club records'!$F$3, E200&gt;='club records'!$G$3),AND(D200='club records'!$F$4, E200&gt;='club records'!$G$4), AND(D200='club records'!$F$5, E200&gt;='club records'!$G$5))), "CR", " ")</f>
        <v xml:space="preserve"> </v>
      </c>
      <c r="V200" s="22" t="str">
        <f>IF(AND(A200="long jump", OR(AND(D200='club records'!$F$6, E200&gt;='club records'!$G$6), AND(D200='club records'!$F$7, E200&gt;='club records'!$G$7), AND(D200='club records'!$F$8, E200&gt;='club records'!$G$8), AND(D200='club records'!$F$9, E200&gt;='club records'!$G$9), AND(D200='club records'!$F$10, E200&gt;='club records'!$G$10))), "CR", " ")</f>
        <v xml:space="preserve"> </v>
      </c>
      <c r="W200" s="22" t="str">
        <f>IF(AND(A200="triple jump", OR(AND(D200='club records'!$F$11, E200&gt;='club records'!$G$11), AND(D200='club records'!$F$12, E200&gt;='club records'!$G$12), AND(D200='club records'!$F$13, E200&gt;='club records'!$G$13), AND(D200='club records'!$F$14, E200&gt;='club records'!$G$14), AND(D200='club records'!$F$15, E200&gt;='club records'!$G$15))), "CR", " ")</f>
        <v xml:space="preserve"> </v>
      </c>
      <c r="X200" s="22" t="str">
        <f>IF(AND(A200="pole vault", OR(AND(D200='club records'!$F$16, E200&gt;='club records'!$G$16), AND(D200='club records'!$F$17, E200&gt;='club records'!$G$17), AND(D200='club records'!$F$18, E200&gt;='club records'!$G$18), AND(D200='club records'!$F$19, E200&gt;='club records'!$G$19), AND(D200='club records'!$F$20, E200&gt;='club records'!$G$20))), "CR", " ")</f>
        <v xml:space="preserve"> </v>
      </c>
      <c r="Y200" s="22" t="str">
        <f>IF(AND(A200="discus 0.75", AND(D200='club records'!$F$21, E200&gt;='club records'!$G$21)), "CR", " ")</f>
        <v xml:space="preserve"> </v>
      </c>
      <c r="Z200" s="22" t="str">
        <f>IF(AND(A200="discus 1", OR(AND(D200='club records'!$F$22, E200&gt;='club records'!$G$22), AND(D200='club records'!$F$23, E200&gt;='club records'!$G$23), AND(D200='club records'!$F$24, E200&gt;='club records'!$G$24), AND(D200='club records'!$F$25, E200&gt;='club records'!$G$25))), "CR", " ")</f>
        <v xml:space="preserve"> </v>
      </c>
      <c r="AA200" s="22" t="str">
        <f>IF(AND(A200="hammer 3", OR(AND(D200='club records'!$F$26, E200&gt;='club records'!$G$26), AND(D200='club records'!$F$27, E200&gt;='club records'!$G$27), AND(D200='club records'!$F$28, E200&gt;='club records'!$G$28))), "CR", " ")</f>
        <v xml:space="preserve"> </v>
      </c>
      <c r="AB200" s="22" t="str">
        <f>IF(AND(A200="hammer 4", OR(AND(D200='club records'!$F$29, E200&gt;='club records'!$G$29), AND(D200='club records'!$F$30, E200&gt;='club records'!$G$30))), "CR", " ")</f>
        <v xml:space="preserve"> </v>
      </c>
      <c r="AC200" s="22" t="str">
        <f>IF(AND(A200="javelin 400", AND(D200='club records'!$F$31, E200&gt;='club records'!$G$31)), "CR", " ")</f>
        <v xml:space="preserve"> </v>
      </c>
      <c r="AD200" s="22" t="str">
        <f>IF(AND(A200="javelin 500", OR(AND(D200='club records'!$F$32, E200&gt;='club records'!$G$32), AND(D200='club records'!$F$33, E200&gt;='club records'!$G$33))), "CR", " ")</f>
        <v xml:space="preserve"> </v>
      </c>
      <c r="AE200" s="22" t="str">
        <f>IF(AND(A200="javelin 600", OR(AND(D200='club records'!$F$34, E200&gt;='club records'!$G$34), AND(D200='club records'!$F$35, E200&gt;='club records'!$G$35))), "CR", " ")</f>
        <v xml:space="preserve"> </v>
      </c>
      <c r="AF200" s="22" t="str">
        <f>IF(AND(A200="shot 2.72", AND(D200='club records'!$F$36, E200&gt;='club records'!$G$36)), "CR", " ")</f>
        <v xml:space="preserve"> </v>
      </c>
      <c r="AG200" s="22" t="str">
        <f>IF(AND(A200="shot 3", OR(AND(D200='club records'!$F$37, E200&gt;='club records'!$G$37), AND(D200='club records'!$F$38, E200&gt;='club records'!$G$38))), "CR", " ")</f>
        <v xml:space="preserve"> </v>
      </c>
      <c r="AH200" s="22" t="str">
        <f>IF(AND(A200="shot 4", OR(AND(D200='club records'!$F$39, E200&gt;='club records'!$G$39), AND(D200='club records'!$F$40, E200&gt;='club records'!$G$40))), "CR", " ")</f>
        <v xml:space="preserve"> </v>
      </c>
      <c r="AI200" s="22" t="str">
        <f>IF(AND(A200="70H", AND(D200='club records'!$J$6, E200&lt;='club records'!$K$6)), "CR", " ")</f>
        <v xml:space="preserve"> </v>
      </c>
      <c r="AJ200" s="22" t="str">
        <f>IF(AND(A200="75H", AND(D200='club records'!$J$7, E200&lt;='club records'!$K$7)), "CR", " ")</f>
        <v xml:space="preserve"> </v>
      </c>
      <c r="AK200" s="22" t="str">
        <f>IF(AND(A200="80H", AND(D200='club records'!$J$8, E200&lt;='club records'!$K$8)), "CR", " ")</f>
        <v xml:space="preserve"> </v>
      </c>
      <c r="AL200" s="22" t="str">
        <f>IF(AND(A200="100H", OR(AND(D200='club records'!$J$9, E200&lt;='club records'!$K$9), AND(D200='club records'!$J$10, E200&lt;='club records'!$K$10))), "CR", " ")</f>
        <v xml:space="preserve"> </v>
      </c>
      <c r="AM200" s="22" t="str">
        <f>IF(AND(A200="300H", AND(D200='club records'!$J$11, E200&lt;='club records'!$K$11)), "CR", " ")</f>
        <v xml:space="preserve"> </v>
      </c>
      <c r="AN200" s="22" t="str">
        <f>IF(AND(A200="400H", OR(AND(D200='club records'!$J$12, E200&lt;='club records'!$K$12), AND(D200='club records'!$J$13, E200&lt;='club records'!$K$13), AND(D200='club records'!$J$14, E200&lt;='club records'!$K$14))), "CR", " ")</f>
        <v xml:space="preserve"> </v>
      </c>
      <c r="AO200" s="22" t="str">
        <f>IF(AND(A200="1500SC", OR(AND(D200='club records'!$J$15, E200&lt;='club records'!$K$15), AND(D200='club records'!$J$16, E200&lt;='club records'!$K$16))), "CR", " ")</f>
        <v xml:space="preserve"> </v>
      </c>
      <c r="AP200" s="22" t="str">
        <f>IF(AND(A200="2000SC", OR(AND(D200='club records'!$J$18, E200&lt;='club records'!$K$18), AND(D200='club records'!$J$19, E200&lt;='club records'!$K$19))), "CR", " ")</f>
        <v xml:space="preserve"> </v>
      </c>
      <c r="AQ200" s="22" t="str">
        <f>IF(AND(A200="3000SC", AND(D200='club records'!$J$21, E200&lt;='club records'!$K$21)), "CR", " ")</f>
        <v xml:space="preserve"> </v>
      </c>
      <c r="AR200" s="21" t="str">
        <f>IF(AND(A200="4x100", OR(AND(D200='club records'!$N$1, E200&lt;='club records'!$O$1), AND(D200='club records'!$N$2, E200&lt;='club records'!$O$2), AND(D200='club records'!$N$3, E200&lt;='club records'!$O$3), AND(D200='club records'!$N$4, E200&lt;='club records'!$O$4), AND(D200='club records'!$N$5, E200&lt;='club records'!$O$5))), "CR", " ")</f>
        <v xml:space="preserve"> </v>
      </c>
      <c r="AS200" s="21" t="str">
        <f>IF(AND(A200="4x200", OR(AND(D200='club records'!$N$6, E200&lt;='club records'!$O$6), AND(D200='club records'!$N$7, E200&lt;='club records'!$O$7), AND(D200='club records'!$N$8, E200&lt;='club records'!$O$8), AND(D200='club records'!$N$9, E200&lt;='club records'!$O$9), AND(D200='club records'!$N$10, E200&lt;='club records'!$O$10))), "CR", " ")</f>
        <v xml:space="preserve"> </v>
      </c>
      <c r="AT200" s="21" t="str">
        <f>IF(AND(A200="4x300", OR(AND(D200='club records'!$N$11, E200&lt;='club records'!$O$11), AND(D200='club records'!$N$12, E200&lt;='club records'!$O$12))), "CR", " ")</f>
        <v xml:space="preserve"> </v>
      </c>
      <c r="AU200" s="21" t="str">
        <f>IF(AND(A200="4x400", OR(AND(D200='club records'!$N$13, E200&lt;='club records'!$O$13), AND(D200='club records'!$N$14, E200&lt;='club records'!$O$14), AND(D200='club records'!$N$15, E200&lt;='club records'!$O$15))), "CR", " ")</f>
        <v xml:space="preserve"> </v>
      </c>
      <c r="AV200" s="21" t="str">
        <f>IF(AND(A200="3x800", OR(AND(D200='club records'!$N$16, E200&lt;='club records'!$O$16), AND(D200='club records'!$N$17, E200&lt;='club records'!$O$17), AND(D200='club records'!$N$18, E200&lt;='club records'!$O$18), AND(D200='club records'!$N$19, E200&lt;='club records'!$O$19))), "CR", " ")</f>
        <v xml:space="preserve"> </v>
      </c>
      <c r="AW200" s="21" t="str">
        <f>IF(AND(A200="pentathlon", OR(AND(D200='club records'!$N$21, E200&gt;='club records'!$O$21), AND(D200='club records'!$N$22, E200&gt;='club records'!$O$22), AND(D200='club records'!$N$23, E200&gt;='club records'!$O$23), AND(D200='club records'!$N$24, E200&gt;='club records'!$O$24), AND(D200='club records'!$N$25, E200&gt;='club records'!$O$25))), "CR", " ")</f>
        <v xml:space="preserve"> </v>
      </c>
      <c r="AX200" s="21" t="str">
        <f>IF(AND(A200="heptathlon", OR(AND(D200='club records'!$N$26, E200&gt;='club records'!$O$26), AND(D200='club records'!$N$27, E200&gt;='club records'!$O$27), AND(D200='club records'!$N$28, E200&gt;='club records'!$O$28), )), "CR", " ")</f>
        <v xml:space="preserve"> </v>
      </c>
    </row>
    <row r="201" spans="1:50" ht="15" x14ac:dyDescent="0.25">
      <c r="A201" s="2" t="s">
        <v>42</v>
      </c>
      <c r="B201" s="2" t="s">
        <v>308</v>
      </c>
      <c r="C201" s="2" t="s">
        <v>309</v>
      </c>
      <c r="D201" s="13" t="s">
        <v>48</v>
      </c>
      <c r="E201" s="14">
        <v>2.44</v>
      </c>
      <c r="F201" s="19">
        <v>39903</v>
      </c>
      <c r="G201" s="2" t="s">
        <v>294</v>
      </c>
      <c r="H201" s="2" t="s">
        <v>295</v>
      </c>
      <c r="I201" s="20" t="str">
        <f>IF(OR(K201="CR", J201="CR", L201="CR", M201="CR", N201="CR", O201="CR", P201="CR", Q201="CR", R201="CR", S201="CR",T201="CR", U201="CR", V201="CR", W201="CR", X201="CR", Y201="CR", Z201="CR", AA201="CR", AB201="CR", AC201="CR", AD201="CR", AE201="CR", AF201="CR", AG201="CR", AH201="CR", AI201="CR", AJ201="CR", AK201="CR", AL201="CR", AM201="CR", AN201="CR", AO201="CR", AP201="CR", AQ201="CR", AR201="CR", AS201="CR", AT201="CR", AU201="CR", AV201="CR", AW201="CR", AX201="CR"), "***CLUB RECORD***", "")</f>
        <v/>
      </c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1"/>
      <c r="AS201" s="21"/>
      <c r="AT201" s="21"/>
      <c r="AU201" s="21"/>
      <c r="AV201" s="21"/>
      <c r="AW201" s="21"/>
      <c r="AX201" s="21"/>
    </row>
    <row r="202" spans="1:50" ht="15" x14ac:dyDescent="0.25">
      <c r="A202" s="2" t="s">
        <v>42</v>
      </c>
      <c r="B202" s="2" t="s">
        <v>132</v>
      </c>
      <c r="C202" s="2" t="s">
        <v>304</v>
      </c>
      <c r="D202" s="13" t="s">
        <v>48</v>
      </c>
      <c r="E202" s="14">
        <v>2.61</v>
      </c>
      <c r="F202" s="19">
        <v>39903</v>
      </c>
      <c r="G202" s="2" t="s">
        <v>294</v>
      </c>
      <c r="H202" s="2" t="s">
        <v>295</v>
      </c>
      <c r="I202" s="20" t="str">
        <f>IF(OR(K202="CR", J202="CR", L202="CR", M202="CR", N202="CR", O202="CR", P202="CR", Q202="CR", R202="CR", S202="CR",T202="CR", U202="CR", V202="CR", W202="CR", X202="CR", Y202="CR", Z202="CR", AA202="CR", AB202="CR", AC202="CR", AD202="CR", AE202="CR", AF202="CR", AG202="CR", AH202="CR", AI202="CR", AJ202="CR", AK202="CR", AL202="CR", AM202="CR", AN202="CR", AO202="CR", AP202="CR", AQ202="CR", AR202="CR", AS202="CR", AT202="CR", AU202="CR", AV202="CR", AW202="CR", AX202="CR"), "***CLUB RECORD***", "")</f>
        <v/>
      </c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1"/>
      <c r="AS202" s="21"/>
      <c r="AT202" s="21"/>
      <c r="AU202" s="21"/>
      <c r="AV202" s="21"/>
      <c r="AW202" s="21"/>
      <c r="AX202" s="21"/>
    </row>
    <row r="203" spans="1:50" ht="15" x14ac:dyDescent="0.25">
      <c r="A203" s="2" t="s">
        <v>42</v>
      </c>
      <c r="B203" s="2" t="s">
        <v>306</v>
      </c>
      <c r="C203" s="2" t="s">
        <v>307</v>
      </c>
      <c r="D203" s="13" t="s">
        <v>48</v>
      </c>
      <c r="E203" s="14">
        <v>2.75</v>
      </c>
      <c r="F203" s="19">
        <v>39903</v>
      </c>
      <c r="G203" s="2" t="s">
        <v>294</v>
      </c>
      <c r="H203" s="2" t="s">
        <v>295</v>
      </c>
      <c r="I203" s="20" t="str">
        <f>IF(OR(K203="CR", J203="CR", L203="CR", M203="CR", N203="CR", O203="CR", P203="CR", Q203="CR", R203="CR", S203="CR",T203="CR", U203="CR", V203="CR", W203="CR", X203="CR", Y203="CR", Z203="CR", AA203="CR", AB203="CR", AC203="CR", AD203="CR", AE203="CR", AF203="CR", AG203="CR", AH203="CR", AI203="CR", AJ203="CR", AK203="CR", AL203="CR", AM203="CR", AN203="CR", AO203="CR", AP203="CR", AQ203="CR", AR203="CR", AS203="CR", AT203="CR", AU203="CR", AV203="CR", AW203="CR", AX203="CR"), "***CLUB RECORD***", "")</f>
        <v/>
      </c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1"/>
      <c r="AS203" s="21"/>
      <c r="AT203" s="21"/>
      <c r="AU203" s="21"/>
      <c r="AV203" s="21"/>
      <c r="AW203" s="21"/>
      <c r="AX203" s="21"/>
    </row>
    <row r="204" spans="1:50" ht="15" x14ac:dyDescent="0.25">
      <c r="A204" s="2" t="s">
        <v>42</v>
      </c>
      <c r="B204" s="2" t="s">
        <v>9</v>
      </c>
      <c r="C204" s="2" t="s">
        <v>310</v>
      </c>
      <c r="D204" s="13" t="s">
        <v>48</v>
      </c>
      <c r="E204" s="14">
        <v>2.76</v>
      </c>
      <c r="F204" s="19">
        <v>39903</v>
      </c>
      <c r="G204" s="2" t="s">
        <v>294</v>
      </c>
      <c r="H204" s="2" t="s">
        <v>295</v>
      </c>
      <c r="I204" s="20" t="str">
        <f>IF(OR(K204="CR", J204="CR", L204="CR", M204="CR", N204="CR", O204="CR", P204="CR", Q204="CR", R204="CR", S204="CR",T204="CR", U204="CR", V204="CR", W204="CR", X204="CR", Y204="CR", Z204="CR", AA204="CR", AB204="CR", AC204="CR", AD204="CR", AE204="CR", AF204="CR", AG204="CR", AH204="CR", AI204="CR", AJ204="CR", AK204="CR", AL204="CR", AM204="CR", AN204="CR", AO204="CR", AP204="CR", AQ204="CR", AR204="CR", AS204="CR", AT204="CR", AU204="CR", AV204="CR", AW204="CR", AX204="CR"), "***CLUB RECORD***", "")</f>
        <v/>
      </c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1"/>
      <c r="AS204" s="21"/>
      <c r="AT204" s="21"/>
      <c r="AU204" s="21"/>
      <c r="AV204" s="21"/>
      <c r="AW204" s="21"/>
      <c r="AX204" s="21"/>
    </row>
    <row r="205" spans="1:50" ht="15" x14ac:dyDescent="0.25">
      <c r="A205" s="2" t="s">
        <v>42</v>
      </c>
      <c r="B205" s="2" t="s">
        <v>134</v>
      </c>
      <c r="C205" s="2" t="s">
        <v>135</v>
      </c>
      <c r="D205" s="13" t="s">
        <v>48</v>
      </c>
      <c r="E205" s="14">
        <v>2.85</v>
      </c>
      <c r="F205" s="19">
        <v>39903</v>
      </c>
      <c r="G205" s="2" t="s">
        <v>294</v>
      </c>
      <c r="H205" s="2" t="s">
        <v>295</v>
      </c>
      <c r="I205" s="20" t="str">
        <f>IF(OR(K205="CR", J205="CR", L205="CR", M205="CR", N205="CR", O205="CR", P205="CR", Q205="CR", R205="CR", S205="CR",T205="CR", U205="CR", V205="CR", W205="CR", X205="CR", Y205="CR", Z205="CR", AA205="CR", AB205="CR", AC205="CR", AD205="CR", AE205="CR", AF205="CR", AG205="CR", AH205="CR", AI205="CR", AJ205="CR", AK205="CR", AL205="CR", AM205="CR", AN205="CR", AO205="CR", AP205="CR", AQ205="CR", AR205="CR", AS205="CR", AT205="CR", AU205="CR", AV205="CR", AW205="CR", AX205="CR"), "***CLUB RECORD***", "")</f>
        <v/>
      </c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1"/>
      <c r="AS205" s="21"/>
      <c r="AT205" s="21"/>
      <c r="AU205" s="21"/>
      <c r="AV205" s="21"/>
      <c r="AW205" s="21"/>
      <c r="AX205" s="21"/>
    </row>
    <row r="206" spans="1:50" ht="15" x14ac:dyDescent="0.25">
      <c r="A206" s="2" t="s">
        <v>42</v>
      </c>
      <c r="B206" s="2" t="s">
        <v>127</v>
      </c>
      <c r="C206" s="2" t="s">
        <v>128</v>
      </c>
      <c r="D206" s="13" t="s">
        <v>48</v>
      </c>
      <c r="E206" s="14">
        <v>3.02</v>
      </c>
      <c r="F206" s="19">
        <v>39903</v>
      </c>
      <c r="G206" s="2" t="s">
        <v>294</v>
      </c>
      <c r="H206" s="2" t="s">
        <v>295</v>
      </c>
      <c r="I206" s="20" t="str">
        <f>IF(OR(K206="CR", J206="CR", L206="CR", M206="CR", N206="CR", O206="CR", P206="CR", Q206="CR", R206="CR", S206="CR",T206="CR", U206="CR", V206="CR", W206="CR", X206="CR", Y206="CR", Z206="CR", AA206="CR", AB206="CR", AC206="CR", AD206="CR", AE206="CR", AF206="CR", AG206="CR", AH206="CR", AI206="CR", AJ206="CR", AK206="CR", AL206="CR", AM206="CR", AN206="CR", AO206="CR", AP206="CR", AQ206="CR", AR206="CR", AS206="CR", AT206="CR", AU206="CR", AV206="CR", AW206="CR", AX206="CR"), "***CLUB RECORD***", "")</f>
        <v/>
      </c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1"/>
      <c r="AS206" s="21"/>
      <c r="AT206" s="21"/>
      <c r="AU206" s="21"/>
      <c r="AV206" s="21"/>
      <c r="AW206" s="21"/>
      <c r="AX206" s="21"/>
    </row>
    <row r="207" spans="1:50" ht="15" x14ac:dyDescent="0.25">
      <c r="A207" s="2" t="s">
        <v>42</v>
      </c>
      <c r="B207" s="2" t="s">
        <v>302</v>
      </c>
      <c r="C207" s="2" t="s">
        <v>303</v>
      </c>
      <c r="D207" s="13" t="s">
        <v>48</v>
      </c>
      <c r="E207" s="14">
        <v>3.02</v>
      </c>
      <c r="F207" s="19">
        <v>39903</v>
      </c>
      <c r="G207" s="2" t="s">
        <v>294</v>
      </c>
      <c r="H207" s="2" t="s">
        <v>295</v>
      </c>
      <c r="I207" s="20" t="str">
        <f>IF(OR(K207="CR", J207="CR", L207="CR", M207="CR", N207="CR", O207="CR", P207="CR", Q207="CR", R207="CR", S207="CR",T207="CR", U207="CR", V207="CR", W207="CR", X207="CR", Y207="CR", Z207="CR", AA207="CR", AB207="CR", AC207="CR", AD207="CR", AE207="CR", AF207="CR", AG207="CR", AH207="CR", AI207="CR", AJ207="CR", AK207="CR", AL207="CR", AM207="CR", AN207="CR", AO207="CR", AP207="CR", AQ207="CR", AR207="CR", AS207="CR", AT207="CR", AU207="CR", AV207="CR", AW207="CR", AX207="CR"), "***CLUB RECORD***", "")</f>
        <v/>
      </c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1"/>
      <c r="AS207" s="21"/>
      <c r="AT207" s="21"/>
      <c r="AU207" s="21"/>
      <c r="AV207" s="21"/>
      <c r="AW207" s="21"/>
      <c r="AX207" s="21"/>
    </row>
    <row r="208" spans="1:50" ht="15" x14ac:dyDescent="0.25">
      <c r="A208" s="2" t="s">
        <v>42</v>
      </c>
      <c r="B208" s="2" t="s">
        <v>109</v>
      </c>
      <c r="C208" s="2" t="s">
        <v>100</v>
      </c>
      <c r="D208" s="13" t="s">
        <v>48</v>
      </c>
      <c r="E208" s="14">
        <v>3.13</v>
      </c>
      <c r="F208" s="19">
        <v>39903</v>
      </c>
      <c r="G208" s="2" t="s">
        <v>294</v>
      </c>
      <c r="H208" s="2" t="s">
        <v>295</v>
      </c>
      <c r="I208" s="20" t="str">
        <f>IF(OR(K208="CR", J208="CR", L208="CR", M208="CR", N208="CR", O208="CR", P208="CR", Q208="CR", R208="CR", S208="CR",T208="CR", U208="CR", V208="CR", W208="CR", X208="CR", Y208="CR", Z208="CR", AA208="CR", AB208="CR", AC208="CR", AD208="CR", AE208="CR", AF208="CR", AG208="CR", AH208="CR", AI208="CR", AJ208="CR", AK208="CR", AL208="CR", AM208="CR", AN208="CR", AO208="CR", AP208="CR", AQ208="CR", AR208="CR", AS208="CR", AT208="CR", AU208="CR", AV208="CR", AW208="CR", AX208="CR"), "***CLUB RECORD***", "")</f>
        <v/>
      </c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1"/>
      <c r="AS208" s="21"/>
      <c r="AT208" s="21"/>
      <c r="AU208" s="21"/>
      <c r="AV208" s="21"/>
      <c r="AW208" s="21"/>
      <c r="AX208" s="21"/>
    </row>
    <row r="209" spans="1:50" ht="15" x14ac:dyDescent="0.25">
      <c r="A209" s="2" t="s">
        <v>42</v>
      </c>
      <c r="B209" s="2" t="s">
        <v>157</v>
      </c>
      <c r="C209" s="2" t="s">
        <v>311</v>
      </c>
      <c r="D209" s="13" t="s">
        <v>48</v>
      </c>
      <c r="E209" s="14">
        <v>3.24</v>
      </c>
      <c r="F209" s="19">
        <v>39903</v>
      </c>
      <c r="G209" s="2" t="s">
        <v>294</v>
      </c>
      <c r="H209" s="2" t="s">
        <v>295</v>
      </c>
      <c r="I209" s="20" t="str">
        <f>IF(OR(K209="CR", J209="CR", L209="CR", M209="CR", N209="CR", O209="CR", P209="CR", Q209="CR", R209="CR", S209="CR",T209="CR", U209="CR", V209="CR", W209="CR", X209="CR", Y209="CR", Z209="CR", AA209="CR", AB209="CR", AC209="CR", AD209="CR", AE209="CR", AF209="CR", AG209="CR", AH209="CR", AI209="CR", AJ209="CR", AK209="CR", AL209="CR", AM209="CR", AN209="CR", AO209="CR", AP209="CR", AQ209="CR", AR209="CR", AS209="CR", AT209="CR", AU209="CR", AV209="CR", AW209="CR", AX209="CR"), "***CLUB RECORD***", "")</f>
        <v/>
      </c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1"/>
      <c r="AS209" s="21"/>
      <c r="AT209" s="21"/>
      <c r="AU209" s="21"/>
      <c r="AV209" s="21"/>
      <c r="AW209" s="21"/>
      <c r="AX209" s="21"/>
    </row>
    <row r="210" spans="1:50" ht="15" x14ac:dyDescent="0.25">
      <c r="A210" s="2" t="s">
        <v>42</v>
      </c>
      <c r="B210" s="2" t="s">
        <v>331</v>
      </c>
      <c r="C210" s="2" t="s">
        <v>332</v>
      </c>
      <c r="D210" s="13" t="s">
        <v>48</v>
      </c>
      <c r="E210" s="14">
        <v>3.27</v>
      </c>
      <c r="F210" s="19">
        <v>39903</v>
      </c>
      <c r="G210" s="2" t="s">
        <v>294</v>
      </c>
      <c r="H210" s="2" t="s">
        <v>295</v>
      </c>
      <c r="I210" s="20" t="str">
        <f>IF(OR(K210="CR", J210="CR", L210="CR", M210="CR", N210="CR", O210="CR", P210="CR", Q210="CR", R210="CR", S210="CR",T210="CR", U210="CR", V210="CR", W210="CR", X210="CR", Y210="CR", Z210="CR", AA210="CR", AB210="CR", AC210="CR", AD210="CR", AE210="CR", AF210="CR", AG210="CR", AH210="CR", AI210="CR", AJ210="CR", AK210="CR", AL210="CR", AM210="CR", AN210="CR", AO210="CR", AP210="CR", AQ210="CR", AR210="CR", AS210="CR", AT210="CR", AU210="CR", AV210="CR", AW210="CR", AX210="CR"), "***CLUB RECORD***", "")</f>
        <v/>
      </c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1"/>
      <c r="AS210" s="21"/>
      <c r="AT210" s="21"/>
      <c r="AU210" s="21"/>
      <c r="AV210" s="21"/>
      <c r="AW210" s="21"/>
      <c r="AX210" s="21"/>
    </row>
    <row r="211" spans="1:50" ht="15" x14ac:dyDescent="0.25">
      <c r="A211" s="2" t="s">
        <v>42</v>
      </c>
      <c r="B211" s="2" t="s">
        <v>120</v>
      </c>
      <c r="C211" s="2" t="s">
        <v>121</v>
      </c>
      <c r="D211" s="13" t="s">
        <v>48</v>
      </c>
      <c r="E211" s="14">
        <v>3.75</v>
      </c>
      <c r="F211" s="19">
        <v>43638</v>
      </c>
      <c r="G211" s="2" t="s">
        <v>341</v>
      </c>
      <c r="H211" s="2" t="s">
        <v>476</v>
      </c>
      <c r="I211" s="20" t="s">
        <v>430</v>
      </c>
      <c r="N211" s="2"/>
      <c r="O211" s="2"/>
      <c r="P211" s="2"/>
      <c r="Q211" s="2"/>
      <c r="R211" s="2"/>
      <c r="S211" s="2"/>
    </row>
    <row r="212" spans="1:50" ht="15" x14ac:dyDescent="0.25">
      <c r="A212" s="2" t="s">
        <v>42</v>
      </c>
      <c r="B212" s="2" t="s">
        <v>31</v>
      </c>
      <c r="C212" s="2" t="s">
        <v>477</v>
      </c>
      <c r="D212" s="13" t="s">
        <v>48</v>
      </c>
      <c r="E212" s="14">
        <v>3.78</v>
      </c>
      <c r="F212" s="19">
        <v>43638</v>
      </c>
      <c r="G212" s="2" t="s">
        <v>341</v>
      </c>
      <c r="H212" s="2" t="s">
        <v>476</v>
      </c>
      <c r="I212" s="20" t="s">
        <v>430</v>
      </c>
      <c r="N212" s="2"/>
      <c r="O212" s="2"/>
      <c r="P212" s="2"/>
      <c r="Q212" s="2"/>
      <c r="R212" s="2"/>
      <c r="S212" s="2"/>
    </row>
    <row r="213" spans="1:50" ht="15" x14ac:dyDescent="0.25">
      <c r="A213" s="2" t="s">
        <v>42</v>
      </c>
      <c r="B213" s="2" t="s">
        <v>300</v>
      </c>
      <c r="C213" s="2" t="s">
        <v>301</v>
      </c>
      <c r="D213" s="13" t="s">
        <v>48</v>
      </c>
      <c r="E213" s="14">
        <v>3.93</v>
      </c>
      <c r="F213" s="19">
        <v>43569</v>
      </c>
      <c r="G213" s="2" t="s">
        <v>335</v>
      </c>
      <c r="H213" s="2" t="s">
        <v>336</v>
      </c>
      <c r="I213" s="20" t="str">
        <f>IF(OR(K213="CR", J213="CR", L213="CR", M213="CR", N213="CR", O213="CR", P213="CR", Q213="CR", R213="CR", S213="CR",T213="CR", U213="CR", V213="CR", W213="CR", X213="CR", Y213="CR", Z213="CR", AA213="CR", AB213="CR", AC213="CR", AD213="CR", AE213="CR", AF213="CR", AG213="CR", AH213="CR", AI213="CR", AJ213="CR", AK213="CR", AL213="CR", AM213="CR", AN213="CR", AO213="CR", AP213="CR", AQ213="CR", AR213="CR", AS213="CR", AT213="CR", AU213="CR", AV213="CR", AW213="CR", AX213="CR"), "***CLUB RECORD***", "")</f>
        <v/>
      </c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1"/>
      <c r="AS213" s="21"/>
      <c r="AT213" s="21"/>
      <c r="AU213" s="21"/>
      <c r="AV213" s="21"/>
      <c r="AW213" s="21"/>
      <c r="AX213" s="21"/>
    </row>
    <row r="214" spans="1:50" ht="15" x14ac:dyDescent="0.25">
      <c r="A214" s="2" t="s">
        <v>42</v>
      </c>
      <c r="B214" s="2" t="s">
        <v>86</v>
      </c>
      <c r="C214" s="2" t="s">
        <v>87</v>
      </c>
      <c r="D214" s="13" t="s">
        <v>48</v>
      </c>
      <c r="E214" s="14">
        <v>4.0599999999999996</v>
      </c>
      <c r="F214" s="19">
        <v>43632</v>
      </c>
      <c r="G214" s="2" t="s">
        <v>415</v>
      </c>
      <c r="H214" s="2" t="s">
        <v>452</v>
      </c>
      <c r="I214" s="20" t="str">
        <f>IF(OR(K214="CR", J214="CR", L214="CR", M214="CR", N214="CR", O214="CR", P214="CR", Q214="CR", R214="CR", S214="CR",T214="CR", U214="CR", V214="CR", W214="CR", X214="CR", Y214="CR", Z214="CR", AA214="CR", AB214="CR", AC214="CR", AD214="CR", AE214="CR", AF214="CR", AG214="CR", AH214="CR", AI214="CR", AJ214="CR", AK214="CR", AL214="CR", AM214="CR", AN214="CR", AO214="CR", AP214="CR", AQ214="CR", AR214="CR", AS214="CR", AT214="CR", AU214="CR", AV214="CR", AW214="CR", AX214="CR"), "***CLUB RECORD***", "")</f>
        <v/>
      </c>
      <c r="J214" s="21" t="str">
        <f>IF(AND(A214=100, OR(AND(D214='club records'!$B$6, E214&lt;='club records'!$C$6), AND(D214='club records'!$B$7, E214&lt;='club records'!$C$7), AND(D214='club records'!$B$8, E214&lt;='club records'!$C$8), AND(D214='club records'!$B$9, E214&lt;='club records'!$C$9), AND(D214='club records'!$B$10, E214&lt;='club records'!$C$10))),"CR"," ")</f>
        <v xml:space="preserve"> </v>
      </c>
      <c r="K214" s="21" t="str">
        <f>IF(AND(A214=200, OR(AND(D214='club records'!$B$11, E214&lt;='club records'!$C$11), AND(D214='club records'!$B$12, E214&lt;='club records'!$C$12), AND(D214='club records'!$B$13, E214&lt;='club records'!$C$13), AND(D214='club records'!$B$14, E214&lt;='club records'!$C$14), AND(D214='club records'!$B$15, E214&lt;='club records'!$C$15))),"CR"," ")</f>
        <v xml:space="preserve"> </v>
      </c>
      <c r="L214" s="21" t="str">
        <f>IF(AND(A214=300, OR(AND(D214='club records'!$B$16, E214&lt;='club records'!$C$16), AND(D214='club records'!$B$17, E214&lt;='club records'!$C$17))),"CR"," ")</f>
        <v xml:space="preserve"> </v>
      </c>
      <c r="M214" s="21" t="str">
        <f>IF(AND(A214=400, OR(AND(D214='club records'!$B$19, E214&lt;='club records'!$C$19), AND(D214='club records'!$B$20, E214&lt;='club records'!$C$20), AND(D214='club records'!$B$21, E214&lt;='club records'!$C$21))),"CR"," ")</f>
        <v xml:space="preserve"> </v>
      </c>
      <c r="N214" s="21" t="str">
        <f>IF(AND(A214=800, OR(AND(D214='club records'!$B$22, E214&lt;='club records'!$C$22), AND(D214='club records'!$B$23, E214&lt;='club records'!$C$23), AND(D214='club records'!$B$24, E214&lt;='club records'!$C$24), AND(D214='club records'!$B$25, E214&lt;='club records'!$C$25), AND(D214='club records'!$B$26, E214&lt;='club records'!$C$26))),"CR"," ")</f>
        <v xml:space="preserve"> </v>
      </c>
      <c r="O214" s="21" t="str">
        <f>IF(AND(A214=1200, AND(D214='club records'!$B$28, E214&lt;='club records'!$C$28)),"CR"," ")</f>
        <v xml:space="preserve"> </v>
      </c>
      <c r="P214" s="21" t="str">
        <f>IF(AND(A214=1500, OR(AND(D214='club records'!$B$29, E214&lt;='club records'!$C$29), AND(D214='club records'!$B$30, E214&lt;='club records'!$C$30), AND(D214='club records'!$B$31, E214&lt;='club records'!$C$31), AND(D214='club records'!$B$32, E214&lt;='club records'!$C$32), AND(D214='club records'!$B$33, E214&lt;='club records'!$C$33))),"CR"," ")</f>
        <v xml:space="preserve"> </v>
      </c>
      <c r="Q214" s="21" t="str">
        <f>IF(AND(A214="1M", AND(D214='club records'!$B$37,E214&lt;='club records'!$C$37)),"CR"," ")</f>
        <v xml:space="preserve"> </v>
      </c>
      <c r="R214" s="21" t="str">
        <f>IF(AND(A214=3000, OR(AND(D214='club records'!$B$39, E214&lt;='club records'!$C$39), AND(D214='club records'!$B$40, E214&lt;='club records'!$C$40), AND(D214='club records'!$B$41, E214&lt;='club records'!$C$41))),"CR"," ")</f>
        <v xml:space="preserve"> </v>
      </c>
      <c r="S214" s="21" t="str">
        <f>IF(AND(A214=5000, OR(AND(D214='club records'!$B$42, E214&lt;='club records'!$C$42), AND(D214='club records'!$B$43, E214&lt;='club records'!$C$43))),"CR"," ")</f>
        <v xml:space="preserve"> </v>
      </c>
      <c r="T214" s="21" t="str">
        <f>IF(AND(A214=10000, OR(AND(D214='club records'!$B$44, E214&lt;='club records'!$C$44), AND(D214='club records'!$B$45, E214&lt;='club records'!$C$45))),"CR"," ")</f>
        <v xml:space="preserve"> </v>
      </c>
      <c r="U214" s="22" t="str">
        <f>IF(AND(A214="high jump", OR(AND(D214='club records'!$F$1, E214&gt;='club records'!$G$1), AND(D214='club records'!$F$2, E214&gt;='club records'!$G$2), AND(D214='club records'!$F$3, E214&gt;='club records'!$G$3),AND(D214='club records'!$F$4, E214&gt;='club records'!$G$4), AND(D214='club records'!$F$5, E214&gt;='club records'!$G$5))), "CR", " ")</f>
        <v xml:space="preserve"> </v>
      </c>
      <c r="V214" s="22" t="str">
        <f>IF(AND(A214="long jump", OR(AND(D214='club records'!$F$6, E214&gt;='club records'!$G$6), AND(D214='club records'!$F$7, E214&gt;='club records'!$G$7), AND(D214='club records'!$F$8, E214&gt;='club records'!$G$8), AND(D214='club records'!$F$9, E214&gt;='club records'!$G$9), AND(D214='club records'!$F$10, E214&gt;='club records'!$G$10))), "CR", " ")</f>
        <v xml:space="preserve"> </v>
      </c>
      <c r="W214" s="22" t="str">
        <f>IF(AND(A214="triple jump", OR(AND(D214='club records'!$F$11, E214&gt;='club records'!$G$11), AND(D214='club records'!$F$12, E214&gt;='club records'!$G$12), AND(D214='club records'!$F$13, E214&gt;='club records'!$G$13), AND(D214='club records'!$F$14, E214&gt;='club records'!$G$14), AND(D214='club records'!$F$15, E214&gt;='club records'!$G$15))), "CR", " ")</f>
        <v xml:space="preserve"> </v>
      </c>
      <c r="X214" s="22" t="str">
        <f>IF(AND(A214="pole vault", OR(AND(D214='club records'!$F$16, E214&gt;='club records'!$G$16), AND(D214='club records'!$F$17, E214&gt;='club records'!$G$17), AND(D214='club records'!$F$18, E214&gt;='club records'!$G$18), AND(D214='club records'!$F$19, E214&gt;='club records'!$G$19), AND(D214='club records'!$F$20, E214&gt;='club records'!$G$20))), "CR", " ")</f>
        <v xml:space="preserve"> </v>
      </c>
      <c r="Y214" s="22" t="str">
        <f>IF(AND(A214="discus 0.75", AND(D214='club records'!$F$21, E214&gt;='club records'!$G$21)), "CR", " ")</f>
        <v xml:space="preserve"> </v>
      </c>
      <c r="Z214" s="22" t="str">
        <f>IF(AND(A214="discus 1", OR(AND(D214='club records'!$F$22, E214&gt;='club records'!$G$22), AND(D214='club records'!$F$23, E214&gt;='club records'!$G$23), AND(D214='club records'!$F$24, E214&gt;='club records'!$G$24), AND(D214='club records'!$F$25, E214&gt;='club records'!$G$25))), "CR", " ")</f>
        <v xml:space="preserve"> </v>
      </c>
      <c r="AA214" s="22" t="str">
        <f>IF(AND(A214="hammer 3", OR(AND(D214='club records'!$F$26, E214&gt;='club records'!$G$26), AND(D214='club records'!$F$27, E214&gt;='club records'!$G$27), AND(D214='club records'!$F$28, E214&gt;='club records'!$G$28))), "CR", " ")</f>
        <v xml:space="preserve"> </v>
      </c>
      <c r="AB214" s="22" t="str">
        <f>IF(AND(A214="hammer 4", OR(AND(D214='club records'!$F$29, E214&gt;='club records'!$G$29), AND(D214='club records'!$F$30, E214&gt;='club records'!$G$30))), "CR", " ")</f>
        <v xml:space="preserve"> </v>
      </c>
      <c r="AC214" s="22" t="str">
        <f>IF(AND(A214="javelin 400", AND(D214='club records'!$F$31, E214&gt;='club records'!$G$31)), "CR", " ")</f>
        <v xml:space="preserve"> </v>
      </c>
      <c r="AD214" s="22" t="str">
        <f>IF(AND(A214="javelin 500", OR(AND(D214='club records'!$F$32, E214&gt;='club records'!$G$32), AND(D214='club records'!$F$33, E214&gt;='club records'!$G$33))), "CR", " ")</f>
        <v xml:space="preserve"> </v>
      </c>
      <c r="AE214" s="22" t="str">
        <f>IF(AND(A214="javelin 600", OR(AND(D214='club records'!$F$34, E214&gt;='club records'!$G$34), AND(D214='club records'!$F$35, E214&gt;='club records'!$G$35))), "CR", " ")</f>
        <v xml:space="preserve"> </v>
      </c>
      <c r="AF214" s="22" t="str">
        <f>IF(AND(A214="shot 2.72", AND(D214='club records'!$F$36, E214&gt;='club records'!$G$36)), "CR", " ")</f>
        <v xml:space="preserve"> </v>
      </c>
      <c r="AG214" s="22" t="str">
        <f>IF(AND(A214="shot 3", OR(AND(D214='club records'!$F$37, E214&gt;='club records'!$G$37), AND(D214='club records'!$F$38, E214&gt;='club records'!$G$38))), "CR", " ")</f>
        <v xml:space="preserve"> </v>
      </c>
      <c r="AH214" s="22" t="str">
        <f>IF(AND(A214="shot 4", OR(AND(D214='club records'!$F$39, E214&gt;='club records'!$G$39), AND(D214='club records'!$F$40, E214&gt;='club records'!$G$40))), "CR", " ")</f>
        <v xml:space="preserve"> </v>
      </c>
      <c r="AI214" s="22" t="str">
        <f>IF(AND(A214="70H", AND(D214='club records'!$J$6, E214&lt;='club records'!$K$6)), "CR", " ")</f>
        <v xml:space="preserve"> </v>
      </c>
      <c r="AJ214" s="22" t="str">
        <f>IF(AND(A214="75H", AND(D214='club records'!$J$7, E214&lt;='club records'!$K$7)), "CR", " ")</f>
        <v xml:space="preserve"> </v>
      </c>
      <c r="AK214" s="22" t="str">
        <f>IF(AND(A214="80H", AND(D214='club records'!$J$8, E214&lt;='club records'!$K$8)), "CR", " ")</f>
        <v xml:space="preserve"> </v>
      </c>
      <c r="AL214" s="22" t="str">
        <f>IF(AND(A214="100H", OR(AND(D214='club records'!$J$9, E214&lt;='club records'!$K$9), AND(D214='club records'!$J$10, E214&lt;='club records'!$K$10))), "CR", " ")</f>
        <v xml:space="preserve"> </v>
      </c>
      <c r="AM214" s="22" t="str">
        <f>IF(AND(A214="300H", AND(D214='club records'!$J$11, E214&lt;='club records'!$K$11)), "CR", " ")</f>
        <v xml:space="preserve"> </v>
      </c>
      <c r="AN214" s="22" t="str">
        <f>IF(AND(A214="400H", OR(AND(D214='club records'!$J$12, E214&lt;='club records'!$K$12), AND(D214='club records'!$J$13, E214&lt;='club records'!$K$13), AND(D214='club records'!$J$14, E214&lt;='club records'!$K$14))), "CR", " ")</f>
        <v xml:space="preserve"> </v>
      </c>
      <c r="AO214" s="22" t="str">
        <f>IF(AND(A214="1500SC", OR(AND(D214='club records'!$J$15, E214&lt;='club records'!$K$15), AND(D214='club records'!$J$16, E214&lt;='club records'!$K$16))), "CR", " ")</f>
        <v xml:space="preserve"> </v>
      </c>
      <c r="AP214" s="22" t="str">
        <f>IF(AND(A214="2000SC", OR(AND(D214='club records'!$J$18, E214&lt;='club records'!$K$18), AND(D214='club records'!$J$19, E214&lt;='club records'!$K$19))), "CR", " ")</f>
        <v xml:space="preserve"> </v>
      </c>
      <c r="AQ214" s="22" t="str">
        <f>IF(AND(A214="3000SC", AND(D214='club records'!$J$21, E214&lt;='club records'!$K$21)), "CR", " ")</f>
        <v xml:space="preserve"> </v>
      </c>
      <c r="AR214" s="21" t="str">
        <f>IF(AND(A214="4x100", OR(AND(D214='club records'!$N$1, E214&lt;='club records'!$O$1), AND(D214='club records'!$N$2, E214&lt;='club records'!$O$2), AND(D214='club records'!$N$3, E214&lt;='club records'!$O$3), AND(D214='club records'!$N$4, E214&lt;='club records'!$O$4), AND(D214='club records'!$N$5, E214&lt;='club records'!$O$5))), "CR", " ")</f>
        <v xml:space="preserve"> </v>
      </c>
      <c r="AS214" s="21" t="str">
        <f>IF(AND(A214="4x200", OR(AND(D214='club records'!$N$6, E214&lt;='club records'!$O$6), AND(D214='club records'!$N$7, E214&lt;='club records'!$O$7), AND(D214='club records'!$N$8, E214&lt;='club records'!$O$8), AND(D214='club records'!$N$9, E214&lt;='club records'!$O$9), AND(D214='club records'!$N$10, E214&lt;='club records'!$O$10))), "CR", " ")</f>
        <v xml:space="preserve"> </v>
      </c>
      <c r="AT214" s="21" t="str">
        <f>IF(AND(A214="4x300", OR(AND(D214='club records'!$N$11, E214&lt;='club records'!$O$11), AND(D214='club records'!$N$12, E214&lt;='club records'!$O$12))), "CR", " ")</f>
        <v xml:space="preserve"> </v>
      </c>
      <c r="AU214" s="21" t="str">
        <f>IF(AND(A214="4x400", OR(AND(D214='club records'!$N$13, E214&lt;='club records'!$O$13), AND(D214='club records'!$N$14, E214&lt;='club records'!$O$14), AND(D214='club records'!$N$15, E214&lt;='club records'!$O$15))), "CR", " ")</f>
        <v xml:space="preserve"> </v>
      </c>
      <c r="AV214" s="21" t="str">
        <f>IF(AND(A214="3x800", OR(AND(D214='club records'!$N$16, E214&lt;='club records'!$O$16), AND(D214='club records'!$N$17, E214&lt;='club records'!$O$17), AND(D214='club records'!$N$18, E214&lt;='club records'!$O$18), AND(D214='club records'!$N$19, E214&lt;='club records'!$O$19))), "CR", " ")</f>
        <v xml:space="preserve"> </v>
      </c>
      <c r="AW214" s="21" t="str">
        <f>IF(AND(A214="pentathlon", OR(AND(D214='club records'!$N$21, E214&gt;='club records'!$O$21), AND(D214='club records'!$N$22, E214&gt;='club records'!$O$22), AND(D214='club records'!$N$23, E214&gt;='club records'!$O$23), AND(D214='club records'!$N$24, E214&gt;='club records'!$O$24), AND(D214='club records'!$N$25, E214&gt;='club records'!$O$25))), "CR", " ")</f>
        <v xml:space="preserve"> </v>
      </c>
      <c r="AX214" s="21" t="str">
        <f>IF(AND(A214="heptathlon", OR(AND(D214='club records'!$N$26, E214&gt;='club records'!$O$26), AND(D214='club records'!$N$27, E214&gt;='club records'!$O$27), AND(D214='club records'!$N$28, E214&gt;='club records'!$O$28), )), "CR", " ")</f>
        <v xml:space="preserve"> </v>
      </c>
    </row>
    <row r="215" spans="1:50" ht="15" x14ac:dyDescent="0.25">
      <c r="A215" s="2" t="s">
        <v>42</v>
      </c>
      <c r="B215" s="2" t="s">
        <v>16</v>
      </c>
      <c r="C215" s="2" t="s">
        <v>27</v>
      </c>
      <c r="D215" s="13" t="s">
        <v>48</v>
      </c>
      <c r="E215" s="14">
        <v>4.3499999999999996</v>
      </c>
      <c r="F215" s="19">
        <v>43604</v>
      </c>
      <c r="G215" s="2" t="s">
        <v>341</v>
      </c>
      <c r="H215" s="2" t="s">
        <v>386</v>
      </c>
      <c r="I215" s="20" t="str">
        <f>IF(OR(K215="CR", J215="CR", L215="CR", M215="CR", N215="CR", O215="CR", P215="CR", Q215="CR", R215="CR", S215="CR",T215="CR", U215="CR", V215="CR", W215="CR", X215="CR", Y215="CR", Z215="CR", AA215="CR", AB215="CR", AC215="CR", AD215="CR", AE215="CR", AF215="CR", AG215="CR", AH215="CR", AI215="CR", AJ215="CR", AK215="CR", AL215="CR", AM215="CR", AN215="CR", AO215="CR", AP215="CR", AQ215="CR", AR215="CR", AS215="CR", AT215="CR", AU215="CR", AV215="CR", AW215="CR", AX215="CR"), "***CLUB RECORD***", "")</f>
        <v/>
      </c>
      <c r="J215" s="21" t="str">
        <f>IF(AND(A215=100, OR(AND(D215='club records'!$B$6, E215&lt;='club records'!$C$6), AND(D215='club records'!$B$7, E215&lt;='club records'!$C$7), AND(D215='club records'!$B$8, E215&lt;='club records'!$C$8), AND(D215='club records'!$B$9, E215&lt;='club records'!$C$9), AND(D215='club records'!$B$10, E215&lt;='club records'!$C$10))),"CR"," ")</f>
        <v xml:space="preserve"> </v>
      </c>
      <c r="K215" s="21" t="str">
        <f>IF(AND(A215=200, OR(AND(D215='club records'!$B$11, E215&lt;='club records'!$C$11), AND(D215='club records'!$B$12, E215&lt;='club records'!$C$12), AND(D215='club records'!$B$13, E215&lt;='club records'!$C$13), AND(D215='club records'!$B$14, E215&lt;='club records'!$C$14), AND(D215='club records'!$B$15, E215&lt;='club records'!$C$15))),"CR"," ")</f>
        <v xml:space="preserve"> </v>
      </c>
      <c r="L215" s="21" t="str">
        <f>IF(AND(A215=300, OR(AND(D215='club records'!$B$16, E215&lt;='club records'!$C$16), AND(D215='club records'!$B$17, E215&lt;='club records'!$C$17))),"CR"," ")</f>
        <v xml:space="preserve"> </v>
      </c>
      <c r="M215" s="21" t="str">
        <f>IF(AND(A215=400, OR(AND(D215='club records'!$B$19, E215&lt;='club records'!$C$19), AND(D215='club records'!$B$20, E215&lt;='club records'!$C$20), AND(D215='club records'!$B$21, E215&lt;='club records'!$C$21))),"CR"," ")</f>
        <v xml:space="preserve"> </v>
      </c>
      <c r="N215" s="21" t="str">
        <f>IF(AND(A215=800, OR(AND(D215='club records'!$B$22, E215&lt;='club records'!$C$22), AND(D215='club records'!$B$23, E215&lt;='club records'!$C$23), AND(D215='club records'!$B$24, E215&lt;='club records'!$C$24), AND(D215='club records'!$B$25, E215&lt;='club records'!$C$25), AND(D215='club records'!$B$26, E215&lt;='club records'!$C$26))),"CR"," ")</f>
        <v xml:space="preserve"> </v>
      </c>
      <c r="O215" s="21" t="str">
        <f>IF(AND(A215=1200, AND(D215='club records'!$B$28, E215&lt;='club records'!$C$28)),"CR"," ")</f>
        <v xml:space="preserve"> </v>
      </c>
      <c r="P215" s="21" t="str">
        <f>IF(AND(A215=1500, OR(AND(D215='club records'!$B$29, E215&lt;='club records'!$C$29), AND(D215='club records'!$B$30, E215&lt;='club records'!$C$30), AND(D215='club records'!$B$31, E215&lt;='club records'!$C$31), AND(D215='club records'!$B$32, E215&lt;='club records'!$C$32), AND(D215='club records'!$B$33, E215&lt;='club records'!$C$33))),"CR"," ")</f>
        <v xml:space="preserve"> </v>
      </c>
      <c r="Q215" s="21" t="str">
        <f>IF(AND(A215="1M", AND(D215='club records'!$B$37,E215&lt;='club records'!$C$37)),"CR"," ")</f>
        <v xml:space="preserve"> </v>
      </c>
      <c r="R215" s="21" t="str">
        <f>IF(AND(A215=3000, OR(AND(D215='club records'!$B$39, E215&lt;='club records'!$C$39), AND(D215='club records'!$B$40, E215&lt;='club records'!$C$40), AND(D215='club records'!$B$41, E215&lt;='club records'!$C$41))),"CR"," ")</f>
        <v xml:space="preserve"> </v>
      </c>
      <c r="S215" s="21" t="str">
        <f>IF(AND(A215=5000, OR(AND(D215='club records'!$B$42, E215&lt;='club records'!$C$42), AND(D215='club records'!$B$43, E215&lt;='club records'!$C$43))),"CR"," ")</f>
        <v xml:space="preserve"> </v>
      </c>
      <c r="T215" s="21" t="str">
        <f>IF(AND(A215=10000, OR(AND(D215='club records'!$B$44, E215&lt;='club records'!$C$44), AND(D215='club records'!$B$45, E215&lt;='club records'!$C$45))),"CR"," ")</f>
        <v xml:space="preserve"> </v>
      </c>
      <c r="U215" s="22" t="str">
        <f>IF(AND(A215="high jump", OR(AND(D215='club records'!$F$1, E215&gt;='club records'!$G$1), AND(D215='club records'!$F$2, E215&gt;='club records'!$G$2), AND(D215='club records'!$F$3, E215&gt;='club records'!$G$3),AND(D215='club records'!$F$4, E215&gt;='club records'!$G$4), AND(D215='club records'!$F$5, E215&gt;='club records'!$G$5))), "CR", " ")</f>
        <v xml:space="preserve"> </v>
      </c>
      <c r="V215" s="22" t="str">
        <f>IF(AND(A215="long jump", OR(AND(D215='club records'!$F$6, E215&gt;='club records'!$G$6), AND(D215='club records'!$F$7, E215&gt;='club records'!$G$7), AND(D215='club records'!$F$8, E215&gt;='club records'!$G$8), AND(D215='club records'!$F$9, E215&gt;='club records'!$G$9), AND(D215='club records'!$F$10, E215&gt;='club records'!$G$10))), "CR", " ")</f>
        <v xml:space="preserve"> </v>
      </c>
      <c r="W215" s="22" t="str">
        <f>IF(AND(A215="triple jump", OR(AND(D215='club records'!$F$11, E215&gt;='club records'!$G$11), AND(D215='club records'!$F$12, E215&gt;='club records'!$G$12), AND(D215='club records'!$F$13, E215&gt;='club records'!$G$13), AND(D215='club records'!$F$14, E215&gt;='club records'!$G$14), AND(D215='club records'!$F$15, E215&gt;='club records'!$G$15))), "CR", " ")</f>
        <v xml:space="preserve"> </v>
      </c>
      <c r="X215" s="22" t="str">
        <f>IF(AND(A215="pole vault", OR(AND(D215='club records'!$F$16, E215&gt;='club records'!$G$16), AND(D215='club records'!$F$17, E215&gt;='club records'!$G$17), AND(D215='club records'!$F$18, E215&gt;='club records'!$G$18), AND(D215='club records'!$F$19, E215&gt;='club records'!$G$19), AND(D215='club records'!$F$20, E215&gt;='club records'!$G$20))), "CR", " ")</f>
        <v xml:space="preserve"> </v>
      </c>
      <c r="Y215" s="22" t="str">
        <f>IF(AND(A215="discus 0.75", AND(D215='club records'!$F$21, E215&gt;='club records'!$G$21)), "CR", " ")</f>
        <v xml:space="preserve"> </v>
      </c>
      <c r="Z215" s="22" t="str">
        <f>IF(AND(A215="discus 1", OR(AND(D215='club records'!$F$22, E215&gt;='club records'!$G$22), AND(D215='club records'!$F$23, E215&gt;='club records'!$G$23), AND(D215='club records'!$F$24, E215&gt;='club records'!$G$24), AND(D215='club records'!$F$25, E215&gt;='club records'!$G$25))), "CR", " ")</f>
        <v xml:space="preserve"> </v>
      </c>
      <c r="AA215" s="22" t="str">
        <f>IF(AND(A215="hammer 3", OR(AND(D215='club records'!$F$26, E215&gt;='club records'!$G$26), AND(D215='club records'!$F$27, E215&gt;='club records'!$G$27), AND(D215='club records'!$F$28, E215&gt;='club records'!$G$28))), "CR", " ")</f>
        <v xml:space="preserve"> </v>
      </c>
      <c r="AB215" s="22" t="str">
        <f>IF(AND(A215="hammer 4", OR(AND(D215='club records'!$F$29, E215&gt;='club records'!$G$29), AND(D215='club records'!$F$30, E215&gt;='club records'!$G$30))), "CR", " ")</f>
        <v xml:space="preserve"> </v>
      </c>
      <c r="AC215" s="22" t="str">
        <f>IF(AND(A215="javelin 400", AND(D215='club records'!$F$31, E215&gt;='club records'!$G$31)), "CR", " ")</f>
        <v xml:space="preserve"> </v>
      </c>
      <c r="AD215" s="22" t="str">
        <f>IF(AND(A215="javelin 500", OR(AND(D215='club records'!$F$32, E215&gt;='club records'!$G$32), AND(D215='club records'!$F$33, E215&gt;='club records'!$G$33))), "CR", " ")</f>
        <v xml:space="preserve"> </v>
      </c>
      <c r="AE215" s="22" t="str">
        <f>IF(AND(A215="javelin 600", OR(AND(D215='club records'!$F$34, E215&gt;='club records'!$G$34), AND(D215='club records'!$F$35, E215&gt;='club records'!$G$35))), "CR", " ")</f>
        <v xml:space="preserve"> </v>
      </c>
      <c r="AF215" s="22" t="str">
        <f>IF(AND(A215="shot 2.72", AND(D215='club records'!$F$36, E215&gt;='club records'!$G$36)), "CR", " ")</f>
        <v xml:space="preserve"> </v>
      </c>
      <c r="AG215" s="22" t="str">
        <f>IF(AND(A215="shot 3", OR(AND(D215='club records'!$F$37, E215&gt;='club records'!$G$37), AND(D215='club records'!$F$38, E215&gt;='club records'!$G$38))), "CR", " ")</f>
        <v xml:space="preserve"> </v>
      </c>
      <c r="AH215" s="22" t="str">
        <f>IF(AND(A215="shot 4", OR(AND(D215='club records'!$F$39, E215&gt;='club records'!$G$39), AND(D215='club records'!$F$40, E215&gt;='club records'!$G$40))), "CR", " ")</f>
        <v xml:space="preserve"> </v>
      </c>
      <c r="AI215" s="22" t="str">
        <f>IF(AND(A215="70H", AND(D215='club records'!$J$6, E215&lt;='club records'!$K$6)), "CR", " ")</f>
        <v xml:space="preserve"> </v>
      </c>
      <c r="AJ215" s="22" t="str">
        <f>IF(AND(A215="75H", AND(D215='club records'!$J$7, E215&lt;='club records'!$K$7)), "CR", " ")</f>
        <v xml:space="preserve"> </v>
      </c>
      <c r="AK215" s="22" t="str">
        <f>IF(AND(A215="80H", AND(D215='club records'!$J$8, E215&lt;='club records'!$K$8)), "CR", " ")</f>
        <v xml:space="preserve"> </v>
      </c>
      <c r="AL215" s="22" t="str">
        <f>IF(AND(A215="100H", OR(AND(D215='club records'!$J$9, E215&lt;='club records'!$K$9), AND(D215='club records'!$J$10, E215&lt;='club records'!$K$10))), "CR", " ")</f>
        <v xml:space="preserve"> </v>
      </c>
      <c r="AM215" s="22" t="str">
        <f>IF(AND(A215="300H", AND(D215='club records'!$J$11, E215&lt;='club records'!$K$11)), "CR", " ")</f>
        <v xml:space="preserve"> </v>
      </c>
      <c r="AN215" s="22" t="str">
        <f>IF(AND(A215="400H", OR(AND(D215='club records'!$J$12, E215&lt;='club records'!$K$12), AND(D215='club records'!$J$13, E215&lt;='club records'!$K$13), AND(D215='club records'!$J$14, E215&lt;='club records'!$K$14))), "CR", " ")</f>
        <v xml:space="preserve"> </v>
      </c>
      <c r="AO215" s="22" t="str">
        <f>IF(AND(A215="1500SC", OR(AND(D215='club records'!$J$15, E215&lt;='club records'!$K$15), AND(D215='club records'!$J$16, E215&lt;='club records'!$K$16))), "CR", " ")</f>
        <v xml:space="preserve"> </v>
      </c>
      <c r="AP215" s="22" t="str">
        <f>IF(AND(A215="2000SC", OR(AND(D215='club records'!$J$18, E215&lt;='club records'!$K$18), AND(D215='club records'!$J$19, E215&lt;='club records'!$K$19))), "CR", " ")</f>
        <v xml:space="preserve"> </v>
      </c>
      <c r="AQ215" s="22" t="str">
        <f>IF(AND(A215="3000SC", AND(D215='club records'!$J$21, E215&lt;='club records'!$K$21)), "CR", " ")</f>
        <v xml:space="preserve"> </v>
      </c>
      <c r="AR215" s="21" t="str">
        <f>IF(AND(A215="4x100", OR(AND(D215='club records'!$N$1, E215&lt;='club records'!$O$1), AND(D215='club records'!$N$2, E215&lt;='club records'!$O$2), AND(D215='club records'!$N$3, E215&lt;='club records'!$O$3), AND(D215='club records'!$N$4, E215&lt;='club records'!$O$4), AND(D215='club records'!$N$5, E215&lt;='club records'!$O$5))), "CR", " ")</f>
        <v xml:space="preserve"> </v>
      </c>
      <c r="AS215" s="21" t="str">
        <f>IF(AND(A215="4x200", OR(AND(D215='club records'!$N$6, E215&lt;='club records'!$O$6), AND(D215='club records'!$N$7, E215&lt;='club records'!$O$7), AND(D215='club records'!$N$8, E215&lt;='club records'!$O$8), AND(D215='club records'!$N$9, E215&lt;='club records'!$O$9), AND(D215='club records'!$N$10, E215&lt;='club records'!$O$10))), "CR", " ")</f>
        <v xml:space="preserve"> </v>
      </c>
      <c r="AT215" s="21" t="str">
        <f>IF(AND(A215="4x300", OR(AND(D215='club records'!$N$11, E215&lt;='club records'!$O$11), AND(D215='club records'!$N$12, E215&lt;='club records'!$O$12))), "CR", " ")</f>
        <v xml:space="preserve"> </v>
      </c>
      <c r="AU215" s="21" t="str">
        <f>IF(AND(A215="4x400", OR(AND(D215='club records'!$N$13, E215&lt;='club records'!$O$13), AND(D215='club records'!$N$14, E215&lt;='club records'!$O$14), AND(D215='club records'!$N$15, E215&lt;='club records'!$O$15))), "CR", " ")</f>
        <v xml:space="preserve"> </v>
      </c>
      <c r="AV215" s="21" t="str">
        <f>IF(AND(A215="3x800", OR(AND(D215='club records'!$N$16, E215&lt;='club records'!$O$16), AND(D215='club records'!$N$17, E215&lt;='club records'!$O$17), AND(D215='club records'!$N$18, E215&lt;='club records'!$O$18), AND(D215='club records'!$N$19, E215&lt;='club records'!$O$19))), "CR", " ")</f>
        <v xml:space="preserve"> </v>
      </c>
      <c r="AW215" s="21" t="str">
        <f>IF(AND(A215="pentathlon", OR(AND(D215='club records'!$N$21, E215&gt;='club records'!$O$21), AND(D215='club records'!$N$22, E215&gt;='club records'!$O$22), AND(D215='club records'!$N$23, E215&gt;='club records'!$O$23), AND(D215='club records'!$N$24, E215&gt;='club records'!$O$24), AND(D215='club records'!$N$25, E215&gt;='club records'!$O$25))), "CR", " ")</f>
        <v xml:space="preserve"> </v>
      </c>
      <c r="AX215" s="21" t="str">
        <f>IF(AND(A215="heptathlon", OR(AND(D215='club records'!$N$26, E215&gt;='club records'!$O$26), AND(D215='club records'!$N$27, E215&gt;='club records'!$O$27), AND(D215='club records'!$N$28, E215&gt;='club records'!$O$28), )), "CR", " ")</f>
        <v xml:space="preserve"> </v>
      </c>
    </row>
    <row r="216" spans="1:50" ht="15" x14ac:dyDescent="0.25">
      <c r="A216" s="2" t="s">
        <v>42</v>
      </c>
      <c r="B216" s="2" t="s">
        <v>113</v>
      </c>
      <c r="C216" s="2" t="s">
        <v>305</v>
      </c>
      <c r="D216" s="13" t="s">
        <v>48</v>
      </c>
      <c r="E216" s="14">
        <v>4.5199999999999996</v>
      </c>
      <c r="F216" s="19">
        <v>43596</v>
      </c>
      <c r="G216" s="2" t="s">
        <v>341</v>
      </c>
      <c r="H216" s="2" t="s">
        <v>367</v>
      </c>
      <c r="I216" s="20" t="str">
        <f>IF(OR(K216="CR", J216="CR", L216="CR", M216="CR", N216="CR", O216="CR", P216="CR", Q216="CR", R216="CR", S216="CR",T216="CR", U216="CR", V216="CR", W216="CR", X216="CR", Y216="CR", Z216="CR", AA216="CR", AB216="CR", AC216="CR", AD216="CR", AE216="CR", AF216="CR", AG216="CR", AH216="CR", AI216="CR", AJ216="CR", AK216="CR", AL216="CR", AM216="CR", AN216="CR", AO216="CR", AP216="CR", AQ216="CR", AR216="CR", AS216="CR", AT216="CR", AU216="CR", AV216="CR", AW216="CR", AX216="CR"), "***CLUB RECORD***", "")</f>
        <v/>
      </c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1"/>
      <c r="AS216" s="21"/>
      <c r="AT216" s="21"/>
      <c r="AU216" s="21"/>
      <c r="AV216" s="21"/>
      <c r="AW216" s="21"/>
      <c r="AX216" s="21"/>
    </row>
    <row r="217" spans="1:50" ht="15" x14ac:dyDescent="0.25">
      <c r="A217" s="2" t="s">
        <v>173</v>
      </c>
      <c r="B217" s="2" t="s">
        <v>318</v>
      </c>
      <c r="C217" s="2" t="s">
        <v>319</v>
      </c>
      <c r="D217" s="13" t="s">
        <v>48</v>
      </c>
      <c r="E217" s="14">
        <v>4.03</v>
      </c>
      <c r="F217" s="19">
        <v>43582</v>
      </c>
      <c r="G217" s="2" t="s">
        <v>341</v>
      </c>
      <c r="H217" s="2" t="s">
        <v>349</v>
      </c>
      <c r="I217" s="20" t="str">
        <f>IF(OR(K217="CR", J217="CR", L217="CR", M217="CR", N217="CR", O217="CR", P217="CR", Q217="CR", R217="CR", S217="CR",T217="CR", U217="CR", V217="CR", W217="CR", X217="CR", Y217="CR", Z217="CR", AA217="CR", AB217="CR", AC217="CR", AD217="CR", AE217="CR", AF217="CR", AG217="CR", AH217="CR", AI217="CR", AJ217="CR", AK217="CR", AL217="CR", AM217="CR", AN217="CR", AO217="CR", AP217="CR", AQ217="CR", AR217="CR", AS217="CR", AT217="CR", AU217="CR", AV217="CR", AW217="CR", AX217="CR"), "***CLUB RECORD***", "")</f>
        <v/>
      </c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1"/>
      <c r="AS217" s="21"/>
      <c r="AT217" s="21"/>
      <c r="AU217" s="21"/>
      <c r="AV217" s="21"/>
      <c r="AW217" s="21"/>
      <c r="AX217" s="21"/>
    </row>
    <row r="218" spans="1:50" ht="15" x14ac:dyDescent="0.25">
      <c r="A218" s="2" t="s">
        <v>173</v>
      </c>
      <c r="B218" s="2" t="s">
        <v>109</v>
      </c>
      <c r="C218" s="2" t="s">
        <v>100</v>
      </c>
      <c r="D218" s="13" t="s">
        <v>48</v>
      </c>
      <c r="E218" s="14">
        <v>4.7699999999999996</v>
      </c>
      <c r="F218" s="19">
        <v>43604</v>
      </c>
      <c r="G218" s="2" t="s">
        <v>341</v>
      </c>
      <c r="H218" s="2" t="s">
        <v>386</v>
      </c>
      <c r="I218" s="20" t="str">
        <f>IF(OR(K218="CR", J218="CR", L218="CR", M218="CR", N218="CR", O218="CR", P218="CR", Q218="CR", R218="CR", S218="CR",T218="CR", U218="CR", V218="CR", W218="CR", X218="CR", Y218="CR", Z218="CR", AA218="CR", AB218="CR", AC218="CR", AD218="CR", AE218="CR", AF218="CR", AG218="CR", AH218="CR", AI218="CR", AJ218="CR", AK218="CR", AL218="CR", AM218="CR", AN218="CR", AO218="CR", AP218="CR", AQ218="CR", AR218="CR", AS218="CR", AT218="CR", AU218="CR", AV218="CR", AW218="CR", AX218="CR"), "***CLUB RECORD***", "")</f>
        <v/>
      </c>
      <c r="J218" s="21" t="str">
        <f>IF(AND(A218=100, OR(AND(D218='club records'!$B$6, E218&lt;='club records'!$C$6), AND(D218='club records'!$B$7, E218&lt;='club records'!$C$7), AND(D218='club records'!$B$8, E218&lt;='club records'!$C$8), AND(D218='club records'!$B$9, E218&lt;='club records'!$C$9), AND(D218='club records'!$B$10, E218&lt;='club records'!$C$10))),"CR"," ")</f>
        <v xml:space="preserve"> </v>
      </c>
      <c r="K218" s="21" t="str">
        <f>IF(AND(A218=200, OR(AND(D218='club records'!$B$11, E218&lt;='club records'!$C$11), AND(D218='club records'!$B$12, E218&lt;='club records'!$C$12), AND(D218='club records'!$B$13, E218&lt;='club records'!$C$13), AND(D218='club records'!$B$14, E218&lt;='club records'!$C$14), AND(D218='club records'!$B$15, E218&lt;='club records'!$C$15))),"CR"," ")</f>
        <v xml:space="preserve"> </v>
      </c>
      <c r="L218" s="21" t="str">
        <f>IF(AND(A218=300, OR(AND(D218='club records'!$B$16, E218&lt;='club records'!$C$16), AND(D218='club records'!$B$17, E218&lt;='club records'!$C$17))),"CR"," ")</f>
        <v xml:space="preserve"> </v>
      </c>
      <c r="M218" s="21" t="str">
        <f>IF(AND(A218=400, OR(AND(D218='club records'!$B$19, E218&lt;='club records'!$C$19), AND(D218='club records'!$B$20, E218&lt;='club records'!$C$20), AND(D218='club records'!$B$21, E218&lt;='club records'!$C$21))),"CR"," ")</f>
        <v xml:space="preserve"> </v>
      </c>
      <c r="N218" s="21" t="str">
        <f>IF(AND(A218=800, OR(AND(D218='club records'!$B$22, E218&lt;='club records'!$C$22), AND(D218='club records'!$B$23, E218&lt;='club records'!$C$23), AND(D218='club records'!$B$24, E218&lt;='club records'!$C$24), AND(D218='club records'!$B$25, E218&lt;='club records'!$C$25), AND(D218='club records'!$B$26, E218&lt;='club records'!$C$26))),"CR"," ")</f>
        <v xml:space="preserve"> </v>
      </c>
      <c r="O218" s="21" t="str">
        <f>IF(AND(A218=1200, AND(D218='club records'!$B$28, E218&lt;='club records'!$C$28)),"CR"," ")</f>
        <v xml:space="preserve"> </v>
      </c>
      <c r="P218" s="21" t="str">
        <f>IF(AND(A218=1500, OR(AND(D218='club records'!$B$29, E218&lt;='club records'!$C$29), AND(D218='club records'!$B$30, E218&lt;='club records'!$C$30), AND(D218='club records'!$B$31, E218&lt;='club records'!$C$31), AND(D218='club records'!$B$32, E218&lt;='club records'!$C$32), AND(D218='club records'!$B$33, E218&lt;='club records'!$C$33))),"CR"," ")</f>
        <v xml:space="preserve"> </v>
      </c>
      <c r="Q218" s="21" t="str">
        <f>IF(AND(A218="1M", AND(D218='club records'!$B$37,E218&lt;='club records'!$C$37)),"CR"," ")</f>
        <v xml:space="preserve"> </v>
      </c>
      <c r="R218" s="21" t="str">
        <f>IF(AND(A218=3000, OR(AND(D218='club records'!$B$39, E218&lt;='club records'!$C$39), AND(D218='club records'!$B$40, E218&lt;='club records'!$C$40), AND(D218='club records'!$B$41, E218&lt;='club records'!$C$41))),"CR"," ")</f>
        <v xml:space="preserve"> </v>
      </c>
      <c r="S218" s="21" t="str">
        <f>IF(AND(A218=5000, OR(AND(D218='club records'!$B$42, E218&lt;='club records'!$C$42), AND(D218='club records'!$B$43, E218&lt;='club records'!$C$43))),"CR"," ")</f>
        <v xml:space="preserve"> </v>
      </c>
      <c r="T218" s="21" t="str">
        <f>IF(AND(A218=10000, OR(AND(D218='club records'!$B$44, E218&lt;='club records'!$C$44), AND(D218='club records'!$B$45, E218&lt;='club records'!$C$45))),"CR"," ")</f>
        <v xml:space="preserve"> </v>
      </c>
      <c r="U218" s="22" t="str">
        <f>IF(AND(A218="high jump", OR(AND(D218='club records'!$F$1, E218&gt;='club records'!$G$1), AND(D218='club records'!$F$2, E218&gt;='club records'!$G$2), AND(D218='club records'!$F$3, E218&gt;='club records'!$G$3),AND(D218='club records'!$F$4, E218&gt;='club records'!$G$4), AND(D218='club records'!$F$5, E218&gt;='club records'!$G$5))), "CR", " ")</f>
        <v xml:space="preserve"> </v>
      </c>
      <c r="V218" s="22" t="str">
        <f>IF(AND(A218="long jump", OR(AND(D218='club records'!$F$6, E218&gt;='club records'!$G$6), AND(D218='club records'!$F$7, E218&gt;='club records'!$G$7), AND(D218='club records'!$F$8, E218&gt;='club records'!$G$8), AND(D218='club records'!$F$9, E218&gt;='club records'!$G$9), AND(D218='club records'!$F$10, E218&gt;='club records'!$G$10))), "CR", " ")</f>
        <v xml:space="preserve"> </v>
      </c>
      <c r="W218" s="22" t="str">
        <f>IF(AND(A218="triple jump", OR(AND(D218='club records'!$F$11, E218&gt;='club records'!$G$11), AND(D218='club records'!$F$12, E218&gt;='club records'!$G$12), AND(D218='club records'!$F$13, E218&gt;='club records'!$G$13), AND(D218='club records'!$F$14, E218&gt;='club records'!$G$14), AND(D218='club records'!$F$15, E218&gt;='club records'!$G$15))), "CR", " ")</f>
        <v xml:space="preserve"> </v>
      </c>
      <c r="X218" s="22" t="str">
        <f>IF(AND(A218="pole vault", OR(AND(D218='club records'!$F$16, E218&gt;='club records'!$G$16), AND(D218='club records'!$F$17, E218&gt;='club records'!$G$17), AND(D218='club records'!$F$18, E218&gt;='club records'!$G$18), AND(D218='club records'!$F$19, E218&gt;='club records'!$G$19), AND(D218='club records'!$F$20, E218&gt;='club records'!$G$20))), "CR", " ")</f>
        <v xml:space="preserve"> </v>
      </c>
      <c r="Y218" s="22" t="str">
        <f>IF(AND(A218="discus 0.75", AND(D218='club records'!$F$21, E218&gt;='club records'!$G$21)), "CR", " ")</f>
        <v xml:space="preserve"> </v>
      </c>
      <c r="Z218" s="22" t="str">
        <f>IF(AND(A218="discus 1", OR(AND(D218='club records'!$F$22, E218&gt;='club records'!$G$22), AND(D218='club records'!$F$23, E218&gt;='club records'!$G$23), AND(D218='club records'!$F$24, E218&gt;='club records'!$G$24), AND(D218='club records'!$F$25, E218&gt;='club records'!$G$25))), "CR", " ")</f>
        <v xml:space="preserve"> </v>
      </c>
      <c r="AA218" s="22" t="str">
        <f>IF(AND(A218="hammer 3", OR(AND(D218='club records'!$F$26, E218&gt;='club records'!$G$26), AND(D218='club records'!$F$27, E218&gt;='club records'!$G$27), AND(D218='club records'!$F$28, E218&gt;='club records'!$G$28))), "CR", " ")</f>
        <v xml:space="preserve"> </v>
      </c>
      <c r="AB218" s="22" t="str">
        <f>IF(AND(A218="hammer 4", OR(AND(D218='club records'!$F$29, E218&gt;='club records'!$G$29), AND(D218='club records'!$F$30, E218&gt;='club records'!$G$30))), "CR", " ")</f>
        <v xml:space="preserve"> </v>
      </c>
      <c r="AC218" s="22" t="str">
        <f>IF(AND(A218="javelin 400", AND(D218='club records'!$F$31, E218&gt;='club records'!$G$31)), "CR", " ")</f>
        <v xml:space="preserve"> </v>
      </c>
      <c r="AD218" s="22" t="str">
        <f>IF(AND(A218="javelin 500", OR(AND(D218='club records'!$F$32, E218&gt;='club records'!$G$32), AND(D218='club records'!$F$33, E218&gt;='club records'!$G$33))), "CR", " ")</f>
        <v xml:space="preserve"> </v>
      </c>
      <c r="AE218" s="22" t="str">
        <f>IF(AND(A218="javelin 600", OR(AND(D218='club records'!$F$34, E218&gt;='club records'!$G$34), AND(D218='club records'!$F$35, E218&gt;='club records'!$G$35))), "CR", " ")</f>
        <v xml:space="preserve"> </v>
      </c>
      <c r="AF218" s="22" t="str">
        <f>IF(AND(A218="shot 2.72", AND(D218='club records'!$F$36, E218&gt;='club records'!$G$36)), "CR", " ")</f>
        <v xml:space="preserve"> </v>
      </c>
      <c r="AG218" s="22" t="str">
        <f>IF(AND(A218="shot 3", OR(AND(D218='club records'!$F$37, E218&gt;='club records'!$G$37), AND(D218='club records'!$F$38, E218&gt;='club records'!$G$38))), "CR", " ")</f>
        <v xml:space="preserve"> </v>
      </c>
      <c r="AH218" s="22" t="str">
        <f>IF(AND(A218="shot 4", OR(AND(D218='club records'!$F$39, E218&gt;='club records'!$G$39), AND(D218='club records'!$F$40, E218&gt;='club records'!$G$40))), "CR", " ")</f>
        <v xml:space="preserve"> </v>
      </c>
      <c r="AI218" s="22" t="str">
        <f>IF(AND(A218="70H", AND(D218='club records'!$J$6, E218&lt;='club records'!$K$6)), "CR", " ")</f>
        <v xml:space="preserve"> </v>
      </c>
      <c r="AJ218" s="22" t="str">
        <f>IF(AND(A218="75H", AND(D218='club records'!$J$7, E218&lt;='club records'!$K$7)), "CR", " ")</f>
        <v xml:space="preserve"> </v>
      </c>
      <c r="AK218" s="22" t="str">
        <f>IF(AND(A218="80H", AND(D218='club records'!$J$8, E218&lt;='club records'!$K$8)), "CR", " ")</f>
        <v xml:space="preserve"> </v>
      </c>
      <c r="AL218" s="22" t="str">
        <f>IF(AND(A218="100H", OR(AND(D218='club records'!$J$9, E218&lt;='club records'!$K$9), AND(D218='club records'!$J$10, E218&lt;='club records'!$K$10))), "CR", " ")</f>
        <v xml:space="preserve"> </v>
      </c>
      <c r="AM218" s="22" t="str">
        <f>IF(AND(A218="300H", AND(D218='club records'!$J$11, E218&lt;='club records'!$K$11)), "CR", " ")</f>
        <v xml:space="preserve"> </v>
      </c>
      <c r="AN218" s="22" t="str">
        <f>IF(AND(A218="400H", OR(AND(D218='club records'!$J$12, E218&lt;='club records'!$K$12), AND(D218='club records'!$J$13, E218&lt;='club records'!$K$13), AND(D218='club records'!$J$14, E218&lt;='club records'!$K$14))), "CR", " ")</f>
        <v xml:space="preserve"> </v>
      </c>
      <c r="AO218" s="22" t="str">
        <f>IF(AND(A218="1500SC", OR(AND(D218='club records'!$J$15, E218&lt;='club records'!$K$15), AND(D218='club records'!$J$16, E218&lt;='club records'!$K$16))), "CR", " ")</f>
        <v xml:space="preserve"> </v>
      </c>
      <c r="AP218" s="22" t="str">
        <f>IF(AND(A218="2000SC", OR(AND(D218='club records'!$J$18, E218&lt;='club records'!$K$18), AND(D218='club records'!$J$19, E218&lt;='club records'!$K$19))), "CR", " ")</f>
        <v xml:space="preserve"> </v>
      </c>
      <c r="AQ218" s="22" t="str">
        <f>IF(AND(A218="3000SC", AND(D218='club records'!$J$21, E218&lt;='club records'!$K$21)), "CR", " ")</f>
        <v xml:space="preserve"> </v>
      </c>
      <c r="AR218" s="21" t="str">
        <f>IF(AND(A218="4x100", OR(AND(D218='club records'!$N$1, E218&lt;='club records'!$O$1), AND(D218='club records'!$N$2, E218&lt;='club records'!$O$2), AND(D218='club records'!$N$3, E218&lt;='club records'!$O$3), AND(D218='club records'!$N$4, E218&lt;='club records'!$O$4), AND(D218='club records'!$N$5, E218&lt;='club records'!$O$5))), "CR", " ")</f>
        <v xml:space="preserve"> </v>
      </c>
      <c r="AS218" s="21" t="str">
        <f>IF(AND(A218="4x200", OR(AND(D218='club records'!$N$6, E218&lt;='club records'!$O$6), AND(D218='club records'!$N$7, E218&lt;='club records'!$O$7), AND(D218='club records'!$N$8, E218&lt;='club records'!$O$8), AND(D218='club records'!$N$9, E218&lt;='club records'!$O$9), AND(D218='club records'!$N$10, E218&lt;='club records'!$O$10))), "CR", " ")</f>
        <v xml:space="preserve"> </v>
      </c>
      <c r="AT218" s="21" t="str">
        <f>IF(AND(A218="4x300", OR(AND(D218='club records'!$N$11, E218&lt;='club records'!$O$11), AND(D218='club records'!$N$12, E218&lt;='club records'!$O$12))), "CR", " ")</f>
        <v xml:space="preserve"> </v>
      </c>
      <c r="AU218" s="21" t="str">
        <f>IF(AND(A218="4x400", OR(AND(D218='club records'!$N$13, E218&lt;='club records'!$O$13), AND(D218='club records'!$N$14, E218&lt;='club records'!$O$14), AND(D218='club records'!$N$15, E218&lt;='club records'!$O$15))), "CR", " ")</f>
        <v xml:space="preserve"> </v>
      </c>
      <c r="AV218" s="21" t="str">
        <f>IF(AND(A218="3x800", OR(AND(D218='club records'!$N$16, E218&lt;='club records'!$O$16), AND(D218='club records'!$N$17, E218&lt;='club records'!$O$17), AND(D218='club records'!$N$18, E218&lt;='club records'!$O$18), AND(D218='club records'!$N$19, E218&lt;='club records'!$O$19))), "CR", " ")</f>
        <v xml:space="preserve"> </v>
      </c>
      <c r="AW218" s="21" t="str">
        <f>IF(AND(A218="pentathlon", OR(AND(D218='club records'!$N$21, E218&gt;='club records'!$O$21), AND(D218='club records'!$N$22, E218&gt;='club records'!$O$22), AND(D218='club records'!$N$23, E218&gt;='club records'!$O$23), AND(D218='club records'!$N$24, E218&gt;='club records'!$O$24), AND(D218='club records'!$N$25, E218&gt;='club records'!$O$25))), "CR", " ")</f>
        <v xml:space="preserve"> </v>
      </c>
      <c r="AX218" s="21" t="str">
        <f>IF(AND(A218="heptathlon", OR(AND(D218='club records'!$N$26, E218&gt;='club records'!$O$26), AND(D218='club records'!$N$27, E218&gt;='club records'!$O$27), AND(D218='club records'!$N$28, E218&gt;='club records'!$O$28), )), "CR", " ")</f>
        <v xml:space="preserve"> </v>
      </c>
    </row>
    <row r="219" spans="1:50" ht="15" x14ac:dyDescent="0.25">
      <c r="A219" s="2" t="s">
        <v>173</v>
      </c>
      <c r="B219" s="2" t="s">
        <v>196</v>
      </c>
      <c r="C219" s="2" t="s">
        <v>197</v>
      </c>
      <c r="D219" s="13" t="s">
        <v>48</v>
      </c>
      <c r="E219" s="14">
        <v>4.91</v>
      </c>
      <c r="F219" s="19">
        <v>43639</v>
      </c>
      <c r="G219" s="2" t="s">
        <v>415</v>
      </c>
      <c r="H219" s="2" t="s">
        <v>469</v>
      </c>
      <c r="I219" s="20" t="str">
        <f>IF(OR(K219="CR", J219="CR", L219="CR", M219="CR", N219="CR", O219="CR", P219="CR", Q219="CR", R219="CR", S219="CR",T219="CR", U219="CR", V219="CR", W219="CR", X219="CR", Y219="CR", Z219="CR", AA219="CR", AB219="CR", AC219="CR", AD219="CR", AE219="CR", AF219="CR", AG219="CR", AH219="CR", AI219="CR", AJ219="CR", AK219="CR", AL219="CR", AM219="CR", AN219="CR", AO219="CR", AP219="CR", AQ219="CR", AR219="CR", AS219="CR", AT219="CR", AU219="CR", AV219="CR", AW219="CR", AX219="CR"), "***CLUB RECORD***", "")</f>
        <v/>
      </c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1"/>
      <c r="AS219" s="21"/>
      <c r="AT219" s="21"/>
      <c r="AU219" s="21"/>
      <c r="AV219" s="21"/>
      <c r="AW219" s="21"/>
      <c r="AX219" s="21"/>
    </row>
    <row r="220" spans="1:50" ht="15" x14ac:dyDescent="0.25">
      <c r="A220" s="2" t="s">
        <v>173</v>
      </c>
      <c r="B220" s="2" t="s">
        <v>139</v>
      </c>
      <c r="C220" s="2" t="s">
        <v>140</v>
      </c>
      <c r="D220" s="13" t="s">
        <v>48</v>
      </c>
      <c r="E220" s="14">
        <v>5.17</v>
      </c>
      <c r="F220" s="19">
        <v>43632</v>
      </c>
      <c r="G220" s="2" t="s">
        <v>415</v>
      </c>
      <c r="H220" s="2" t="s">
        <v>452</v>
      </c>
      <c r="I220" s="20" t="str">
        <f>IF(OR(K220="CR", J220="CR", L220="CR", M220="CR", N220="CR", O220="CR", P220="CR", Q220="CR", R220="CR", S220="CR",T220="CR", U220="CR", V220="CR", W220="CR", X220="CR", Y220="CR", Z220="CR", AA220="CR", AB220="CR", AC220="CR", AD220="CR", AE220="CR", AF220="CR", AG220="CR", AH220="CR", AI220="CR", AJ220="CR", AK220="CR", AL220="CR", AM220="CR", AN220="CR", AO220="CR", AP220="CR", AQ220="CR", AR220="CR", AS220="CR", AT220="CR", AU220="CR", AV220="CR", AW220="CR", AX220="CR"), "***CLUB RECORD***", "")</f>
        <v/>
      </c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1"/>
      <c r="AS220" s="21"/>
      <c r="AT220" s="21"/>
      <c r="AU220" s="21"/>
      <c r="AV220" s="21"/>
      <c r="AW220" s="21"/>
      <c r="AX220" s="21"/>
    </row>
    <row r="221" spans="1:50" ht="15" x14ac:dyDescent="0.25">
      <c r="A221" s="2" t="s">
        <v>173</v>
      </c>
      <c r="B221" s="2" t="s">
        <v>198</v>
      </c>
      <c r="C221" s="2" t="s">
        <v>199</v>
      </c>
      <c r="D221" s="13" t="s">
        <v>48</v>
      </c>
      <c r="E221" s="14">
        <v>7.18</v>
      </c>
      <c r="F221" s="19">
        <v>43632</v>
      </c>
      <c r="G221" s="2" t="s">
        <v>415</v>
      </c>
      <c r="H221" s="2" t="s">
        <v>452</v>
      </c>
      <c r="I221" s="20" t="str">
        <f>IF(OR(K221="CR", J221="CR", L221="CR", M221="CR", N221="CR", O221="CR", P221="CR", Q221="CR", R221="CR", S221="CR",T221="CR", U221="CR", V221="CR", W221="CR", X221="CR", Y221="CR", Z221="CR", AA221="CR", AB221="CR", AC221="CR", AD221="CR", AE221="CR", AF221="CR", AG221="CR", AH221="CR", AI221="CR", AJ221="CR", AK221="CR", AL221="CR", AM221="CR", AN221="CR", AO221="CR", AP221="CR", AQ221="CR", AR221="CR", AS221="CR", AT221="CR", AU221="CR", AV221="CR", AW221="CR", AX221="CR"), "***CLUB RECORD***", "")</f>
        <v/>
      </c>
      <c r="J221" s="21" t="str">
        <f>IF(AND(A221=100, OR(AND(D221='club records'!$B$6, E221&lt;='club records'!$C$6), AND(D221='club records'!$B$7, E221&lt;='club records'!$C$7), AND(D221='club records'!$B$8, E221&lt;='club records'!$C$8), AND(D221='club records'!$B$9, E221&lt;='club records'!$C$9), AND(D221='club records'!$B$10, E221&lt;='club records'!$C$10))),"CR"," ")</f>
        <v xml:space="preserve"> </v>
      </c>
      <c r="K221" s="21" t="str">
        <f>IF(AND(A221=200, OR(AND(D221='club records'!$B$11, E221&lt;='club records'!$C$11), AND(D221='club records'!$B$12, E221&lt;='club records'!$C$12), AND(D221='club records'!$B$13, E221&lt;='club records'!$C$13), AND(D221='club records'!$B$14, E221&lt;='club records'!$C$14), AND(D221='club records'!$B$15, E221&lt;='club records'!$C$15))),"CR"," ")</f>
        <v xml:space="preserve"> </v>
      </c>
      <c r="L221" s="21" t="str">
        <f>IF(AND(A221=300, OR(AND(D221='club records'!$B$16, E221&lt;='club records'!$C$16), AND(D221='club records'!$B$17, E221&lt;='club records'!$C$17))),"CR"," ")</f>
        <v xml:space="preserve"> </v>
      </c>
      <c r="M221" s="21" t="str">
        <f>IF(AND(A221=400, OR(AND(D221='club records'!$B$19, E221&lt;='club records'!$C$19), AND(D221='club records'!$B$20, E221&lt;='club records'!$C$20), AND(D221='club records'!$B$21, E221&lt;='club records'!$C$21))),"CR"," ")</f>
        <v xml:space="preserve"> </v>
      </c>
      <c r="N221" s="21" t="str">
        <f>IF(AND(A221=800, OR(AND(D221='club records'!$B$22, E221&lt;='club records'!$C$22), AND(D221='club records'!$B$23, E221&lt;='club records'!$C$23), AND(D221='club records'!$B$24, E221&lt;='club records'!$C$24), AND(D221='club records'!$B$25, E221&lt;='club records'!$C$25), AND(D221='club records'!$B$26, E221&lt;='club records'!$C$26))),"CR"," ")</f>
        <v xml:space="preserve"> </v>
      </c>
      <c r="O221" s="21" t="str">
        <f>IF(AND(A221=1200, AND(D221='club records'!$B$28, E221&lt;='club records'!$C$28)),"CR"," ")</f>
        <v xml:space="preserve"> </v>
      </c>
      <c r="P221" s="21" t="str">
        <f>IF(AND(A221=1500, OR(AND(D221='club records'!$B$29, E221&lt;='club records'!$C$29), AND(D221='club records'!$B$30, E221&lt;='club records'!$C$30), AND(D221='club records'!$B$31, E221&lt;='club records'!$C$31), AND(D221='club records'!$B$32, E221&lt;='club records'!$C$32), AND(D221='club records'!$B$33, E221&lt;='club records'!$C$33))),"CR"," ")</f>
        <v xml:space="preserve"> </v>
      </c>
      <c r="Q221" s="21" t="str">
        <f>IF(AND(A221="1M", AND(D221='club records'!$B$37,E221&lt;='club records'!$C$37)),"CR"," ")</f>
        <v xml:space="preserve"> </v>
      </c>
      <c r="R221" s="21" t="str">
        <f>IF(AND(A221=3000, OR(AND(D221='club records'!$B$39, E221&lt;='club records'!$C$39), AND(D221='club records'!$B$40, E221&lt;='club records'!$C$40), AND(D221='club records'!$B$41, E221&lt;='club records'!$C$41))),"CR"," ")</f>
        <v xml:space="preserve"> </v>
      </c>
      <c r="S221" s="21" t="str">
        <f>IF(AND(A221=5000, OR(AND(D221='club records'!$B$42, E221&lt;='club records'!$C$42), AND(D221='club records'!$B$43, E221&lt;='club records'!$C$43))),"CR"," ")</f>
        <v xml:space="preserve"> </v>
      </c>
      <c r="T221" s="21" t="str">
        <f>IF(AND(A221=10000, OR(AND(D221='club records'!$B$44, E221&lt;='club records'!$C$44), AND(D221='club records'!$B$45, E221&lt;='club records'!$C$45))),"CR"," ")</f>
        <v xml:space="preserve"> </v>
      </c>
      <c r="U221" s="22" t="str">
        <f>IF(AND(A221="high jump", OR(AND(D221='club records'!$F$1, E221&gt;='club records'!$G$1), AND(D221='club records'!$F$2, E221&gt;='club records'!$G$2), AND(D221='club records'!$F$3, E221&gt;='club records'!$G$3),AND(D221='club records'!$F$4, E221&gt;='club records'!$G$4), AND(D221='club records'!$F$5, E221&gt;='club records'!$G$5))), "CR", " ")</f>
        <v xml:space="preserve"> </v>
      </c>
      <c r="V221" s="22" t="str">
        <f>IF(AND(A221="long jump", OR(AND(D221='club records'!$F$6, E221&gt;='club records'!$G$6), AND(D221='club records'!$F$7, E221&gt;='club records'!$G$7), AND(D221='club records'!$F$8, E221&gt;='club records'!$G$8), AND(D221='club records'!$F$9, E221&gt;='club records'!$G$9), AND(D221='club records'!$F$10, E221&gt;='club records'!$G$10))), "CR", " ")</f>
        <v xml:space="preserve"> </v>
      </c>
      <c r="W221" s="22" t="str">
        <f>IF(AND(A221="triple jump", OR(AND(D221='club records'!$F$11, E221&gt;='club records'!$G$11), AND(D221='club records'!$F$12, E221&gt;='club records'!$G$12), AND(D221='club records'!$F$13, E221&gt;='club records'!$G$13), AND(D221='club records'!$F$14, E221&gt;='club records'!$G$14), AND(D221='club records'!$F$15, E221&gt;='club records'!$G$15))), "CR", " ")</f>
        <v xml:space="preserve"> </v>
      </c>
      <c r="X221" s="22" t="str">
        <f>IF(AND(A221="pole vault", OR(AND(D221='club records'!$F$16, E221&gt;='club records'!$G$16), AND(D221='club records'!$F$17, E221&gt;='club records'!$G$17), AND(D221='club records'!$F$18, E221&gt;='club records'!$G$18), AND(D221='club records'!$F$19, E221&gt;='club records'!$G$19), AND(D221='club records'!$F$20, E221&gt;='club records'!$G$20))), "CR", " ")</f>
        <v xml:space="preserve"> </v>
      </c>
      <c r="Y221" s="22" t="str">
        <f>IF(AND(A221="discus 0.75", AND(D221='club records'!$F$21, E221&gt;='club records'!$G$21)), "CR", " ")</f>
        <v xml:space="preserve"> </v>
      </c>
      <c r="Z221" s="22" t="str">
        <f>IF(AND(A221="discus 1", OR(AND(D221='club records'!$F$22, E221&gt;='club records'!$G$22), AND(D221='club records'!$F$23, E221&gt;='club records'!$G$23), AND(D221='club records'!$F$24, E221&gt;='club records'!$G$24), AND(D221='club records'!$F$25, E221&gt;='club records'!$G$25))), "CR", " ")</f>
        <v xml:space="preserve"> </v>
      </c>
      <c r="AA221" s="22" t="str">
        <f>IF(AND(A221="hammer 3", OR(AND(D221='club records'!$F$26, E221&gt;='club records'!$G$26), AND(D221='club records'!$F$27, E221&gt;='club records'!$G$27), AND(D221='club records'!$F$28, E221&gt;='club records'!$G$28))), "CR", " ")</f>
        <v xml:space="preserve"> </v>
      </c>
      <c r="AB221" s="22" t="str">
        <f>IF(AND(A221="hammer 4", OR(AND(D221='club records'!$F$29, E221&gt;='club records'!$G$29), AND(D221='club records'!$F$30, E221&gt;='club records'!$G$30))), "CR", " ")</f>
        <v xml:space="preserve"> </v>
      </c>
      <c r="AC221" s="22" t="str">
        <f>IF(AND(A221="javelin 400", AND(D221='club records'!$F$31, E221&gt;='club records'!$G$31)), "CR", " ")</f>
        <v xml:space="preserve"> </v>
      </c>
      <c r="AD221" s="22" t="str">
        <f>IF(AND(A221="javelin 500", OR(AND(D221='club records'!$F$32, E221&gt;='club records'!$G$32), AND(D221='club records'!$F$33, E221&gt;='club records'!$G$33))), "CR", " ")</f>
        <v xml:space="preserve"> </v>
      </c>
      <c r="AE221" s="22" t="str">
        <f>IF(AND(A221="javelin 600", OR(AND(D221='club records'!$F$34, E221&gt;='club records'!$G$34), AND(D221='club records'!$F$35, E221&gt;='club records'!$G$35))), "CR", " ")</f>
        <v xml:space="preserve"> </v>
      </c>
      <c r="AF221" s="22" t="str">
        <f>IF(AND(A221="shot 2.72", AND(D221='club records'!$F$36, E221&gt;='club records'!$G$36)), "CR", " ")</f>
        <v xml:space="preserve"> </v>
      </c>
      <c r="AG221" s="22" t="str">
        <f>IF(AND(A221="shot 3", OR(AND(D221='club records'!$F$37, E221&gt;='club records'!$G$37), AND(D221='club records'!$F$38, E221&gt;='club records'!$G$38))), "CR", " ")</f>
        <v xml:space="preserve"> </v>
      </c>
      <c r="AH221" s="22" t="str">
        <f>IF(AND(A221="shot 4", OR(AND(D221='club records'!$F$39, E221&gt;='club records'!$G$39), AND(D221='club records'!$F$40, E221&gt;='club records'!$G$40))), "CR", " ")</f>
        <v xml:space="preserve"> </v>
      </c>
      <c r="AI221" s="22" t="str">
        <f>IF(AND(A221="70H", AND(D221='club records'!$J$6, E221&lt;='club records'!$K$6)), "CR", " ")</f>
        <v xml:space="preserve"> </v>
      </c>
      <c r="AJ221" s="22" t="str">
        <f>IF(AND(A221="75H", AND(D221='club records'!$J$7, E221&lt;='club records'!$K$7)), "CR", " ")</f>
        <v xml:space="preserve"> </v>
      </c>
      <c r="AK221" s="22" t="str">
        <f>IF(AND(A221="80H", AND(D221='club records'!$J$8, E221&lt;='club records'!$K$8)), "CR", " ")</f>
        <v xml:space="preserve"> </v>
      </c>
      <c r="AL221" s="22" t="str">
        <f>IF(AND(A221="100H", OR(AND(D221='club records'!$J$9, E221&lt;='club records'!$K$9), AND(D221='club records'!$J$10, E221&lt;='club records'!$K$10))), "CR", " ")</f>
        <v xml:space="preserve"> </v>
      </c>
      <c r="AM221" s="22" t="str">
        <f>IF(AND(A221="300H", AND(D221='club records'!$J$11, E221&lt;='club records'!$K$11)), "CR", " ")</f>
        <v xml:space="preserve"> </v>
      </c>
      <c r="AN221" s="22" t="str">
        <f>IF(AND(A221="400H", OR(AND(D221='club records'!$J$12, E221&lt;='club records'!$K$12), AND(D221='club records'!$J$13, E221&lt;='club records'!$K$13), AND(D221='club records'!$J$14, E221&lt;='club records'!$K$14))), "CR", " ")</f>
        <v xml:space="preserve"> </v>
      </c>
      <c r="AO221" s="22" t="str">
        <f>IF(AND(A221="1500SC", OR(AND(D221='club records'!$J$15, E221&lt;='club records'!$K$15), AND(D221='club records'!$J$16, E221&lt;='club records'!$K$16))), "CR", " ")</f>
        <v xml:space="preserve"> </v>
      </c>
      <c r="AP221" s="22" t="str">
        <f>IF(AND(A221="2000SC", OR(AND(D221='club records'!$J$18, E221&lt;='club records'!$K$18), AND(D221='club records'!$J$19, E221&lt;='club records'!$K$19))), "CR", " ")</f>
        <v xml:space="preserve"> </v>
      </c>
      <c r="AQ221" s="22" t="str">
        <f>IF(AND(A221="3000SC", AND(D221='club records'!$J$21, E221&lt;='club records'!$K$21)), "CR", " ")</f>
        <v xml:space="preserve"> </v>
      </c>
      <c r="AR221" s="21" t="str">
        <f>IF(AND(A221="4x100", OR(AND(D221='club records'!$N$1, E221&lt;='club records'!$O$1), AND(D221='club records'!$N$2, E221&lt;='club records'!$O$2), AND(D221='club records'!$N$3, E221&lt;='club records'!$O$3), AND(D221='club records'!$N$4, E221&lt;='club records'!$O$4), AND(D221='club records'!$N$5, E221&lt;='club records'!$O$5))), "CR", " ")</f>
        <v xml:space="preserve"> </v>
      </c>
      <c r="AS221" s="21" t="str">
        <f>IF(AND(A221="4x200", OR(AND(D221='club records'!$N$6, E221&lt;='club records'!$O$6), AND(D221='club records'!$N$7, E221&lt;='club records'!$O$7), AND(D221='club records'!$N$8, E221&lt;='club records'!$O$8), AND(D221='club records'!$N$9, E221&lt;='club records'!$O$9), AND(D221='club records'!$N$10, E221&lt;='club records'!$O$10))), "CR", " ")</f>
        <v xml:space="preserve"> </v>
      </c>
      <c r="AT221" s="21" t="str">
        <f>IF(AND(A221="4x300", OR(AND(D221='club records'!$N$11, E221&lt;='club records'!$O$11), AND(D221='club records'!$N$12, E221&lt;='club records'!$O$12))), "CR", " ")</f>
        <v xml:space="preserve"> </v>
      </c>
      <c r="AU221" s="21" t="str">
        <f>IF(AND(A221="4x400", OR(AND(D221='club records'!$N$13, E221&lt;='club records'!$O$13), AND(D221='club records'!$N$14, E221&lt;='club records'!$O$14), AND(D221='club records'!$N$15, E221&lt;='club records'!$O$15))), "CR", " ")</f>
        <v xml:space="preserve"> </v>
      </c>
      <c r="AV221" s="21" t="str">
        <f>IF(AND(A221="3x800", OR(AND(D221='club records'!$N$16, E221&lt;='club records'!$O$16), AND(D221='club records'!$N$17, E221&lt;='club records'!$O$17), AND(D221='club records'!$N$18, E221&lt;='club records'!$O$18), AND(D221='club records'!$N$19, E221&lt;='club records'!$O$19))), "CR", " ")</f>
        <v xml:space="preserve"> </v>
      </c>
      <c r="AW221" s="21" t="str">
        <f>IF(AND(A221="pentathlon", OR(AND(D221='club records'!$N$21, E221&gt;='club records'!$O$21), AND(D221='club records'!$N$22, E221&gt;='club records'!$O$22), AND(D221='club records'!$N$23, E221&gt;='club records'!$O$23), AND(D221='club records'!$N$24, E221&gt;='club records'!$O$24), AND(D221='club records'!$N$25, E221&gt;='club records'!$O$25))), "CR", " ")</f>
        <v xml:space="preserve"> </v>
      </c>
      <c r="AX221" s="21" t="str">
        <f>IF(AND(A221="heptathlon", OR(AND(D221='club records'!$N$26, E221&gt;='club records'!$O$26), AND(D221='club records'!$N$27, E221&gt;='club records'!$O$27), AND(D221='club records'!$N$28, E221&gt;='club records'!$O$28), )), "CR", " ")</f>
        <v xml:space="preserve"> </v>
      </c>
    </row>
    <row r="222" spans="1:50" ht="15" x14ac:dyDescent="0.25">
      <c r="B222" s="2" t="s">
        <v>156</v>
      </c>
      <c r="C222" s="2" t="s">
        <v>195</v>
      </c>
      <c r="D222" s="13" t="s">
        <v>48</v>
      </c>
      <c r="I222" s="20" t="str">
        <f>IF(OR(K222="CR", J222="CR", L222="CR", M222="CR", N222="CR", O222="CR", P222="CR", Q222="CR", R222="CR", S222="CR",T222="CR", U222="CR", V222="CR", W222="CR", X222="CR", Y222="CR", Z222="CR", AA222="CR", AB222="CR", AC222="CR", AD222="CR", AE222="CR", AF222="CR", AG222="CR", AH222="CR", AI222="CR", AJ222="CR", AK222="CR", AL222="CR", AM222="CR", AN222="CR", AO222="CR", AP222="CR", AQ222="CR", AR222="CR", AS222="CR", AT222="CR", AU222="CR", AV222="CR", AW222="CR", AX222="CR"), "***CLUB RECORD***", "")</f>
        <v/>
      </c>
      <c r="J222" s="21" t="str">
        <f>IF(AND(A222=100, OR(AND(D222='club records'!$B$6, E222&lt;='club records'!$C$6), AND(D222='club records'!$B$7, E222&lt;='club records'!$C$7), AND(D222='club records'!$B$8, E222&lt;='club records'!$C$8), AND(D222='club records'!$B$9, E222&lt;='club records'!$C$9), AND(D222='club records'!$B$10, E222&lt;='club records'!$C$10))),"CR"," ")</f>
        <v xml:space="preserve"> </v>
      </c>
      <c r="K222" s="21" t="str">
        <f>IF(AND(A222=200, OR(AND(D222='club records'!$B$11, E222&lt;='club records'!$C$11), AND(D222='club records'!$B$12, E222&lt;='club records'!$C$12), AND(D222='club records'!$B$13, E222&lt;='club records'!$C$13), AND(D222='club records'!$B$14, E222&lt;='club records'!$C$14), AND(D222='club records'!$B$15, E222&lt;='club records'!$C$15))),"CR"," ")</f>
        <v xml:space="preserve"> </v>
      </c>
      <c r="L222" s="21" t="str">
        <f>IF(AND(A222=300, OR(AND(D222='club records'!$B$16, E222&lt;='club records'!$C$16), AND(D222='club records'!$B$17, E222&lt;='club records'!$C$17))),"CR"," ")</f>
        <v xml:space="preserve"> </v>
      </c>
      <c r="M222" s="21" t="str">
        <f>IF(AND(A222=400, OR(AND(D222='club records'!$B$19, E222&lt;='club records'!$C$19), AND(D222='club records'!$B$20, E222&lt;='club records'!$C$20), AND(D222='club records'!$B$21, E222&lt;='club records'!$C$21))),"CR"," ")</f>
        <v xml:space="preserve"> </v>
      </c>
      <c r="N222" s="21" t="str">
        <f>IF(AND(A222=800, OR(AND(D222='club records'!$B$22, E222&lt;='club records'!$C$22), AND(D222='club records'!$B$23, E222&lt;='club records'!$C$23), AND(D222='club records'!$B$24, E222&lt;='club records'!$C$24), AND(D222='club records'!$B$25, E222&lt;='club records'!$C$25), AND(D222='club records'!$B$26, E222&lt;='club records'!$C$26))),"CR"," ")</f>
        <v xml:space="preserve"> </v>
      </c>
      <c r="O222" s="21" t="str">
        <f>IF(AND(A222=1200, AND(D222='club records'!$B$28, E222&lt;='club records'!$C$28)),"CR"," ")</f>
        <v xml:space="preserve"> </v>
      </c>
      <c r="P222" s="21" t="str">
        <f>IF(AND(A222=1500, OR(AND(D222='club records'!$B$29, E222&lt;='club records'!$C$29), AND(D222='club records'!$B$30, E222&lt;='club records'!$C$30), AND(D222='club records'!$B$31, E222&lt;='club records'!$C$31), AND(D222='club records'!$B$32, E222&lt;='club records'!$C$32), AND(D222='club records'!$B$33, E222&lt;='club records'!$C$33))),"CR"," ")</f>
        <v xml:space="preserve"> </v>
      </c>
      <c r="Q222" s="21" t="str">
        <f>IF(AND(A222="1M", AND(D222='club records'!$B$37,E222&lt;='club records'!$C$37)),"CR"," ")</f>
        <v xml:space="preserve"> </v>
      </c>
      <c r="R222" s="21" t="str">
        <f>IF(AND(A222=3000, OR(AND(D222='club records'!$B$39, E222&lt;='club records'!$C$39), AND(D222='club records'!$B$40, E222&lt;='club records'!$C$40), AND(D222='club records'!$B$41, E222&lt;='club records'!$C$41))),"CR"," ")</f>
        <v xml:space="preserve"> </v>
      </c>
      <c r="S222" s="21" t="str">
        <f>IF(AND(A222=5000, OR(AND(D222='club records'!$B$42, E222&lt;='club records'!$C$42), AND(D222='club records'!$B$43, E222&lt;='club records'!$C$43))),"CR"," ")</f>
        <v xml:space="preserve"> </v>
      </c>
      <c r="T222" s="21" t="str">
        <f>IF(AND(A222=10000, OR(AND(D222='club records'!$B$44, E222&lt;='club records'!$C$44), AND(D222='club records'!$B$45, E222&lt;='club records'!$C$45))),"CR"," ")</f>
        <v xml:space="preserve"> </v>
      </c>
      <c r="U222" s="22" t="str">
        <f>IF(AND(A222="high jump", OR(AND(D222='club records'!$F$1, E222&gt;='club records'!$G$1), AND(D222='club records'!$F$2, E222&gt;='club records'!$G$2), AND(D222='club records'!$F$3, E222&gt;='club records'!$G$3),AND(D222='club records'!$F$4, E222&gt;='club records'!$G$4), AND(D222='club records'!$F$5, E222&gt;='club records'!$G$5))), "CR", " ")</f>
        <v xml:space="preserve"> </v>
      </c>
      <c r="V222" s="22" t="str">
        <f>IF(AND(A222="long jump", OR(AND(D222='club records'!$F$6, E222&gt;='club records'!$G$6), AND(D222='club records'!$F$7, E222&gt;='club records'!$G$7), AND(D222='club records'!$F$8, E222&gt;='club records'!$G$8), AND(D222='club records'!$F$9, E222&gt;='club records'!$G$9), AND(D222='club records'!$F$10, E222&gt;='club records'!$G$10))), "CR", " ")</f>
        <v xml:space="preserve"> </v>
      </c>
      <c r="W222" s="22" t="str">
        <f>IF(AND(A222="triple jump", OR(AND(D222='club records'!$F$11, E222&gt;='club records'!$G$11), AND(D222='club records'!$F$12, E222&gt;='club records'!$G$12), AND(D222='club records'!$F$13, E222&gt;='club records'!$G$13), AND(D222='club records'!$F$14, E222&gt;='club records'!$G$14), AND(D222='club records'!$F$15, E222&gt;='club records'!$G$15))), "CR", " ")</f>
        <v xml:space="preserve"> </v>
      </c>
      <c r="X222" s="22" t="str">
        <f>IF(AND(A222="pole vault", OR(AND(D222='club records'!$F$16, E222&gt;='club records'!$G$16), AND(D222='club records'!$F$17, E222&gt;='club records'!$G$17), AND(D222='club records'!$F$18, E222&gt;='club records'!$G$18), AND(D222='club records'!$F$19, E222&gt;='club records'!$G$19), AND(D222='club records'!$F$20, E222&gt;='club records'!$G$20))), "CR", " ")</f>
        <v xml:space="preserve"> </v>
      </c>
      <c r="Y222" s="22" t="str">
        <f>IF(AND(A222="discus 0.75", AND(D222='club records'!$F$21, E222&gt;='club records'!$G$21)), "CR", " ")</f>
        <v xml:space="preserve"> </v>
      </c>
      <c r="Z222" s="22" t="str">
        <f>IF(AND(A222="discus 1", OR(AND(D222='club records'!$F$22, E222&gt;='club records'!$G$22), AND(D222='club records'!$F$23, E222&gt;='club records'!$G$23), AND(D222='club records'!$F$24, E222&gt;='club records'!$G$24), AND(D222='club records'!$F$25, E222&gt;='club records'!$G$25))), "CR", " ")</f>
        <v xml:space="preserve"> </v>
      </c>
      <c r="AA222" s="22" t="str">
        <f>IF(AND(A222="hammer 3", OR(AND(D222='club records'!$F$26, E222&gt;='club records'!$G$26), AND(D222='club records'!$F$27, E222&gt;='club records'!$G$27), AND(D222='club records'!$F$28, E222&gt;='club records'!$G$28))), "CR", " ")</f>
        <v xml:space="preserve"> </v>
      </c>
      <c r="AB222" s="22" t="str">
        <f>IF(AND(A222="hammer 4", OR(AND(D222='club records'!$F$29, E222&gt;='club records'!$G$29), AND(D222='club records'!$F$30, E222&gt;='club records'!$G$30))), "CR", " ")</f>
        <v xml:space="preserve"> </v>
      </c>
      <c r="AC222" s="22" t="str">
        <f>IF(AND(A222="javelin 400", AND(D222='club records'!$F$31, E222&gt;='club records'!$G$31)), "CR", " ")</f>
        <v xml:space="preserve"> </v>
      </c>
      <c r="AD222" s="22" t="str">
        <f>IF(AND(A222="javelin 500", OR(AND(D222='club records'!$F$32, E222&gt;='club records'!$G$32), AND(D222='club records'!$F$33, E222&gt;='club records'!$G$33))), "CR", " ")</f>
        <v xml:space="preserve"> </v>
      </c>
      <c r="AE222" s="22" t="str">
        <f>IF(AND(A222="javelin 600", OR(AND(D222='club records'!$F$34, E222&gt;='club records'!$G$34), AND(D222='club records'!$F$35, E222&gt;='club records'!$G$35))), "CR", " ")</f>
        <v xml:space="preserve"> </v>
      </c>
      <c r="AF222" s="22" t="str">
        <f>IF(AND(A222="shot 2.72", AND(D222='club records'!$F$36, E222&gt;='club records'!$G$36)), "CR", " ")</f>
        <v xml:space="preserve"> </v>
      </c>
      <c r="AG222" s="22" t="str">
        <f>IF(AND(A222="shot 3", OR(AND(D222='club records'!$F$37, E222&gt;='club records'!$G$37), AND(D222='club records'!$F$38, E222&gt;='club records'!$G$38))), "CR", " ")</f>
        <v xml:space="preserve"> </v>
      </c>
      <c r="AH222" s="22" t="str">
        <f>IF(AND(A222="shot 4", OR(AND(D222='club records'!$F$39, E222&gt;='club records'!$G$39), AND(D222='club records'!$F$40, E222&gt;='club records'!$G$40))), "CR", " ")</f>
        <v xml:space="preserve"> </v>
      </c>
      <c r="AI222" s="22" t="str">
        <f>IF(AND(A222="70H", AND(D222='club records'!$J$6, E222&lt;='club records'!$K$6)), "CR", " ")</f>
        <v xml:space="preserve"> </v>
      </c>
      <c r="AJ222" s="22" t="str">
        <f>IF(AND(A222="75H", AND(D222='club records'!$J$7, E222&lt;='club records'!$K$7)), "CR", " ")</f>
        <v xml:space="preserve"> </v>
      </c>
      <c r="AK222" s="22" t="str">
        <f>IF(AND(A222="80H", AND(D222='club records'!$J$8, E222&lt;='club records'!$K$8)), "CR", " ")</f>
        <v xml:space="preserve"> </v>
      </c>
      <c r="AL222" s="22" t="str">
        <f>IF(AND(A222="100H", OR(AND(D222='club records'!$J$9, E222&lt;='club records'!$K$9), AND(D222='club records'!$J$10, E222&lt;='club records'!$K$10))), "CR", " ")</f>
        <v xml:space="preserve"> </v>
      </c>
      <c r="AM222" s="22" t="str">
        <f>IF(AND(A222="300H", AND(D222='club records'!$J$11, E222&lt;='club records'!$K$11)), "CR", " ")</f>
        <v xml:space="preserve"> </v>
      </c>
      <c r="AN222" s="22" t="str">
        <f>IF(AND(A222="400H", OR(AND(D222='club records'!$J$12, E222&lt;='club records'!$K$12), AND(D222='club records'!$J$13, E222&lt;='club records'!$K$13), AND(D222='club records'!$J$14, E222&lt;='club records'!$K$14))), "CR", " ")</f>
        <v xml:space="preserve"> </v>
      </c>
      <c r="AO222" s="22" t="str">
        <f>IF(AND(A222="1500SC", OR(AND(D222='club records'!$J$15, E222&lt;='club records'!$K$15), AND(D222='club records'!$J$16, E222&lt;='club records'!$K$16))), "CR", " ")</f>
        <v xml:space="preserve"> </v>
      </c>
      <c r="AP222" s="22" t="str">
        <f>IF(AND(A222="2000SC", OR(AND(D222='club records'!$J$18, E222&lt;='club records'!$K$18), AND(D222='club records'!$J$19, E222&lt;='club records'!$K$19))), "CR", " ")</f>
        <v xml:space="preserve"> </v>
      </c>
      <c r="AQ222" s="22" t="str">
        <f>IF(AND(A222="3000SC", AND(D222='club records'!$J$21, E222&lt;='club records'!$K$21)), "CR", " ")</f>
        <v xml:space="preserve"> </v>
      </c>
      <c r="AR222" s="21" t="str">
        <f>IF(AND(A222="4x100", OR(AND(D222='club records'!$N$1, E222&lt;='club records'!$O$1), AND(D222='club records'!$N$2, E222&lt;='club records'!$O$2), AND(D222='club records'!$N$3, E222&lt;='club records'!$O$3), AND(D222='club records'!$N$4, E222&lt;='club records'!$O$4), AND(D222='club records'!$N$5, E222&lt;='club records'!$O$5))), "CR", " ")</f>
        <v xml:space="preserve"> </v>
      </c>
      <c r="AS222" s="21" t="str">
        <f>IF(AND(A222="4x200", OR(AND(D222='club records'!$N$6, E222&lt;='club records'!$O$6), AND(D222='club records'!$N$7, E222&lt;='club records'!$O$7), AND(D222='club records'!$N$8, E222&lt;='club records'!$O$8), AND(D222='club records'!$N$9, E222&lt;='club records'!$O$9), AND(D222='club records'!$N$10, E222&lt;='club records'!$O$10))), "CR", " ")</f>
        <v xml:space="preserve"> </v>
      </c>
      <c r="AT222" s="21" t="str">
        <f>IF(AND(A222="4x300", OR(AND(D222='club records'!$N$11, E222&lt;='club records'!$O$11), AND(D222='club records'!$N$12, E222&lt;='club records'!$O$12))), "CR", " ")</f>
        <v xml:space="preserve"> </v>
      </c>
      <c r="AU222" s="21" t="str">
        <f>IF(AND(A222="4x400", OR(AND(D222='club records'!$N$13, E222&lt;='club records'!$O$13), AND(D222='club records'!$N$14, E222&lt;='club records'!$O$14), AND(D222='club records'!$N$15, E222&lt;='club records'!$O$15))), "CR", " ")</f>
        <v xml:space="preserve"> </v>
      </c>
      <c r="AV222" s="21" t="str">
        <f>IF(AND(A222="3x800", OR(AND(D222='club records'!$N$16, E222&lt;='club records'!$O$16), AND(D222='club records'!$N$17, E222&lt;='club records'!$O$17), AND(D222='club records'!$N$18, E222&lt;='club records'!$O$18), AND(D222='club records'!$N$19, E222&lt;='club records'!$O$19))), "CR", " ")</f>
        <v xml:space="preserve"> </v>
      </c>
      <c r="AW222" s="21" t="str">
        <f>IF(AND(A222="pentathlon", OR(AND(D222='club records'!$N$21, E222&gt;='club records'!$O$21), AND(D222='club records'!$N$22, E222&gt;='club records'!$O$22), AND(D222='club records'!$N$23, E222&gt;='club records'!$O$23), AND(D222='club records'!$N$24, E222&gt;='club records'!$O$24), AND(D222='club records'!$N$25, E222&gt;='club records'!$O$25))), "CR", " ")</f>
        <v xml:space="preserve"> </v>
      </c>
      <c r="AX222" s="21" t="str">
        <f>IF(AND(A222="heptathlon", OR(AND(D222='club records'!$N$26, E222&gt;='club records'!$O$26), AND(D222='club records'!$N$27, E222&gt;='club records'!$O$27), AND(D222='club records'!$N$28, E222&gt;='club records'!$O$28), )), "CR", " ")</f>
        <v xml:space="preserve"> </v>
      </c>
    </row>
    <row r="223" spans="1:50" ht="15" x14ac:dyDescent="0.25">
      <c r="B223" s="2" t="s">
        <v>194</v>
      </c>
      <c r="C223" s="2" t="s">
        <v>155</v>
      </c>
      <c r="D223" s="13" t="s">
        <v>48</v>
      </c>
      <c r="F223" s="23"/>
      <c r="I223" s="20" t="str">
        <f>IF(OR(K223="CR", J223="CR", L223="CR", M223="CR", N223="CR", O223="CR", P223="CR", Q223="CR", R223="CR", S223="CR",T223="CR", U223="CR", V223="CR", W223="CR", X223="CR", Y223="CR", Z223="CR", AA223="CR", AB223="CR", AC223="CR", AD223="CR", AE223="CR", AF223="CR", AG223="CR", AH223="CR", AI223="CR", AJ223="CR", AK223="CR", AL223="CR", AM223="CR", AN223="CR", AO223="CR", AP223="CR", AQ223="CR", AR223="CR", AS223="CR", AT223="CR", AU223="CR", AV223="CR", AW223="CR", AX223="CR"), "***CLUB RECORD***", "")</f>
        <v/>
      </c>
      <c r="J223" s="21" t="str">
        <f>IF(AND(A223=100, OR(AND(D223='club records'!$B$6, E223&lt;='club records'!$C$6), AND(D223='club records'!$B$7, E223&lt;='club records'!$C$7), AND(D223='club records'!$B$8, E223&lt;='club records'!$C$8), AND(D223='club records'!$B$9, E223&lt;='club records'!$C$9), AND(D223='club records'!$B$10, E223&lt;='club records'!$C$10))),"CR"," ")</f>
        <v xml:space="preserve"> </v>
      </c>
      <c r="K223" s="21" t="str">
        <f>IF(AND(A223=200, OR(AND(D223='club records'!$B$11, E223&lt;='club records'!$C$11), AND(D223='club records'!$B$12, E223&lt;='club records'!$C$12), AND(D223='club records'!$B$13, E223&lt;='club records'!$C$13), AND(D223='club records'!$B$14, E223&lt;='club records'!$C$14), AND(D223='club records'!$B$15, E223&lt;='club records'!$C$15))),"CR"," ")</f>
        <v xml:space="preserve"> </v>
      </c>
      <c r="L223" s="21" t="str">
        <f>IF(AND(A223=300, OR(AND(D223='club records'!$B$16, E223&lt;='club records'!$C$16), AND(D223='club records'!$B$17, E223&lt;='club records'!$C$17))),"CR"," ")</f>
        <v xml:space="preserve"> </v>
      </c>
      <c r="M223" s="21" t="str">
        <f>IF(AND(A223=400, OR(AND(D223='club records'!$B$19, E223&lt;='club records'!$C$19), AND(D223='club records'!$B$20, E223&lt;='club records'!$C$20), AND(D223='club records'!$B$21, E223&lt;='club records'!$C$21))),"CR"," ")</f>
        <v xml:space="preserve"> </v>
      </c>
      <c r="N223" s="21" t="str">
        <f>IF(AND(A223=800, OR(AND(D223='club records'!$B$22, E223&lt;='club records'!$C$22), AND(D223='club records'!$B$23, E223&lt;='club records'!$C$23), AND(D223='club records'!$B$24, E223&lt;='club records'!$C$24), AND(D223='club records'!$B$25, E223&lt;='club records'!$C$25), AND(D223='club records'!$B$26, E223&lt;='club records'!$C$26))),"CR"," ")</f>
        <v xml:space="preserve"> </v>
      </c>
      <c r="O223" s="21" t="str">
        <f>IF(AND(A223=1200, AND(D223='club records'!$B$28, E223&lt;='club records'!$C$28)),"CR"," ")</f>
        <v xml:space="preserve"> </v>
      </c>
      <c r="P223" s="21" t="str">
        <f>IF(AND(A223=1500, OR(AND(D223='club records'!$B$29, E223&lt;='club records'!$C$29), AND(D223='club records'!$B$30, E223&lt;='club records'!$C$30), AND(D223='club records'!$B$31, E223&lt;='club records'!$C$31), AND(D223='club records'!$B$32, E223&lt;='club records'!$C$32), AND(D223='club records'!$B$33, E223&lt;='club records'!$C$33))),"CR"," ")</f>
        <v xml:space="preserve"> </v>
      </c>
      <c r="Q223" s="21" t="str">
        <f>IF(AND(A223="1M", AND(D223='club records'!$B$37,E223&lt;='club records'!$C$37)),"CR"," ")</f>
        <v xml:space="preserve"> </v>
      </c>
      <c r="R223" s="21" t="str">
        <f>IF(AND(A223=3000, OR(AND(D223='club records'!$B$39, E223&lt;='club records'!$C$39), AND(D223='club records'!$B$40, E223&lt;='club records'!$C$40), AND(D223='club records'!$B$41, E223&lt;='club records'!$C$41))),"CR"," ")</f>
        <v xml:space="preserve"> </v>
      </c>
      <c r="S223" s="21" t="str">
        <f>IF(AND(A223=5000, OR(AND(D223='club records'!$B$42, E223&lt;='club records'!$C$42), AND(D223='club records'!$B$43, E223&lt;='club records'!$C$43))),"CR"," ")</f>
        <v xml:space="preserve"> </v>
      </c>
      <c r="T223" s="21" t="str">
        <f>IF(AND(A223=10000, OR(AND(D223='club records'!$B$44, E223&lt;='club records'!$C$44), AND(D223='club records'!$B$45, E223&lt;='club records'!$C$45))),"CR"," ")</f>
        <v xml:space="preserve"> </v>
      </c>
      <c r="U223" s="22" t="str">
        <f>IF(AND(A223="high jump", OR(AND(D223='club records'!$F$1, E223&gt;='club records'!$G$1), AND(D223='club records'!$F$2, E223&gt;='club records'!$G$2), AND(D223='club records'!$F$3, E223&gt;='club records'!$G$3),AND(D223='club records'!$F$4, E223&gt;='club records'!$G$4), AND(D223='club records'!$F$5, E223&gt;='club records'!$G$5))), "CR", " ")</f>
        <v xml:space="preserve"> </v>
      </c>
      <c r="V223" s="22" t="str">
        <f>IF(AND(A223="long jump", OR(AND(D223='club records'!$F$6, E223&gt;='club records'!$G$6), AND(D223='club records'!$F$7, E223&gt;='club records'!$G$7), AND(D223='club records'!$F$8, E223&gt;='club records'!$G$8), AND(D223='club records'!$F$9, E223&gt;='club records'!$G$9), AND(D223='club records'!$F$10, E223&gt;='club records'!$G$10))), "CR", " ")</f>
        <v xml:space="preserve"> </v>
      </c>
      <c r="W223" s="22" t="str">
        <f>IF(AND(A223="triple jump", OR(AND(D223='club records'!$F$11, E223&gt;='club records'!$G$11), AND(D223='club records'!$F$12, E223&gt;='club records'!$G$12), AND(D223='club records'!$F$13, E223&gt;='club records'!$G$13), AND(D223='club records'!$F$14, E223&gt;='club records'!$G$14), AND(D223='club records'!$F$15, E223&gt;='club records'!$G$15))), "CR", " ")</f>
        <v xml:space="preserve"> </v>
      </c>
      <c r="X223" s="22" t="str">
        <f>IF(AND(A223="pole vault", OR(AND(D223='club records'!$F$16, E223&gt;='club records'!$G$16), AND(D223='club records'!$F$17, E223&gt;='club records'!$G$17), AND(D223='club records'!$F$18, E223&gt;='club records'!$G$18), AND(D223='club records'!$F$19, E223&gt;='club records'!$G$19), AND(D223='club records'!$F$20, E223&gt;='club records'!$G$20))), "CR", " ")</f>
        <v xml:space="preserve"> </v>
      </c>
      <c r="Y223" s="22" t="str">
        <f>IF(AND(A223="discus 0.75", AND(D223='club records'!$F$21, E223&gt;='club records'!$G$21)), "CR", " ")</f>
        <v xml:space="preserve"> </v>
      </c>
      <c r="Z223" s="22" t="str">
        <f>IF(AND(A223="discus 1", OR(AND(D223='club records'!$F$22, E223&gt;='club records'!$G$22), AND(D223='club records'!$F$23, E223&gt;='club records'!$G$23), AND(D223='club records'!$F$24, E223&gt;='club records'!$G$24), AND(D223='club records'!$F$25, E223&gt;='club records'!$G$25))), "CR", " ")</f>
        <v xml:space="preserve"> </v>
      </c>
      <c r="AA223" s="22" t="str">
        <f>IF(AND(A223="hammer 3", OR(AND(D223='club records'!$F$26, E223&gt;='club records'!$G$26), AND(D223='club records'!$F$27, E223&gt;='club records'!$G$27), AND(D223='club records'!$F$28, E223&gt;='club records'!$G$28))), "CR", " ")</f>
        <v xml:space="preserve"> </v>
      </c>
      <c r="AB223" s="22" t="str">
        <f>IF(AND(A223="hammer 4", OR(AND(D223='club records'!$F$29, E223&gt;='club records'!$G$29), AND(D223='club records'!$F$30, E223&gt;='club records'!$G$30))), "CR", " ")</f>
        <v xml:space="preserve"> </v>
      </c>
      <c r="AC223" s="22" t="str">
        <f>IF(AND(A223="javelin 400", AND(D223='club records'!$F$31, E223&gt;='club records'!$G$31)), "CR", " ")</f>
        <v xml:space="preserve"> </v>
      </c>
      <c r="AD223" s="22" t="str">
        <f>IF(AND(A223="javelin 500", OR(AND(D223='club records'!$F$32, E223&gt;='club records'!$G$32), AND(D223='club records'!$F$33, E223&gt;='club records'!$G$33))), "CR", " ")</f>
        <v xml:space="preserve"> </v>
      </c>
      <c r="AE223" s="22" t="str">
        <f>IF(AND(A223="javelin 600", OR(AND(D223='club records'!$F$34, E223&gt;='club records'!$G$34), AND(D223='club records'!$F$35, E223&gt;='club records'!$G$35))), "CR", " ")</f>
        <v xml:space="preserve"> </v>
      </c>
      <c r="AF223" s="22" t="str">
        <f>IF(AND(A223="shot 2.72", AND(D223='club records'!$F$36, E223&gt;='club records'!$G$36)), "CR", " ")</f>
        <v xml:space="preserve"> </v>
      </c>
      <c r="AG223" s="22" t="str">
        <f>IF(AND(A223="shot 3", OR(AND(D223='club records'!$F$37, E223&gt;='club records'!$G$37), AND(D223='club records'!$F$38, E223&gt;='club records'!$G$38))), "CR", " ")</f>
        <v xml:space="preserve"> </v>
      </c>
      <c r="AH223" s="22" t="str">
        <f>IF(AND(A223="shot 4", OR(AND(D223='club records'!$F$39, E223&gt;='club records'!$G$39), AND(D223='club records'!$F$40, E223&gt;='club records'!$G$40))), "CR", " ")</f>
        <v xml:space="preserve"> </v>
      </c>
      <c r="AI223" s="22" t="str">
        <f>IF(AND(A223="70H", AND(D223='club records'!$J$6, E223&lt;='club records'!$K$6)), "CR", " ")</f>
        <v xml:space="preserve"> </v>
      </c>
      <c r="AJ223" s="22" t="str">
        <f>IF(AND(A223="75H", AND(D223='club records'!$J$7, E223&lt;='club records'!$K$7)), "CR", " ")</f>
        <v xml:space="preserve"> </v>
      </c>
      <c r="AK223" s="22" t="str">
        <f>IF(AND(A223="80H", AND(D223='club records'!$J$8, E223&lt;='club records'!$K$8)), "CR", " ")</f>
        <v xml:space="preserve"> </v>
      </c>
      <c r="AL223" s="22" t="str">
        <f>IF(AND(A223="100H", OR(AND(D223='club records'!$J$9, E223&lt;='club records'!$K$9), AND(D223='club records'!$J$10, E223&lt;='club records'!$K$10))), "CR", " ")</f>
        <v xml:space="preserve"> </v>
      </c>
      <c r="AM223" s="22" t="str">
        <f>IF(AND(A223="300H", AND(D223='club records'!$J$11, E223&lt;='club records'!$K$11)), "CR", " ")</f>
        <v xml:space="preserve"> </v>
      </c>
      <c r="AN223" s="22" t="str">
        <f>IF(AND(A223="400H", OR(AND(D223='club records'!$J$12, E223&lt;='club records'!$K$12), AND(D223='club records'!$J$13, E223&lt;='club records'!$K$13), AND(D223='club records'!$J$14, E223&lt;='club records'!$K$14))), "CR", " ")</f>
        <v xml:space="preserve"> </v>
      </c>
      <c r="AO223" s="22" t="str">
        <f>IF(AND(A223="1500SC", OR(AND(D223='club records'!$J$15, E223&lt;='club records'!$K$15), AND(D223='club records'!$J$16, E223&lt;='club records'!$K$16))), "CR", " ")</f>
        <v xml:space="preserve"> </v>
      </c>
      <c r="AP223" s="22" t="str">
        <f>IF(AND(A223="2000SC", OR(AND(D223='club records'!$J$18, E223&lt;='club records'!$K$18), AND(D223='club records'!$J$19, E223&lt;='club records'!$K$19))), "CR", " ")</f>
        <v xml:space="preserve"> </v>
      </c>
      <c r="AQ223" s="22" t="str">
        <f>IF(AND(A223="3000SC", AND(D223='club records'!$J$21, E223&lt;='club records'!$K$21)), "CR", " ")</f>
        <v xml:space="preserve"> </v>
      </c>
      <c r="AR223" s="21" t="str">
        <f>IF(AND(A223="4x100", OR(AND(D223='club records'!$N$1, E223&lt;='club records'!$O$1), AND(D223='club records'!$N$2, E223&lt;='club records'!$O$2), AND(D223='club records'!$N$3, E223&lt;='club records'!$O$3), AND(D223='club records'!$N$4, E223&lt;='club records'!$O$4), AND(D223='club records'!$N$5, E223&lt;='club records'!$O$5))), "CR", " ")</f>
        <v xml:space="preserve"> </v>
      </c>
      <c r="AS223" s="21" t="str">
        <f>IF(AND(A223="4x200", OR(AND(D223='club records'!$N$6, E223&lt;='club records'!$O$6), AND(D223='club records'!$N$7, E223&lt;='club records'!$O$7), AND(D223='club records'!$N$8, E223&lt;='club records'!$O$8), AND(D223='club records'!$N$9, E223&lt;='club records'!$O$9), AND(D223='club records'!$N$10, E223&lt;='club records'!$O$10))), "CR", " ")</f>
        <v xml:space="preserve"> </v>
      </c>
      <c r="AT223" s="21" t="str">
        <f>IF(AND(A223="4x300", OR(AND(D223='club records'!$N$11, E223&lt;='club records'!$O$11), AND(D223='club records'!$N$12, E223&lt;='club records'!$O$12))), "CR", " ")</f>
        <v xml:space="preserve"> </v>
      </c>
      <c r="AU223" s="21" t="str">
        <f>IF(AND(A223="4x400", OR(AND(D223='club records'!$N$13, E223&lt;='club records'!$O$13), AND(D223='club records'!$N$14, E223&lt;='club records'!$O$14), AND(D223='club records'!$N$15, E223&lt;='club records'!$O$15))), "CR", " ")</f>
        <v xml:space="preserve"> </v>
      </c>
      <c r="AV223" s="21" t="str">
        <f>IF(AND(A223="3x800", OR(AND(D223='club records'!$N$16, E223&lt;='club records'!$O$16), AND(D223='club records'!$N$17, E223&lt;='club records'!$O$17), AND(D223='club records'!$N$18, E223&lt;='club records'!$O$18), AND(D223='club records'!$N$19, E223&lt;='club records'!$O$19))), "CR", " ")</f>
        <v xml:space="preserve"> </v>
      </c>
      <c r="AW223" s="21" t="str">
        <f>IF(AND(A223="pentathlon", OR(AND(D223='club records'!$N$21, E223&gt;='club records'!$O$21), AND(D223='club records'!$N$22, E223&gt;='club records'!$O$22), AND(D223='club records'!$N$23, E223&gt;='club records'!$O$23), AND(D223='club records'!$N$24, E223&gt;='club records'!$O$24), AND(D223='club records'!$N$25, E223&gt;='club records'!$O$25))), "CR", " ")</f>
        <v xml:space="preserve"> </v>
      </c>
      <c r="AX223" s="21" t="str">
        <f>IF(AND(A223="heptathlon", OR(AND(D223='club records'!$N$26, E223&gt;='club records'!$O$26), AND(D223='club records'!$N$27, E223&gt;='club records'!$O$27), AND(D223='club records'!$N$28, E223&gt;='club records'!$O$28), )), "CR", " ")</f>
        <v xml:space="preserve"> </v>
      </c>
    </row>
    <row r="224" spans="1:50" ht="15" x14ac:dyDescent="0.25">
      <c r="B224" s="2" t="s">
        <v>237</v>
      </c>
      <c r="C224" s="2" t="s">
        <v>238</v>
      </c>
      <c r="D224" s="13" t="s">
        <v>48</v>
      </c>
      <c r="F224" s="23"/>
      <c r="I224" s="20" t="str">
        <f>IF(OR(K224="CR", J224="CR", L224="CR", M224="CR", N224="CR", O224="CR", P224="CR", Q224="CR", R224="CR", S224="CR",T224="CR", U224="CR", V224="CR", W224="CR", X224="CR", Y224="CR", Z224="CR", AA224="CR", AB224="CR", AC224="CR", AD224="CR", AE224="CR", AF224="CR", AG224="CR", AH224="CR", AI224="CR", AJ224="CR", AK224="CR", AL224="CR", AM224="CR", AN224="CR", AO224="CR", AP224="CR", AQ224="CR", AR224="CR", AS224="CR", AT224="CR", AU224="CR", AV224="CR", AW224="CR", AX224="CR"), "***CLUB RECORD***", "")</f>
        <v/>
      </c>
      <c r="J224" s="21" t="str">
        <f>IF(AND(A224=100, OR(AND(D224='club records'!$B$6, E224&lt;='club records'!$C$6), AND(D224='club records'!$B$7, E224&lt;='club records'!$C$7), AND(D224='club records'!$B$8, E224&lt;='club records'!$C$8), AND(D224='club records'!$B$9, E224&lt;='club records'!$C$9), AND(D224='club records'!$B$10, E224&lt;='club records'!$C$10))),"CR"," ")</f>
        <v xml:space="preserve"> </v>
      </c>
      <c r="K224" s="21" t="str">
        <f>IF(AND(A224=200, OR(AND(D224='club records'!$B$11, E224&lt;='club records'!$C$11), AND(D224='club records'!$B$12, E224&lt;='club records'!$C$12), AND(D224='club records'!$B$13, E224&lt;='club records'!$C$13), AND(D224='club records'!$B$14, E224&lt;='club records'!$C$14), AND(D224='club records'!$B$15, E224&lt;='club records'!$C$15))),"CR"," ")</f>
        <v xml:space="preserve"> </v>
      </c>
      <c r="L224" s="21" t="str">
        <f>IF(AND(A224=300, OR(AND(D224='club records'!$B$16, E224&lt;='club records'!$C$16), AND(D224='club records'!$B$17, E224&lt;='club records'!$C$17))),"CR"," ")</f>
        <v xml:space="preserve"> </v>
      </c>
      <c r="M224" s="21" t="str">
        <f>IF(AND(A224=400, OR(AND(D224='club records'!$B$19, E224&lt;='club records'!$C$19), AND(D224='club records'!$B$20, E224&lt;='club records'!$C$20), AND(D224='club records'!$B$21, E224&lt;='club records'!$C$21))),"CR"," ")</f>
        <v xml:space="preserve"> </v>
      </c>
      <c r="N224" s="21" t="str">
        <f>IF(AND(A224=800, OR(AND(D224='club records'!$B$22, E224&lt;='club records'!$C$22), AND(D224='club records'!$B$23, E224&lt;='club records'!$C$23), AND(D224='club records'!$B$24, E224&lt;='club records'!$C$24), AND(D224='club records'!$B$25, E224&lt;='club records'!$C$25), AND(D224='club records'!$B$26, E224&lt;='club records'!$C$26))),"CR"," ")</f>
        <v xml:space="preserve"> </v>
      </c>
      <c r="O224" s="21" t="str">
        <f>IF(AND(A224=1200, AND(D224='club records'!$B$28, E224&lt;='club records'!$C$28)),"CR"," ")</f>
        <v xml:space="preserve"> </v>
      </c>
      <c r="P224" s="21" t="str">
        <f>IF(AND(A224=1500, OR(AND(D224='club records'!$B$29, E224&lt;='club records'!$C$29), AND(D224='club records'!$B$30, E224&lt;='club records'!$C$30), AND(D224='club records'!$B$31, E224&lt;='club records'!$C$31), AND(D224='club records'!$B$32, E224&lt;='club records'!$C$32), AND(D224='club records'!$B$33, E224&lt;='club records'!$C$33))),"CR"," ")</f>
        <v xml:space="preserve"> </v>
      </c>
      <c r="Q224" s="21" t="str">
        <f>IF(AND(A224="1M", AND(D224='club records'!$B$37,E224&lt;='club records'!$C$37)),"CR"," ")</f>
        <v xml:space="preserve"> </v>
      </c>
      <c r="R224" s="21" t="str">
        <f>IF(AND(A224=3000, OR(AND(D224='club records'!$B$39, E224&lt;='club records'!$C$39), AND(D224='club records'!$B$40, E224&lt;='club records'!$C$40), AND(D224='club records'!$B$41, E224&lt;='club records'!$C$41))),"CR"," ")</f>
        <v xml:space="preserve"> </v>
      </c>
      <c r="S224" s="21" t="str">
        <f>IF(AND(A224=5000, OR(AND(D224='club records'!$B$42, E224&lt;='club records'!$C$42), AND(D224='club records'!$B$43, E224&lt;='club records'!$C$43))),"CR"," ")</f>
        <v xml:space="preserve"> </v>
      </c>
      <c r="T224" s="21" t="str">
        <f>IF(AND(A224=10000, OR(AND(D224='club records'!$B$44, E224&lt;='club records'!$C$44), AND(D224='club records'!$B$45, E224&lt;='club records'!$C$45))),"CR"," ")</f>
        <v xml:space="preserve"> </v>
      </c>
      <c r="U224" s="22" t="str">
        <f>IF(AND(A224="high jump", OR(AND(D224='club records'!$F$1, E224&gt;='club records'!$G$1), AND(D224='club records'!$F$2, E224&gt;='club records'!$G$2), AND(D224='club records'!$F$3, E224&gt;='club records'!$G$3),AND(D224='club records'!$F$4, E224&gt;='club records'!$G$4), AND(D224='club records'!$F$5, E224&gt;='club records'!$G$5))), "CR", " ")</f>
        <v xml:space="preserve"> </v>
      </c>
      <c r="V224" s="22" t="str">
        <f>IF(AND(A224="long jump", OR(AND(D224='club records'!$F$6, E224&gt;='club records'!$G$6), AND(D224='club records'!$F$7, E224&gt;='club records'!$G$7), AND(D224='club records'!$F$8, E224&gt;='club records'!$G$8), AND(D224='club records'!$F$9, E224&gt;='club records'!$G$9), AND(D224='club records'!$F$10, E224&gt;='club records'!$G$10))), "CR", " ")</f>
        <v xml:space="preserve"> </v>
      </c>
      <c r="W224" s="22" t="str">
        <f>IF(AND(A224="triple jump", OR(AND(D224='club records'!$F$11, E224&gt;='club records'!$G$11), AND(D224='club records'!$F$12, E224&gt;='club records'!$G$12), AND(D224='club records'!$F$13, E224&gt;='club records'!$G$13), AND(D224='club records'!$F$14, E224&gt;='club records'!$G$14), AND(D224='club records'!$F$15, E224&gt;='club records'!$G$15))), "CR", " ")</f>
        <v xml:space="preserve"> </v>
      </c>
      <c r="X224" s="22" t="str">
        <f>IF(AND(A224="pole vault", OR(AND(D224='club records'!$F$16, E224&gt;='club records'!$G$16), AND(D224='club records'!$F$17, E224&gt;='club records'!$G$17), AND(D224='club records'!$F$18, E224&gt;='club records'!$G$18), AND(D224='club records'!$F$19, E224&gt;='club records'!$G$19), AND(D224='club records'!$F$20, E224&gt;='club records'!$G$20))), "CR", " ")</f>
        <v xml:space="preserve"> </v>
      </c>
      <c r="Y224" s="22" t="str">
        <f>IF(AND(A224="discus 0.75", AND(D224='club records'!$F$21, E224&gt;='club records'!$G$21)), "CR", " ")</f>
        <v xml:space="preserve"> </v>
      </c>
      <c r="Z224" s="22" t="str">
        <f>IF(AND(A224="discus 1", OR(AND(D224='club records'!$F$22, E224&gt;='club records'!$G$22), AND(D224='club records'!$F$23, E224&gt;='club records'!$G$23), AND(D224='club records'!$F$24, E224&gt;='club records'!$G$24), AND(D224='club records'!$F$25, E224&gt;='club records'!$G$25))), "CR", " ")</f>
        <v xml:space="preserve"> </v>
      </c>
      <c r="AA224" s="22" t="str">
        <f>IF(AND(A224="hammer 3", OR(AND(D224='club records'!$F$26, E224&gt;='club records'!$G$26), AND(D224='club records'!$F$27, E224&gt;='club records'!$G$27), AND(D224='club records'!$F$28, E224&gt;='club records'!$G$28))), "CR", " ")</f>
        <v xml:space="preserve"> </v>
      </c>
      <c r="AB224" s="22" t="str">
        <f>IF(AND(A224="hammer 4", OR(AND(D224='club records'!$F$29, E224&gt;='club records'!$G$29), AND(D224='club records'!$F$30, E224&gt;='club records'!$G$30))), "CR", " ")</f>
        <v xml:space="preserve"> </v>
      </c>
      <c r="AC224" s="22" t="str">
        <f>IF(AND(A224="javelin 400", AND(D224='club records'!$F$31, E224&gt;='club records'!$G$31)), "CR", " ")</f>
        <v xml:space="preserve"> </v>
      </c>
      <c r="AD224" s="22" t="str">
        <f>IF(AND(A224="javelin 500", OR(AND(D224='club records'!$F$32, E224&gt;='club records'!$G$32), AND(D224='club records'!$F$33, E224&gt;='club records'!$G$33))), "CR", " ")</f>
        <v xml:space="preserve"> </v>
      </c>
      <c r="AE224" s="22" t="str">
        <f>IF(AND(A224="javelin 600", OR(AND(D224='club records'!$F$34, E224&gt;='club records'!$G$34), AND(D224='club records'!$F$35, E224&gt;='club records'!$G$35))), "CR", " ")</f>
        <v xml:space="preserve"> </v>
      </c>
      <c r="AF224" s="22" t="str">
        <f>IF(AND(A224="shot 2.72", AND(D224='club records'!$F$36, E224&gt;='club records'!$G$36)), "CR", " ")</f>
        <v xml:space="preserve"> </v>
      </c>
      <c r="AG224" s="22" t="str">
        <f>IF(AND(A224="shot 3", OR(AND(D224='club records'!$F$37, E224&gt;='club records'!$G$37), AND(D224='club records'!$F$38, E224&gt;='club records'!$G$38))), "CR", " ")</f>
        <v xml:space="preserve"> </v>
      </c>
      <c r="AH224" s="22" t="str">
        <f>IF(AND(A224="shot 4", OR(AND(D224='club records'!$F$39, E224&gt;='club records'!$G$39), AND(D224='club records'!$F$40, E224&gt;='club records'!$G$40))), "CR", " ")</f>
        <v xml:space="preserve"> </v>
      </c>
      <c r="AI224" s="22" t="str">
        <f>IF(AND(A224="70H", AND(D224='club records'!$J$6, E224&lt;='club records'!$K$6)), "CR", " ")</f>
        <v xml:space="preserve"> </v>
      </c>
      <c r="AJ224" s="22" t="str">
        <f>IF(AND(A224="75H", AND(D224='club records'!$J$7, E224&lt;='club records'!$K$7)), "CR", " ")</f>
        <v xml:space="preserve"> </v>
      </c>
      <c r="AK224" s="22" t="str">
        <f>IF(AND(A224="80H", AND(D224='club records'!$J$8, E224&lt;='club records'!$K$8)), "CR", " ")</f>
        <v xml:space="preserve"> </v>
      </c>
      <c r="AL224" s="22" t="str">
        <f>IF(AND(A224="100H", OR(AND(D224='club records'!$J$9, E224&lt;='club records'!$K$9), AND(D224='club records'!$J$10, E224&lt;='club records'!$K$10))), "CR", " ")</f>
        <v xml:space="preserve"> </v>
      </c>
      <c r="AM224" s="22" t="str">
        <f>IF(AND(A224="300H", AND(D224='club records'!$J$11, E224&lt;='club records'!$K$11)), "CR", " ")</f>
        <v xml:space="preserve"> </v>
      </c>
      <c r="AN224" s="22" t="str">
        <f>IF(AND(A224="400H", OR(AND(D224='club records'!$J$12, E224&lt;='club records'!$K$12), AND(D224='club records'!$J$13, E224&lt;='club records'!$K$13), AND(D224='club records'!$J$14, E224&lt;='club records'!$K$14))), "CR", " ")</f>
        <v xml:space="preserve"> </v>
      </c>
      <c r="AO224" s="22" t="str">
        <f>IF(AND(A224="1500SC", OR(AND(D224='club records'!$J$15, E224&lt;='club records'!$K$15), AND(D224='club records'!$J$16, E224&lt;='club records'!$K$16))), "CR", " ")</f>
        <v xml:space="preserve"> </v>
      </c>
      <c r="AP224" s="22" t="str">
        <f>IF(AND(A224="2000SC", OR(AND(D224='club records'!$J$18, E224&lt;='club records'!$K$18), AND(D224='club records'!$J$19, E224&lt;='club records'!$K$19))), "CR", " ")</f>
        <v xml:space="preserve"> </v>
      </c>
      <c r="AQ224" s="22" t="str">
        <f>IF(AND(A224="3000SC", AND(D224='club records'!$J$21, E224&lt;='club records'!$K$21)), "CR", " ")</f>
        <v xml:space="preserve"> </v>
      </c>
      <c r="AR224" s="21" t="str">
        <f>IF(AND(A224="4x100", OR(AND(D224='club records'!$N$1, E224&lt;='club records'!$O$1), AND(D224='club records'!$N$2, E224&lt;='club records'!$O$2), AND(D224='club records'!$N$3, E224&lt;='club records'!$O$3), AND(D224='club records'!$N$4, E224&lt;='club records'!$O$4), AND(D224='club records'!$N$5, E224&lt;='club records'!$O$5))), "CR", " ")</f>
        <v xml:space="preserve"> </v>
      </c>
      <c r="AS224" s="21" t="str">
        <f>IF(AND(A224="4x200", OR(AND(D224='club records'!$N$6, E224&lt;='club records'!$O$6), AND(D224='club records'!$N$7, E224&lt;='club records'!$O$7), AND(D224='club records'!$N$8, E224&lt;='club records'!$O$8), AND(D224='club records'!$N$9, E224&lt;='club records'!$O$9), AND(D224='club records'!$N$10, E224&lt;='club records'!$O$10))), "CR", " ")</f>
        <v xml:space="preserve"> </v>
      </c>
      <c r="AT224" s="21" t="str">
        <f>IF(AND(A224="4x300", OR(AND(D224='club records'!$N$11, E224&lt;='club records'!$O$11), AND(D224='club records'!$N$12, E224&lt;='club records'!$O$12))), "CR", " ")</f>
        <v xml:space="preserve"> </v>
      </c>
      <c r="AU224" s="21" t="str">
        <f>IF(AND(A224="4x400", OR(AND(D224='club records'!$N$13, E224&lt;='club records'!$O$13), AND(D224='club records'!$N$14, E224&lt;='club records'!$O$14), AND(D224='club records'!$N$15, E224&lt;='club records'!$O$15))), "CR", " ")</f>
        <v xml:space="preserve"> </v>
      </c>
      <c r="AV224" s="21" t="str">
        <f>IF(AND(A224="3x800", OR(AND(D224='club records'!$N$16, E224&lt;='club records'!$O$16), AND(D224='club records'!$N$17, E224&lt;='club records'!$O$17), AND(D224='club records'!$N$18, E224&lt;='club records'!$O$18), AND(D224='club records'!$N$19, E224&lt;='club records'!$O$19))), "CR", " ")</f>
        <v xml:space="preserve"> </v>
      </c>
      <c r="AW224" s="21" t="str">
        <f>IF(AND(A224="pentathlon", OR(AND(D224='club records'!$N$21, E224&gt;='club records'!$O$21), AND(D224='club records'!$N$22, E224&gt;='club records'!$O$22), AND(D224='club records'!$N$23, E224&gt;='club records'!$O$23), AND(D224='club records'!$N$24, E224&gt;='club records'!$O$24), AND(D224='club records'!$N$25, E224&gt;='club records'!$O$25))), "CR", " ")</f>
        <v xml:space="preserve"> </v>
      </c>
      <c r="AX224" s="21" t="str">
        <f>IF(AND(A224="heptathlon", OR(AND(D224='club records'!$N$26, E224&gt;='club records'!$O$26), AND(D224='club records'!$N$27, E224&gt;='club records'!$O$27), AND(D224='club records'!$N$28, E224&gt;='club records'!$O$28), )), "CR", " ")</f>
        <v xml:space="preserve"> </v>
      </c>
    </row>
    <row r="225" spans="1:50" ht="15" x14ac:dyDescent="0.25">
      <c r="B225" s="2" t="s">
        <v>118</v>
      </c>
      <c r="C225" s="2" t="s">
        <v>141</v>
      </c>
      <c r="D225" s="13" t="s">
        <v>48</v>
      </c>
      <c r="I225" s="20" t="str">
        <f>IF(OR(K225="CR", J225="CR", L225="CR", M225="CR", N225="CR", O225="CR", P225="CR", Q225="CR", R225="CR", S225="CR",T225="CR", U225="CR", V225="CR", W225="CR", X225="CR", Y225="CR", Z225="CR", AA225="CR", AB225="CR", AC225="CR", AD225="CR", AE225="CR", AF225="CR", AG225="CR", AH225="CR", AI225="CR", AJ225="CR", AK225="CR", AL225="CR", AM225="CR", AN225="CR", AO225="CR", AP225="CR", AQ225="CR", AR225="CR", AS225="CR", AT225="CR", AU225="CR", AV225="CR", AW225="CR", AX225="CR"), "***CLUB RECORD***", "")</f>
        <v/>
      </c>
      <c r="J225" s="21" t="str">
        <f>IF(AND(A225=100, OR(AND(D225='club records'!$B$6, E225&lt;='club records'!$C$6), AND(D225='club records'!$B$7, E225&lt;='club records'!$C$7), AND(D225='club records'!$B$8, E225&lt;='club records'!$C$8), AND(D225='club records'!$B$9, E225&lt;='club records'!$C$9), AND(D225='club records'!$B$10, E225&lt;='club records'!$C$10))),"CR"," ")</f>
        <v xml:space="preserve"> </v>
      </c>
      <c r="K225" s="21" t="str">
        <f>IF(AND(A225=200, OR(AND(D225='club records'!$B$11, E225&lt;='club records'!$C$11), AND(D225='club records'!$B$12, E225&lt;='club records'!$C$12), AND(D225='club records'!$B$13, E225&lt;='club records'!$C$13), AND(D225='club records'!$B$14, E225&lt;='club records'!$C$14), AND(D225='club records'!$B$15, E225&lt;='club records'!$C$15))),"CR"," ")</f>
        <v xml:space="preserve"> </v>
      </c>
      <c r="L225" s="21" t="str">
        <f>IF(AND(A225=300, OR(AND(D225='club records'!$B$16, E225&lt;='club records'!$C$16), AND(D225='club records'!$B$17, E225&lt;='club records'!$C$17))),"CR"," ")</f>
        <v xml:space="preserve"> </v>
      </c>
      <c r="M225" s="21" t="str">
        <f>IF(AND(A225=400, OR(AND(D225='club records'!$B$19, E225&lt;='club records'!$C$19), AND(D225='club records'!$B$20, E225&lt;='club records'!$C$20), AND(D225='club records'!$B$21, E225&lt;='club records'!$C$21))),"CR"," ")</f>
        <v xml:space="preserve"> </v>
      </c>
      <c r="N225" s="21" t="str">
        <f>IF(AND(A225=800, OR(AND(D225='club records'!$B$22, E225&lt;='club records'!$C$22), AND(D225='club records'!$B$23, E225&lt;='club records'!$C$23), AND(D225='club records'!$B$24, E225&lt;='club records'!$C$24), AND(D225='club records'!$B$25, E225&lt;='club records'!$C$25), AND(D225='club records'!$B$26, E225&lt;='club records'!$C$26))),"CR"," ")</f>
        <v xml:space="preserve"> </v>
      </c>
      <c r="O225" s="21" t="str">
        <f>IF(AND(A225=1200, AND(D225='club records'!$B$28, E225&lt;='club records'!$C$28)),"CR"," ")</f>
        <v xml:space="preserve"> </v>
      </c>
      <c r="P225" s="21" t="str">
        <f>IF(AND(A225=1500, OR(AND(D225='club records'!$B$29, E225&lt;='club records'!$C$29), AND(D225='club records'!$B$30, E225&lt;='club records'!$C$30), AND(D225='club records'!$B$31, E225&lt;='club records'!$C$31), AND(D225='club records'!$B$32, E225&lt;='club records'!$C$32), AND(D225='club records'!$B$33, E225&lt;='club records'!$C$33))),"CR"," ")</f>
        <v xml:space="preserve"> </v>
      </c>
      <c r="Q225" s="21" t="str">
        <f>IF(AND(A225="1M", AND(D225='club records'!$B$37,E225&lt;='club records'!$C$37)),"CR"," ")</f>
        <v xml:space="preserve"> </v>
      </c>
      <c r="R225" s="21" t="str">
        <f>IF(AND(A225=3000, OR(AND(D225='club records'!$B$39, E225&lt;='club records'!$C$39), AND(D225='club records'!$B$40, E225&lt;='club records'!$C$40), AND(D225='club records'!$B$41, E225&lt;='club records'!$C$41))),"CR"," ")</f>
        <v xml:space="preserve"> </v>
      </c>
      <c r="S225" s="21" t="str">
        <f>IF(AND(A225=5000, OR(AND(D225='club records'!$B$42, E225&lt;='club records'!$C$42), AND(D225='club records'!$B$43, E225&lt;='club records'!$C$43))),"CR"," ")</f>
        <v xml:space="preserve"> </v>
      </c>
      <c r="T225" s="21" t="str">
        <f>IF(AND(A225=10000, OR(AND(D225='club records'!$B$44, E225&lt;='club records'!$C$44), AND(D225='club records'!$B$45, E225&lt;='club records'!$C$45))),"CR"," ")</f>
        <v xml:space="preserve"> </v>
      </c>
      <c r="U225" s="22" t="str">
        <f>IF(AND(A225="high jump", OR(AND(D225='club records'!$F$1, E225&gt;='club records'!$G$1), AND(D225='club records'!$F$2, E225&gt;='club records'!$G$2), AND(D225='club records'!$F$3, E225&gt;='club records'!$G$3),AND(D225='club records'!$F$4, E225&gt;='club records'!$G$4), AND(D225='club records'!$F$5, E225&gt;='club records'!$G$5))), "CR", " ")</f>
        <v xml:space="preserve"> </v>
      </c>
      <c r="V225" s="22" t="str">
        <f>IF(AND(A225="long jump", OR(AND(D225='club records'!$F$6, E225&gt;='club records'!$G$6), AND(D225='club records'!$F$7, E225&gt;='club records'!$G$7), AND(D225='club records'!$F$8, E225&gt;='club records'!$G$8), AND(D225='club records'!$F$9, E225&gt;='club records'!$G$9), AND(D225='club records'!$F$10, E225&gt;='club records'!$G$10))), "CR", " ")</f>
        <v xml:space="preserve"> </v>
      </c>
      <c r="W225" s="22" t="str">
        <f>IF(AND(A225="triple jump", OR(AND(D225='club records'!$F$11, E225&gt;='club records'!$G$11), AND(D225='club records'!$F$12, E225&gt;='club records'!$G$12), AND(D225='club records'!$F$13, E225&gt;='club records'!$G$13), AND(D225='club records'!$F$14, E225&gt;='club records'!$G$14), AND(D225='club records'!$F$15, E225&gt;='club records'!$G$15))), "CR", " ")</f>
        <v xml:space="preserve"> </v>
      </c>
      <c r="X225" s="22" t="str">
        <f>IF(AND(A225="pole vault", OR(AND(D225='club records'!$F$16, E225&gt;='club records'!$G$16), AND(D225='club records'!$F$17, E225&gt;='club records'!$G$17), AND(D225='club records'!$F$18, E225&gt;='club records'!$G$18), AND(D225='club records'!$F$19, E225&gt;='club records'!$G$19), AND(D225='club records'!$F$20, E225&gt;='club records'!$G$20))), "CR", " ")</f>
        <v xml:space="preserve"> </v>
      </c>
      <c r="Y225" s="22" t="str">
        <f>IF(AND(A225="discus 0.75", AND(D225='club records'!$F$21, E225&gt;='club records'!$G$21)), "CR", " ")</f>
        <v xml:space="preserve"> </v>
      </c>
      <c r="Z225" s="22" t="str">
        <f>IF(AND(A225="discus 1", OR(AND(D225='club records'!$F$22, E225&gt;='club records'!$G$22), AND(D225='club records'!$F$23, E225&gt;='club records'!$G$23), AND(D225='club records'!$F$24, E225&gt;='club records'!$G$24), AND(D225='club records'!$F$25, E225&gt;='club records'!$G$25))), "CR", " ")</f>
        <v xml:space="preserve"> </v>
      </c>
      <c r="AA225" s="22" t="str">
        <f>IF(AND(A225="hammer 3", OR(AND(D225='club records'!$F$26, E225&gt;='club records'!$G$26), AND(D225='club records'!$F$27, E225&gt;='club records'!$G$27), AND(D225='club records'!$F$28, E225&gt;='club records'!$G$28))), "CR", " ")</f>
        <v xml:space="preserve"> </v>
      </c>
      <c r="AB225" s="22" t="str">
        <f>IF(AND(A225="hammer 4", OR(AND(D225='club records'!$F$29, E225&gt;='club records'!$G$29), AND(D225='club records'!$F$30, E225&gt;='club records'!$G$30))), "CR", " ")</f>
        <v xml:space="preserve"> </v>
      </c>
      <c r="AC225" s="22" t="str">
        <f>IF(AND(A225="javelin 400", AND(D225='club records'!$F$31, E225&gt;='club records'!$G$31)), "CR", " ")</f>
        <v xml:space="preserve"> </v>
      </c>
      <c r="AD225" s="22" t="str">
        <f>IF(AND(A225="javelin 500", OR(AND(D225='club records'!$F$32, E225&gt;='club records'!$G$32), AND(D225='club records'!$F$33, E225&gt;='club records'!$G$33))), "CR", " ")</f>
        <v xml:space="preserve"> </v>
      </c>
      <c r="AE225" s="22" t="str">
        <f>IF(AND(A225="javelin 600", OR(AND(D225='club records'!$F$34, E225&gt;='club records'!$G$34), AND(D225='club records'!$F$35, E225&gt;='club records'!$G$35))), "CR", " ")</f>
        <v xml:space="preserve"> </v>
      </c>
      <c r="AF225" s="22" t="str">
        <f>IF(AND(A225="shot 2.72", AND(D225='club records'!$F$36, E225&gt;='club records'!$G$36)), "CR", " ")</f>
        <v xml:space="preserve"> </v>
      </c>
      <c r="AG225" s="22" t="str">
        <f>IF(AND(A225="shot 3", OR(AND(D225='club records'!$F$37, E225&gt;='club records'!$G$37), AND(D225='club records'!$F$38, E225&gt;='club records'!$G$38))), "CR", " ")</f>
        <v xml:space="preserve"> </v>
      </c>
      <c r="AH225" s="22" t="str">
        <f>IF(AND(A225="shot 4", OR(AND(D225='club records'!$F$39, E225&gt;='club records'!$G$39), AND(D225='club records'!$F$40, E225&gt;='club records'!$G$40))), "CR", " ")</f>
        <v xml:space="preserve"> </v>
      </c>
      <c r="AI225" s="22" t="str">
        <f>IF(AND(A225="70H", AND(D225='club records'!$J$6, E225&lt;='club records'!$K$6)), "CR", " ")</f>
        <v xml:space="preserve"> </v>
      </c>
      <c r="AJ225" s="22" t="str">
        <f>IF(AND(A225="75H", AND(D225='club records'!$J$7, E225&lt;='club records'!$K$7)), "CR", " ")</f>
        <v xml:space="preserve"> </v>
      </c>
      <c r="AK225" s="22" t="str">
        <f>IF(AND(A225="80H", AND(D225='club records'!$J$8, E225&lt;='club records'!$K$8)), "CR", " ")</f>
        <v xml:space="preserve"> </v>
      </c>
      <c r="AL225" s="22" t="str">
        <f>IF(AND(A225="100H", OR(AND(D225='club records'!$J$9, E225&lt;='club records'!$K$9), AND(D225='club records'!$J$10, E225&lt;='club records'!$K$10))), "CR", " ")</f>
        <v xml:space="preserve"> </v>
      </c>
      <c r="AM225" s="22" t="str">
        <f>IF(AND(A225="300H", AND(D225='club records'!$J$11, E225&lt;='club records'!$K$11)), "CR", " ")</f>
        <v xml:space="preserve"> </v>
      </c>
      <c r="AN225" s="22" t="str">
        <f>IF(AND(A225="400H", OR(AND(D225='club records'!$J$12, E225&lt;='club records'!$K$12), AND(D225='club records'!$J$13, E225&lt;='club records'!$K$13), AND(D225='club records'!$J$14, E225&lt;='club records'!$K$14))), "CR", " ")</f>
        <v xml:space="preserve"> </v>
      </c>
      <c r="AO225" s="22" t="str">
        <f>IF(AND(A225="1500SC", OR(AND(D225='club records'!$J$15, E225&lt;='club records'!$K$15), AND(D225='club records'!$J$16, E225&lt;='club records'!$K$16))), "CR", " ")</f>
        <v xml:space="preserve"> </v>
      </c>
      <c r="AP225" s="22" t="str">
        <f>IF(AND(A225="2000SC", OR(AND(D225='club records'!$J$18, E225&lt;='club records'!$K$18), AND(D225='club records'!$J$19, E225&lt;='club records'!$K$19))), "CR", " ")</f>
        <v xml:space="preserve"> </v>
      </c>
      <c r="AQ225" s="22" t="str">
        <f>IF(AND(A225="3000SC", AND(D225='club records'!$J$21, E225&lt;='club records'!$K$21)), "CR", " ")</f>
        <v xml:space="preserve"> </v>
      </c>
      <c r="AR225" s="21" t="str">
        <f>IF(AND(A225="4x100", OR(AND(D225='club records'!$N$1, E225&lt;='club records'!$O$1), AND(D225='club records'!$N$2, E225&lt;='club records'!$O$2), AND(D225='club records'!$N$3, E225&lt;='club records'!$O$3), AND(D225='club records'!$N$4, E225&lt;='club records'!$O$4), AND(D225='club records'!$N$5, E225&lt;='club records'!$O$5))), "CR", " ")</f>
        <v xml:space="preserve"> </v>
      </c>
      <c r="AS225" s="21" t="str">
        <f>IF(AND(A225="4x200", OR(AND(D225='club records'!$N$6, E225&lt;='club records'!$O$6), AND(D225='club records'!$N$7, E225&lt;='club records'!$O$7), AND(D225='club records'!$N$8, E225&lt;='club records'!$O$8), AND(D225='club records'!$N$9, E225&lt;='club records'!$O$9), AND(D225='club records'!$N$10, E225&lt;='club records'!$O$10))), "CR", " ")</f>
        <v xml:space="preserve"> </v>
      </c>
      <c r="AT225" s="21" t="str">
        <f>IF(AND(A225="4x300", OR(AND(D225='club records'!$N$11, E225&lt;='club records'!$O$11), AND(D225='club records'!$N$12, E225&lt;='club records'!$O$12))), "CR", " ")</f>
        <v xml:space="preserve"> </v>
      </c>
      <c r="AU225" s="21" t="str">
        <f>IF(AND(A225="4x400", OR(AND(D225='club records'!$N$13, E225&lt;='club records'!$O$13), AND(D225='club records'!$N$14, E225&lt;='club records'!$O$14), AND(D225='club records'!$N$15, E225&lt;='club records'!$O$15))), "CR", " ")</f>
        <v xml:space="preserve"> </v>
      </c>
      <c r="AV225" s="21" t="str">
        <f>IF(AND(A225="3x800", OR(AND(D225='club records'!$N$16, E225&lt;='club records'!$O$16), AND(D225='club records'!$N$17, E225&lt;='club records'!$O$17), AND(D225='club records'!$N$18, E225&lt;='club records'!$O$18), AND(D225='club records'!$N$19, E225&lt;='club records'!$O$19))), "CR", " ")</f>
        <v xml:space="preserve"> </v>
      </c>
      <c r="AW225" s="21" t="str">
        <f>IF(AND(A225="pentathlon", OR(AND(D225='club records'!$N$21, E225&gt;='club records'!$O$21), AND(D225='club records'!$N$22, E225&gt;='club records'!$O$22), AND(D225='club records'!$N$23, E225&gt;='club records'!$O$23), AND(D225='club records'!$N$24, E225&gt;='club records'!$O$24), AND(D225='club records'!$N$25, E225&gt;='club records'!$O$25))), "CR", " ")</f>
        <v xml:space="preserve"> </v>
      </c>
      <c r="AX225" s="21" t="str">
        <f>IF(AND(A225="heptathlon", OR(AND(D225='club records'!$N$26, E225&gt;='club records'!$O$26), AND(D225='club records'!$N$27, E225&gt;='club records'!$O$27), AND(D225='club records'!$N$28, E225&gt;='club records'!$O$28), )), "CR", " ")</f>
        <v xml:space="preserve"> </v>
      </c>
    </row>
    <row r="226" spans="1:50" ht="15" x14ac:dyDescent="0.25">
      <c r="B226" s="2" t="s">
        <v>28</v>
      </c>
      <c r="C226" s="2" t="s">
        <v>55</v>
      </c>
      <c r="D226" s="13" t="s">
        <v>48</v>
      </c>
      <c r="F226" s="23"/>
      <c r="I226" s="20" t="str">
        <f>IF(OR(K226="CR", J226="CR", L226="CR", M226="CR", N226="CR", O226="CR", P226="CR", Q226="CR", R226="CR", S226="CR",T226="CR", U226="CR", V226="CR", W226="CR", X226="CR", Y226="CR", Z226="CR", AA226="CR", AB226="CR", AC226="CR", AD226="CR", AE226="CR", AF226="CR", AG226="CR", AH226="CR", AI226="CR", AJ226="CR", AK226="CR", AL226="CR", AM226="CR", AN226="CR", AO226="CR", AP226="CR", AQ226="CR", AR226="CR", AS226="CR", AT226="CR", AU226="CR", AV226="CR", AW226="CR", AX226="CR"), "***CLUB RECORD***", "")</f>
        <v/>
      </c>
      <c r="J226" s="21" t="str">
        <f>IF(AND(A226=100, OR(AND(D226='club records'!$B$6, E226&lt;='club records'!$C$6), AND(D226='club records'!$B$7, E226&lt;='club records'!$C$7), AND(D226='club records'!$B$8, E226&lt;='club records'!$C$8), AND(D226='club records'!$B$9, E226&lt;='club records'!$C$9), AND(D226='club records'!$B$10, E226&lt;='club records'!$C$10))),"CR"," ")</f>
        <v xml:space="preserve"> </v>
      </c>
      <c r="K226" s="21" t="str">
        <f>IF(AND(A226=200, OR(AND(D226='club records'!$B$11, E226&lt;='club records'!$C$11), AND(D226='club records'!$B$12, E226&lt;='club records'!$C$12), AND(D226='club records'!$B$13, E226&lt;='club records'!$C$13), AND(D226='club records'!$B$14, E226&lt;='club records'!$C$14), AND(D226='club records'!$B$15, E226&lt;='club records'!$C$15))),"CR"," ")</f>
        <v xml:space="preserve"> </v>
      </c>
      <c r="L226" s="21" t="str">
        <f>IF(AND(A226=300, OR(AND(D226='club records'!$B$16, E226&lt;='club records'!$C$16), AND(D226='club records'!$B$17, E226&lt;='club records'!$C$17))),"CR"," ")</f>
        <v xml:space="preserve"> </v>
      </c>
      <c r="M226" s="21" t="str">
        <f>IF(AND(A226=400, OR(AND(D226='club records'!$B$19, E226&lt;='club records'!$C$19), AND(D226='club records'!$B$20, E226&lt;='club records'!$C$20), AND(D226='club records'!$B$21, E226&lt;='club records'!$C$21))),"CR"," ")</f>
        <v xml:space="preserve"> </v>
      </c>
      <c r="N226" s="21" t="str">
        <f>IF(AND(A226=800, OR(AND(D226='club records'!$B$22, E226&lt;='club records'!$C$22), AND(D226='club records'!$B$23, E226&lt;='club records'!$C$23), AND(D226='club records'!$B$24, E226&lt;='club records'!$C$24), AND(D226='club records'!$B$25, E226&lt;='club records'!$C$25), AND(D226='club records'!$B$26, E226&lt;='club records'!$C$26))),"CR"," ")</f>
        <v xml:space="preserve"> </v>
      </c>
      <c r="O226" s="21" t="str">
        <f>IF(AND(A226=1200, AND(D226='club records'!$B$28, E226&lt;='club records'!$C$28)),"CR"," ")</f>
        <v xml:space="preserve"> </v>
      </c>
      <c r="P226" s="21" t="str">
        <f>IF(AND(A226=1500, OR(AND(D226='club records'!$B$29, E226&lt;='club records'!$C$29), AND(D226='club records'!$B$30, E226&lt;='club records'!$C$30), AND(D226='club records'!$B$31, E226&lt;='club records'!$C$31), AND(D226='club records'!$B$32, E226&lt;='club records'!$C$32), AND(D226='club records'!$B$33, E226&lt;='club records'!$C$33))),"CR"," ")</f>
        <v xml:space="preserve"> </v>
      </c>
      <c r="Q226" s="21" t="str">
        <f>IF(AND(A226="1M", AND(D226='club records'!$B$37,E226&lt;='club records'!$C$37)),"CR"," ")</f>
        <v xml:space="preserve"> </v>
      </c>
      <c r="R226" s="21" t="str">
        <f>IF(AND(A226=3000, OR(AND(D226='club records'!$B$39, E226&lt;='club records'!$C$39), AND(D226='club records'!$B$40, E226&lt;='club records'!$C$40), AND(D226='club records'!$B$41, E226&lt;='club records'!$C$41))),"CR"," ")</f>
        <v xml:space="preserve"> </v>
      </c>
      <c r="S226" s="21" t="str">
        <f>IF(AND(A226=5000, OR(AND(D226='club records'!$B$42, E226&lt;='club records'!$C$42), AND(D226='club records'!$B$43, E226&lt;='club records'!$C$43))),"CR"," ")</f>
        <v xml:space="preserve"> </v>
      </c>
      <c r="T226" s="21" t="str">
        <f>IF(AND(A226=10000, OR(AND(D226='club records'!$B$44, E226&lt;='club records'!$C$44), AND(D226='club records'!$B$45, E226&lt;='club records'!$C$45))),"CR"," ")</f>
        <v xml:space="preserve"> </v>
      </c>
      <c r="U226" s="22" t="str">
        <f>IF(AND(A226="high jump", OR(AND(D226='club records'!$F$1, E226&gt;='club records'!$G$1), AND(D226='club records'!$F$2, E226&gt;='club records'!$G$2), AND(D226='club records'!$F$3, E226&gt;='club records'!$G$3),AND(D226='club records'!$F$4, E226&gt;='club records'!$G$4), AND(D226='club records'!$F$5, E226&gt;='club records'!$G$5))), "CR", " ")</f>
        <v xml:space="preserve"> </v>
      </c>
      <c r="V226" s="22" t="str">
        <f>IF(AND(A226="long jump", OR(AND(D226='club records'!$F$6, E226&gt;='club records'!$G$6), AND(D226='club records'!$F$7, E226&gt;='club records'!$G$7), AND(D226='club records'!$F$8, E226&gt;='club records'!$G$8), AND(D226='club records'!$F$9, E226&gt;='club records'!$G$9), AND(D226='club records'!$F$10, E226&gt;='club records'!$G$10))), "CR", " ")</f>
        <v xml:space="preserve"> </v>
      </c>
      <c r="W226" s="22" t="str">
        <f>IF(AND(A226="triple jump", OR(AND(D226='club records'!$F$11, E226&gt;='club records'!$G$11), AND(D226='club records'!$F$12, E226&gt;='club records'!$G$12), AND(D226='club records'!$F$13, E226&gt;='club records'!$G$13), AND(D226='club records'!$F$14, E226&gt;='club records'!$G$14), AND(D226='club records'!$F$15, E226&gt;='club records'!$G$15))), "CR", " ")</f>
        <v xml:space="preserve"> </v>
      </c>
      <c r="X226" s="22" t="str">
        <f>IF(AND(A226="pole vault", OR(AND(D226='club records'!$F$16, E226&gt;='club records'!$G$16), AND(D226='club records'!$F$17, E226&gt;='club records'!$G$17), AND(D226='club records'!$F$18, E226&gt;='club records'!$G$18), AND(D226='club records'!$F$19, E226&gt;='club records'!$G$19), AND(D226='club records'!$F$20, E226&gt;='club records'!$G$20))), "CR", " ")</f>
        <v xml:space="preserve"> </v>
      </c>
      <c r="Y226" s="22" t="str">
        <f>IF(AND(A226="discus 0.75", AND(D226='club records'!$F$21, E226&gt;='club records'!$G$21)), "CR", " ")</f>
        <v xml:space="preserve"> </v>
      </c>
      <c r="Z226" s="22" t="str">
        <f>IF(AND(A226="discus 1", OR(AND(D226='club records'!$F$22, E226&gt;='club records'!$G$22), AND(D226='club records'!$F$23, E226&gt;='club records'!$G$23), AND(D226='club records'!$F$24, E226&gt;='club records'!$G$24), AND(D226='club records'!$F$25, E226&gt;='club records'!$G$25))), "CR", " ")</f>
        <v xml:space="preserve"> </v>
      </c>
      <c r="AA226" s="22" t="str">
        <f>IF(AND(A226="hammer 3", OR(AND(D226='club records'!$F$26, E226&gt;='club records'!$G$26), AND(D226='club records'!$F$27, E226&gt;='club records'!$G$27), AND(D226='club records'!$F$28, E226&gt;='club records'!$G$28))), "CR", " ")</f>
        <v xml:space="preserve"> </v>
      </c>
      <c r="AB226" s="22" t="str">
        <f>IF(AND(A226="hammer 4", OR(AND(D226='club records'!$F$29, E226&gt;='club records'!$G$29), AND(D226='club records'!$F$30, E226&gt;='club records'!$G$30))), "CR", " ")</f>
        <v xml:space="preserve"> </v>
      </c>
      <c r="AC226" s="22" t="str">
        <f>IF(AND(A226="javelin 400", AND(D226='club records'!$F$31, E226&gt;='club records'!$G$31)), "CR", " ")</f>
        <v xml:space="preserve"> </v>
      </c>
      <c r="AD226" s="22" t="str">
        <f>IF(AND(A226="javelin 500", OR(AND(D226='club records'!$F$32, E226&gt;='club records'!$G$32), AND(D226='club records'!$F$33, E226&gt;='club records'!$G$33))), "CR", " ")</f>
        <v xml:space="preserve"> </v>
      </c>
      <c r="AE226" s="22" t="str">
        <f>IF(AND(A226="javelin 600", OR(AND(D226='club records'!$F$34, E226&gt;='club records'!$G$34), AND(D226='club records'!$F$35, E226&gt;='club records'!$G$35))), "CR", " ")</f>
        <v xml:space="preserve"> </v>
      </c>
      <c r="AF226" s="22" t="str">
        <f>IF(AND(A226="shot 2.72", AND(D226='club records'!$F$36, E226&gt;='club records'!$G$36)), "CR", " ")</f>
        <v xml:space="preserve"> </v>
      </c>
      <c r="AG226" s="22" t="str">
        <f>IF(AND(A226="shot 3", OR(AND(D226='club records'!$F$37, E226&gt;='club records'!$G$37), AND(D226='club records'!$F$38, E226&gt;='club records'!$G$38))), "CR", " ")</f>
        <v xml:space="preserve"> </v>
      </c>
      <c r="AH226" s="22" t="str">
        <f>IF(AND(A226="shot 4", OR(AND(D226='club records'!$F$39, E226&gt;='club records'!$G$39), AND(D226='club records'!$F$40, E226&gt;='club records'!$G$40))), "CR", " ")</f>
        <v xml:space="preserve"> </v>
      </c>
      <c r="AI226" s="22" t="str">
        <f>IF(AND(A226="70H", AND(D226='club records'!$J$6, E226&lt;='club records'!$K$6)), "CR", " ")</f>
        <v xml:space="preserve"> </v>
      </c>
      <c r="AJ226" s="22" t="str">
        <f>IF(AND(A226="75H", AND(D226='club records'!$J$7, E226&lt;='club records'!$K$7)), "CR", " ")</f>
        <v xml:space="preserve"> </v>
      </c>
      <c r="AK226" s="22" t="str">
        <f>IF(AND(A226="80H", AND(D226='club records'!$J$8, E226&lt;='club records'!$K$8)), "CR", " ")</f>
        <v xml:space="preserve"> </v>
      </c>
      <c r="AL226" s="22" t="str">
        <f>IF(AND(A226="100H", OR(AND(D226='club records'!$J$9, E226&lt;='club records'!$K$9), AND(D226='club records'!$J$10, E226&lt;='club records'!$K$10))), "CR", " ")</f>
        <v xml:space="preserve"> </v>
      </c>
      <c r="AM226" s="22" t="str">
        <f>IF(AND(A226="300H", AND(D226='club records'!$J$11, E226&lt;='club records'!$K$11)), "CR", " ")</f>
        <v xml:space="preserve"> </v>
      </c>
      <c r="AN226" s="22" t="str">
        <f>IF(AND(A226="400H", OR(AND(D226='club records'!$J$12, E226&lt;='club records'!$K$12), AND(D226='club records'!$J$13, E226&lt;='club records'!$K$13), AND(D226='club records'!$J$14, E226&lt;='club records'!$K$14))), "CR", " ")</f>
        <v xml:space="preserve"> </v>
      </c>
      <c r="AO226" s="22" t="str">
        <f>IF(AND(A226="1500SC", OR(AND(D226='club records'!$J$15, E226&lt;='club records'!$K$15), AND(D226='club records'!$J$16, E226&lt;='club records'!$K$16))), "CR", " ")</f>
        <v xml:space="preserve"> </v>
      </c>
      <c r="AP226" s="22" t="str">
        <f>IF(AND(A226="2000SC", OR(AND(D226='club records'!$J$18, E226&lt;='club records'!$K$18), AND(D226='club records'!$J$19, E226&lt;='club records'!$K$19))), "CR", " ")</f>
        <v xml:space="preserve"> </v>
      </c>
      <c r="AQ226" s="22" t="str">
        <f>IF(AND(A226="3000SC", AND(D226='club records'!$J$21, E226&lt;='club records'!$K$21)), "CR", " ")</f>
        <v xml:space="preserve"> </v>
      </c>
      <c r="AR226" s="21" t="str">
        <f>IF(AND(A226="4x100", OR(AND(D226='club records'!$N$1, E226&lt;='club records'!$O$1), AND(D226='club records'!$N$2, E226&lt;='club records'!$O$2), AND(D226='club records'!$N$3, E226&lt;='club records'!$O$3), AND(D226='club records'!$N$4, E226&lt;='club records'!$O$4), AND(D226='club records'!$N$5, E226&lt;='club records'!$O$5))), "CR", " ")</f>
        <v xml:space="preserve"> </v>
      </c>
      <c r="AS226" s="21" t="str">
        <f>IF(AND(A226="4x200", OR(AND(D226='club records'!$N$6, E226&lt;='club records'!$O$6), AND(D226='club records'!$N$7, E226&lt;='club records'!$O$7), AND(D226='club records'!$N$8, E226&lt;='club records'!$O$8), AND(D226='club records'!$N$9, E226&lt;='club records'!$O$9), AND(D226='club records'!$N$10, E226&lt;='club records'!$O$10))), "CR", " ")</f>
        <v xml:space="preserve"> </v>
      </c>
      <c r="AT226" s="21" t="str">
        <f>IF(AND(A226="4x300", OR(AND(D226='club records'!$N$11, E226&lt;='club records'!$O$11), AND(D226='club records'!$N$12, E226&lt;='club records'!$O$12))), "CR", " ")</f>
        <v xml:space="preserve"> </v>
      </c>
      <c r="AU226" s="21" t="str">
        <f>IF(AND(A226="4x400", OR(AND(D226='club records'!$N$13, E226&lt;='club records'!$O$13), AND(D226='club records'!$N$14, E226&lt;='club records'!$O$14), AND(D226='club records'!$N$15, E226&lt;='club records'!$O$15))), "CR", " ")</f>
        <v xml:space="preserve"> </v>
      </c>
      <c r="AV226" s="21" t="str">
        <f>IF(AND(A226="3x800", OR(AND(D226='club records'!$N$16, E226&lt;='club records'!$O$16), AND(D226='club records'!$N$17, E226&lt;='club records'!$O$17), AND(D226='club records'!$N$18, E226&lt;='club records'!$O$18), AND(D226='club records'!$N$19, E226&lt;='club records'!$O$19))), "CR", " ")</f>
        <v xml:space="preserve"> </v>
      </c>
      <c r="AW226" s="21" t="str">
        <f>IF(AND(A226="pentathlon", OR(AND(D226='club records'!$N$21, E226&gt;='club records'!$O$21), AND(D226='club records'!$N$22, E226&gt;='club records'!$O$22), AND(D226='club records'!$N$23, E226&gt;='club records'!$O$23), AND(D226='club records'!$N$24, E226&gt;='club records'!$O$24), AND(D226='club records'!$N$25, E226&gt;='club records'!$O$25))), "CR", " ")</f>
        <v xml:space="preserve"> </v>
      </c>
      <c r="AX226" s="21" t="str">
        <f>IF(AND(A226="heptathlon", OR(AND(D226='club records'!$N$26, E226&gt;='club records'!$O$26), AND(D226='club records'!$N$27, E226&gt;='club records'!$O$27), AND(D226='club records'!$N$28, E226&gt;='club records'!$O$28), )), "CR", " ")</f>
        <v xml:space="preserve"> </v>
      </c>
    </row>
    <row r="227" spans="1:50" ht="15" x14ac:dyDescent="0.25">
      <c r="A227" s="2">
        <v>100</v>
      </c>
      <c r="B227" s="2" t="s">
        <v>56</v>
      </c>
      <c r="C227" s="2" t="s">
        <v>57</v>
      </c>
      <c r="D227" s="13" t="s">
        <v>46</v>
      </c>
      <c r="E227" s="14">
        <v>13.38</v>
      </c>
      <c r="F227" s="19">
        <v>39903</v>
      </c>
      <c r="G227" s="2" t="s">
        <v>294</v>
      </c>
      <c r="H227" s="2" t="s">
        <v>295</v>
      </c>
      <c r="I227" s="20" t="str">
        <f>IF(OR(K227="CR", J227="CR", L227="CR", M227="CR", N227="CR", O227="CR", P227="CR", Q227="CR", R227="CR", S227="CR",T227="CR", U227="CR", V227="CR", W227="CR", X227="CR", Y227="CR", Z227="CR", AA227="CR", AB227="CR", AC227="CR", AD227="CR", AE227="CR", AF227="CR", AG227="CR", AH227="CR", AI227="CR", AJ227="CR", AK227="CR", AL227="CR", AM227="CR", AN227="CR", AO227="CR", AP227="CR", AQ227="CR", AR227="CR", AS227="CR", AT227="CR", AU227="CR", AV227="CR", AW227="CR", AX227="CR"), "***CLUB RECORD***", "")</f>
        <v/>
      </c>
      <c r="J227" s="21" t="str">
        <f>IF(AND(A227=100, OR(AND(D227='club records'!$B$6, E227&lt;='club records'!$C$6), AND(D227='club records'!$B$7, E227&lt;='club records'!$C$7), AND(D227='club records'!$B$8, E227&lt;='club records'!$C$8), AND(D227='club records'!$B$9, E227&lt;='club records'!$C$9), AND(D227='club records'!$B$10, E227&lt;='club records'!$C$10))),"CR"," ")</f>
        <v xml:space="preserve"> </v>
      </c>
      <c r="K227" s="21" t="str">
        <f>IF(AND(A227=200, OR(AND(D227='club records'!$B$11, E227&lt;='club records'!$C$11), AND(D227='club records'!$B$12, E227&lt;='club records'!$C$12), AND(D227='club records'!$B$13, E227&lt;='club records'!$C$13), AND(D227='club records'!$B$14, E227&lt;='club records'!$C$14), AND(D227='club records'!$B$15, E227&lt;='club records'!$C$15))),"CR"," ")</f>
        <v xml:space="preserve"> </v>
      </c>
      <c r="L227" s="21" t="str">
        <f>IF(AND(A227=300, OR(AND(D227='club records'!$B$16, E227&lt;='club records'!$C$16), AND(D227='club records'!$B$17, E227&lt;='club records'!$C$17))),"CR"," ")</f>
        <v xml:space="preserve"> </v>
      </c>
      <c r="M227" s="21" t="str">
        <f>IF(AND(A227=400, OR(AND(D227='club records'!$B$19, E227&lt;='club records'!$C$19), AND(D227='club records'!$B$20, E227&lt;='club records'!$C$20), AND(D227='club records'!$B$21, E227&lt;='club records'!$C$21))),"CR"," ")</f>
        <v xml:space="preserve"> </v>
      </c>
      <c r="N227" s="21" t="str">
        <f>IF(AND(A227=800, OR(AND(D227='club records'!$B$22, E227&lt;='club records'!$C$22), AND(D227='club records'!$B$23, E227&lt;='club records'!$C$23), AND(D227='club records'!$B$24, E227&lt;='club records'!$C$24), AND(D227='club records'!$B$25, E227&lt;='club records'!$C$25), AND(D227='club records'!$B$26, E227&lt;='club records'!$C$26))),"CR"," ")</f>
        <v xml:space="preserve"> </v>
      </c>
      <c r="O227" s="21" t="str">
        <f>IF(AND(A227=1200, AND(D227='club records'!$B$28, E227&lt;='club records'!$C$28)),"CR"," ")</f>
        <v xml:space="preserve"> </v>
      </c>
      <c r="P227" s="21" t="str">
        <f>IF(AND(A227=1500, OR(AND(D227='club records'!$B$29, E227&lt;='club records'!$C$29), AND(D227='club records'!$B$30, E227&lt;='club records'!$C$30), AND(D227='club records'!$B$31, E227&lt;='club records'!$C$31), AND(D227='club records'!$B$32, E227&lt;='club records'!$C$32), AND(D227='club records'!$B$33, E227&lt;='club records'!$C$33))),"CR"," ")</f>
        <v xml:space="preserve"> </v>
      </c>
      <c r="Q227" s="21" t="str">
        <f>IF(AND(A227="1M", AND(D227='club records'!$B$37,E227&lt;='club records'!$C$37)),"CR"," ")</f>
        <v xml:space="preserve"> </v>
      </c>
      <c r="R227" s="21" t="str">
        <f>IF(AND(A227=3000, OR(AND(D227='club records'!$B$39, E227&lt;='club records'!$C$39), AND(D227='club records'!$B$40, E227&lt;='club records'!$C$40), AND(D227='club records'!$B$41, E227&lt;='club records'!$C$41))),"CR"," ")</f>
        <v xml:space="preserve"> </v>
      </c>
      <c r="S227" s="21" t="str">
        <f>IF(AND(A227=5000, OR(AND(D227='club records'!$B$42, E227&lt;='club records'!$C$42), AND(D227='club records'!$B$43, E227&lt;='club records'!$C$43))),"CR"," ")</f>
        <v xml:space="preserve"> </v>
      </c>
      <c r="T227" s="21" t="str">
        <f>IF(AND(A227=10000, OR(AND(D227='club records'!$B$44, E227&lt;='club records'!$C$44), AND(D227='club records'!$B$45, E227&lt;='club records'!$C$45))),"CR"," ")</f>
        <v xml:space="preserve"> </v>
      </c>
      <c r="U227" s="22" t="str">
        <f>IF(AND(A227="high jump", OR(AND(D227='club records'!$F$1, E227&gt;='club records'!$G$1), AND(D227='club records'!$F$2, E227&gt;='club records'!$G$2), AND(D227='club records'!$F$3, E227&gt;='club records'!$G$3),AND(D227='club records'!$F$4, E227&gt;='club records'!$G$4), AND(D227='club records'!$F$5, E227&gt;='club records'!$G$5))), "CR", " ")</f>
        <v xml:space="preserve"> </v>
      </c>
      <c r="V227" s="22" t="str">
        <f>IF(AND(A227="long jump", OR(AND(D227='club records'!$F$6, E227&gt;='club records'!$G$6), AND(D227='club records'!$F$7, E227&gt;='club records'!$G$7), AND(D227='club records'!$F$8, E227&gt;='club records'!$G$8), AND(D227='club records'!$F$9, E227&gt;='club records'!$G$9), AND(D227='club records'!$F$10, E227&gt;='club records'!$G$10))), "CR", " ")</f>
        <v xml:space="preserve"> </v>
      </c>
      <c r="W227" s="22" t="str">
        <f>IF(AND(A227="triple jump", OR(AND(D227='club records'!$F$11, E227&gt;='club records'!$G$11), AND(D227='club records'!$F$12, E227&gt;='club records'!$G$12), AND(D227='club records'!$F$13, E227&gt;='club records'!$G$13), AND(D227='club records'!$F$14, E227&gt;='club records'!$G$14), AND(D227='club records'!$F$15, E227&gt;='club records'!$G$15))), "CR", " ")</f>
        <v xml:space="preserve"> </v>
      </c>
      <c r="X227" s="22" t="str">
        <f>IF(AND(A227="pole vault", OR(AND(D227='club records'!$F$16, E227&gt;='club records'!$G$16), AND(D227='club records'!$F$17, E227&gt;='club records'!$G$17), AND(D227='club records'!$F$18, E227&gt;='club records'!$G$18), AND(D227='club records'!$F$19, E227&gt;='club records'!$G$19), AND(D227='club records'!$F$20, E227&gt;='club records'!$G$20))), "CR", " ")</f>
        <v xml:space="preserve"> </v>
      </c>
      <c r="Y227" s="22" t="str">
        <f>IF(AND(A227="discus 0.75", AND(D227='club records'!$F$21, E227&gt;='club records'!$G$21)), "CR", " ")</f>
        <v xml:space="preserve"> </v>
      </c>
      <c r="Z227" s="22" t="str">
        <f>IF(AND(A227="discus 1", OR(AND(D227='club records'!$F$22, E227&gt;='club records'!$G$22), AND(D227='club records'!$F$23, E227&gt;='club records'!$G$23), AND(D227='club records'!$F$24, E227&gt;='club records'!$G$24), AND(D227='club records'!$F$25, E227&gt;='club records'!$G$25))), "CR", " ")</f>
        <v xml:space="preserve"> </v>
      </c>
      <c r="AA227" s="22" t="str">
        <f>IF(AND(A227="hammer 3", OR(AND(D227='club records'!$F$26, E227&gt;='club records'!$G$26), AND(D227='club records'!$F$27, E227&gt;='club records'!$G$27), AND(D227='club records'!$F$28, E227&gt;='club records'!$G$28))), "CR", " ")</f>
        <v xml:space="preserve"> </v>
      </c>
      <c r="AB227" s="22" t="str">
        <f>IF(AND(A227="hammer 4", OR(AND(D227='club records'!$F$29, E227&gt;='club records'!$G$29), AND(D227='club records'!$F$30, E227&gt;='club records'!$G$30))), "CR", " ")</f>
        <v xml:space="preserve"> </v>
      </c>
      <c r="AC227" s="22" t="str">
        <f>IF(AND(A227="javelin 400", AND(D227='club records'!$F$31, E227&gt;='club records'!$G$31)), "CR", " ")</f>
        <v xml:space="preserve"> </v>
      </c>
      <c r="AD227" s="22" t="str">
        <f>IF(AND(A227="javelin 500", OR(AND(D227='club records'!$F$32, E227&gt;='club records'!$G$32), AND(D227='club records'!$F$33, E227&gt;='club records'!$G$33))), "CR", " ")</f>
        <v xml:space="preserve"> </v>
      </c>
      <c r="AE227" s="22" t="str">
        <f>IF(AND(A227="javelin 600", OR(AND(D227='club records'!$F$34, E227&gt;='club records'!$G$34), AND(D227='club records'!$F$35, E227&gt;='club records'!$G$35))), "CR", " ")</f>
        <v xml:space="preserve"> </v>
      </c>
      <c r="AF227" s="22" t="str">
        <f>IF(AND(A227="shot 2.72", AND(D227='club records'!$F$36, E227&gt;='club records'!$G$36)), "CR", " ")</f>
        <v xml:space="preserve"> </v>
      </c>
      <c r="AG227" s="22" t="str">
        <f>IF(AND(A227="shot 3", OR(AND(D227='club records'!$F$37, E227&gt;='club records'!$G$37), AND(D227='club records'!$F$38, E227&gt;='club records'!$G$38))), "CR", " ")</f>
        <v xml:space="preserve"> </v>
      </c>
      <c r="AH227" s="22" t="str">
        <f>IF(AND(A227="shot 4", OR(AND(D227='club records'!$F$39, E227&gt;='club records'!$G$39), AND(D227='club records'!$F$40, E227&gt;='club records'!$G$40))), "CR", " ")</f>
        <v xml:space="preserve"> </v>
      </c>
      <c r="AI227" s="22" t="str">
        <f>IF(AND(A227="70H", AND(D227='club records'!$J$6, E227&lt;='club records'!$K$6)), "CR", " ")</f>
        <v xml:space="preserve"> </v>
      </c>
      <c r="AJ227" s="22" t="str">
        <f>IF(AND(A227="75H", AND(D227='club records'!$J$7, E227&lt;='club records'!$K$7)), "CR", " ")</f>
        <v xml:space="preserve"> </v>
      </c>
      <c r="AK227" s="22" t="str">
        <f>IF(AND(A227="80H", AND(D227='club records'!$J$8, E227&lt;='club records'!$K$8)), "CR", " ")</f>
        <v xml:space="preserve"> </v>
      </c>
      <c r="AL227" s="22" t="str">
        <f>IF(AND(A227="100H", OR(AND(D227='club records'!$J$9, E227&lt;='club records'!$K$9), AND(D227='club records'!$J$10, E227&lt;='club records'!$K$10))), "CR", " ")</f>
        <v xml:space="preserve"> </v>
      </c>
      <c r="AM227" s="22" t="str">
        <f>IF(AND(A227="300H", AND(D227='club records'!$J$11, E227&lt;='club records'!$K$11)), "CR", " ")</f>
        <v xml:space="preserve"> </v>
      </c>
      <c r="AN227" s="22" t="str">
        <f>IF(AND(A227="400H", OR(AND(D227='club records'!$J$12, E227&lt;='club records'!$K$12), AND(D227='club records'!$J$13, E227&lt;='club records'!$K$13), AND(D227='club records'!$J$14, E227&lt;='club records'!$K$14))), "CR", " ")</f>
        <v xml:space="preserve"> </v>
      </c>
      <c r="AO227" s="22" t="str">
        <f>IF(AND(A227="1500SC", OR(AND(D227='club records'!$J$15, E227&lt;='club records'!$K$15), AND(D227='club records'!$J$16, E227&lt;='club records'!$K$16))), "CR", " ")</f>
        <v xml:space="preserve"> </v>
      </c>
      <c r="AP227" s="22" t="str">
        <f>IF(AND(A227="2000SC", OR(AND(D227='club records'!$J$18, E227&lt;='club records'!$K$18), AND(D227='club records'!$J$19, E227&lt;='club records'!$K$19))), "CR", " ")</f>
        <v xml:space="preserve"> </v>
      </c>
      <c r="AQ227" s="22" t="str">
        <f>IF(AND(A227="3000SC", AND(D227='club records'!$J$21, E227&lt;='club records'!$K$21)), "CR", " ")</f>
        <v xml:space="preserve"> </v>
      </c>
      <c r="AR227" s="21" t="str">
        <f>IF(AND(A227="4x100", OR(AND(D227='club records'!$N$1, E227&lt;='club records'!$O$1), AND(D227='club records'!$N$2, E227&lt;='club records'!$O$2), AND(D227='club records'!$N$3, E227&lt;='club records'!$O$3), AND(D227='club records'!$N$4, E227&lt;='club records'!$O$4), AND(D227='club records'!$N$5, E227&lt;='club records'!$O$5))), "CR", " ")</f>
        <v xml:space="preserve"> </v>
      </c>
      <c r="AS227" s="21" t="str">
        <f>IF(AND(A227="4x200", OR(AND(D227='club records'!$N$6, E227&lt;='club records'!$O$6), AND(D227='club records'!$N$7, E227&lt;='club records'!$O$7), AND(D227='club records'!$N$8, E227&lt;='club records'!$O$8), AND(D227='club records'!$N$9, E227&lt;='club records'!$O$9), AND(D227='club records'!$N$10, E227&lt;='club records'!$O$10))), "CR", " ")</f>
        <v xml:space="preserve"> </v>
      </c>
      <c r="AT227" s="21" t="str">
        <f>IF(AND(A227="4x300", OR(AND(D227='club records'!$N$11, E227&lt;='club records'!$O$11), AND(D227='club records'!$N$12, E227&lt;='club records'!$O$12))), "CR", " ")</f>
        <v xml:space="preserve"> </v>
      </c>
      <c r="AU227" s="21" t="str">
        <f>IF(AND(A227="4x400", OR(AND(D227='club records'!$N$13, E227&lt;='club records'!$O$13), AND(D227='club records'!$N$14, E227&lt;='club records'!$O$14), AND(D227='club records'!$N$15, E227&lt;='club records'!$O$15))), "CR", " ")</f>
        <v xml:space="preserve"> </v>
      </c>
      <c r="AV227" s="21" t="str">
        <f>IF(AND(A227="3x800", OR(AND(D227='club records'!$N$16, E227&lt;='club records'!$O$16), AND(D227='club records'!$N$17, E227&lt;='club records'!$O$17), AND(D227='club records'!$N$18, E227&lt;='club records'!$O$18), AND(D227='club records'!$N$19, E227&lt;='club records'!$O$19))), "CR", " ")</f>
        <v xml:space="preserve"> </v>
      </c>
      <c r="AW227" s="21" t="str">
        <f>IF(AND(A227="pentathlon", OR(AND(D227='club records'!$N$21, E227&gt;='club records'!$O$21), AND(D227='club records'!$N$22, E227&gt;='club records'!$O$22), AND(D227='club records'!$N$23, E227&gt;='club records'!$O$23), AND(D227='club records'!$N$24, E227&gt;='club records'!$O$24), AND(D227='club records'!$N$25, E227&gt;='club records'!$O$25))), "CR", " ")</f>
        <v xml:space="preserve"> </v>
      </c>
      <c r="AX227" s="21" t="str">
        <f>IF(AND(A227="heptathlon", OR(AND(D227='club records'!$N$26, E227&gt;='club records'!$O$26), AND(D227='club records'!$N$27, E227&gt;='club records'!$O$27), AND(D227='club records'!$N$28, E227&gt;='club records'!$O$28), )), "CR", " ")</f>
        <v xml:space="preserve"> </v>
      </c>
    </row>
    <row r="228" spans="1:50" ht="15" x14ac:dyDescent="0.25">
      <c r="A228" s="2">
        <v>100</v>
      </c>
      <c r="B228" s="2" t="s">
        <v>313</v>
      </c>
      <c r="C228" s="2" t="s">
        <v>99</v>
      </c>
      <c r="D228" s="13" t="s">
        <v>46</v>
      </c>
      <c r="E228" s="14">
        <v>13.54</v>
      </c>
      <c r="F228" s="23" t="s">
        <v>432</v>
      </c>
      <c r="G228" s="2" t="s">
        <v>341</v>
      </c>
      <c r="H228" s="2" t="s">
        <v>425</v>
      </c>
      <c r="I228" s="20" t="str">
        <f>IF(OR(K228="CR", J228="CR", L228="CR", M228="CR", N228="CR", O228="CR", P228="CR", Q228="CR", R228="CR", S228="CR",T228="CR", U228="CR", V228="CR", W228="CR", X228="CR", Y228="CR", Z228="CR", AA228="CR", AB228="CR", AC228="CR", AD228="CR", AE228="CR", AF228="CR", AG228="CR", AH228="CR", AI228="CR", AJ228="CR", AK228="CR", AL228="CR", AM228="CR", AN228="CR", AO228="CR", AP228="CR", AQ228="CR", AR228="CR", AS228="CR", AT228="CR", AU228="CR", AV228="CR", AW228="CR", AX228="CR"), "***CLUB RECORD***", "")</f>
        <v/>
      </c>
      <c r="J228" s="21" t="str">
        <f>IF(AND(A228=100, OR(AND(D228='club records'!$B$6, E228&lt;='club records'!$C$6), AND(D228='club records'!$B$7, E228&lt;='club records'!$C$7), AND(D228='club records'!$B$8, E228&lt;='club records'!$C$8), AND(D228='club records'!$B$9, E228&lt;='club records'!$C$9), AND(D228='club records'!$B$10, E228&lt;='club records'!$C$10))),"CR"," ")</f>
        <v xml:space="preserve"> </v>
      </c>
      <c r="K228" s="21" t="str">
        <f>IF(AND(A228=200, OR(AND(D228='club records'!$B$11, E228&lt;='club records'!$C$11), AND(D228='club records'!$B$12, E228&lt;='club records'!$C$12), AND(D228='club records'!$B$13, E228&lt;='club records'!$C$13), AND(D228='club records'!$B$14, E228&lt;='club records'!$C$14), AND(D228='club records'!$B$15, E228&lt;='club records'!$C$15))),"CR"," ")</f>
        <v xml:space="preserve"> </v>
      </c>
      <c r="L228" s="21" t="str">
        <f>IF(AND(A228=300, OR(AND(D228='club records'!$B$16, E228&lt;='club records'!$C$16), AND(D228='club records'!$B$17, E228&lt;='club records'!$C$17))),"CR"," ")</f>
        <v xml:space="preserve"> </v>
      </c>
      <c r="M228" s="21" t="str">
        <f>IF(AND(A228=400, OR(AND(D228='club records'!$B$19, E228&lt;='club records'!$C$19), AND(D228='club records'!$B$20, E228&lt;='club records'!$C$20), AND(D228='club records'!$B$21, E228&lt;='club records'!$C$21))),"CR"," ")</f>
        <v xml:space="preserve"> </v>
      </c>
      <c r="N228" s="21" t="str">
        <f>IF(AND(A228=800, OR(AND(D228='club records'!$B$22, E228&lt;='club records'!$C$22), AND(D228='club records'!$B$23, E228&lt;='club records'!$C$23), AND(D228='club records'!$B$24, E228&lt;='club records'!$C$24), AND(D228='club records'!$B$25, E228&lt;='club records'!$C$25), AND(D228='club records'!$B$26, E228&lt;='club records'!$C$26))),"CR"," ")</f>
        <v xml:space="preserve"> </v>
      </c>
      <c r="O228" s="21" t="str">
        <f>IF(AND(A228=1200, AND(D228='club records'!$B$28, E228&lt;='club records'!$C$28)),"CR"," ")</f>
        <v xml:space="preserve"> </v>
      </c>
      <c r="P228" s="21" t="str">
        <f>IF(AND(A228=1500, OR(AND(D228='club records'!$B$29, E228&lt;='club records'!$C$29), AND(D228='club records'!$B$30, E228&lt;='club records'!$C$30), AND(D228='club records'!$B$31, E228&lt;='club records'!$C$31), AND(D228='club records'!$B$32, E228&lt;='club records'!$C$32), AND(D228='club records'!$B$33, E228&lt;='club records'!$C$33))),"CR"," ")</f>
        <v xml:space="preserve"> </v>
      </c>
      <c r="Q228" s="21" t="str">
        <f>IF(AND(A228="1M", AND(D228='club records'!$B$37,E228&lt;='club records'!$C$37)),"CR"," ")</f>
        <v xml:space="preserve"> </v>
      </c>
      <c r="R228" s="21" t="str">
        <f>IF(AND(A228=3000, OR(AND(D228='club records'!$B$39, E228&lt;='club records'!$C$39), AND(D228='club records'!$B$40, E228&lt;='club records'!$C$40), AND(D228='club records'!$B$41, E228&lt;='club records'!$C$41))),"CR"," ")</f>
        <v xml:space="preserve"> </v>
      </c>
      <c r="S228" s="21" t="str">
        <f>IF(AND(A228=5000, OR(AND(D228='club records'!$B$42, E228&lt;='club records'!$C$42), AND(D228='club records'!$B$43, E228&lt;='club records'!$C$43))),"CR"," ")</f>
        <v xml:space="preserve"> </v>
      </c>
      <c r="T228" s="21" t="str">
        <f>IF(AND(A228=10000, OR(AND(D228='club records'!$B$44, E228&lt;='club records'!$C$44), AND(D228='club records'!$B$45, E228&lt;='club records'!$C$45))),"CR"," ")</f>
        <v xml:space="preserve"> </v>
      </c>
      <c r="U228" s="22" t="str">
        <f>IF(AND(A228="high jump", OR(AND(D228='club records'!$F$1, E228&gt;='club records'!$G$1), AND(D228='club records'!$F$2, E228&gt;='club records'!$G$2), AND(D228='club records'!$F$3, E228&gt;='club records'!$G$3),AND(D228='club records'!$F$4, E228&gt;='club records'!$G$4), AND(D228='club records'!$F$5, E228&gt;='club records'!$G$5))), "CR", " ")</f>
        <v xml:space="preserve"> </v>
      </c>
      <c r="V228" s="22" t="str">
        <f>IF(AND(A228="long jump", OR(AND(D228='club records'!$F$6, E228&gt;='club records'!$G$6), AND(D228='club records'!$F$7, E228&gt;='club records'!$G$7), AND(D228='club records'!$F$8, E228&gt;='club records'!$G$8), AND(D228='club records'!$F$9, E228&gt;='club records'!$G$9), AND(D228='club records'!$F$10, E228&gt;='club records'!$G$10))), "CR", " ")</f>
        <v xml:space="preserve"> </v>
      </c>
      <c r="W228" s="22" t="str">
        <f>IF(AND(A228="triple jump", OR(AND(D228='club records'!$F$11, E228&gt;='club records'!$G$11), AND(D228='club records'!$F$12, E228&gt;='club records'!$G$12), AND(D228='club records'!$F$13, E228&gt;='club records'!$G$13), AND(D228='club records'!$F$14, E228&gt;='club records'!$G$14), AND(D228='club records'!$F$15, E228&gt;='club records'!$G$15))), "CR", " ")</f>
        <v xml:space="preserve"> </v>
      </c>
      <c r="X228" s="22" t="str">
        <f>IF(AND(A228="pole vault", OR(AND(D228='club records'!$F$16, E228&gt;='club records'!$G$16), AND(D228='club records'!$F$17, E228&gt;='club records'!$G$17), AND(D228='club records'!$F$18, E228&gt;='club records'!$G$18), AND(D228='club records'!$F$19, E228&gt;='club records'!$G$19), AND(D228='club records'!$F$20, E228&gt;='club records'!$G$20))), "CR", " ")</f>
        <v xml:space="preserve"> </v>
      </c>
      <c r="Y228" s="22" t="str">
        <f>IF(AND(A228="discus 0.75", AND(D228='club records'!$F$21, E228&gt;='club records'!$G$21)), "CR", " ")</f>
        <v xml:space="preserve"> </v>
      </c>
      <c r="Z228" s="22" t="str">
        <f>IF(AND(A228="discus 1", OR(AND(D228='club records'!$F$22, E228&gt;='club records'!$G$22), AND(D228='club records'!$F$23, E228&gt;='club records'!$G$23), AND(D228='club records'!$F$24, E228&gt;='club records'!$G$24), AND(D228='club records'!$F$25, E228&gt;='club records'!$G$25))), "CR", " ")</f>
        <v xml:space="preserve"> </v>
      </c>
      <c r="AA228" s="22" t="str">
        <f>IF(AND(A228="hammer 3", OR(AND(D228='club records'!$F$26, E228&gt;='club records'!$G$26), AND(D228='club records'!$F$27, E228&gt;='club records'!$G$27), AND(D228='club records'!$F$28, E228&gt;='club records'!$G$28))), "CR", " ")</f>
        <v xml:space="preserve"> </v>
      </c>
      <c r="AB228" s="22" t="str">
        <f>IF(AND(A228="hammer 4", OR(AND(D228='club records'!$F$29, E228&gt;='club records'!$G$29), AND(D228='club records'!$F$30, E228&gt;='club records'!$G$30))), "CR", " ")</f>
        <v xml:space="preserve"> </v>
      </c>
      <c r="AC228" s="22" t="str">
        <f>IF(AND(A228="javelin 400", AND(D228='club records'!$F$31, E228&gt;='club records'!$G$31)), "CR", " ")</f>
        <v xml:space="preserve"> </v>
      </c>
      <c r="AD228" s="22" t="str">
        <f>IF(AND(A228="javelin 500", OR(AND(D228='club records'!$F$32, E228&gt;='club records'!$G$32), AND(D228='club records'!$F$33, E228&gt;='club records'!$G$33))), "CR", " ")</f>
        <v xml:space="preserve"> </v>
      </c>
      <c r="AE228" s="22" t="str">
        <f>IF(AND(A228="javelin 600", OR(AND(D228='club records'!$F$34, E228&gt;='club records'!$G$34), AND(D228='club records'!$F$35, E228&gt;='club records'!$G$35))), "CR", " ")</f>
        <v xml:space="preserve"> </v>
      </c>
      <c r="AF228" s="22" t="str">
        <f>IF(AND(A228="shot 2.72", AND(D228='club records'!$F$36, E228&gt;='club records'!$G$36)), "CR", " ")</f>
        <v xml:space="preserve"> </v>
      </c>
      <c r="AG228" s="22" t="str">
        <f>IF(AND(A228="shot 3", OR(AND(D228='club records'!$F$37, E228&gt;='club records'!$G$37), AND(D228='club records'!$F$38, E228&gt;='club records'!$G$38))), "CR", " ")</f>
        <v xml:space="preserve"> </v>
      </c>
      <c r="AH228" s="22" t="str">
        <f>IF(AND(A228="shot 4", OR(AND(D228='club records'!$F$39, E228&gt;='club records'!$G$39), AND(D228='club records'!$F$40, E228&gt;='club records'!$G$40))), "CR", " ")</f>
        <v xml:space="preserve"> </v>
      </c>
      <c r="AI228" s="22" t="str">
        <f>IF(AND(A228="70H", AND(D228='club records'!$J$6, E228&lt;='club records'!$K$6)), "CR", " ")</f>
        <v xml:space="preserve"> </v>
      </c>
      <c r="AJ228" s="22" t="str">
        <f>IF(AND(A228="75H", AND(D228='club records'!$J$7, E228&lt;='club records'!$K$7)), "CR", " ")</f>
        <v xml:space="preserve"> </v>
      </c>
      <c r="AK228" s="22" t="str">
        <f>IF(AND(A228="80H", AND(D228='club records'!$J$8, E228&lt;='club records'!$K$8)), "CR", " ")</f>
        <v xml:space="preserve"> </v>
      </c>
      <c r="AL228" s="22" t="str">
        <f>IF(AND(A228="100H", OR(AND(D228='club records'!$J$9, E228&lt;='club records'!$K$9), AND(D228='club records'!$J$10, E228&lt;='club records'!$K$10))), "CR", " ")</f>
        <v xml:space="preserve"> </v>
      </c>
      <c r="AM228" s="22" t="str">
        <f>IF(AND(A228="300H", AND(D228='club records'!$J$11, E228&lt;='club records'!$K$11)), "CR", " ")</f>
        <v xml:space="preserve"> </v>
      </c>
      <c r="AN228" s="22" t="str">
        <f>IF(AND(A228="400H", OR(AND(D228='club records'!$J$12, E228&lt;='club records'!$K$12), AND(D228='club records'!$J$13, E228&lt;='club records'!$K$13), AND(D228='club records'!$J$14, E228&lt;='club records'!$K$14))), "CR", " ")</f>
        <v xml:space="preserve"> </v>
      </c>
      <c r="AO228" s="22" t="str">
        <f>IF(AND(A228="1500SC", OR(AND(D228='club records'!$J$15, E228&lt;='club records'!$K$15), AND(D228='club records'!$J$16, E228&lt;='club records'!$K$16))), "CR", " ")</f>
        <v xml:space="preserve"> </v>
      </c>
      <c r="AP228" s="22" t="str">
        <f>IF(AND(A228="2000SC", OR(AND(D228='club records'!$J$18, E228&lt;='club records'!$K$18), AND(D228='club records'!$J$19, E228&lt;='club records'!$K$19))), "CR", " ")</f>
        <v xml:space="preserve"> </v>
      </c>
      <c r="AQ228" s="22" t="str">
        <f>IF(AND(A228="3000SC", AND(D228='club records'!$J$21, E228&lt;='club records'!$K$21)), "CR", " ")</f>
        <v xml:space="preserve"> </v>
      </c>
      <c r="AR228" s="21" t="str">
        <f>IF(AND(A228="4x100", OR(AND(D228='club records'!$N$1, E228&lt;='club records'!$O$1), AND(D228='club records'!$N$2, E228&lt;='club records'!$O$2), AND(D228='club records'!$N$3, E228&lt;='club records'!$O$3), AND(D228='club records'!$N$4, E228&lt;='club records'!$O$4), AND(D228='club records'!$N$5, E228&lt;='club records'!$O$5))), "CR", " ")</f>
        <v xml:space="preserve"> </v>
      </c>
      <c r="AS228" s="21" t="str">
        <f>IF(AND(A228="4x200", OR(AND(D228='club records'!$N$6, E228&lt;='club records'!$O$6), AND(D228='club records'!$N$7, E228&lt;='club records'!$O$7), AND(D228='club records'!$N$8, E228&lt;='club records'!$O$8), AND(D228='club records'!$N$9, E228&lt;='club records'!$O$9), AND(D228='club records'!$N$10, E228&lt;='club records'!$O$10))), "CR", " ")</f>
        <v xml:space="preserve"> </v>
      </c>
      <c r="AT228" s="21" t="str">
        <f>IF(AND(A228="4x300", OR(AND(D228='club records'!$N$11, E228&lt;='club records'!$O$11), AND(D228='club records'!$N$12, E228&lt;='club records'!$O$12))), "CR", " ")</f>
        <v xml:space="preserve"> </v>
      </c>
      <c r="AU228" s="21" t="str">
        <f>IF(AND(A228="4x400", OR(AND(D228='club records'!$N$13, E228&lt;='club records'!$O$13), AND(D228='club records'!$N$14, E228&lt;='club records'!$O$14), AND(D228='club records'!$N$15, E228&lt;='club records'!$O$15))), "CR", " ")</f>
        <v xml:space="preserve"> </v>
      </c>
      <c r="AV228" s="21" t="str">
        <f>IF(AND(A228="3x800", OR(AND(D228='club records'!$N$16, E228&lt;='club records'!$O$16), AND(D228='club records'!$N$17, E228&lt;='club records'!$O$17), AND(D228='club records'!$N$18, E228&lt;='club records'!$O$18), AND(D228='club records'!$N$19, E228&lt;='club records'!$O$19))), "CR", " ")</f>
        <v xml:space="preserve"> </v>
      </c>
      <c r="AW228" s="21" t="str">
        <f>IF(AND(A228="pentathlon", OR(AND(D228='club records'!$N$21, E228&gt;='club records'!$O$21), AND(D228='club records'!$N$22, E228&gt;='club records'!$O$22), AND(D228='club records'!$N$23, E228&gt;='club records'!$O$23), AND(D228='club records'!$N$24, E228&gt;='club records'!$O$24), AND(D228='club records'!$N$25, E228&gt;='club records'!$O$25))), "CR", " ")</f>
        <v xml:space="preserve"> </v>
      </c>
      <c r="AX228" s="21" t="str">
        <f>IF(AND(A228="heptathlon", OR(AND(D228='club records'!$N$26, E228&gt;='club records'!$O$26), AND(D228='club records'!$N$27, E228&gt;='club records'!$O$27), AND(D228='club records'!$N$28, E228&gt;='club records'!$O$28), )), "CR", " ")</f>
        <v xml:space="preserve"> </v>
      </c>
    </row>
    <row r="229" spans="1:50" ht="15" x14ac:dyDescent="0.25">
      <c r="A229" s="2">
        <v>100</v>
      </c>
      <c r="B229" s="2" t="s">
        <v>92</v>
      </c>
      <c r="C229" s="2" t="s">
        <v>49</v>
      </c>
      <c r="D229" s="13" t="s">
        <v>46</v>
      </c>
      <c r="E229" s="15">
        <v>13.6</v>
      </c>
      <c r="F229" s="19">
        <v>43569</v>
      </c>
      <c r="G229" s="2" t="s">
        <v>339</v>
      </c>
      <c r="H229" s="2" t="s">
        <v>334</v>
      </c>
      <c r="I229" s="20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1"/>
      <c r="AS229" s="21"/>
      <c r="AT229" s="21"/>
      <c r="AU229" s="21"/>
      <c r="AV229" s="21"/>
      <c r="AW229" s="21"/>
      <c r="AX229" s="21"/>
    </row>
    <row r="230" spans="1:50" ht="15" x14ac:dyDescent="0.25">
      <c r="A230" s="2">
        <v>100</v>
      </c>
      <c r="B230" s="2" t="s">
        <v>129</v>
      </c>
      <c r="C230" s="2" t="s">
        <v>130</v>
      </c>
      <c r="D230" s="13" t="s">
        <v>46</v>
      </c>
      <c r="E230" s="14">
        <v>13.66</v>
      </c>
      <c r="F230" s="23">
        <v>43569</v>
      </c>
      <c r="G230" s="2" t="s">
        <v>335</v>
      </c>
      <c r="H230" s="2" t="s">
        <v>336</v>
      </c>
      <c r="I230" s="20" t="str">
        <f>IF(OR(K230="CR", J230="CR", L230="CR", M230="CR", N230="CR", O230="CR", P230="CR", Q230="CR", R230="CR", S230="CR",T230="CR", U230="CR", V230="CR", W230="CR", X230="CR", Y230="CR", Z230="CR", AA230="CR", AB230="CR", AC230="CR", AD230="CR", AE230="CR", AF230="CR", AG230="CR", AH230="CR", AI230="CR", AJ230="CR", AK230="CR", AL230="CR", AM230="CR", AN230="CR", AO230="CR", AP230="CR", AQ230="CR", AR230="CR", AS230="CR", AT230="CR", AU230="CR", AV230="CR", AW230="CR", AX230="CR"), "***CLUB RECORD***", "")</f>
        <v/>
      </c>
      <c r="J230" s="21" t="str">
        <f>IF(AND(A230=100, OR(AND(D230='club records'!$B$6, E230&lt;='club records'!$C$6), AND(D230='club records'!$B$7, E230&lt;='club records'!$C$7), AND(D230='club records'!$B$8, E230&lt;='club records'!$C$8), AND(D230='club records'!$B$9, E230&lt;='club records'!$C$9), AND(D230='club records'!$B$10, E230&lt;='club records'!$C$10))),"CR"," ")</f>
        <v xml:space="preserve"> </v>
      </c>
      <c r="K230" s="21" t="str">
        <f>IF(AND(A230=200, OR(AND(D230='club records'!$B$11, E230&lt;='club records'!$C$11), AND(D230='club records'!$B$12, E230&lt;='club records'!$C$12), AND(D230='club records'!$B$13, E230&lt;='club records'!$C$13), AND(D230='club records'!$B$14, E230&lt;='club records'!$C$14), AND(D230='club records'!$B$15, E230&lt;='club records'!$C$15))),"CR"," ")</f>
        <v xml:space="preserve"> </v>
      </c>
      <c r="L230" s="21" t="str">
        <f>IF(AND(A230=300, OR(AND(D230='club records'!$B$16, E230&lt;='club records'!$C$16), AND(D230='club records'!$B$17, E230&lt;='club records'!$C$17))),"CR"," ")</f>
        <v xml:space="preserve"> </v>
      </c>
      <c r="M230" s="21" t="str">
        <f>IF(AND(A230=400, OR(AND(D230='club records'!$B$19, E230&lt;='club records'!$C$19), AND(D230='club records'!$B$20, E230&lt;='club records'!$C$20), AND(D230='club records'!$B$21, E230&lt;='club records'!$C$21))),"CR"," ")</f>
        <v xml:space="preserve"> </v>
      </c>
      <c r="N230" s="21" t="str">
        <f>IF(AND(A230=800, OR(AND(D230='club records'!$B$22, E230&lt;='club records'!$C$22), AND(D230='club records'!$B$23, E230&lt;='club records'!$C$23), AND(D230='club records'!$B$24, E230&lt;='club records'!$C$24), AND(D230='club records'!$B$25, E230&lt;='club records'!$C$25), AND(D230='club records'!$B$26, E230&lt;='club records'!$C$26))),"CR"," ")</f>
        <v xml:space="preserve"> </v>
      </c>
      <c r="O230" s="21" t="str">
        <f>IF(AND(A230=1200, AND(D230='club records'!$B$28, E230&lt;='club records'!$C$28)),"CR"," ")</f>
        <v xml:space="preserve"> </v>
      </c>
      <c r="P230" s="21" t="str">
        <f>IF(AND(A230=1500, OR(AND(D230='club records'!$B$29, E230&lt;='club records'!$C$29), AND(D230='club records'!$B$30, E230&lt;='club records'!$C$30), AND(D230='club records'!$B$31, E230&lt;='club records'!$C$31), AND(D230='club records'!$B$32, E230&lt;='club records'!$C$32), AND(D230='club records'!$B$33, E230&lt;='club records'!$C$33))),"CR"," ")</f>
        <v xml:space="preserve"> </v>
      </c>
      <c r="Q230" s="21" t="str">
        <f>IF(AND(A230="1M", AND(D230='club records'!$B$37,E230&lt;='club records'!$C$37)),"CR"," ")</f>
        <v xml:space="preserve"> </v>
      </c>
      <c r="R230" s="21" t="str">
        <f>IF(AND(A230=3000, OR(AND(D230='club records'!$B$39, E230&lt;='club records'!$C$39), AND(D230='club records'!$B$40, E230&lt;='club records'!$C$40), AND(D230='club records'!$B$41, E230&lt;='club records'!$C$41))),"CR"," ")</f>
        <v xml:space="preserve"> </v>
      </c>
      <c r="S230" s="21" t="str">
        <f>IF(AND(A230=5000, OR(AND(D230='club records'!$B$42, E230&lt;='club records'!$C$42), AND(D230='club records'!$B$43, E230&lt;='club records'!$C$43))),"CR"," ")</f>
        <v xml:space="preserve"> </v>
      </c>
      <c r="T230" s="21" t="str">
        <f>IF(AND(A230=10000, OR(AND(D230='club records'!$B$44, E230&lt;='club records'!$C$44), AND(D230='club records'!$B$45, E230&lt;='club records'!$C$45))),"CR"," ")</f>
        <v xml:space="preserve"> </v>
      </c>
      <c r="U230" s="22" t="str">
        <f>IF(AND(A230="high jump", OR(AND(D230='club records'!$F$1, E230&gt;='club records'!$G$1), AND(D230='club records'!$F$2, E230&gt;='club records'!$G$2), AND(D230='club records'!$F$3, E230&gt;='club records'!$G$3),AND(D230='club records'!$F$4, E230&gt;='club records'!$G$4), AND(D230='club records'!$F$5, E230&gt;='club records'!$G$5))), "CR", " ")</f>
        <v xml:space="preserve"> </v>
      </c>
      <c r="V230" s="22" t="str">
        <f>IF(AND(A230="long jump", OR(AND(D230='club records'!$F$6, E230&gt;='club records'!$G$6), AND(D230='club records'!$F$7, E230&gt;='club records'!$G$7), AND(D230='club records'!$F$8, E230&gt;='club records'!$G$8), AND(D230='club records'!$F$9, E230&gt;='club records'!$G$9), AND(D230='club records'!$F$10, E230&gt;='club records'!$G$10))), "CR", " ")</f>
        <v xml:space="preserve"> </v>
      </c>
      <c r="W230" s="22" t="str">
        <f>IF(AND(A230="triple jump", OR(AND(D230='club records'!$F$11, E230&gt;='club records'!$G$11), AND(D230='club records'!$F$12, E230&gt;='club records'!$G$12), AND(D230='club records'!$F$13, E230&gt;='club records'!$G$13), AND(D230='club records'!$F$14, E230&gt;='club records'!$G$14), AND(D230='club records'!$F$15, E230&gt;='club records'!$G$15))), "CR", " ")</f>
        <v xml:space="preserve"> </v>
      </c>
      <c r="X230" s="22" t="str">
        <f>IF(AND(A230="pole vault", OR(AND(D230='club records'!$F$16, E230&gt;='club records'!$G$16), AND(D230='club records'!$F$17, E230&gt;='club records'!$G$17), AND(D230='club records'!$F$18, E230&gt;='club records'!$G$18), AND(D230='club records'!$F$19, E230&gt;='club records'!$G$19), AND(D230='club records'!$F$20, E230&gt;='club records'!$G$20))), "CR", " ")</f>
        <v xml:space="preserve"> </v>
      </c>
      <c r="Y230" s="22" t="str">
        <f>IF(AND(A230="discus 0.75", AND(D230='club records'!$F$21, E230&gt;='club records'!$G$21)), "CR", " ")</f>
        <v xml:space="preserve"> </v>
      </c>
      <c r="Z230" s="22" t="str">
        <f>IF(AND(A230="discus 1", OR(AND(D230='club records'!$F$22, E230&gt;='club records'!$G$22), AND(D230='club records'!$F$23, E230&gt;='club records'!$G$23), AND(D230='club records'!$F$24, E230&gt;='club records'!$G$24), AND(D230='club records'!$F$25, E230&gt;='club records'!$G$25))), "CR", " ")</f>
        <v xml:space="preserve"> </v>
      </c>
      <c r="AA230" s="22" t="str">
        <f>IF(AND(A230="hammer 3", OR(AND(D230='club records'!$F$26, E230&gt;='club records'!$G$26), AND(D230='club records'!$F$27, E230&gt;='club records'!$G$27), AND(D230='club records'!$F$28, E230&gt;='club records'!$G$28))), "CR", " ")</f>
        <v xml:space="preserve"> </v>
      </c>
      <c r="AB230" s="22" t="str">
        <f>IF(AND(A230="hammer 4", OR(AND(D230='club records'!$F$29, E230&gt;='club records'!$G$29), AND(D230='club records'!$F$30, E230&gt;='club records'!$G$30))), "CR", " ")</f>
        <v xml:space="preserve"> </v>
      </c>
      <c r="AC230" s="22" t="str">
        <f>IF(AND(A230="javelin 400", AND(D230='club records'!$F$31, E230&gt;='club records'!$G$31)), "CR", " ")</f>
        <v xml:space="preserve"> </v>
      </c>
      <c r="AD230" s="22" t="str">
        <f>IF(AND(A230="javelin 500", OR(AND(D230='club records'!$F$32, E230&gt;='club records'!$G$32), AND(D230='club records'!$F$33, E230&gt;='club records'!$G$33))), "CR", " ")</f>
        <v xml:space="preserve"> </v>
      </c>
      <c r="AE230" s="22" t="str">
        <f>IF(AND(A230="javelin 600", OR(AND(D230='club records'!$F$34, E230&gt;='club records'!$G$34), AND(D230='club records'!$F$35, E230&gt;='club records'!$G$35))), "CR", " ")</f>
        <v xml:space="preserve"> </v>
      </c>
      <c r="AF230" s="22" t="str">
        <f>IF(AND(A230="shot 2.72", AND(D230='club records'!$F$36, E230&gt;='club records'!$G$36)), "CR", " ")</f>
        <v xml:space="preserve"> </v>
      </c>
      <c r="AG230" s="22" t="str">
        <f>IF(AND(A230="shot 3", OR(AND(D230='club records'!$F$37, E230&gt;='club records'!$G$37), AND(D230='club records'!$F$38, E230&gt;='club records'!$G$38))), "CR", " ")</f>
        <v xml:space="preserve"> </v>
      </c>
      <c r="AH230" s="22" t="str">
        <f>IF(AND(A230="shot 4", OR(AND(D230='club records'!$F$39, E230&gt;='club records'!$G$39), AND(D230='club records'!$F$40, E230&gt;='club records'!$G$40))), "CR", " ")</f>
        <v xml:space="preserve"> </v>
      </c>
      <c r="AI230" s="22" t="str">
        <f>IF(AND(A230="70H", AND(D230='club records'!$J$6, E230&lt;='club records'!$K$6)), "CR", " ")</f>
        <v xml:space="preserve"> </v>
      </c>
      <c r="AJ230" s="22" t="str">
        <f>IF(AND(A230="75H", AND(D230='club records'!$J$7, E230&lt;='club records'!$K$7)), "CR", " ")</f>
        <v xml:space="preserve"> </v>
      </c>
      <c r="AK230" s="22" t="str">
        <f>IF(AND(A230="80H", AND(D230='club records'!$J$8, E230&lt;='club records'!$K$8)), "CR", " ")</f>
        <v xml:space="preserve"> </v>
      </c>
      <c r="AL230" s="22" t="str">
        <f>IF(AND(A230="100H", OR(AND(D230='club records'!$J$9, E230&lt;='club records'!$K$9), AND(D230='club records'!$J$10, E230&lt;='club records'!$K$10))), "CR", " ")</f>
        <v xml:space="preserve"> </v>
      </c>
      <c r="AM230" s="22" t="str">
        <f>IF(AND(A230="300H", AND(D230='club records'!$J$11, E230&lt;='club records'!$K$11)), "CR", " ")</f>
        <v xml:space="preserve"> </v>
      </c>
      <c r="AN230" s="22" t="str">
        <f>IF(AND(A230="400H", OR(AND(D230='club records'!$J$12, E230&lt;='club records'!$K$12), AND(D230='club records'!$J$13, E230&lt;='club records'!$K$13), AND(D230='club records'!$J$14, E230&lt;='club records'!$K$14))), "CR", " ")</f>
        <v xml:space="preserve"> </v>
      </c>
      <c r="AO230" s="22" t="str">
        <f>IF(AND(A230="1500SC", OR(AND(D230='club records'!$J$15, E230&lt;='club records'!$K$15), AND(D230='club records'!$J$16, E230&lt;='club records'!$K$16))), "CR", " ")</f>
        <v xml:space="preserve"> </v>
      </c>
      <c r="AP230" s="22" t="str">
        <f>IF(AND(A230="2000SC", OR(AND(D230='club records'!$J$18, E230&lt;='club records'!$K$18), AND(D230='club records'!$J$19, E230&lt;='club records'!$K$19))), "CR", " ")</f>
        <v xml:space="preserve"> </v>
      </c>
      <c r="AQ230" s="22" t="str">
        <f>IF(AND(A230="3000SC", AND(D230='club records'!$J$21, E230&lt;='club records'!$K$21)), "CR", " ")</f>
        <v xml:space="preserve"> </v>
      </c>
      <c r="AR230" s="21" t="str">
        <f>IF(AND(A230="4x100", OR(AND(D230='club records'!$N$1, E230&lt;='club records'!$O$1), AND(D230='club records'!$N$2, E230&lt;='club records'!$O$2), AND(D230='club records'!$N$3, E230&lt;='club records'!$O$3), AND(D230='club records'!$N$4, E230&lt;='club records'!$O$4), AND(D230='club records'!$N$5, E230&lt;='club records'!$O$5))), "CR", " ")</f>
        <v xml:space="preserve"> </v>
      </c>
      <c r="AS230" s="21" t="str">
        <f>IF(AND(A230="4x200", OR(AND(D230='club records'!$N$6, E230&lt;='club records'!$O$6), AND(D230='club records'!$N$7, E230&lt;='club records'!$O$7), AND(D230='club records'!$N$8, E230&lt;='club records'!$O$8), AND(D230='club records'!$N$9, E230&lt;='club records'!$O$9), AND(D230='club records'!$N$10, E230&lt;='club records'!$O$10))), "CR", " ")</f>
        <v xml:space="preserve"> </v>
      </c>
      <c r="AT230" s="21" t="str">
        <f>IF(AND(A230="4x300", OR(AND(D230='club records'!$N$11, E230&lt;='club records'!$O$11), AND(D230='club records'!$N$12, E230&lt;='club records'!$O$12))), "CR", " ")</f>
        <v xml:space="preserve"> </v>
      </c>
      <c r="AU230" s="21" t="str">
        <f>IF(AND(A230="4x400", OR(AND(D230='club records'!$N$13, E230&lt;='club records'!$O$13), AND(D230='club records'!$N$14, E230&lt;='club records'!$O$14), AND(D230='club records'!$N$15, E230&lt;='club records'!$O$15))), "CR", " ")</f>
        <v xml:space="preserve"> </v>
      </c>
      <c r="AV230" s="21" t="str">
        <f>IF(AND(A230="3x800", OR(AND(D230='club records'!$N$16, E230&lt;='club records'!$O$16), AND(D230='club records'!$N$17, E230&lt;='club records'!$O$17), AND(D230='club records'!$N$18, E230&lt;='club records'!$O$18), AND(D230='club records'!$N$19, E230&lt;='club records'!$O$19))), "CR", " ")</f>
        <v xml:space="preserve"> </v>
      </c>
      <c r="AW230" s="21" t="str">
        <f>IF(AND(A230="pentathlon", OR(AND(D230='club records'!$N$21, E230&gt;='club records'!$O$21), AND(D230='club records'!$N$22, E230&gt;='club records'!$O$22), AND(D230='club records'!$N$23, E230&gt;='club records'!$O$23), AND(D230='club records'!$N$24, E230&gt;='club records'!$O$24), AND(D230='club records'!$N$25, E230&gt;='club records'!$O$25))), "CR", " ")</f>
        <v xml:space="preserve"> </v>
      </c>
      <c r="AX230" s="21" t="str">
        <f>IF(AND(A230="heptathlon", OR(AND(D230='club records'!$N$26, E230&gt;='club records'!$O$26), AND(D230='club records'!$N$27, E230&gt;='club records'!$O$27), AND(D230='club records'!$N$28, E230&gt;='club records'!$O$28), )), "CR", " ")</f>
        <v xml:space="preserve"> </v>
      </c>
    </row>
    <row r="231" spans="1:50" ht="15" x14ac:dyDescent="0.25">
      <c r="A231" s="2">
        <v>100</v>
      </c>
      <c r="B231" s="2" t="s">
        <v>21</v>
      </c>
      <c r="C231" s="2" t="s">
        <v>100</v>
      </c>
      <c r="D231" s="13" t="s">
        <v>46</v>
      </c>
      <c r="E231" s="14">
        <v>13.85</v>
      </c>
      <c r="F231" s="19">
        <v>43604</v>
      </c>
      <c r="G231" s="2" t="s">
        <v>341</v>
      </c>
      <c r="H231" s="2" t="s">
        <v>386</v>
      </c>
      <c r="I231" s="20" t="str">
        <f>IF(OR(K231="CR", J231="CR", L231="CR", M231="CR", N231="CR", O231="CR", P231="CR", Q231="CR", R231="CR", S231="CR",T231="CR", U231="CR", V231="CR", W231="CR", X231="CR", Y231="CR", Z231="CR", AA231="CR", AB231="CR", AC231="CR", AD231="CR", AE231="CR", AF231="CR", AG231="CR", AH231="CR", AI231="CR", AJ231="CR", AK231="CR", AL231="CR", AM231="CR", AN231="CR", AO231="CR", AP231="CR", AQ231="CR", AR231="CR", AS231="CR", AT231="CR", AU231="CR", AV231="CR", AW231="CR", AX231="CR"), "***CLUB RECORD***", "")</f>
        <v/>
      </c>
      <c r="J231" s="21" t="str">
        <f>IF(AND(A231=100, OR(AND(D231='club records'!$B$6, E231&lt;='club records'!$C$6), AND(D231='club records'!$B$7, E231&lt;='club records'!$C$7), AND(D231='club records'!$B$8, E231&lt;='club records'!$C$8), AND(D231='club records'!$B$9, E231&lt;='club records'!$C$9), AND(D231='club records'!$B$10, E231&lt;='club records'!$C$10))),"CR"," ")</f>
        <v xml:space="preserve"> </v>
      </c>
      <c r="K231" s="21" t="str">
        <f>IF(AND(A231=200, OR(AND(D231='club records'!$B$11, E231&lt;='club records'!$C$11), AND(D231='club records'!$B$12, E231&lt;='club records'!$C$12), AND(D231='club records'!$B$13, E231&lt;='club records'!$C$13), AND(D231='club records'!$B$14, E231&lt;='club records'!$C$14), AND(D231='club records'!$B$15, E231&lt;='club records'!$C$15))),"CR"," ")</f>
        <v xml:space="preserve"> </v>
      </c>
      <c r="L231" s="21" t="str">
        <f>IF(AND(A231=300, OR(AND(D231='club records'!$B$16, E231&lt;='club records'!$C$16), AND(D231='club records'!$B$17, E231&lt;='club records'!$C$17))),"CR"," ")</f>
        <v xml:space="preserve"> </v>
      </c>
      <c r="M231" s="21" t="str">
        <f>IF(AND(A231=400, OR(AND(D231='club records'!$B$19, E231&lt;='club records'!$C$19), AND(D231='club records'!$B$20, E231&lt;='club records'!$C$20), AND(D231='club records'!$B$21, E231&lt;='club records'!$C$21))),"CR"," ")</f>
        <v xml:space="preserve"> </v>
      </c>
      <c r="N231" s="21" t="str">
        <f>IF(AND(A231=800, OR(AND(D231='club records'!$B$22, E231&lt;='club records'!$C$22), AND(D231='club records'!$B$23, E231&lt;='club records'!$C$23), AND(D231='club records'!$B$24, E231&lt;='club records'!$C$24), AND(D231='club records'!$B$25, E231&lt;='club records'!$C$25), AND(D231='club records'!$B$26, E231&lt;='club records'!$C$26))),"CR"," ")</f>
        <v xml:space="preserve"> </v>
      </c>
      <c r="O231" s="21" t="str">
        <f>IF(AND(A231=1200, AND(D231='club records'!$B$28, E231&lt;='club records'!$C$28)),"CR"," ")</f>
        <v xml:space="preserve"> </v>
      </c>
      <c r="P231" s="21" t="str">
        <f>IF(AND(A231=1500, OR(AND(D231='club records'!$B$29, E231&lt;='club records'!$C$29), AND(D231='club records'!$B$30, E231&lt;='club records'!$C$30), AND(D231='club records'!$B$31, E231&lt;='club records'!$C$31), AND(D231='club records'!$B$32, E231&lt;='club records'!$C$32), AND(D231='club records'!$B$33, E231&lt;='club records'!$C$33))),"CR"," ")</f>
        <v xml:space="preserve"> </v>
      </c>
      <c r="Q231" s="21" t="str">
        <f>IF(AND(A231="1M", AND(D231='club records'!$B$37,E231&lt;='club records'!$C$37)),"CR"," ")</f>
        <v xml:space="preserve"> </v>
      </c>
      <c r="R231" s="21" t="str">
        <f>IF(AND(A231=3000, OR(AND(D231='club records'!$B$39, E231&lt;='club records'!$C$39), AND(D231='club records'!$B$40, E231&lt;='club records'!$C$40), AND(D231='club records'!$B$41, E231&lt;='club records'!$C$41))),"CR"," ")</f>
        <v xml:space="preserve"> </v>
      </c>
      <c r="S231" s="21" t="str">
        <f>IF(AND(A231=5000, OR(AND(D231='club records'!$B$42, E231&lt;='club records'!$C$42), AND(D231='club records'!$B$43, E231&lt;='club records'!$C$43))),"CR"," ")</f>
        <v xml:space="preserve"> </v>
      </c>
      <c r="T231" s="21" t="str">
        <f>IF(AND(A231=10000, OR(AND(D231='club records'!$B$44, E231&lt;='club records'!$C$44), AND(D231='club records'!$B$45, E231&lt;='club records'!$C$45))),"CR"," ")</f>
        <v xml:space="preserve"> </v>
      </c>
      <c r="U231" s="22" t="str">
        <f>IF(AND(A231="high jump", OR(AND(D231='club records'!$F$1, E231&gt;='club records'!$G$1), AND(D231='club records'!$F$2, E231&gt;='club records'!$G$2), AND(D231='club records'!$F$3, E231&gt;='club records'!$G$3),AND(D231='club records'!$F$4, E231&gt;='club records'!$G$4), AND(D231='club records'!$F$5, E231&gt;='club records'!$G$5))), "CR", " ")</f>
        <v xml:space="preserve"> </v>
      </c>
      <c r="V231" s="22" t="str">
        <f>IF(AND(A231="long jump", OR(AND(D231='club records'!$F$6, E231&gt;='club records'!$G$6), AND(D231='club records'!$F$7, E231&gt;='club records'!$G$7), AND(D231='club records'!$F$8, E231&gt;='club records'!$G$8), AND(D231='club records'!$F$9, E231&gt;='club records'!$G$9), AND(D231='club records'!$F$10, E231&gt;='club records'!$G$10))), "CR", " ")</f>
        <v xml:space="preserve"> </v>
      </c>
      <c r="W231" s="22" t="str">
        <f>IF(AND(A231="triple jump", OR(AND(D231='club records'!$F$11, E231&gt;='club records'!$G$11), AND(D231='club records'!$F$12, E231&gt;='club records'!$G$12), AND(D231='club records'!$F$13, E231&gt;='club records'!$G$13), AND(D231='club records'!$F$14, E231&gt;='club records'!$G$14), AND(D231='club records'!$F$15, E231&gt;='club records'!$G$15))), "CR", " ")</f>
        <v xml:space="preserve"> </v>
      </c>
      <c r="X231" s="22" t="str">
        <f>IF(AND(A231="pole vault", OR(AND(D231='club records'!$F$16, E231&gt;='club records'!$G$16), AND(D231='club records'!$F$17, E231&gt;='club records'!$G$17), AND(D231='club records'!$F$18, E231&gt;='club records'!$G$18), AND(D231='club records'!$F$19, E231&gt;='club records'!$G$19), AND(D231='club records'!$F$20, E231&gt;='club records'!$G$20))), "CR", " ")</f>
        <v xml:space="preserve"> </v>
      </c>
      <c r="Y231" s="22" t="str">
        <f>IF(AND(A231="discus 0.75", AND(D231='club records'!$F$21, E231&gt;='club records'!$G$21)), "CR", " ")</f>
        <v xml:space="preserve"> </v>
      </c>
      <c r="Z231" s="22" t="str">
        <f>IF(AND(A231="discus 1", OR(AND(D231='club records'!$F$22, E231&gt;='club records'!$G$22), AND(D231='club records'!$F$23, E231&gt;='club records'!$G$23), AND(D231='club records'!$F$24, E231&gt;='club records'!$G$24), AND(D231='club records'!$F$25, E231&gt;='club records'!$G$25))), "CR", " ")</f>
        <v xml:space="preserve"> </v>
      </c>
      <c r="AA231" s="22" t="str">
        <f>IF(AND(A231="hammer 3", OR(AND(D231='club records'!$F$26, E231&gt;='club records'!$G$26), AND(D231='club records'!$F$27, E231&gt;='club records'!$G$27), AND(D231='club records'!$F$28, E231&gt;='club records'!$G$28))), "CR", " ")</f>
        <v xml:space="preserve"> </v>
      </c>
      <c r="AB231" s="22" t="str">
        <f>IF(AND(A231="hammer 4", OR(AND(D231='club records'!$F$29, E231&gt;='club records'!$G$29), AND(D231='club records'!$F$30, E231&gt;='club records'!$G$30))), "CR", " ")</f>
        <v xml:space="preserve"> </v>
      </c>
      <c r="AC231" s="22" t="str">
        <f>IF(AND(A231="javelin 400", AND(D231='club records'!$F$31, E231&gt;='club records'!$G$31)), "CR", " ")</f>
        <v xml:space="preserve"> </v>
      </c>
      <c r="AD231" s="22" t="str">
        <f>IF(AND(A231="javelin 500", OR(AND(D231='club records'!$F$32, E231&gt;='club records'!$G$32), AND(D231='club records'!$F$33, E231&gt;='club records'!$G$33))), "CR", " ")</f>
        <v xml:space="preserve"> </v>
      </c>
      <c r="AE231" s="22" t="str">
        <f>IF(AND(A231="javelin 600", OR(AND(D231='club records'!$F$34, E231&gt;='club records'!$G$34), AND(D231='club records'!$F$35, E231&gt;='club records'!$G$35))), "CR", " ")</f>
        <v xml:space="preserve"> </v>
      </c>
      <c r="AF231" s="22" t="str">
        <f>IF(AND(A231="shot 2.72", AND(D231='club records'!$F$36, E231&gt;='club records'!$G$36)), "CR", " ")</f>
        <v xml:space="preserve"> </v>
      </c>
      <c r="AG231" s="22" t="str">
        <f>IF(AND(A231="shot 3", OR(AND(D231='club records'!$F$37, E231&gt;='club records'!$G$37), AND(D231='club records'!$F$38, E231&gt;='club records'!$G$38))), "CR", " ")</f>
        <v xml:space="preserve"> </v>
      </c>
      <c r="AH231" s="22" t="str">
        <f>IF(AND(A231="shot 4", OR(AND(D231='club records'!$F$39, E231&gt;='club records'!$G$39), AND(D231='club records'!$F$40, E231&gt;='club records'!$G$40))), "CR", " ")</f>
        <v xml:space="preserve"> </v>
      </c>
      <c r="AI231" s="22" t="str">
        <f>IF(AND(A231="70H", AND(D231='club records'!$J$6, E231&lt;='club records'!$K$6)), "CR", " ")</f>
        <v xml:space="preserve"> </v>
      </c>
      <c r="AJ231" s="22" t="str">
        <f>IF(AND(A231="75H", AND(D231='club records'!$J$7, E231&lt;='club records'!$K$7)), "CR", " ")</f>
        <v xml:space="preserve"> </v>
      </c>
      <c r="AK231" s="22" t="str">
        <f>IF(AND(A231="80H", AND(D231='club records'!$J$8, E231&lt;='club records'!$K$8)), "CR", " ")</f>
        <v xml:space="preserve"> </v>
      </c>
      <c r="AL231" s="22" t="str">
        <f>IF(AND(A231="100H", OR(AND(D231='club records'!$J$9, E231&lt;='club records'!$K$9), AND(D231='club records'!$J$10, E231&lt;='club records'!$K$10))), "CR", " ")</f>
        <v xml:space="preserve"> </v>
      </c>
      <c r="AM231" s="22" t="str">
        <f>IF(AND(A231="300H", AND(D231='club records'!$J$11, E231&lt;='club records'!$K$11)), "CR", " ")</f>
        <v xml:space="preserve"> </v>
      </c>
      <c r="AN231" s="22" t="str">
        <f>IF(AND(A231="400H", OR(AND(D231='club records'!$J$12, E231&lt;='club records'!$K$12), AND(D231='club records'!$J$13, E231&lt;='club records'!$K$13), AND(D231='club records'!$J$14, E231&lt;='club records'!$K$14))), "CR", " ")</f>
        <v xml:space="preserve"> </v>
      </c>
      <c r="AO231" s="22" t="str">
        <f>IF(AND(A231="1500SC", OR(AND(D231='club records'!$J$15, E231&lt;='club records'!$K$15), AND(D231='club records'!$J$16, E231&lt;='club records'!$K$16))), "CR", " ")</f>
        <v xml:space="preserve"> </v>
      </c>
      <c r="AP231" s="22" t="str">
        <f>IF(AND(A231="2000SC", OR(AND(D231='club records'!$J$18, E231&lt;='club records'!$K$18), AND(D231='club records'!$J$19, E231&lt;='club records'!$K$19))), "CR", " ")</f>
        <v xml:space="preserve"> </v>
      </c>
      <c r="AQ231" s="22" t="str">
        <f>IF(AND(A231="3000SC", AND(D231='club records'!$J$21, E231&lt;='club records'!$K$21)), "CR", " ")</f>
        <v xml:space="preserve"> </v>
      </c>
      <c r="AR231" s="21" t="str">
        <f>IF(AND(A231="4x100", OR(AND(D231='club records'!$N$1, E231&lt;='club records'!$O$1), AND(D231='club records'!$N$2, E231&lt;='club records'!$O$2), AND(D231='club records'!$N$3, E231&lt;='club records'!$O$3), AND(D231='club records'!$N$4, E231&lt;='club records'!$O$4), AND(D231='club records'!$N$5, E231&lt;='club records'!$O$5))), "CR", " ")</f>
        <v xml:space="preserve"> </v>
      </c>
      <c r="AS231" s="21" t="str">
        <f>IF(AND(A231="4x200", OR(AND(D231='club records'!$N$6, E231&lt;='club records'!$O$6), AND(D231='club records'!$N$7, E231&lt;='club records'!$O$7), AND(D231='club records'!$N$8, E231&lt;='club records'!$O$8), AND(D231='club records'!$N$9, E231&lt;='club records'!$O$9), AND(D231='club records'!$N$10, E231&lt;='club records'!$O$10))), "CR", " ")</f>
        <v xml:space="preserve"> </v>
      </c>
      <c r="AT231" s="21" t="str">
        <f>IF(AND(A231="4x300", OR(AND(D231='club records'!$N$11, E231&lt;='club records'!$O$11), AND(D231='club records'!$N$12, E231&lt;='club records'!$O$12))), "CR", " ")</f>
        <v xml:space="preserve"> </v>
      </c>
      <c r="AU231" s="21" t="str">
        <f>IF(AND(A231="4x400", OR(AND(D231='club records'!$N$13, E231&lt;='club records'!$O$13), AND(D231='club records'!$N$14, E231&lt;='club records'!$O$14), AND(D231='club records'!$N$15, E231&lt;='club records'!$O$15))), "CR", " ")</f>
        <v xml:space="preserve"> </v>
      </c>
      <c r="AV231" s="21" t="str">
        <f>IF(AND(A231="3x800", OR(AND(D231='club records'!$N$16, E231&lt;='club records'!$O$16), AND(D231='club records'!$N$17, E231&lt;='club records'!$O$17), AND(D231='club records'!$N$18, E231&lt;='club records'!$O$18), AND(D231='club records'!$N$19, E231&lt;='club records'!$O$19))), "CR", " ")</f>
        <v xml:space="preserve"> </v>
      </c>
      <c r="AW231" s="21" t="str">
        <f>IF(AND(A231="pentathlon", OR(AND(D231='club records'!$N$21, E231&gt;='club records'!$O$21), AND(D231='club records'!$N$22, E231&gt;='club records'!$O$22), AND(D231='club records'!$N$23, E231&gt;='club records'!$O$23), AND(D231='club records'!$N$24, E231&gt;='club records'!$O$24), AND(D231='club records'!$N$25, E231&gt;='club records'!$O$25))), "CR", " ")</f>
        <v xml:space="preserve"> </v>
      </c>
      <c r="AX231" s="21" t="str">
        <f>IF(AND(A231="heptathlon", OR(AND(D231='club records'!$N$26, E231&gt;='club records'!$O$26), AND(D231='club records'!$N$27, E231&gt;='club records'!$O$27), AND(D231='club records'!$N$28, E231&gt;='club records'!$O$28), )), "CR", " ")</f>
        <v xml:space="preserve"> </v>
      </c>
    </row>
    <row r="232" spans="1:50" ht="15" x14ac:dyDescent="0.25">
      <c r="A232" s="2">
        <v>100</v>
      </c>
      <c r="B232" s="2" t="s">
        <v>65</v>
      </c>
      <c r="C232" s="2" t="s">
        <v>66</v>
      </c>
      <c r="D232" s="13" t="s">
        <v>46</v>
      </c>
      <c r="E232" s="14">
        <v>13.85</v>
      </c>
      <c r="F232" s="19">
        <v>39903</v>
      </c>
      <c r="G232" s="2" t="s">
        <v>294</v>
      </c>
      <c r="H232" s="2" t="s">
        <v>295</v>
      </c>
      <c r="I232" s="20" t="str">
        <f>IF(OR(K232="CR", J232="CR", L232="CR", M232="CR", N232="CR", O232="CR", P232="CR", Q232="CR", R232="CR", S232="CR",T232="CR", U232="CR", V232="CR", W232="CR", X232="CR", Y232="CR", Z232="CR", AA232="CR", AB232="CR", AC232="CR", AD232="CR", AE232="CR", AF232="CR", AG232="CR", AH232="CR", AI232="CR", AJ232="CR", AK232="CR", AL232="CR", AM232="CR", AN232="CR", AO232="CR", AP232="CR", AQ232="CR", AR232="CR", AS232="CR", AT232="CR", AU232="CR", AV232="CR", AW232="CR", AX232="CR"), "***CLUB RECORD***", "")</f>
        <v/>
      </c>
      <c r="J232" s="21" t="str">
        <f>IF(AND(A232=100, OR(AND(D232='club records'!$B$6, E232&lt;='club records'!$C$6), AND(D232='club records'!$B$7, E232&lt;='club records'!$C$7), AND(D232='club records'!$B$8, E232&lt;='club records'!$C$8), AND(D232='club records'!$B$9, E232&lt;='club records'!$C$9), AND(D232='club records'!$B$10, E232&lt;='club records'!$C$10))),"CR"," ")</f>
        <v xml:space="preserve"> </v>
      </c>
      <c r="K232" s="21" t="str">
        <f>IF(AND(A232=200, OR(AND(D232='club records'!$B$11, E232&lt;='club records'!$C$11), AND(D232='club records'!$B$12, E232&lt;='club records'!$C$12), AND(D232='club records'!$B$13, E232&lt;='club records'!$C$13), AND(D232='club records'!$B$14, E232&lt;='club records'!$C$14), AND(D232='club records'!$B$15, E232&lt;='club records'!$C$15))),"CR"," ")</f>
        <v xml:space="preserve"> </v>
      </c>
      <c r="L232" s="21" t="str">
        <f>IF(AND(A232=300, OR(AND(D232='club records'!$B$16, E232&lt;='club records'!$C$16), AND(D232='club records'!$B$17, E232&lt;='club records'!$C$17))),"CR"," ")</f>
        <v xml:space="preserve"> </v>
      </c>
      <c r="M232" s="21" t="str">
        <f>IF(AND(A232=400, OR(AND(D232='club records'!$B$19, E232&lt;='club records'!$C$19), AND(D232='club records'!$B$20, E232&lt;='club records'!$C$20), AND(D232='club records'!$B$21, E232&lt;='club records'!$C$21))),"CR"," ")</f>
        <v xml:space="preserve"> </v>
      </c>
      <c r="N232" s="21" t="str">
        <f>IF(AND(A232=800, OR(AND(D232='club records'!$B$22, E232&lt;='club records'!$C$22), AND(D232='club records'!$B$23, E232&lt;='club records'!$C$23), AND(D232='club records'!$B$24, E232&lt;='club records'!$C$24), AND(D232='club records'!$B$25, E232&lt;='club records'!$C$25), AND(D232='club records'!$B$26, E232&lt;='club records'!$C$26))),"CR"," ")</f>
        <v xml:space="preserve"> </v>
      </c>
      <c r="O232" s="21" t="str">
        <f>IF(AND(A232=1200, AND(D232='club records'!$B$28, E232&lt;='club records'!$C$28)),"CR"," ")</f>
        <v xml:space="preserve"> </v>
      </c>
      <c r="P232" s="21" t="str">
        <f>IF(AND(A232=1500, OR(AND(D232='club records'!$B$29, E232&lt;='club records'!$C$29), AND(D232='club records'!$B$30, E232&lt;='club records'!$C$30), AND(D232='club records'!$B$31, E232&lt;='club records'!$C$31), AND(D232='club records'!$B$32, E232&lt;='club records'!$C$32), AND(D232='club records'!$B$33, E232&lt;='club records'!$C$33))),"CR"," ")</f>
        <v xml:space="preserve"> </v>
      </c>
      <c r="Q232" s="21" t="str">
        <f>IF(AND(A232="1M", AND(D232='club records'!$B$37,E232&lt;='club records'!$C$37)),"CR"," ")</f>
        <v xml:space="preserve"> </v>
      </c>
      <c r="R232" s="21" t="str">
        <f>IF(AND(A232=3000, OR(AND(D232='club records'!$B$39, E232&lt;='club records'!$C$39), AND(D232='club records'!$B$40, E232&lt;='club records'!$C$40), AND(D232='club records'!$B$41, E232&lt;='club records'!$C$41))),"CR"," ")</f>
        <v xml:space="preserve"> </v>
      </c>
      <c r="S232" s="21" t="str">
        <f>IF(AND(A232=5000, OR(AND(D232='club records'!$B$42, E232&lt;='club records'!$C$42), AND(D232='club records'!$B$43, E232&lt;='club records'!$C$43))),"CR"," ")</f>
        <v xml:space="preserve"> </v>
      </c>
      <c r="T232" s="21" t="str">
        <f>IF(AND(A232=10000, OR(AND(D232='club records'!$B$44, E232&lt;='club records'!$C$44), AND(D232='club records'!$B$45, E232&lt;='club records'!$C$45))),"CR"," ")</f>
        <v xml:space="preserve"> </v>
      </c>
      <c r="U232" s="22" t="str">
        <f>IF(AND(A232="high jump", OR(AND(D232='club records'!$F$1, E232&gt;='club records'!$G$1), AND(D232='club records'!$F$2, E232&gt;='club records'!$G$2), AND(D232='club records'!$F$3, E232&gt;='club records'!$G$3),AND(D232='club records'!$F$4, E232&gt;='club records'!$G$4), AND(D232='club records'!$F$5, E232&gt;='club records'!$G$5))), "CR", " ")</f>
        <v xml:space="preserve"> </v>
      </c>
      <c r="V232" s="22" t="str">
        <f>IF(AND(A232="long jump", OR(AND(D232='club records'!$F$6, E232&gt;='club records'!$G$6), AND(D232='club records'!$F$7, E232&gt;='club records'!$G$7), AND(D232='club records'!$F$8, E232&gt;='club records'!$G$8), AND(D232='club records'!$F$9, E232&gt;='club records'!$G$9), AND(D232='club records'!$F$10, E232&gt;='club records'!$G$10))), "CR", " ")</f>
        <v xml:space="preserve"> </v>
      </c>
      <c r="W232" s="22" t="str">
        <f>IF(AND(A232="triple jump", OR(AND(D232='club records'!$F$11, E232&gt;='club records'!$G$11), AND(D232='club records'!$F$12, E232&gt;='club records'!$G$12), AND(D232='club records'!$F$13, E232&gt;='club records'!$G$13), AND(D232='club records'!$F$14, E232&gt;='club records'!$G$14), AND(D232='club records'!$F$15, E232&gt;='club records'!$G$15))), "CR", " ")</f>
        <v xml:space="preserve"> </v>
      </c>
      <c r="X232" s="22" t="str">
        <f>IF(AND(A232="pole vault", OR(AND(D232='club records'!$F$16, E232&gt;='club records'!$G$16), AND(D232='club records'!$F$17, E232&gt;='club records'!$G$17), AND(D232='club records'!$F$18, E232&gt;='club records'!$G$18), AND(D232='club records'!$F$19, E232&gt;='club records'!$G$19), AND(D232='club records'!$F$20, E232&gt;='club records'!$G$20))), "CR", " ")</f>
        <v xml:space="preserve"> </v>
      </c>
      <c r="Y232" s="22" t="str">
        <f>IF(AND(A232="discus 0.75", AND(D232='club records'!$F$21, E232&gt;='club records'!$G$21)), "CR", " ")</f>
        <v xml:space="preserve"> </v>
      </c>
      <c r="Z232" s="22" t="str">
        <f>IF(AND(A232="discus 1", OR(AND(D232='club records'!$F$22, E232&gt;='club records'!$G$22), AND(D232='club records'!$F$23, E232&gt;='club records'!$G$23), AND(D232='club records'!$F$24, E232&gt;='club records'!$G$24), AND(D232='club records'!$F$25, E232&gt;='club records'!$G$25))), "CR", " ")</f>
        <v xml:space="preserve"> </v>
      </c>
      <c r="AA232" s="22" t="str">
        <f>IF(AND(A232="hammer 3", OR(AND(D232='club records'!$F$26, E232&gt;='club records'!$G$26), AND(D232='club records'!$F$27, E232&gt;='club records'!$G$27), AND(D232='club records'!$F$28, E232&gt;='club records'!$G$28))), "CR", " ")</f>
        <v xml:space="preserve"> </v>
      </c>
      <c r="AB232" s="22" t="str">
        <f>IF(AND(A232="hammer 4", OR(AND(D232='club records'!$F$29, E232&gt;='club records'!$G$29), AND(D232='club records'!$F$30, E232&gt;='club records'!$G$30))), "CR", " ")</f>
        <v xml:space="preserve"> </v>
      </c>
      <c r="AC232" s="22" t="str">
        <f>IF(AND(A232="javelin 400", AND(D232='club records'!$F$31, E232&gt;='club records'!$G$31)), "CR", " ")</f>
        <v xml:space="preserve"> </v>
      </c>
      <c r="AD232" s="22" t="str">
        <f>IF(AND(A232="javelin 500", OR(AND(D232='club records'!$F$32, E232&gt;='club records'!$G$32), AND(D232='club records'!$F$33, E232&gt;='club records'!$G$33))), "CR", " ")</f>
        <v xml:space="preserve"> </v>
      </c>
      <c r="AE232" s="22" t="str">
        <f>IF(AND(A232="javelin 600", OR(AND(D232='club records'!$F$34, E232&gt;='club records'!$G$34), AND(D232='club records'!$F$35, E232&gt;='club records'!$G$35))), "CR", " ")</f>
        <v xml:space="preserve"> </v>
      </c>
      <c r="AF232" s="22" t="str">
        <f>IF(AND(A232="shot 2.72", AND(D232='club records'!$F$36, E232&gt;='club records'!$G$36)), "CR", " ")</f>
        <v xml:space="preserve"> </v>
      </c>
      <c r="AG232" s="22" t="str">
        <f>IF(AND(A232="shot 3", OR(AND(D232='club records'!$F$37, E232&gt;='club records'!$G$37), AND(D232='club records'!$F$38, E232&gt;='club records'!$G$38))), "CR", " ")</f>
        <v xml:space="preserve"> </v>
      </c>
      <c r="AH232" s="22" t="str">
        <f>IF(AND(A232="shot 4", OR(AND(D232='club records'!$F$39, E232&gt;='club records'!$G$39), AND(D232='club records'!$F$40, E232&gt;='club records'!$G$40))), "CR", " ")</f>
        <v xml:space="preserve"> </v>
      </c>
      <c r="AI232" s="22" t="str">
        <f>IF(AND(A232="70H", AND(D232='club records'!$J$6, E232&lt;='club records'!$K$6)), "CR", " ")</f>
        <v xml:space="preserve"> </v>
      </c>
      <c r="AJ232" s="22" t="str">
        <f>IF(AND(A232="75H", AND(D232='club records'!$J$7, E232&lt;='club records'!$K$7)), "CR", " ")</f>
        <v xml:space="preserve"> </v>
      </c>
      <c r="AK232" s="22" t="str">
        <f>IF(AND(A232="80H", AND(D232='club records'!$J$8, E232&lt;='club records'!$K$8)), "CR", " ")</f>
        <v xml:space="preserve"> </v>
      </c>
      <c r="AL232" s="22" t="str">
        <f>IF(AND(A232="100H", OR(AND(D232='club records'!$J$9, E232&lt;='club records'!$K$9), AND(D232='club records'!$J$10, E232&lt;='club records'!$K$10))), "CR", " ")</f>
        <v xml:space="preserve"> </v>
      </c>
      <c r="AM232" s="22" t="str">
        <f>IF(AND(A232="300H", AND(D232='club records'!$J$11, E232&lt;='club records'!$K$11)), "CR", " ")</f>
        <v xml:space="preserve"> </v>
      </c>
      <c r="AN232" s="22" t="str">
        <f>IF(AND(A232="400H", OR(AND(D232='club records'!$J$12, E232&lt;='club records'!$K$12), AND(D232='club records'!$J$13, E232&lt;='club records'!$K$13), AND(D232='club records'!$J$14, E232&lt;='club records'!$K$14))), "CR", " ")</f>
        <v xml:space="preserve"> </v>
      </c>
      <c r="AO232" s="22" t="str">
        <f>IF(AND(A232="1500SC", OR(AND(D232='club records'!$J$15, E232&lt;='club records'!$K$15), AND(D232='club records'!$J$16, E232&lt;='club records'!$K$16))), "CR", " ")</f>
        <v xml:space="preserve"> </v>
      </c>
      <c r="AP232" s="22" t="str">
        <f>IF(AND(A232="2000SC", OR(AND(D232='club records'!$J$18, E232&lt;='club records'!$K$18), AND(D232='club records'!$J$19, E232&lt;='club records'!$K$19))), "CR", " ")</f>
        <v xml:space="preserve"> </v>
      </c>
      <c r="AQ232" s="22" t="str">
        <f>IF(AND(A232="3000SC", AND(D232='club records'!$J$21, E232&lt;='club records'!$K$21)), "CR", " ")</f>
        <v xml:space="preserve"> </v>
      </c>
      <c r="AR232" s="21" t="str">
        <f>IF(AND(A232="4x100", OR(AND(D232='club records'!$N$1, E232&lt;='club records'!$O$1), AND(D232='club records'!$N$2, E232&lt;='club records'!$O$2), AND(D232='club records'!$N$3, E232&lt;='club records'!$O$3), AND(D232='club records'!$N$4, E232&lt;='club records'!$O$4), AND(D232='club records'!$N$5, E232&lt;='club records'!$O$5))), "CR", " ")</f>
        <v xml:space="preserve"> </v>
      </c>
      <c r="AS232" s="21" t="str">
        <f>IF(AND(A232="4x200", OR(AND(D232='club records'!$N$6, E232&lt;='club records'!$O$6), AND(D232='club records'!$N$7, E232&lt;='club records'!$O$7), AND(D232='club records'!$N$8, E232&lt;='club records'!$O$8), AND(D232='club records'!$N$9, E232&lt;='club records'!$O$9), AND(D232='club records'!$N$10, E232&lt;='club records'!$O$10))), "CR", " ")</f>
        <v xml:space="preserve"> </v>
      </c>
      <c r="AT232" s="21" t="str">
        <f>IF(AND(A232="4x300", OR(AND(D232='club records'!$N$11, E232&lt;='club records'!$O$11), AND(D232='club records'!$N$12, E232&lt;='club records'!$O$12))), "CR", " ")</f>
        <v xml:space="preserve"> </v>
      </c>
      <c r="AU232" s="21" t="str">
        <f>IF(AND(A232="4x400", OR(AND(D232='club records'!$N$13, E232&lt;='club records'!$O$13), AND(D232='club records'!$N$14, E232&lt;='club records'!$O$14), AND(D232='club records'!$N$15, E232&lt;='club records'!$O$15))), "CR", " ")</f>
        <v xml:space="preserve"> </v>
      </c>
      <c r="AV232" s="21" t="str">
        <f>IF(AND(A232="3x800", OR(AND(D232='club records'!$N$16, E232&lt;='club records'!$O$16), AND(D232='club records'!$N$17, E232&lt;='club records'!$O$17), AND(D232='club records'!$N$18, E232&lt;='club records'!$O$18), AND(D232='club records'!$N$19, E232&lt;='club records'!$O$19))), "CR", " ")</f>
        <v xml:space="preserve"> </v>
      </c>
      <c r="AW232" s="21" t="str">
        <f>IF(AND(A232="pentathlon", OR(AND(D232='club records'!$N$21, E232&gt;='club records'!$O$21), AND(D232='club records'!$N$22, E232&gt;='club records'!$O$22), AND(D232='club records'!$N$23, E232&gt;='club records'!$O$23), AND(D232='club records'!$N$24, E232&gt;='club records'!$O$24), AND(D232='club records'!$N$25, E232&gt;='club records'!$O$25))), "CR", " ")</f>
        <v xml:space="preserve"> </v>
      </c>
      <c r="AX232" s="21" t="str">
        <f>IF(AND(A232="heptathlon", OR(AND(D232='club records'!$N$26, E232&gt;='club records'!$O$26), AND(D232='club records'!$N$27, E232&gt;='club records'!$O$27), AND(D232='club records'!$N$28, E232&gt;='club records'!$O$28), )), "CR", " ")</f>
        <v xml:space="preserve"> </v>
      </c>
    </row>
    <row r="233" spans="1:50" ht="15" x14ac:dyDescent="0.25">
      <c r="A233" s="2">
        <v>100</v>
      </c>
      <c r="B233" s="2" t="s">
        <v>118</v>
      </c>
      <c r="C233" s="2" t="s">
        <v>119</v>
      </c>
      <c r="D233" s="13" t="s">
        <v>46</v>
      </c>
      <c r="E233" s="15">
        <v>14</v>
      </c>
      <c r="F233" s="23">
        <v>43638</v>
      </c>
      <c r="G233" s="2" t="s">
        <v>341</v>
      </c>
      <c r="H233" s="24" t="s">
        <v>476</v>
      </c>
      <c r="I233" s="20" t="str">
        <f>IF(OR(K233="CR", J233="CR", L233="CR", M233="CR", N233="CR", O233="CR", P233="CR", Q233="CR", R233="CR", S233="CR",T233="CR", U233="CR", V233="CR", W233="CR", X233="CR", Y233="CR", Z233="CR", AA233="CR", AB233="CR", AC233="CR", AD233="CR", AE233="CR", AF233="CR", AG233="CR", AH233="CR", AI233="CR", AJ233="CR", AK233="CR", AL233="CR", AM233="CR", AN233="CR", AO233="CR", AP233="CR", AQ233="CR", AR233="CR", AS233="CR", AT233="CR", AU233="CR", AV233="CR", AW233="CR", AX233="CR"), "***CLUB RECORD***", "")</f>
        <v/>
      </c>
      <c r="J233" s="21" t="str">
        <f>IF(AND(A233=100, OR(AND(D233='club records'!$B$6, E233&lt;='club records'!$C$6), AND(D233='club records'!$B$7, E233&lt;='club records'!$C$7), AND(D233='club records'!$B$8, E233&lt;='club records'!$C$8), AND(D233='club records'!$B$9, E233&lt;='club records'!$C$9), AND(D233='club records'!$B$10, E233&lt;='club records'!$C$10))),"CR"," ")</f>
        <v xml:space="preserve"> </v>
      </c>
      <c r="K233" s="21" t="str">
        <f>IF(AND(A233=200, OR(AND(D233='club records'!$B$11, E233&lt;='club records'!$C$11), AND(D233='club records'!$B$12, E233&lt;='club records'!$C$12), AND(D233='club records'!$B$13, E233&lt;='club records'!$C$13), AND(D233='club records'!$B$14, E233&lt;='club records'!$C$14), AND(D233='club records'!$B$15, E233&lt;='club records'!$C$15))),"CR"," ")</f>
        <v xml:space="preserve"> </v>
      </c>
      <c r="L233" s="21" t="str">
        <f>IF(AND(A233=300, OR(AND(D233='club records'!$B$16, E233&lt;='club records'!$C$16), AND(D233='club records'!$B$17, E233&lt;='club records'!$C$17))),"CR"," ")</f>
        <v xml:space="preserve"> </v>
      </c>
      <c r="M233" s="21" t="str">
        <f>IF(AND(A233=400, OR(AND(D233='club records'!$B$19, E233&lt;='club records'!$C$19), AND(D233='club records'!$B$20, E233&lt;='club records'!$C$20), AND(D233='club records'!$B$21, E233&lt;='club records'!$C$21))),"CR"," ")</f>
        <v xml:space="preserve"> </v>
      </c>
      <c r="N233" s="21" t="str">
        <f>IF(AND(A233=800, OR(AND(D233='club records'!$B$22, E233&lt;='club records'!$C$22), AND(D233='club records'!$B$23, E233&lt;='club records'!$C$23), AND(D233='club records'!$B$24, E233&lt;='club records'!$C$24), AND(D233='club records'!$B$25, E233&lt;='club records'!$C$25), AND(D233='club records'!$B$26, E233&lt;='club records'!$C$26))),"CR"," ")</f>
        <v xml:space="preserve"> </v>
      </c>
      <c r="O233" s="21" t="str">
        <f>IF(AND(A233=1200, AND(D233='club records'!$B$28, E233&lt;='club records'!$C$28)),"CR"," ")</f>
        <v xml:space="preserve"> </v>
      </c>
      <c r="P233" s="21" t="str">
        <f>IF(AND(A233=1500, OR(AND(D233='club records'!$B$29, E233&lt;='club records'!$C$29), AND(D233='club records'!$B$30, E233&lt;='club records'!$C$30), AND(D233='club records'!$B$31, E233&lt;='club records'!$C$31), AND(D233='club records'!$B$32, E233&lt;='club records'!$C$32), AND(D233='club records'!$B$33, E233&lt;='club records'!$C$33))),"CR"," ")</f>
        <v xml:space="preserve"> </v>
      </c>
      <c r="Q233" s="21" t="str">
        <f>IF(AND(A233="1M", AND(D233='club records'!$B$37,E233&lt;='club records'!$C$37)),"CR"," ")</f>
        <v xml:space="preserve"> </v>
      </c>
      <c r="R233" s="21" t="str">
        <f>IF(AND(A233=3000, OR(AND(D233='club records'!$B$39, E233&lt;='club records'!$C$39), AND(D233='club records'!$B$40, E233&lt;='club records'!$C$40), AND(D233='club records'!$B$41, E233&lt;='club records'!$C$41))),"CR"," ")</f>
        <v xml:space="preserve"> </v>
      </c>
      <c r="S233" s="21" t="str">
        <f>IF(AND(A233=5000, OR(AND(D233='club records'!$B$42, E233&lt;='club records'!$C$42), AND(D233='club records'!$B$43, E233&lt;='club records'!$C$43))),"CR"," ")</f>
        <v xml:space="preserve"> </v>
      </c>
      <c r="T233" s="21" t="str">
        <f>IF(AND(A233=10000, OR(AND(D233='club records'!$B$44, E233&lt;='club records'!$C$44), AND(D233='club records'!$B$45, E233&lt;='club records'!$C$45))),"CR"," ")</f>
        <v xml:space="preserve"> </v>
      </c>
      <c r="U233" s="22" t="str">
        <f>IF(AND(A233="high jump", OR(AND(D233='club records'!$F$1, E233&gt;='club records'!$G$1), AND(D233='club records'!$F$2, E233&gt;='club records'!$G$2), AND(D233='club records'!$F$3, E233&gt;='club records'!$G$3),AND(D233='club records'!$F$4, E233&gt;='club records'!$G$4), AND(D233='club records'!$F$5, E233&gt;='club records'!$G$5))), "CR", " ")</f>
        <v xml:space="preserve"> </v>
      </c>
      <c r="V233" s="22" t="str">
        <f>IF(AND(A233="long jump", OR(AND(D233='club records'!$F$6, E233&gt;='club records'!$G$6), AND(D233='club records'!$F$7, E233&gt;='club records'!$G$7), AND(D233='club records'!$F$8, E233&gt;='club records'!$G$8), AND(D233='club records'!$F$9, E233&gt;='club records'!$G$9), AND(D233='club records'!$F$10, E233&gt;='club records'!$G$10))), "CR", " ")</f>
        <v xml:space="preserve"> </v>
      </c>
      <c r="W233" s="22" t="str">
        <f>IF(AND(A233="triple jump", OR(AND(D233='club records'!$F$11, E233&gt;='club records'!$G$11), AND(D233='club records'!$F$12, E233&gt;='club records'!$G$12), AND(D233='club records'!$F$13, E233&gt;='club records'!$G$13), AND(D233='club records'!$F$14, E233&gt;='club records'!$G$14), AND(D233='club records'!$F$15, E233&gt;='club records'!$G$15))), "CR", " ")</f>
        <v xml:space="preserve"> </v>
      </c>
      <c r="X233" s="22" t="str">
        <f>IF(AND(A233="pole vault", OR(AND(D233='club records'!$F$16, E233&gt;='club records'!$G$16), AND(D233='club records'!$F$17, E233&gt;='club records'!$G$17), AND(D233='club records'!$F$18, E233&gt;='club records'!$G$18), AND(D233='club records'!$F$19, E233&gt;='club records'!$G$19), AND(D233='club records'!$F$20, E233&gt;='club records'!$G$20))), "CR", " ")</f>
        <v xml:space="preserve"> </v>
      </c>
      <c r="Y233" s="22" t="str">
        <f>IF(AND(A233="discus 0.75", AND(D233='club records'!$F$21, E233&gt;='club records'!$G$21)), "CR", " ")</f>
        <v xml:space="preserve"> </v>
      </c>
      <c r="Z233" s="22" t="str">
        <f>IF(AND(A233="discus 1", OR(AND(D233='club records'!$F$22, E233&gt;='club records'!$G$22), AND(D233='club records'!$F$23, E233&gt;='club records'!$G$23), AND(D233='club records'!$F$24, E233&gt;='club records'!$G$24), AND(D233='club records'!$F$25, E233&gt;='club records'!$G$25))), "CR", " ")</f>
        <v xml:space="preserve"> </v>
      </c>
      <c r="AA233" s="22" t="str">
        <f>IF(AND(A233="hammer 3", OR(AND(D233='club records'!$F$26, E233&gt;='club records'!$G$26), AND(D233='club records'!$F$27, E233&gt;='club records'!$G$27), AND(D233='club records'!$F$28, E233&gt;='club records'!$G$28))), "CR", " ")</f>
        <v xml:space="preserve"> </v>
      </c>
      <c r="AB233" s="22" t="str">
        <f>IF(AND(A233="hammer 4", OR(AND(D233='club records'!$F$29, E233&gt;='club records'!$G$29), AND(D233='club records'!$F$30, E233&gt;='club records'!$G$30))), "CR", " ")</f>
        <v xml:space="preserve"> </v>
      </c>
      <c r="AC233" s="22" t="str">
        <f>IF(AND(A233="javelin 400", AND(D233='club records'!$F$31, E233&gt;='club records'!$G$31)), "CR", " ")</f>
        <v xml:space="preserve"> </v>
      </c>
      <c r="AD233" s="22" t="str">
        <f>IF(AND(A233="javelin 500", OR(AND(D233='club records'!$F$32, E233&gt;='club records'!$G$32), AND(D233='club records'!$F$33, E233&gt;='club records'!$G$33))), "CR", " ")</f>
        <v xml:space="preserve"> </v>
      </c>
      <c r="AE233" s="22" t="str">
        <f>IF(AND(A233="javelin 600", OR(AND(D233='club records'!$F$34, E233&gt;='club records'!$G$34), AND(D233='club records'!$F$35, E233&gt;='club records'!$G$35))), "CR", " ")</f>
        <v xml:space="preserve"> </v>
      </c>
      <c r="AF233" s="22" t="str">
        <f>IF(AND(A233="shot 2.72", AND(D233='club records'!$F$36, E233&gt;='club records'!$G$36)), "CR", " ")</f>
        <v xml:space="preserve"> </v>
      </c>
      <c r="AG233" s="22" t="str">
        <f>IF(AND(A233="shot 3", OR(AND(D233='club records'!$F$37, E233&gt;='club records'!$G$37), AND(D233='club records'!$F$38, E233&gt;='club records'!$G$38))), "CR", " ")</f>
        <v xml:space="preserve"> </v>
      </c>
      <c r="AH233" s="22" t="str">
        <f>IF(AND(A233="shot 4", OR(AND(D233='club records'!$F$39, E233&gt;='club records'!$G$39), AND(D233='club records'!$F$40, E233&gt;='club records'!$G$40))), "CR", " ")</f>
        <v xml:space="preserve"> </v>
      </c>
      <c r="AI233" s="22" t="str">
        <f>IF(AND(A233="70H", AND(D233='club records'!$J$6, E233&lt;='club records'!$K$6)), "CR", " ")</f>
        <v xml:space="preserve"> </v>
      </c>
      <c r="AJ233" s="22" t="str">
        <f>IF(AND(A233="75H", AND(D233='club records'!$J$7, E233&lt;='club records'!$K$7)), "CR", " ")</f>
        <v xml:space="preserve"> </v>
      </c>
      <c r="AK233" s="22" t="str">
        <f>IF(AND(A233="80H", AND(D233='club records'!$J$8, E233&lt;='club records'!$K$8)), "CR", " ")</f>
        <v xml:space="preserve"> </v>
      </c>
      <c r="AL233" s="22" t="str">
        <f>IF(AND(A233="100H", OR(AND(D233='club records'!$J$9, E233&lt;='club records'!$K$9), AND(D233='club records'!$J$10, E233&lt;='club records'!$K$10))), "CR", " ")</f>
        <v xml:space="preserve"> </v>
      </c>
      <c r="AM233" s="22" t="str">
        <f>IF(AND(A233="300H", AND(D233='club records'!$J$11, E233&lt;='club records'!$K$11)), "CR", " ")</f>
        <v xml:space="preserve"> </v>
      </c>
      <c r="AN233" s="22" t="str">
        <f>IF(AND(A233="400H", OR(AND(D233='club records'!$J$12, E233&lt;='club records'!$K$12), AND(D233='club records'!$J$13, E233&lt;='club records'!$K$13), AND(D233='club records'!$J$14, E233&lt;='club records'!$K$14))), "CR", " ")</f>
        <v xml:space="preserve"> </v>
      </c>
      <c r="AO233" s="22" t="str">
        <f>IF(AND(A233="1500SC", OR(AND(D233='club records'!$J$15, E233&lt;='club records'!$K$15), AND(D233='club records'!$J$16, E233&lt;='club records'!$K$16))), "CR", " ")</f>
        <v xml:space="preserve"> </v>
      </c>
      <c r="AP233" s="22" t="str">
        <f>IF(AND(A233="2000SC", OR(AND(D233='club records'!$J$18, E233&lt;='club records'!$K$18), AND(D233='club records'!$J$19, E233&lt;='club records'!$K$19))), "CR", " ")</f>
        <v xml:space="preserve"> </v>
      </c>
      <c r="AQ233" s="22" t="str">
        <f>IF(AND(A233="3000SC", AND(D233='club records'!$J$21, E233&lt;='club records'!$K$21)), "CR", " ")</f>
        <v xml:space="preserve"> </v>
      </c>
      <c r="AR233" s="21" t="str">
        <f>IF(AND(A233="4x100", OR(AND(D233='club records'!$N$1, E233&lt;='club records'!$O$1), AND(D233='club records'!$N$2, E233&lt;='club records'!$O$2), AND(D233='club records'!$N$3, E233&lt;='club records'!$O$3), AND(D233='club records'!$N$4, E233&lt;='club records'!$O$4), AND(D233='club records'!$N$5, E233&lt;='club records'!$O$5))), "CR", " ")</f>
        <v xml:space="preserve"> </v>
      </c>
      <c r="AS233" s="21" t="str">
        <f>IF(AND(A233="4x200", OR(AND(D233='club records'!$N$6, E233&lt;='club records'!$O$6), AND(D233='club records'!$N$7, E233&lt;='club records'!$O$7), AND(D233='club records'!$N$8, E233&lt;='club records'!$O$8), AND(D233='club records'!$N$9, E233&lt;='club records'!$O$9), AND(D233='club records'!$N$10, E233&lt;='club records'!$O$10))), "CR", " ")</f>
        <v xml:space="preserve"> </v>
      </c>
      <c r="AT233" s="21" t="str">
        <f>IF(AND(A233="4x300", OR(AND(D233='club records'!$N$11, E233&lt;='club records'!$O$11), AND(D233='club records'!$N$12, E233&lt;='club records'!$O$12))), "CR", " ")</f>
        <v xml:space="preserve"> </v>
      </c>
      <c r="AU233" s="21" t="str">
        <f>IF(AND(A233="4x400", OR(AND(D233='club records'!$N$13, E233&lt;='club records'!$O$13), AND(D233='club records'!$N$14, E233&lt;='club records'!$O$14), AND(D233='club records'!$N$15, E233&lt;='club records'!$O$15))), "CR", " ")</f>
        <v xml:space="preserve"> </v>
      </c>
      <c r="AV233" s="21" t="str">
        <f>IF(AND(A233="3x800", OR(AND(D233='club records'!$N$16, E233&lt;='club records'!$O$16), AND(D233='club records'!$N$17, E233&lt;='club records'!$O$17), AND(D233='club records'!$N$18, E233&lt;='club records'!$O$18), AND(D233='club records'!$N$19, E233&lt;='club records'!$O$19))), "CR", " ")</f>
        <v xml:space="preserve"> </v>
      </c>
      <c r="AW233" s="21" t="str">
        <f>IF(AND(A233="pentathlon", OR(AND(D233='club records'!$N$21, E233&gt;='club records'!$O$21), AND(D233='club records'!$N$22, E233&gt;='club records'!$O$22), AND(D233='club records'!$N$23, E233&gt;='club records'!$O$23), AND(D233='club records'!$N$24, E233&gt;='club records'!$O$24), AND(D233='club records'!$N$25, E233&gt;='club records'!$O$25))), "CR", " ")</f>
        <v xml:space="preserve"> </v>
      </c>
      <c r="AX233" s="21" t="str">
        <f>IF(AND(A233="heptathlon", OR(AND(D233='club records'!$N$26, E233&gt;='club records'!$O$26), AND(D233='club records'!$N$27, E233&gt;='club records'!$O$27), AND(D233='club records'!$N$28, E233&gt;='club records'!$O$28), )), "CR", " ")</f>
        <v xml:space="preserve"> </v>
      </c>
    </row>
    <row r="234" spans="1:50" ht="15" x14ac:dyDescent="0.25">
      <c r="A234" s="2">
        <v>100</v>
      </c>
      <c r="B234" s="2" t="s">
        <v>69</v>
      </c>
      <c r="C234" s="2" t="s">
        <v>70</v>
      </c>
      <c r="D234" s="13" t="s">
        <v>46</v>
      </c>
      <c r="E234" s="14">
        <v>14.09</v>
      </c>
      <c r="F234" s="19">
        <v>39903</v>
      </c>
      <c r="G234" s="2" t="s">
        <v>294</v>
      </c>
      <c r="H234" s="2" t="s">
        <v>295</v>
      </c>
      <c r="I234" s="20" t="str">
        <f>IF(OR(K234="CR", J234="CR", L234="CR", M234="CR", N234="CR", O234="CR", P234="CR", Q234="CR", R234="CR", S234="CR",T234="CR", U234="CR", V234="CR", W234="CR", X234="CR", Y234="CR", Z234="CR", AA234="CR", AB234="CR", AC234="CR", AD234="CR", AE234="CR", AF234="CR", AG234="CR", AH234="CR", AI234="CR", AJ234="CR", AK234="CR", AL234="CR", AM234="CR", AN234="CR", AO234="CR", AP234="CR", AQ234="CR", AR234="CR", AS234="CR", AT234="CR", AU234="CR", AV234="CR", AW234="CR", AX234="CR"), "***CLUB RECORD***", "")</f>
        <v/>
      </c>
      <c r="J234" s="21" t="str">
        <f>IF(AND(A234=100, OR(AND(D234='club records'!$B$6, E234&lt;='club records'!$C$6), AND(D234='club records'!$B$7, E234&lt;='club records'!$C$7), AND(D234='club records'!$B$8, E234&lt;='club records'!$C$8), AND(D234='club records'!$B$9, E234&lt;='club records'!$C$9), AND(D234='club records'!$B$10, E234&lt;='club records'!$C$10))),"CR"," ")</f>
        <v xml:space="preserve"> </v>
      </c>
      <c r="K234" s="21" t="str">
        <f>IF(AND(A234=200, OR(AND(D234='club records'!$B$11, E234&lt;='club records'!$C$11), AND(D234='club records'!$B$12, E234&lt;='club records'!$C$12), AND(D234='club records'!$B$13, E234&lt;='club records'!$C$13), AND(D234='club records'!$B$14, E234&lt;='club records'!$C$14), AND(D234='club records'!$B$15, E234&lt;='club records'!$C$15))),"CR"," ")</f>
        <v xml:space="preserve"> </v>
      </c>
      <c r="L234" s="21" t="str">
        <f>IF(AND(A234=300, OR(AND(D234='club records'!$B$16, E234&lt;='club records'!$C$16), AND(D234='club records'!$B$17, E234&lt;='club records'!$C$17))),"CR"," ")</f>
        <v xml:space="preserve"> </v>
      </c>
      <c r="M234" s="21" t="str">
        <f>IF(AND(A234=400, OR(AND(D234='club records'!$B$19, E234&lt;='club records'!$C$19), AND(D234='club records'!$B$20, E234&lt;='club records'!$C$20), AND(D234='club records'!$B$21, E234&lt;='club records'!$C$21))),"CR"," ")</f>
        <v xml:space="preserve"> </v>
      </c>
      <c r="N234" s="21" t="str">
        <f>IF(AND(A234=800, OR(AND(D234='club records'!$B$22, E234&lt;='club records'!$C$22), AND(D234='club records'!$B$23, E234&lt;='club records'!$C$23), AND(D234='club records'!$B$24, E234&lt;='club records'!$C$24), AND(D234='club records'!$B$25, E234&lt;='club records'!$C$25), AND(D234='club records'!$B$26, E234&lt;='club records'!$C$26))),"CR"," ")</f>
        <v xml:space="preserve"> </v>
      </c>
      <c r="O234" s="21" t="str">
        <f>IF(AND(A234=1200, AND(D234='club records'!$B$28, E234&lt;='club records'!$C$28)),"CR"," ")</f>
        <v xml:space="preserve"> </v>
      </c>
      <c r="P234" s="21" t="str">
        <f>IF(AND(A234=1500, OR(AND(D234='club records'!$B$29, E234&lt;='club records'!$C$29), AND(D234='club records'!$B$30, E234&lt;='club records'!$C$30), AND(D234='club records'!$B$31, E234&lt;='club records'!$C$31), AND(D234='club records'!$B$32, E234&lt;='club records'!$C$32), AND(D234='club records'!$B$33, E234&lt;='club records'!$C$33))),"CR"," ")</f>
        <v xml:space="preserve"> </v>
      </c>
      <c r="Q234" s="21" t="str">
        <f>IF(AND(A234="1M", AND(D234='club records'!$B$37,E234&lt;='club records'!$C$37)),"CR"," ")</f>
        <v xml:space="preserve"> </v>
      </c>
      <c r="R234" s="21" t="str">
        <f>IF(AND(A234=3000, OR(AND(D234='club records'!$B$39, E234&lt;='club records'!$C$39), AND(D234='club records'!$B$40, E234&lt;='club records'!$C$40), AND(D234='club records'!$B$41, E234&lt;='club records'!$C$41))),"CR"," ")</f>
        <v xml:space="preserve"> </v>
      </c>
      <c r="S234" s="21" t="str">
        <f>IF(AND(A234=5000, OR(AND(D234='club records'!$B$42, E234&lt;='club records'!$C$42), AND(D234='club records'!$B$43, E234&lt;='club records'!$C$43))),"CR"," ")</f>
        <v xml:space="preserve"> </v>
      </c>
      <c r="T234" s="21" t="str">
        <f>IF(AND(A234=10000, OR(AND(D234='club records'!$B$44, E234&lt;='club records'!$C$44), AND(D234='club records'!$B$45, E234&lt;='club records'!$C$45))),"CR"," ")</f>
        <v xml:space="preserve"> </v>
      </c>
      <c r="U234" s="22" t="str">
        <f>IF(AND(A234="high jump", OR(AND(D234='club records'!$F$1, E234&gt;='club records'!$G$1), AND(D234='club records'!$F$2, E234&gt;='club records'!$G$2), AND(D234='club records'!$F$3, E234&gt;='club records'!$G$3),AND(D234='club records'!$F$4, E234&gt;='club records'!$G$4), AND(D234='club records'!$F$5, E234&gt;='club records'!$G$5))), "CR", " ")</f>
        <v xml:space="preserve"> </v>
      </c>
      <c r="V234" s="22" t="str">
        <f>IF(AND(A234="long jump", OR(AND(D234='club records'!$F$6, E234&gt;='club records'!$G$6), AND(D234='club records'!$F$7, E234&gt;='club records'!$G$7), AND(D234='club records'!$F$8, E234&gt;='club records'!$G$8), AND(D234='club records'!$F$9, E234&gt;='club records'!$G$9), AND(D234='club records'!$F$10, E234&gt;='club records'!$G$10))), "CR", " ")</f>
        <v xml:space="preserve"> </v>
      </c>
      <c r="W234" s="22" t="str">
        <f>IF(AND(A234="triple jump", OR(AND(D234='club records'!$F$11, E234&gt;='club records'!$G$11), AND(D234='club records'!$F$12, E234&gt;='club records'!$G$12), AND(D234='club records'!$F$13, E234&gt;='club records'!$G$13), AND(D234='club records'!$F$14, E234&gt;='club records'!$G$14), AND(D234='club records'!$F$15, E234&gt;='club records'!$G$15))), "CR", " ")</f>
        <v xml:space="preserve"> </v>
      </c>
      <c r="X234" s="22" t="str">
        <f>IF(AND(A234="pole vault", OR(AND(D234='club records'!$F$16, E234&gt;='club records'!$G$16), AND(D234='club records'!$F$17, E234&gt;='club records'!$G$17), AND(D234='club records'!$F$18, E234&gt;='club records'!$G$18), AND(D234='club records'!$F$19, E234&gt;='club records'!$G$19), AND(D234='club records'!$F$20, E234&gt;='club records'!$G$20))), "CR", " ")</f>
        <v xml:space="preserve"> </v>
      </c>
      <c r="Y234" s="22" t="str">
        <f>IF(AND(A234="discus 0.75", AND(D234='club records'!$F$21, E234&gt;='club records'!$G$21)), "CR", " ")</f>
        <v xml:space="preserve"> </v>
      </c>
      <c r="Z234" s="22" t="str">
        <f>IF(AND(A234="discus 1", OR(AND(D234='club records'!$F$22, E234&gt;='club records'!$G$22), AND(D234='club records'!$F$23, E234&gt;='club records'!$G$23), AND(D234='club records'!$F$24, E234&gt;='club records'!$G$24), AND(D234='club records'!$F$25, E234&gt;='club records'!$G$25))), "CR", " ")</f>
        <v xml:space="preserve"> </v>
      </c>
      <c r="AA234" s="22" t="str">
        <f>IF(AND(A234="hammer 3", OR(AND(D234='club records'!$F$26, E234&gt;='club records'!$G$26), AND(D234='club records'!$F$27, E234&gt;='club records'!$G$27), AND(D234='club records'!$F$28, E234&gt;='club records'!$G$28))), "CR", " ")</f>
        <v xml:space="preserve"> </v>
      </c>
      <c r="AB234" s="22" t="str">
        <f>IF(AND(A234="hammer 4", OR(AND(D234='club records'!$F$29, E234&gt;='club records'!$G$29), AND(D234='club records'!$F$30, E234&gt;='club records'!$G$30))), "CR", " ")</f>
        <v xml:space="preserve"> </v>
      </c>
      <c r="AC234" s="22" t="str">
        <f>IF(AND(A234="javelin 400", AND(D234='club records'!$F$31, E234&gt;='club records'!$G$31)), "CR", " ")</f>
        <v xml:space="preserve"> </v>
      </c>
      <c r="AD234" s="22" t="str">
        <f>IF(AND(A234="javelin 500", OR(AND(D234='club records'!$F$32, E234&gt;='club records'!$G$32), AND(D234='club records'!$F$33, E234&gt;='club records'!$G$33))), "CR", " ")</f>
        <v xml:space="preserve"> </v>
      </c>
      <c r="AE234" s="22" t="str">
        <f>IF(AND(A234="javelin 600", OR(AND(D234='club records'!$F$34, E234&gt;='club records'!$G$34), AND(D234='club records'!$F$35, E234&gt;='club records'!$G$35))), "CR", " ")</f>
        <v xml:space="preserve"> </v>
      </c>
      <c r="AF234" s="22" t="str">
        <f>IF(AND(A234="shot 2.72", AND(D234='club records'!$F$36, E234&gt;='club records'!$G$36)), "CR", " ")</f>
        <v xml:space="preserve"> </v>
      </c>
      <c r="AG234" s="22" t="str">
        <f>IF(AND(A234="shot 3", OR(AND(D234='club records'!$F$37, E234&gt;='club records'!$G$37), AND(D234='club records'!$F$38, E234&gt;='club records'!$G$38))), "CR", " ")</f>
        <v xml:space="preserve"> </v>
      </c>
      <c r="AH234" s="22" t="str">
        <f>IF(AND(A234="shot 4", OR(AND(D234='club records'!$F$39, E234&gt;='club records'!$G$39), AND(D234='club records'!$F$40, E234&gt;='club records'!$G$40))), "CR", " ")</f>
        <v xml:space="preserve"> </v>
      </c>
      <c r="AI234" s="22" t="str">
        <f>IF(AND(A234="70H", AND(D234='club records'!$J$6, E234&lt;='club records'!$K$6)), "CR", " ")</f>
        <v xml:space="preserve"> </v>
      </c>
      <c r="AJ234" s="22" t="str">
        <f>IF(AND(A234="75H", AND(D234='club records'!$J$7, E234&lt;='club records'!$K$7)), "CR", " ")</f>
        <v xml:space="preserve"> </v>
      </c>
      <c r="AK234" s="22" t="str">
        <f>IF(AND(A234="80H", AND(D234='club records'!$J$8, E234&lt;='club records'!$K$8)), "CR", " ")</f>
        <v xml:space="preserve"> </v>
      </c>
      <c r="AL234" s="22" t="str">
        <f>IF(AND(A234="100H", OR(AND(D234='club records'!$J$9, E234&lt;='club records'!$K$9), AND(D234='club records'!$J$10, E234&lt;='club records'!$K$10))), "CR", " ")</f>
        <v xml:space="preserve"> </v>
      </c>
      <c r="AM234" s="22" t="str">
        <f>IF(AND(A234="300H", AND(D234='club records'!$J$11, E234&lt;='club records'!$K$11)), "CR", " ")</f>
        <v xml:space="preserve"> </v>
      </c>
      <c r="AN234" s="22" t="str">
        <f>IF(AND(A234="400H", OR(AND(D234='club records'!$J$12, E234&lt;='club records'!$K$12), AND(D234='club records'!$J$13, E234&lt;='club records'!$K$13), AND(D234='club records'!$J$14, E234&lt;='club records'!$K$14))), "CR", " ")</f>
        <v xml:space="preserve"> </v>
      </c>
      <c r="AO234" s="22" t="str">
        <f>IF(AND(A234="1500SC", OR(AND(D234='club records'!$J$15, E234&lt;='club records'!$K$15), AND(D234='club records'!$J$16, E234&lt;='club records'!$K$16))), "CR", " ")</f>
        <v xml:space="preserve"> </v>
      </c>
      <c r="AP234" s="22" t="str">
        <f>IF(AND(A234="2000SC", OR(AND(D234='club records'!$J$18, E234&lt;='club records'!$K$18), AND(D234='club records'!$J$19, E234&lt;='club records'!$K$19))), "CR", " ")</f>
        <v xml:space="preserve"> </v>
      </c>
      <c r="AQ234" s="22" t="str">
        <f>IF(AND(A234="3000SC", AND(D234='club records'!$J$21, E234&lt;='club records'!$K$21)), "CR", " ")</f>
        <v xml:space="preserve"> </v>
      </c>
      <c r="AR234" s="21" t="str">
        <f>IF(AND(A234="4x100", OR(AND(D234='club records'!$N$1, E234&lt;='club records'!$O$1), AND(D234='club records'!$N$2, E234&lt;='club records'!$O$2), AND(D234='club records'!$N$3, E234&lt;='club records'!$O$3), AND(D234='club records'!$N$4, E234&lt;='club records'!$O$4), AND(D234='club records'!$N$5, E234&lt;='club records'!$O$5))), "CR", " ")</f>
        <v xml:space="preserve"> </v>
      </c>
      <c r="AS234" s="21" t="str">
        <f>IF(AND(A234="4x200", OR(AND(D234='club records'!$N$6, E234&lt;='club records'!$O$6), AND(D234='club records'!$N$7, E234&lt;='club records'!$O$7), AND(D234='club records'!$N$8, E234&lt;='club records'!$O$8), AND(D234='club records'!$N$9, E234&lt;='club records'!$O$9), AND(D234='club records'!$N$10, E234&lt;='club records'!$O$10))), "CR", " ")</f>
        <v xml:space="preserve"> </v>
      </c>
      <c r="AT234" s="21" t="str">
        <f>IF(AND(A234="4x300", OR(AND(D234='club records'!$N$11, E234&lt;='club records'!$O$11), AND(D234='club records'!$N$12, E234&lt;='club records'!$O$12))), "CR", " ")</f>
        <v xml:space="preserve"> </v>
      </c>
      <c r="AU234" s="21" t="str">
        <f>IF(AND(A234="4x400", OR(AND(D234='club records'!$N$13, E234&lt;='club records'!$O$13), AND(D234='club records'!$N$14, E234&lt;='club records'!$O$14), AND(D234='club records'!$N$15, E234&lt;='club records'!$O$15))), "CR", " ")</f>
        <v xml:space="preserve"> </v>
      </c>
      <c r="AV234" s="21" t="str">
        <f>IF(AND(A234="3x800", OR(AND(D234='club records'!$N$16, E234&lt;='club records'!$O$16), AND(D234='club records'!$N$17, E234&lt;='club records'!$O$17), AND(D234='club records'!$N$18, E234&lt;='club records'!$O$18), AND(D234='club records'!$N$19, E234&lt;='club records'!$O$19))), "CR", " ")</f>
        <v xml:space="preserve"> </v>
      </c>
      <c r="AW234" s="21" t="str">
        <f>IF(AND(A234="pentathlon", OR(AND(D234='club records'!$N$21, E234&gt;='club records'!$O$21), AND(D234='club records'!$N$22, E234&gt;='club records'!$O$22), AND(D234='club records'!$N$23, E234&gt;='club records'!$O$23), AND(D234='club records'!$N$24, E234&gt;='club records'!$O$24), AND(D234='club records'!$N$25, E234&gt;='club records'!$O$25))), "CR", " ")</f>
        <v xml:space="preserve"> </v>
      </c>
      <c r="AX234" s="21" t="str">
        <f>IF(AND(A234="heptathlon", OR(AND(D234='club records'!$N$26, E234&gt;='club records'!$O$26), AND(D234='club records'!$N$27, E234&gt;='club records'!$O$27), AND(D234='club records'!$N$28, E234&gt;='club records'!$O$28), )), "CR", " ")</f>
        <v xml:space="preserve"> </v>
      </c>
    </row>
    <row r="235" spans="1:50" ht="15" x14ac:dyDescent="0.25">
      <c r="A235" s="2">
        <v>100</v>
      </c>
      <c r="B235" s="2" t="s">
        <v>104</v>
      </c>
      <c r="C235" s="2" t="s">
        <v>73</v>
      </c>
      <c r="D235" s="13" t="s">
        <v>46</v>
      </c>
      <c r="E235" s="14">
        <v>14.75</v>
      </c>
      <c r="F235" s="19">
        <v>43569</v>
      </c>
      <c r="G235" s="2" t="s">
        <v>335</v>
      </c>
      <c r="H235" s="2" t="s">
        <v>336</v>
      </c>
      <c r="I235" s="20" t="str">
        <f>IF(OR(K235="CR", J235="CR", L235="CR", M235="CR", N235="CR", O235="CR", P235="CR", Q235="CR", R235="CR", S235="CR",T235="CR", U235="CR", V235="CR", W235="CR", X235="CR", Y235="CR", Z235="CR", AA235="CR", AB235="CR", AC235="CR", AD235="CR", AE235="CR", AF235="CR", AG235="CR", AH235="CR", AI235="CR", AJ235="CR", AK235="CR", AL235="CR", AM235="CR", AN235="CR", AO235="CR", AP235="CR", AQ235="CR", AR235="CR", AS235="CR", AT235="CR", AU235="CR", AV235="CR", AW235="CR", AX235="CR"), "***CLUB RECORD***", "")</f>
        <v/>
      </c>
      <c r="J235" s="21" t="str">
        <f>IF(AND(A235=100, OR(AND(D235='club records'!$B$6, E235&lt;='club records'!$C$6), AND(D235='club records'!$B$7, E235&lt;='club records'!$C$7), AND(D235='club records'!$B$8, E235&lt;='club records'!$C$8), AND(D235='club records'!$B$9, E235&lt;='club records'!$C$9), AND(D235='club records'!$B$10, E235&lt;='club records'!$C$10))),"CR"," ")</f>
        <v xml:space="preserve"> </v>
      </c>
      <c r="K235" s="21" t="str">
        <f>IF(AND(A235=200, OR(AND(D235='club records'!$B$11, E235&lt;='club records'!$C$11), AND(D235='club records'!$B$12, E235&lt;='club records'!$C$12), AND(D235='club records'!$B$13, E235&lt;='club records'!$C$13), AND(D235='club records'!$B$14, E235&lt;='club records'!$C$14), AND(D235='club records'!$B$15, E235&lt;='club records'!$C$15))),"CR"," ")</f>
        <v xml:space="preserve"> </v>
      </c>
      <c r="L235" s="21" t="str">
        <f>IF(AND(A235=300, OR(AND(D235='club records'!$B$16, E235&lt;='club records'!$C$16), AND(D235='club records'!$B$17, E235&lt;='club records'!$C$17))),"CR"," ")</f>
        <v xml:space="preserve"> </v>
      </c>
      <c r="M235" s="21" t="str">
        <f>IF(AND(A235=400, OR(AND(D235='club records'!$B$19, E235&lt;='club records'!$C$19), AND(D235='club records'!$B$20, E235&lt;='club records'!$C$20), AND(D235='club records'!$B$21, E235&lt;='club records'!$C$21))),"CR"," ")</f>
        <v xml:space="preserve"> </v>
      </c>
      <c r="N235" s="21" t="str">
        <f>IF(AND(A235=800, OR(AND(D235='club records'!$B$22, E235&lt;='club records'!$C$22), AND(D235='club records'!$B$23, E235&lt;='club records'!$C$23), AND(D235='club records'!$B$24, E235&lt;='club records'!$C$24), AND(D235='club records'!$B$25, E235&lt;='club records'!$C$25), AND(D235='club records'!$B$26, E235&lt;='club records'!$C$26))),"CR"," ")</f>
        <v xml:space="preserve"> </v>
      </c>
      <c r="O235" s="21" t="str">
        <f>IF(AND(A235=1200, AND(D235='club records'!$B$28, E235&lt;='club records'!$C$28)),"CR"," ")</f>
        <v xml:space="preserve"> </v>
      </c>
      <c r="P235" s="21" t="str">
        <f>IF(AND(A235=1500, OR(AND(D235='club records'!$B$29, E235&lt;='club records'!$C$29), AND(D235='club records'!$B$30, E235&lt;='club records'!$C$30), AND(D235='club records'!$B$31, E235&lt;='club records'!$C$31), AND(D235='club records'!$B$32, E235&lt;='club records'!$C$32), AND(D235='club records'!$B$33, E235&lt;='club records'!$C$33))),"CR"," ")</f>
        <v xml:space="preserve"> </v>
      </c>
      <c r="Q235" s="21" t="str">
        <f>IF(AND(A235="1M", AND(D235='club records'!$B$37,E235&lt;='club records'!$C$37)),"CR"," ")</f>
        <v xml:space="preserve"> </v>
      </c>
      <c r="R235" s="21" t="str">
        <f>IF(AND(A235=3000, OR(AND(D235='club records'!$B$39, E235&lt;='club records'!$C$39), AND(D235='club records'!$B$40, E235&lt;='club records'!$C$40), AND(D235='club records'!$B$41, E235&lt;='club records'!$C$41))),"CR"," ")</f>
        <v xml:space="preserve"> </v>
      </c>
      <c r="S235" s="21" t="str">
        <f>IF(AND(A235=5000, OR(AND(D235='club records'!$B$42, E235&lt;='club records'!$C$42), AND(D235='club records'!$B$43, E235&lt;='club records'!$C$43))),"CR"," ")</f>
        <v xml:space="preserve"> </v>
      </c>
      <c r="T235" s="21" t="str">
        <f>IF(AND(A235=10000, OR(AND(D235='club records'!$B$44, E235&lt;='club records'!$C$44), AND(D235='club records'!$B$45, E235&lt;='club records'!$C$45))),"CR"," ")</f>
        <v xml:space="preserve"> </v>
      </c>
      <c r="U235" s="22" t="str">
        <f>IF(AND(A235="high jump", OR(AND(D235='club records'!$F$1, E235&gt;='club records'!$G$1), AND(D235='club records'!$F$2, E235&gt;='club records'!$G$2), AND(D235='club records'!$F$3, E235&gt;='club records'!$G$3),AND(D235='club records'!$F$4, E235&gt;='club records'!$G$4), AND(D235='club records'!$F$5, E235&gt;='club records'!$G$5))), "CR", " ")</f>
        <v xml:space="preserve"> </v>
      </c>
      <c r="V235" s="22" t="str">
        <f>IF(AND(A235="long jump", OR(AND(D235='club records'!$F$6, E235&gt;='club records'!$G$6), AND(D235='club records'!$F$7, E235&gt;='club records'!$G$7), AND(D235='club records'!$F$8, E235&gt;='club records'!$G$8), AND(D235='club records'!$F$9, E235&gt;='club records'!$G$9), AND(D235='club records'!$F$10, E235&gt;='club records'!$G$10))), "CR", " ")</f>
        <v xml:space="preserve"> </v>
      </c>
      <c r="W235" s="22" t="str">
        <f>IF(AND(A235="triple jump", OR(AND(D235='club records'!$F$11, E235&gt;='club records'!$G$11), AND(D235='club records'!$F$12, E235&gt;='club records'!$G$12), AND(D235='club records'!$F$13, E235&gt;='club records'!$G$13), AND(D235='club records'!$F$14, E235&gt;='club records'!$G$14), AND(D235='club records'!$F$15, E235&gt;='club records'!$G$15))), "CR", " ")</f>
        <v xml:space="preserve"> </v>
      </c>
      <c r="X235" s="22" t="str">
        <f>IF(AND(A235="pole vault", OR(AND(D235='club records'!$F$16, E235&gt;='club records'!$G$16), AND(D235='club records'!$F$17, E235&gt;='club records'!$G$17), AND(D235='club records'!$F$18, E235&gt;='club records'!$G$18), AND(D235='club records'!$F$19, E235&gt;='club records'!$G$19), AND(D235='club records'!$F$20, E235&gt;='club records'!$G$20))), "CR", " ")</f>
        <v xml:space="preserve"> </v>
      </c>
      <c r="Y235" s="22" t="str">
        <f>IF(AND(A235="discus 0.75", AND(D235='club records'!$F$21, E235&gt;='club records'!$G$21)), "CR", " ")</f>
        <v xml:space="preserve"> </v>
      </c>
      <c r="Z235" s="22" t="str">
        <f>IF(AND(A235="discus 1", OR(AND(D235='club records'!$F$22, E235&gt;='club records'!$G$22), AND(D235='club records'!$F$23, E235&gt;='club records'!$G$23), AND(D235='club records'!$F$24, E235&gt;='club records'!$G$24), AND(D235='club records'!$F$25, E235&gt;='club records'!$G$25))), "CR", " ")</f>
        <v xml:space="preserve"> </v>
      </c>
      <c r="AA235" s="22" t="str">
        <f>IF(AND(A235="hammer 3", OR(AND(D235='club records'!$F$26, E235&gt;='club records'!$G$26), AND(D235='club records'!$F$27, E235&gt;='club records'!$G$27), AND(D235='club records'!$F$28, E235&gt;='club records'!$G$28))), "CR", " ")</f>
        <v xml:space="preserve"> </v>
      </c>
      <c r="AB235" s="22" t="str">
        <f>IF(AND(A235="hammer 4", OR(AND(D235='club records'!$F$29, E235&gt;='club records'!$G$29), AND(D235='club records'!$F$30, E235&gt;='club records'!$G$30))), "CR", " ")</f>
        <v xml:space="preserve"> </v>
      </c>
      <c r="AC235" s="22" t="str">
        <f>IF(AND(A235="javelin 400", AND(D235='club records'!$F$31, E235&gt;='club records'!$G$31)), "CR", " ")</f>
        <v xml:space="preserve"> </v>
      </c>
      <c r="AD235" s="22" t="str">
        <f>IF(AND(A235="javelin 500", OR(AND(D235='club records'!$F$32, E235&gt;='club records'!$G$32), AND(D235='club records'!$F$33, E235&gt;='club records'!$G$33))), "CR", " ")</f>
        <v xml:space="preserve"> </v>
      </c>
      <c r="AE235" s="22" t="str">
        <f>IF(AND(A235="javelin 600", OR(AND(D235='club records'!$F$34, E235&gt;='club records'!$G$34), AND(D235='club records'!$F$35, E235&gt;='club records'!$G$35))), "CR", " ")</f>
        <v xml:space="preserve"> </v>
      </c>
      <c r="AF235" s="22" t="str">
        <f>IF(AND(A235="shot 2.72", AND(D235='club records'!$F$36, E235&gt;='club records'!$G$36)), "CR", " ")</f>
        <v xml:space="preserve"> </v>
      </c>
      <c r="AG235" s="22" t="str">
        <f>IF(AND(A235="shot 3", OR(AND(D235='club records'!$F$37, E235&gt;='club records'!$G$37), AND(D235='club records'!$F$38, E235&gt;='club records'!$G$38))), "CR", " ")</f>
        <v xml:space="preserve"> </v>
      </c>
      <c r="AH235" s="22" t="str">
        <f>IF(AND(A235="shot 4", OR(AND(D235='club records'!$F$39, E235&gt;='club records'!$G$39), AND(D235='club records'!$F$40, E235&gt;='club records'!$G$40))), "CR", " ")</f>
        <v xml:space="preserve"> </v>
      </c>
      <c r="AI235" s="22" t="str">
        <f>IF(AND(A235="70H", AND(D235='club records'!$J$6, E235&lt;='club records'!$K$6)), "CR", " ")</f>
        <v xml:space="preserve"> </v>
      </c>
      <c r="AJ235" s="22" t="str">
        <f>IF(AND(A235="75H", AND(D235='club records'!$J$7, E235&lt;='club records'!$K$7)), "CR", " ")</f>
        <v xml:space="preserve"> </v>
      </c>
      <c r="AK235" s="22" t="str">
        <f>IF(AND(A235="80H", AND(D235='club records'!$J$8, E235&lt;='club records'!$K$8)), "CR", " ")</f>
        <v xml:space="preserve"> </v>
      </c>
      <c r="AL235" s="22" t="str">
        <f>IF(AND(A235="100H", OR(AND(D235='club records'!$J$9, E235&lt;='club records'!$K$9), AND(D235='club records'!$J$10, E235&lt;='club records'!$K$10))), "CR", " ")</f>
        <v xml:space="preserve"> </v>
      </c>
      <c r="AM235" s="22" t="str">
        <f>IF(AND(A235="300H", AND(D235='club records'!$J$11, E235&lt;='club records'!$K$11)), "CR", " ")</f>
        <v xml:space="preserve"> </v>
      </c>
      <c r="AN235" s="22" t="str">
        <f>IF(AND(A235="400H", OR(AND(D235='club records'!$J$12, E235&lt;='club records'!$K$12), AND(D235='club records'!$J$13, E235&lt;='club records'!$K$13), AND(D235='club records'!$J$14, E235&lt;='club records'!$K$14))), "CR", " ")</f>
        <v xml:space="preserve"> </v>
      </c>
      <c r="AO235" s="22" t="str">
        <f>IF(AND(A235="1500SC", OR(AND(D235='club records'!$J$15, E235&lt;='club records'!$K$15), AND(D235='club records'!$J$16, E235&lt;='club records'!$K$16))), "CR", " ")</f>
        <v xml:space="preserve"> </v>
      </c>
      <c r="AP235" s="22" t="str">
        <f>IF(AND(A235="2000SC", OR(AND(D235='club records'!$J$18, E235&lt;='club records'!$K$18), AND(D235='club records'!$J$19, E235&lt;='club records'!$K$19))), "CR", " ")</f>
        <v xml:space="preserve"> </v>
      </c>
      <c r="AQ235" s="22" t="str">
        <f>IF(AND(A235="3000SC", AND(D235='club records'!$J$21, E235&lt;='club records'!$K$21)), "CR", " ")</f>
        <v xml:space="preserve"> </v>
      </c>
      <c r="AR235" s="21" t="str">
        <f>IF(AND(A235="4x100", OR(AND(D235='club records'!$N$1, E235&lt;='club records'!$O$1), AND(D235='club records'!$N$2, E235&lt;='club records'!$O$2), AND(D235='club records'!$N$3, E235&lt;='club records'!$O$3), AND(D235='club records'!$N$4, E235&lt;='club records'!$O$4), AND(D235='club records'!$N$5, E235&lt;='club records'!$O$5))), "CR", " ")</f>
        <v xml:space="preserve"> </v>
      </c>
      <c r="AS235" s="21" t="str">
        <f>IF(AND(A235="4x200", OR(AND(D235='club records'!$N$6, E235&lt;='club records'!$O$6), AND(D235='club records'!$N$7, E235&lt;='club records'!$O$7), AND(D235='club records'!$N$8, E235&lt;='club records'!$O$8), AND(D235='club records'!$N$9, E235&lt;='club records'!$O$9), AND(D235='club records'!$N$10, E235&lt;='club records'!$O$10))), "CR", " ")</f>
        <v xml:space="preserve"> </v>
      </c>
      <c r="AT235" s="21" t="str">
        <f>IF(AND(A235="4x300", OR(AND(D235='club records'!$N$11, E235&lt;='club records'!$O$11), AND(D235='club records'!$N$12, E235&lt;='club records'!$O$12))), "CR", " ")</f>
        <v xml:space="preserve"> </v>
      </c>
      <c r="AU235" s="21" t="str">
        <f>IF(AND(A235="4x400", OR(AND(D235='club records'!$N$13, E235&lt;='club records'!$O$13), AND(D235='club records'!$N$14, E235&lt;='club records'!$O$14), AND(D235='club records'!$N$15, E235&lt;='club records'!$O$15))), "CR", " ")</f>
        <v xml:space="preserve"> </v>
      </c>
      <c r="AV235" s="21" t="str">
        <f>IF(AND(A235="3x800", OR(AND(D235='club records'!$N$16, E235&lt;='club records'!$O$16), AND(D235='club records'!$N$17, E235&lt;='club records'!$O$17), AND(D235='club records'!$N$18, E235&lt;='club records'!$O$18), AND(D235='club records'!$N$19, E235&lt;='club records'!$O$19))), "CR", " ")</f>
        <v xml:space="preserve"> </v>
      </c>
      <c r="AW235" s="21" t="str">
        <f>IF(AND(A235="pentathlon", OR(AND(D235='club records'!$N$21, E235&gt;='club records'!$O$21), AND(D235='club records'!$N$22, E235&gt;='club records'!$O$22), AND(D235='club records'!$N$23, E235&gt;='club records'!$O$23), AND(D235='club records'!$N$24, E235&gt;='club records'!$O$24), AND(D235='club records'!$N$25, E235&gt;='club records'!$O$25))), "CR", " ")</f>
        <v xml:space="preserve"> </v>
      </c>
      <c r="AX235" s="21" t="str">
        <f>IF(AND(A235="heptathlon", OR(AND(D235='club records'!$N$26, E235&gt;='club records'!$O$26), AND(D235='club records'!$N$27, E235&gt;='club records'!$O$27), AND(D235='club records'!$N$28, E235&gt;='club records'!$O$28), )), "CR", " ")</f>
        <v xml:space="preserve"> </v>
      </c>
    </row>
    <row r="236" spans="1:50" ht="15" x14ac:dyDescent="0.25">
      <c r="A236" s="2">
        <v>100</v>
      </c>
      <c r="B236" s="2" t="s">
        <v>63</v>
      </c>
      <c r="C236" s="2" t="s">
        <v>68</v>
      </c>
      <c r="D236" s="13" t="s">
        <v>46</v>
      </c>
      <c r="E236" s="14">
        <v>14.85</v>
      </c>
      <c r="F236" s="19">
        <v>39903</v>
      </c>
      <c r="G236" s="2" t="s">
        <v>294</v>
      </c>
      <c r="H236" s="2" t="s">
        <v>295</v>
      </c>
      <c r="I236" s="20" t="str">
        <f>IF(OR(K236="CR", J236="CR", L236="CR", M236="CR", N236="CR", O236="CR", P236="CR", Q236="CR", R236="CR", S236="CR",T236="CR", U236="CR", V236="CR", W236="CR", X236="CR", Y236="CR", Z236="CR", AA236="CR", AB236="CR", AC236="CR", AD236="CR", AE236="CR", AF236="CR", AG236="CR", AH236="CR", AI236="CR", AJ236="CR", AK236="CR", AL236="CR", AM236="CR", AN236="CR", AO236="CR", AP236="CR", AQ236="CR", AR236="CR", AS236="CR", AT236="CR", AU236="CR", AV236="CR", AW236="CR", AX236="CR"), "***CLUB RECORD***", "")</f>
        <v/>
      </c>
      <c r="J236" s="21" t="str">
        <f>IF(AND(A236=100, OR(AND(D236='club records'!$B$6, E236&lt;='club records'!$C$6), AND(D236='club records'!$B$7, E236&lt;='club records'!$C$7), AND(D236='club records'!$B$8, E236&lt;='club records'!$C$8), AND(D236='club records'!$B$9, E236&lt;='club records'!$C$9), AND(D236='club records'!$B$10, E236&lt;='club records'!$C$10))),"CR"," ")</f>
        <v xml:space="preserve"> </v>
      </c>
      <c r="K236" s="21" t="str">
        <f>IF(AND(A236=200, OR(AND(D236='club records'!$B$11, E236&lt;='club records'!$C$11), AND(D236='club records'!$B$12, E236&lt;='club records'!$C$12), AND(D236='club records'!$B$13, E236&lt;='club records'!$C$13), AND(D236='club records'!$B$14, E236&lt;='club records'!$C$14), AND(D236='club records'!$B$15, E236&lt;='club records'!$C$15))),"CR"," ")</f>
        <v xml:space="preserve"> </v>
      </c>
      <c r="L236" s="21" t="str">
        <f>IF(AND(A236=300, OR(AND(D236='club records'!$B$16, E236&lt;='club records'!$C$16), AND(D236='club records'!$B$17, E236&lt;='club records'!$C$17))),"CR"," ")</f>
        <v xml:space="preserve"> </v>
      </c>
      <c r="M236" s="21" t="str">
        <f>IF(AND(A236=400, OR(AND(D236='club records'!$B$19, E236&lt;='club records'!$C$19), AND(D236='club records'!$B$20, E236&lt;='club records'!$C$20), AND(D236='club records'!$B$21, E236&lt;='club records'!$C$21))),"CR"," ")</f>
        <v xml:space="preserve"> </v>
      </c>
      <c r="N236" s="21" t="str">
        <f>IF(AND(A236=800, OR(AND(D236='club records'!$B$22, E236&lt;='club records'!$C$22), AND(D236='club records'!$B$23, E236&lt;='club records'!$C$23), AND(D236='club records'!$B$24, E236&lt;='club records'!$C$24), AND(D236='club records'!$B$25, E236&lt;='club records'!$C$25), AND(D236='club records'!$B$26, E236&lt;='club records'!$C$26))),"CR"," ")</f>
        <v xml:space="preserve"> </v>
      </c>
      <c r="O236" s="21" t="str">
        <f>IF(AND(A236=1200, AND(D236='club records'!$B$28, E236&lt;='club records'!$C$28)),"CR"," ")</f>
        <v xml:space="preserve"> </v>
      </c>
      <c r="P236" s="21" t="str">
        <f>IF(AND(A236=1500, OR(AND(D236='club records'!$B$29, E236&lt;='club records'!$C$29), AND(D236='club records'!$B$30, E236&lt;='club records'!$C$30), AND(D236='club records'!$B$31, E236&lt;='club records'!$C$31), AND(D236='club records'!$B$32, E236&lt;='club records'!$C$32), AND(D236='club records'!$B$33, E236&lt;='club records'!$C$33))),"CR"," ")</f>
        <v xml:space="preserve"> </v>
      </c>
      <c r="Q236" s="21" t="str">
        <f>IF(AND(A236="1M", AND(D236='club records'!$B$37,E236&lt;='club records'!$C$37)),"CR"," ")</f>
        <v xml:space="preserve"> </v>
      </c>
      <c r="R236" s="21" t="str">
        <f>IF(AND(A236=3000, OR(AND(D236='club records'!$B$39, E236&lt;='club records'!$C$39), AND(D236='club records'!$B$40, E236&lt;='club records'!$C$40), AND(D236='club records'!$B$41, E236&lt;='club records'!$C$41))),"CR"," ")</f>
        <v xml:space="preserve"> </v>
      </c>
      <c r="S236" s="21" t="str">
        <f>IF(AND(A236=5000, OR(AND(D236='club records'!$B$42, E236&lt;='club records'!$C$42), AND(D236='club records'!$B$43, E236&lt;='club records'!$C$43))),"CR"," ")</f>
        <v xml:space="preserve"> </v>
      </c>
      <c r="T236" s="21" t="str">
        <f>IF(AND(A236=10000, OR(AND(D236='club records'!$B$44, E236&lt;='club records'!$C$44), AND(D236='club records'!$B$45, E236&lt;='club records'!$C$45))),"CR"," ")</f>
        <v xml:space="preserve"> </v>
      </c>
      <c r="U236" s="22" t="str">
        <f>IF(AND(A236="high jump", OR(AND(D236='club records'!$F$1, E236&gt;='club records'!$G$1), AND(D236='club records'!$F$2, E236&gt;='club records'!$G$2), AND(D236='club records'!$F$3, E236&gt;='club records'!$G$3),AND(D236='club records'!$F$4, E236&gt;='club records'!$G$4), AND(D236='club records'!$F$5, E236&gt;='club records'!$G$5))), "CR", " ")</f>
        <v xml:space="preserve"> </v>
      </c>
      <c r="V236" s="22" t="str">
        <f>IF(AND(A236="long jump", OR(AND(D236='club records'!$F$6, E236&gt;='club records'!$G$6), AND(D236='club records'!$F$7, E236&gt;='club records'!$G$7), AND(D236='club records'!$F$8, E236&gt;='club records'!$G$8), AND(D236='club records'!$F$9, E236&gt;='club records'!$G$9), AND(D236='club records'!$F$10, E236&gt;='club records'!$G$10))), "CR", " ")</f>
        <v xml:space="preserve"> </v>
      </c>
      <c r="W236" s="22" t="str">
        <f>IF(AND(A236="triple jump", OR(AND(D236='club records'!$F$11, E236&gt;='club records'!$G$11), AND(D236='club records'!$F$12, E236&gt;='club records'!$G$12), AND(D236='club records'!$F$13, E236&gt;='club records'!$G$13), AND(D236='club records'!$F$14, E236&gt;='club records'!$G$14), AND(D236='club records'!$F$15, E236&gt;='club records'!$G$15))), "CR", " ")</f>
        <v xml:space="preserve"> </v>
      </c>
      <c r="X236" s="22" t="str">
        <f>IF(AND(A236="pole vault", OR(AND(D236='club records'!$F$16, E236&gt;='club records'!$G$16), AND(D236='club records'!$F$17, E236&gt;='club records'!$G$17), AND(D236='club records'!$F$18, E236&gt;='club records'!$G$18), AND(D236='club records'!$F$19, E236&gt;='club records'!$G$19), AND(D236='club records'!$F$20, E236&gt;='club records'!$G$20))), "CR", " ")</f>
        <v xml:space="preserve"> </v>
      </c>
      <c r="Y236" s="22" t="str">
        <f>IF(AND(A236="discus 0.75", AND(D236='club records'!$F$21, E236&gt;='club records'!$G$21)), "CR", " ")</f>
        <v xml:space="preserve"> </v>
      </c>
      <c r="Z236" s="22" t="str">
        <f>IF(AND(A236="discus 1", OR(AND(D236='club records'!$F$22, E236&gt;='club records'!$G$22), AND(D236='club records'!$F$23, E236&gt;='club records'!$G$23), AND(D236='club records'!$F$24, E236&gt;='club records'!$G$24), AND(D236='club records'!$F$25, E236&gt;='club records'!$G$25))), "CR", " ")</f>
        <v xml:space="preserve"> </v>
      </c>
      <c r="AA236" s="22" t="str">
        <f>IF(AND(A236="hammer 3", OR(AND(D236='club records'!$F$26, E236&gt;='club records'!$G$26), AND(D236='club records'!$F$27, E236&gt;='club records'!$G$27), AND(D236='club records'!$F$28, E236&gt;='club records'!$G$28))), "CR", " ")</f>
        <v xml:space="preserve"> </v>
      </c>
      <c r="AB236" s="22" t="str">
        <f>IF(AND(A236="hammer 4", OR(AND(D236='club records'!$F$29, E236&gt;='club records'!$G$29), AND(D236='club records'!$F$30, E236&gt;='club records'!$G$30))), "CR", " ")</f>
        <v xml:space="preserve"> </v>
      </c>
      <c r="AC236" s="22" t="str">
        <f>IF(AND(A236="javelin 400", AND(D236='club records'!$F$31, E236&gt;='club records'!$G$31)), "CR", " ")</f>
        <v xml:space="preserve"> </v>
      </c>
      <c r="AD236" s="22" t="str">
        <f>IF(AND(A236="javelin 500", OR(AND(D236='club records'!$F$32, E236&gt;='club records'!$G$32), AND(D236='club records'!$F$33, E236&gt;='club records'!$G$33))), "CR", " ")</f>
        <v xml:space="preserve"> </v>
      </c>
      <c r="AE236" s="22" t="str">
        <f>IF(AND(A236="javelin 600", OR(AND(D236='club records'!$F$34, E236&gt;='club records'!$G$34), AND(D236='club records'!$F$35, E236&gt;='club records'!$G$35))), "CR", " ")</f>
        <v xml:space="preserve"> </v>
      </c>
      <c r="AF236" s="22" t="str">
        <f>IF(AND(A236="shot 2.72", AND(D236='club records'!$F$36, E236&gt;='club records'!$G$36)), "CR", " ")</f>
        <v xml:space="preserve"> </v>
      </c>
      <c r="AG236" s="22" t="str">
        <f>IF(AND(A236="shot 3", OR(AND(D236='club records'!$F$37, E236&gt;='club records'!$G$37), AND(D236='club records'!$F$38, E236&gt;='club records'!$G$38))), "CR", " ")</f>
        <v xml:space="preserve"> </v>
      </c>
      <c r="AH236" s="22" t="str">
        <f>IF(AND(A236="shot 4", OR(AND(D236='club records'!$F$39, E236&gt;='club records'!$G$39), AND(D236='club records'!$F$40, E236&gt;='club records'!$G$40))), "CR", " ")</f>
        <v xml:space="preserve"> </v>
      </c>
      <c r="AI236" s="22" t="str">
        <f>IF(AND(A236="70H", AND(D236='club records'!$J$6, E236&lt;='club records'!$K$6)), "CR", " ")</f>
        <v xml:space="preserve"> </v>
      </c>
      <c r="AJ236" s="22" t="str">
        <f>IF(AND(A236="75H", AND(D236='club records'!$J$7, E236&lt;='club records'!$K$7)), "CR", " ")</f>
        <v xml:space="preserve"> </v>
      </c>
      <c r="AK236" s="22" t="str">
        <f>IF(AND(A236="80H", AND(D236='club records'!$J$8, E236&lt;='club records'!$K$8)), "CR", " ")</f>
        <v xml:space="preserve"> </v>
      </c>
      <c r="AL236" s="22" t="str">
        <f>IF(AND(A236="100H", OR(AND(D236='club records'!$J$9, E236&lt;='club records'!$K$9), AND(D236='club records'!$J$10, E236&lt;='club records'!$K$10))), "CR", " ")</f>
        <v xml:space="preserve"> </v>
      </c>
      <c r="AM236" s="22" t="str">
        <f>IF(AND(A236="300H", AND(D236='club records'!$J$11, E236&lt;='club records'!$K$11)), "CR", " ")</f>
        <v xml:space="preserve"> </v>
      </c>
      <c r="AN236" s="22" t="str">
        <f>IF(AND(A236="400H", OR(AND(D236='club records'!$J$12, E236&lt;='club records'!$K$12), AND(D236='club records'!$J$13, E236&lt;='club records'!$K$13), AND(D236='club records'!$J$14, E236&lt;='club records'!$K$14))), "CR", " ")</f>
        <v xml:space="preserve"> </v>
      </c>
      <c r="AO236" s="22" t="str">
        <f>IF(AND(A236="1500SC", OR(AND(D236='club records'!$J$15, E236&lt;='club records'!$K$15), AND(D236='club records'!$J$16, E236&lt;='club records'!$K$16))), "CR", " ")</f>
        <v xml:space="preserve"> </v>
      </c>
      <c r="AP236" s="22" t="str">
        <f>IF(AND(A236="2000SC", OR(AND(D236='club records'!$J$18, E236&lt;='club records'!$K$18), AND(D236='club records'!$J$19, E236&lt;='club records'!$K$19))), "CR", " ")</f>
        <v xml:space="preserve"> </v>
      </c>
      <c r="AQ236" s="22" t="str">
        <f>IF(AND(A236="3000SC", AND(D236='club records'!$J$21, E236&lt;='club records'!$K$21)), "CR", " ")</f>
        <v xml:space="preserve"> </v>
      </c>
      <c r="AR236" s="21" t="str">
        <f>IF(AND(A236="4x100", OR(AND(D236='club records'!$N$1, E236&lt;='club records'!$O$1), AND(D236='club records'!$N$2, E236&lt;='club records'!$O$2), AND(D236='club records'!$N$3, E236&lt;='club records'!$O$3), AND(D236='club records'!$N$4, E236&lt;='club records'!$O$4), AND(D236='club records'!$N$5, E236&lt;='club records'!$O$5))), "CR", " ")</f>
        <v xml:space="preserve"> </v>
      </c>
      <c r="AS236" s="21" t="str">
        <f>IF(AND(A236="4x200", OR(AND(D236='club records'!$N$6, E236&lt;='club records'!$O$6), AND(D236='club records'!$N$7, E236&lt;='club records'!$O$7), AND(D236='club records'!$N$8, E236&lt;='club records'!$O$8), AND(D236='club records'!$N$9, E236&lt;='club records'!$O$9), AND(D236='club records'!$N$10, E236&lt;='club records'!$O$10))), "CR", " ")</f>
        <v xml:space="preserve"> </v>
      </c>
      <c r="AT236" s="21" t="str">
        <f>IF(AND(A236="4x300", OR(AND(D236='club records'!$N$11, E236&lt;='club records'!$O$11), AND(D236='club records'!$N$12, E236&lt;='club records'!$O$12))), "CR", " ")</f>
        <v xml:space="preserve"> </v>
      </c>
      <c r="AU236" s="21" t="str">
        <f>IF(AND(A236="4x400", OR(AND(D236='club records'!$N$13, E236&lt;='club records'!$O$13), AND(D236='club records'!$N$14, E236&lt;='club records'!$O$14), AND(D236='club records'!$N$15, E236&lt;='club records'!$O$15))), "CR", " ")</f>
        <v xml:space="preserve"> </v>
      </c>
      <c r="AV236" s="21" t="str">
        <f>IF(AND(A236="3x800", OR(AND(D236='club records'!$N$16, E236&lt;='club records'!$O$16), AND(D236='club records'!$N$17, E236&lt;='club records'!$O$17), AND(D236='club records'!$N$18, E236&lt;='club records'!$O$18), AND(D236='club records'!$N$19, E236&lt;='club records'!$O$19))), "CR", " ")</f>
        <v xml:space="preserve"> </v>
      </c>
      <c r="AW236" s="21" t="str">
        <f>IF(AND(A236="pentathlon", OR(AND(D236='club records'!$N$21, E236&gt;='club records'!$O$21), AND(D236='club records'!$N$22, E236&gt;='club records'!$O$22), AND(D236='club records'!$N$23, E236&gt;='club records'!$O$23), AND(D236='club records'!$N$24, E236&gt;='club records'!$O$24), AND(D236='club records'!$N$25, E236&gt;='club records'!$O$25))), "CR", " ")</f>
        <v xml:space="preserve"> </v>
      </c>
      <c r="AX236" s="21" t="str">
        <f>IF(AND(A236="heptathlon", OR(AND(D236='club records'!$N$26, E236&gt;='club records'!$O$26), AND(D236='club records'!$N$27, E236&gt;='club records'!$O$27), AND(D236='club records'!$N$28, E236&gt;='club records'!$O$28), )), "CR", " ")</f>
        <v xml:space="preserve"> </v>
      </c>
    </row>
    <row r="237" spans="1:50" ht="15" x14ac:dyDescent="0.25">
      <c r="A237" s="2">
        <v>100</v>
      </c>
      <c r="B237" s="2" t="s">
        <v>31</v>
      </c>
      <c r="C237" s="2" t="s">
        <v>126</v>
      </c>
      <c r="D237" s="13" t="s">
        <v>46</v>
      </c>
      <c r="E237" s="14">
        <v>15.01</v>
      </c>
      <c r="F237" s="19">
        <v>39903</v>
      </c>
      <c r="G237" s="2" t="s">
        <v>294</v>
      </c>
      <c r="H237" s="2" t="s">
        <v>295</v>
      </c>
      <c r="I237" s="20" t="str">
        <f>IF(OR(K237="CR", J237="CR", L237="CR", M237="CR", N237="CR", O237="CR", P237="CR", Q237="CR", R237="CR", S237="CR",T237="CR", U237="CR", V237="CR", W237="CR", X237="CR", Y237="CR", Z237="CR", AA237="CR", AB237="CR", AC237="CR", AD237="CR", AE237="CR", AF237="CR", AG237="CR", AH237="CR", AI237="CR", AJ237="CR", AK237="CR", AL237="CR", AM237="CR", AN237="CR", AO237="CR", AP237="CR", AQ237="CR", AR237="CR", AS237="CR", AT237="CR", AU237="CR", AV237="CR", AW237="CR", AX237="CR"), "***CLUB RECORD***", "")</f>
        <v/>
      </c>
      <c r="J237" s="21" t="str">
        <f>IF(AND(A237=100, OR(AND(D237='club records'!$B$6, E237&lt;='club records'!$C$6), AND(D237='club records'!$B$7, E237&lt;='club records'!$C$7), AND(D237='club records'!$B$8, E237&lt;='club records'!$C$8), AND(D237='club records'!$B$9, E237&lt;='club records'!$C$9), AND(D237='club records'!$B$10, E237&lt;='club records'!$C$10))),"CR"," ")</f>
        <v xml:space="preserve"> </v>
      </c>
      <c r="K237" s="21" t="str">
        <f>IF(AND(A237=200, OR(AND(D237='club records'!$B$11, E237&lt;='club records'!$C$11), AND(D237='club records'!$B$12, E237&lt;='club records'!$C$12), AND(D237='club records'!$B$13, E237&lt;='club records'!$C$13), AND(D237='club records'!$B$14, E237&lt;='club records'!$C$14), AND(D237='club records'!$B$15, E237&lt;='club records'!$C$15))),"CR"," ")</f>
        <v xml:space="preserve"> </v>
      </c>
      <c r="L237" s="21" t="str">
        <f>IF(AND(A237=300, OR(AND(D237='club records'!$B$16, E237&lt;='club records'!$C$16), AND(D237='club records'!$B$17, E237&lt;='club records'!$C$17))),"CR"," ")</f>
        <v xml:space="preserve"> </v>
      </c>
      <c r="M237" s="21" t="str">
        <f>IF(AND(A237=400, OR(AND(D237='club records'!$B$19, E237&lt;='club records'!$C$19), AND(D237='club records'!$B$20, E237&lt;='club records'!$C$20), AND(D237='club records'!$B$21, E237&lt;='club records'!$C$21))),"CR"," ")</f>
        <v xml:space="preserve"> </v>
      </c>
      <c r="N237" s="21" t="str">
        <f>IF(AND(A237=800, OR(AND(D237='club records'!$B$22, E237&lt;='club records'!$C$22), AND(D237='club records'!$B$23, E237&lt;='club records'!$C$23), AND(D237='club records'!$B$24, E237&lt;='club records'!$C$24), AND(D237='club records'!$B$25, E237&lt;='club records'!$C$25), AND(D237='club records'!$B$26, E237&lt;='club records'!$C$26))),"CR"," ")</f>
        <v xml:space="preserve"> </v>
      </c>
      <c r="O237" s="21" t="str">
        <f>IF(AND(A237=1200, AND(D237='club records'!$B$28, E237&lt;='club records'!$C$28)),"CR"," ")</f>
        <v xml:space="preserve"> </v>
      </c>
      <c r="P237" s="21" t="str">
        <f>IF(AND(A237=1500, OR(AND(D237='club records'!$B$29, E237&lt;='club records'!$C$29), AND(D237='club records'!$B$30, E237&lt;='club records'!$C$30), AND(D237='club records'!$B$31, E237&lt;='club records'!$C$31), AND(D237='club records'!$B$32, E237&lt;='club records'!$C$32), AND(D237='club records'!$B$33, E237&lt;='club records'!$C$33))),"CR"," ")</f>
        <v xml:space="preserve"> </v>
      </c>
      <c r="Q237" s="21" t="str">
        <f>IF(AND(A237="1M", AND(D237='club records'!$B$37,E237&lt;='club records'!$C$37)),"CR"," ")</f>
        <v xml:space="preserve"> </v>
      </c>
      <c r="R237" s="21" t="str">
        <f>IF(AND(A237=3000, OR(AND(D237='club records'!$B$39, E237&lt;='club records'!$C$39), AND(D237='club records'!$B$40, E237&lt;='club records'!$C$40), AND(D237='club records'!$B$41, E237&lt;='club records'!$C$41))),"CR"," ")</f>
        <v xml:space="preserve"> </v>
      </c>
      <c r="S237" s="21" t="str">
        <f>IF(AND(A237=5000, OR(AND(D237='club records'!$B$42, E237&lt;='club records'!$C$42), AND(D237='club records'!$B$43, E237&lt;='club records'!$C$43))),"CR"," ")</f>
        <v xml:space="preserve"> </v>
      </c>
      <c r="T237" s="21" t="str">
        <f>IF(AND(A237=10000, OR(AND(D237='club records'!$B$44, E237&lt;='club records'!$C$44), AND(D237='club records'!$B$45, E237&lt;='club records'!$C$45))),"CR"," ")</f>
        <v xml:space="preserve"> </v>
      </c>
      <c r="U237" s="22" t="str">
        <f>IF(AND(A237="high jump", OR(AND(D237='club records'!$F$1, E237&gt;='club records'!$G$1), AND(D237='club records'!$F$2, E237&gt;='club records'!$G$2), AND(D237='club records'!$F$3, E237&gt;='club records'!$G$3),AND(D237='club records'!$F$4, E237&gt;='club records'!$G$4), AND(D237='club records'!$F$5, E237&gt;='club records'!$G$5))), "CR", " ")</f>
        <v xml:space="preserve"> </v>
      </c>
      <c r="V237" s="22" t="str">
        <f>IF(AND(A237="long jump", OR(AND(D237='club records'!$F$6, E237&gt;='club records'!$G$6), AND(D237='club records'!$F$7, E237&gt;='club records'!$G$7), AND(D237='club records'!$F$8, E237&gt;='club records'!$G$8), AND(D237='club records'!$F$9, E237&gt;='club records'!$G$9), AND(D237='club records'!$F$10, E237&gt;='club records'!$G$10))), "CR", " ")</f>
        <v xml:space="preserve"> </v>
      </c>
      <c r="W237" s="22" t="str">
        <f>IF(AND(A237="triple jump", OR(AND(D237='club records'!$F$11, E237&gt;='club records'!$G$11), AND(D237='club records'!$F$12, E237&gt;='club records'!$G$12), AND(D237='club records'!$F$13, E237&gt;='club records'!$G$13), AND(D237='club records'!$F$14, E237&gt;='club records'!$G$14), AND(D237='club records'!$F$15, E237&gt;='club records'!$G$15))), "CR", " ")</f>
        <v xml:space="preserve"> </v>
      </c>
      <c r="X237" s="22" t="str">
        <f>IF(AND(A237="pole vault", OR(AND(D237='club records'!$F$16, E237&gt;='club records'!$G$16), AND(D237='club records'!$F$17, E237&gt;='club records'!$G$17), AND(D237='club records'!$F$18, E237&gt;='club records'!$G$18), AND(D237='club records'!$F$19, E237&gt;='club records'!$G$19), AND(D237='club records'!$F$20, E237&gt;='club records'!$G$20))), "CR", " ")</f>
        <v xml:space="preserve"> </v>
      </c>
      <c r="Y237" s="22" t="str">
        <f>IF(AND(A237="discus 0.75", AND(D237='club records'!$F$21, E237&gt;='club records'!$G$21)), "CR", " ")</f>
        <v xml:space="preserve"> </v>
      </c>
      <c r="Z237" s="22" t="str">
        <f>IF(AND(A237="discus 1", OR(AND(D237='club records'!$F$22, E237&gt;='club records'!$G$22), AND(D237='club records'!$F$23, E237&gt;='club records'!$G$23), AND(D237='club records'!$F$24, E237&gt;='club records'!$G$24), AND(D237='club records'!$F$25, E237&gt;='club records'!$G$25))), "CR", " ")</f>
        <v xml:space="preserve"> </v>
      </c>
      <c r="AA237" s="22" t="str">
        <f>IF(AND(A237="hammer 3", OR(AND(D237='club records'!$F$26, E237&gt;='club records'!$G$26), AND(D237='club records'!$F$27, E237&gt;='club records'!$G$27), AND(D237='club records'!$F$28, E237&gt;='club records'!$G$28))), "CR", " ")</f>
        <v xml:space="preserve"> </v>
      </c>
      <c r="AB237" s="22" t="str">
        <f>IF(AND(A237="hammer 4", OR(AND(D237='club records'!$F$29, E237&gt;='club records'!$G$29), AND(D237='club records'!$F$30, E237&gt;='club records'!$G$30))), "CR", " ")</f>
        <v xml:space="preserve"> </v>
      </c>
      <c r="AC237" s="22" t="str">
        <f>IF(AND(A237="javelin 400", AND(D237='club records'!$F$31, E237&gt;='club records'!$G$31)), "CR", " ")</f>
        <v xml:space="preserve"> </v>
      </c>
      <c r="AD237" s="22" t="str">
        <f>IF(AND(A237="javelin 500", OR(AND(D237='club records'!$F$32, E237&gt;='club records'!$G$32), AND(D237='club records'!$F$33, E237&gt;='club records'!$G$33))), "CR", " ")</f>
        <v xml:space="preserve"> </v>
      </c>
      <c r="AE237" s="22" t="str">
        <f>IF(AND(A237="javelin 600", OR(AND(D237='club records'!$F$34, E237&gt;='club records'!$G$34), AND(D237='club records'!$F$35, E237&gt;='club records'!$G$35))), "CR", " ")</f>
        <v xml:space="preserve"> </v>
      </c>
      <c r="AF237" s="22" t="str">
        <f>IF(AND(A237="shot 2.72", AND(D237='club records'!$F$36, E237&gt;='club records'!$G$36)), "CR", " ")</f>
        <v xml:space="preserve"> </v>
      </c>
      <c r="AG237" s="22" t="str">
        <f>IF(AND(A237="shot 3", OR(AND(D237='club records'!$F$37, E237&gt;='club records'!$G$37), AND(D237='club records'!$F$38, E237&gt;='club records'!$G$38))), "CR", " ")</f>
        <v xml:space="preserve"> </v>
      </c>
      <c r="AH237" s="22" t="str">
        <f>IF(AND(A237="shot 4", OR(AND(D237='club records'!$F$39, E237&gt;='club records'!$G$39), AND(D237='club records'!$F$40, E237&gt;='club records'!$G$40))), "CR", " ")</f>
        <v xml:space="preserve"> </v>
      </c>
      <c r="AI237" s="22" t="str">
        <f>IF(AND(A237="70H", AND(D237='club records'!$J$6, E237&lt;='club records'!$K$6)), "CR", " ")</f>
        <v xml:space="preserve"> </v>
      </c>
      <c r="AJ237" s="22" t="str">
        <f>IF(AND(A237="75H", AND(D237='club records'!$J$7, E237&lt;='club records'!$K$7)), "CR", " ")</f>
        <v xml:space="preserve"> </v>
      </c>
      <c r="AK237" s="22" t="str">
        <f>IF(AND(A237="80H", AND(D237='club records'!$J$8, E237&lt;='club records'!$K$8)), "CR", " ")</f>
        <v xml:space="preserve"> </v>
      </c>
      <c r="AL237" s="22" t="str">
        <f>IF(AND(A237="100H", OR(AND(D237='club records'!$J$9, E237&lt;='club records'!$K$9), AND(D237='club records'!$J$10, E237&lt;='club records'!$K$10))), "CR", " ")</f>
        <v xml:space="preserve"> </v>
      </c>
      <c r="AM237" s="22" t="str">
        <f>IF(AND(A237="300H", AND(D237='club records'!$J$11, E237&lt;='club records'!$K$11)), "CR", " ")</f>
        <v xml:space="preserve"> </v>
      </c>
      <c r="AN237" s="22" t="str">
        <f>IF(AND(A237="400H", OR(AND(D237='club records'!$J$12, E237&lt;='club records'!$K$12), AND(D237='club records'!$J$13, E237&lt;='club records'!$K$13), AND(D237='club records'!$J$14, E237&lt;='club records'!$K$14))), "CR", " ")</f>
        <v xml:space="preserve"> </v>
      </c>
      <c r="AO237" s="22" t="str">
        <f>IF(AND(A237="1500SC", OR(AND(D237='club records'!$J$15, E237&lt;='club records'!$K$15), AND(D237='club records'!$J$16, E237&lt;='club records'!$K$16))), "CR", " ")</f>
        <v xml:space="preserve"> </v>
      </c>
      <c r="AP237" s="22" t="str">
        <f>IF(AND(A237="2000SC", OR(AND(D237='club records'!$J$18, E237&lt;='club records'!$K$18), AND(D237='club records'!$J$19, E237&lt;='club records'!$K$19))), "CR", " ")</f>
        <v xml:space="preserve"> </v>
      </c>
      <c r="AQ237" s="22" t="str">
        <f>IF(AND(A237="3000SC", AND(D237='club records'!$J$21, E237&lt;='club records'!$K$21)), "CR", " ")</f>
        <v xml:space="preserve"> </v>
      </c>
      <c r="AR237" s="21" t="str">
        <f>IF(AND(A237="4x100", OR(AND(D237='club records'!$N$1, E237&lt;='club records'!$O$1), AND(D237='club records'!$N$2, E237&lt;='club records'!$O$2), AND(D237='club records'!$N$3, E237&lt;='club records'!$O$3), AND(D237='club records'!$N$4, E237&lt;='club records'!$O$4), AND(D237='club records'!$N$5, E237&lt;='club records'!$O$5))), "CR", " ")</f>
        <v xml:space="preserve"> </v>
      </c>
      <c r="AS237" s="21" t="str">
        <f>IF(AND(A237="4x200", OR(AND(D237='club records'!$N$6, E237&lt;='club records'!$O$6), AND(D237='club records'!$N$7, E237&lt;='club records'!$O$7), AND(D237='club records'!$N$8, E237&lt;='club records'!$O$8), AND(D237='club records'!$N$9, E237&lt;='club records'!$O$9), AND(D237='club records'!$N$10, E237&lt;='club records'!$O$10))), "CR", " ")</f>
        <v xml:space="preserve"> </v>
      </c>
      <c r="AT237" s="21" t="str">
        <f>IF(AND(A237="4x300", OR(AND(D237='club records'!$N$11, E237&lt;='club records'!$O$11), AND(D237='club records'!$N$12, E237&lt;='club records'!$O$12))), "CR", " ")</f>
        <v xml:space="preserve"> </v>
      </c>
      <c r="AU237" s="21" t="str">
        <f>IF(AND(A237="4x400", OR(AND(D237='club records'!$N$13, E237&lt;='club records'!$O$13), AND(D237='club records'!$N$14, E237&lt;='club records'!$O$14), AND(D237='club records'!$N$15, E237&lt;='club records'!$O$15))), "CR", " ")</f>
        <v xml:space="preserve"> </v>
      </c>
      <c r="AV237" s="21" t="str">
        <f>IF(AND(A237="3x800", OR(AND(D237='club records'!$N$16, E237&lt;='club records'!$O$16), AND(D237='club records'!$N$17, E237&lt;='club records'!$O$17), AND(D237='club records'!$N$18, E237&lt;='club records'!$O$18), AND(D237='club records'!$N$19, E237&lt;='club records'!$O$19))), "CR", " ")</f>
        <v xml:space="preserve"> </v>
      </c>
      <c r="AW237" s="21" t="str">
        <f>IF(AND(A237="pentathlon", OR(AND(D237='club records'!$N$21, E237&gt;='club records'!$O$21), AND(D237='club records'!$N$22, E237&gt;='club records'!$O$22), AND(D237='club records'!$N$23, E237&gt;='club records'!$O$23), AND(D237='club records'!$N$24, E237&gt;='club records'!$O$24), AND(D237='club records'!$N$25, E237&gt;='club records'!$O$25))), "CR", " ")</f>
        <v xml:space="preserve"> </v>
      </c>
      <c r="AX237" s="21" t="str">
        <f>IF(AND(A237="heptathlon", OR(AND(D237='club records'!$N$26, E237&gt;='club records'!$O$26), AND(D237='club records'!$N$27, E237&gt;='club records'!$O$27), AND(D237='club records'!$N$28, E237&gt;='club records'!$O$28), )), "CR", " ")</f>
        <v xml:space="preserve"> </v>
      </c>
    </row>
    <row r="238" spans="1:50" ht="15" x14ac:dyDescent="0.25">
      <c r="A238" s="2">
        <v>100</v>
      </c>
      <c r="B238" s="2" t="s">
        <v>60</v>
      </c>
      <c r="C238" s="2" t="s">
        <v>312</v>
      </c>
      <c r="D238" s="13" t="s">
        <v>46</v>
      </c>
      <c r="E238" s="14">
        <v>16.52</v>
      </c>
      <c r="F238" s="19">
        <v>39903</v>
      </c>
      <c r="G238" s="2" t="s">
        <v>294</v>
      </c>
      <c r="H238" s="2" t="s">
        <v>295</v>
      </c>
      <c r="I238" s="20" t="str">
        <f>IF(OR(K238="CR", J238="CR", L238="CR", M238="CR", N238="CR", O238="CR", P238="CR", Q238="CR", R238="CR", S238="CR",T238="CR", U238="CR", V238="CR", W238="CR", X238="CR", Y238="CR", Z238="CR", AA238="CR", AB238="CR", AC238="CR", AD238="CR", AE238="CR", AF238="CR", AG238="CR", AH238="CR", AI238="CR", AJ238="CR", AK238="CR", AL238="CR", AM238="CR", AN238="CR", AO238="CR", AP238="CR", AQ238="CR", AR238="CR", AS238="CR", AT238="CR", AU238="CR", AV238="CR", AW238="CR", AX238="CR"), "***CLUB RECORD***", "")</f>
        <v/>
      </c>
      <c r="J238" s="21" t="str">
        <f>IF(AND(A238=100, OR(AND(D238='club records'!$B$6, E238&lt;='club records'!$C$6), AND(D238='club records'!$B$7, E238&lt;='club records'!$C$7), AND(D238='club records'!$B$8, E238&lt;='club records'!$C$8), AND(D238='club records'!$B$9, E238&lt;='club records'!$C$9), AND(D238='club records'!$B$10, E238&lt;='club records'!$C$10))),"CR"," ")</f>
        <v xml:space="preserve"> </v>
      </c>
      <c r="K238" s="21" t="str">
        <f>IF(AND(A238=200, OR(AND(D238='club records'!$B$11, E238&lt;='club records'!$C$11), AND(D238='club records'!$B$12, E238&lt;='club records'!$C$12), AND(D238='club records'!$B$13, E238&lt;='club records'!$C$13), AND(D238='club records'!$B$14, E238&lt;='club records'!$C$14), AND(D238='club records'!$B$15, E238&lt;='club records'!$C$15))),"CR"," ")</f>
        <v xml:space="preserve"> </v>
      </c>
      <c r="L238" s="21" t="str">
        <f>IF(AND(A238=300, OR(AND(D238='club records'!$B$16, E238&lt;='club records'!$C$16), AND(D238='club records'!$B$17, E238&lt;='club records'!$C$17))),"CR"," ")</f>
        <v xml:space="preserve"> </v>
      </c>
      <c r="M238" s="21" t="str">
        <f>IF(AND(A238=400, OR(AND(D238='club records'!$B$19, E238&lt;='club records'!$C$19), AND(D238='club records'!$B$20, E238&lt;='club records'!$C$20), AND(D238='club records'!$B$21, E238&lt;='club records'!$C$21))),"CR"," ")</f>
        <v xml:space="preserve"> </v>
      </c>
      <c r="N238" s="21" t="str">
        <f>IF(AND(A238=800, OR(AND(D238='club records'!$B$22, E238&lt;='club records'!$C$22), AND(D238='club records'!$B$23, E238&lt;='club records'!$C$23), AND(D238='club records'!$B$24, E238&lt;='club records'!$C$24), AND(D238='club records'!$B$25, E238&lt;='club records'!$C$25), AND(D238='club records'!$B$26, E238&lt;='club records'!$C$26))),"CR"," ")</f>
        <v xml:space="preserve"> </v>
      </c>
      <c r="O238" s="21" t="str">
        <f>IF(AND(A238=1200, AND(D238='club records'!$B$28, E238&lt;='club records'!$C$28)),"CR"," ")</f>
        <v xml:space="preserve"> </v>
      </c>
      <c r="P238" s="21" t="str">
        <f>IF(AND(A238=1500, OR(AND(D238='club records'!$B$29, E238&lt;='club records'!$C$29), AND(D238='club records'!$B$30, E238&lt;='club records'!$C$30), AND(D238='club records'!$B$31, E238&lt;='club records'!$C$31), AND(D238='club records'!$B$32, E238&lt;='club records'!$C$32), AND(D238='club records'!$B$33, E238&lt;='club records'!$C$33))),"CR"," ")</f>
        <v xml:space="preserve"> </v>
      </c>
      <c r="Q238" s="21" t="str">
        <f>IF(AND(A238="1M", AND(D238='club records'!$B$37,E238&lt;='club records'!$C$37)),"CR"," ")</f>
        <v xml:space="preserve"> </v>
      </c>
      <c r="R238" s="21" t="str">
        <f>IF(AND(A238=3000, OR(AND(D238='club records'!$B$39, E238&lt;='club records'!$C$39), AND(D238='club records'!$B$40, E238&lt;='club records'!$C$40), AND(D238='club records'!$B$41, E238&lt;='club records'!$C$41))),"CR"," ")</f>
        <v xml:space="preserve"> </v>
      </c>
      <c r="S238" s="21" t="str">
        <f>IF(AND(A238=5000, OR(AND(D238='club records'!$B$42, E238&lt;='club records'!$C$42), AND(D238='club records'!$B$43, E238&lt;='club records'!$C$43))),"CR"," ")</f>
        <v xml:space="preserve"> </v>
      </c>
      <c r="T238" s="21" t="str">
        <f>IF(AND(A238=10000, OR(AND(D238='club records'!$B$44, E238&lt;='club records'!$C$44), AND(D238='club records'!$B$45, E238&lt;='club records'!$C$45))),"CR"," ")</f>
        <v xml:space="preserve"> </v>
      </c>
      <c r="U238" s="22" t="str">
        <f>IF(AND(A238="high jump", OR(AND(D238='club records'!$F$1, E238&gt;='club records'!$G$1), AND(D238='club records'!$F$2, E238&gt;='club records'!$G$2), AND(D238='club records'!$F$3, E238&gt;='club records'!$G$3),AND(D238='club records'!$F$4, E238&gt;='club records'!$G$4), AND(D238='club records'!$F$5, E238&gt;='club records'!$G$5))), "CR", " ")</f>
        <v xml:space="preserve"> </v>
      </c>
      <c r="V238" s="22" t="str">
        <f>IF(AND(A238="long jump", OR(AND(D238='club records'!$F$6, E238&gt;='club records'!$G$6), AND(D238='club records'!$F$7, E238&gt;='club records'!$G$7), AND(D238='club records'!$F$8, E238&gt;='club records'!$G$8), AND(D238='club records'!$F$9, E238&gt;='club records'!$G$9), AND(D238='club records'!$F$10, E238&gt;='club records'!$G$10))), "CR", " ")</f>
        <v xml:space="preserve"> </v>
      </c>
      <c r="W238" s="22" t="str">
        <f>IF(AND(A238="triple jump", OR(AND(D238='club records'!$F$11, E238&gt;='club records'!$G$11), AND(D238='club records'!$F$12, E238&gt;='club records'!$G$12), AND(D238='club records'!$F$13, E238&gt;='club records'!$G$13), AND(D238='club records'!$F$14, E238&gt;='club records'!$G$14), AND(D238='club records'!$F$15, E238&gt;='club records'!$G$15))), "CR", " ")</f>
        <v xml:space="preserve"> </v>
      </c>
      <c r="X238" s="22" t="str">
        <f>IF(AND(A238="pole vault", OR(AND(D238='club records'!$F$16, E238&gt;='club records'!$G$16), AND(D238='club records'!$F$17, E238&gt;='club records'!$G$17), AND(D238='club records'!$F$18, E238&gt;='club records'!$G$18), AND(D238='club records'!$F$19, E238&gt;='club records'!$G$19), AND(D238='club records'!$F$20, E238&gt;='club records'!$G$20))), "CR", " ")</f>
        <v xml:space="preserve"> </v>
      </c>
      <c r="Y238" s="22" t="str">
        <f>IF(AND(A238="discus 0.75", AND(D238='club records'!$F$21, E238&gt;='club records'!$G$21)), "CR", " ")</f>
        <v xml:space="preserve"> </v>
      </c>
      <c r="Z238" s="22" t="str">
        <f>IF(AND(A238="discus 1", OR(AND(D238='club records'!$F$22, E238&gt;='club records'!$G$22), AND(D238='club records'!$F$23, E238&gt;='club records'!$G$23), AND(D238='club records'!$F$24, E238&gt;='club records'!$G$24), AND(D238='club records'!$F$25, E238&gt;='club records'!$G$25))), "CR", " ")</f>
        <v xml:space="preserve"> </v>
      </c>
      <c r="AA238" s="22" t="str">
        <f>IF(AND(A238="hammer 3", OR(AND(D238='club records'!$F$26, E238&gt;='club records'!$G$26), AND(D238='club records'!$F$27, E238&gt;='club records'!$G$27), AND(D238='club records'!$F$28, E238&gt;='club records'!$G$28))), "CR", " ")</f>
        <v xml:space="preserve"> </v>
      </c>
      <c r="AB238" s="22" t="str">
        <f>IF(AND(A238="hammer 4", OR(AND(D238='club records'!$F$29, E238&gt;='club records'!$G$29), AND(D238='club records'!$F$30, E238&gt;='club records'!$G$30))), "CR", " ")</f>
        <v xml:space="preserve"> </v>
      </c>
      <c r="AC238" s="22" t="str">
        <f>IF(AND(A238="javelin 400", AND(D238='club records'!$F$31, E238&gt;='club records'!$G$31)), "CR", " ")</f>
        <v xml:space="preserve"> </v>
      </c>
      <c r="AD238" s="22" t="str">
        <f>IF(AND(A238="javelin 500", OR(AND(D238='club records'!$F$32, E238&gt;='club records'!$G$32), AND(D238='club records'!$F$33, E238&gt;='club records'!$G$33))), "CR", " ")</f>
        <v xml:space="preserve"> </v>
      </c>
      <c r="AE238" s="22" t="str">
        <f>IF(AND(A238="javelin 600", OR(AND(D238='club records'!$F$34, E238&gt;='club records'!$G$34), AND(D238='club records'!$F$35, E238&gt;='club records'!$G$35))), "CR", " ")</f>
        <v xml:space="preserve"> </v>
      </c>
      <c r="AF238" s="22" t="str">
        <f>IF(AND(A238="shot 2.72", AND(D238='club records'!$F$36, E238&gt;='club records'!$G$36)), "CR", " ")</f>
        <v xml:space="preserve"> </v>
      </c>
      <c r="AG238" s="22" t="str">
        <f>IF(AND(A238="shot 3", OR(AND(D238='club records'!$F$37, E238&gt;='club records'!$G$37), AND(D238='club records'!$F$38, E238&gt;='club records'!$G$38))), "CR", " ")</f>
        <v xml:space="preserve"> </v>
      </c>
      <c r="AH238" s="22" t="str">
        <f>IF(AND(A238="shot 4", OR(AND(D238='club records'!$F$39, E238&gt;='club records'!$G$39), AND(D238='club records'!$F$40, E238&gt;='club records'!$G$40))), "CR", " ")</f>
        <v xml:space="preserve"> </v>
      </c>
      <c r="AI238" s="22" t="str">
        <f>IF(AND(A238="70H", AND(D238='club records'!$J$6, E238&lt;='club records'!$K$6)), "CR", " ")</f>
        <v xml:space="preserve"> </v>
      </c>
      <c r="AJ238" s="22" t="str">
        <f>IF(AND(A238="75H", AND(D238='club records'!$J$7, E238&lt;='club records'!$K$7)), "CR", " ")</f>
        <v xml:space="preserve"> </v>
      </c>
      <c r="AK238" s="22" t="str">
        <f>IF(AND(A238="80H", AND(D238='club records'!$J$8, E238&lt;='club records'!$K$8)), "CR", " ")</f>
        <v xml:space="preserve"> </v>
      </c>
      <c r="AL238" s="22" t="str">
        <f>IF(AND(A238="100H", OR(AND(D238='club records'!$J$9, E238&lt;='club records'!$K$9), AND(D238='club records'!$J$10, E238&lt;='club records'!$K$10))), "CR", " ")</f>
        <v xml:space="preserve"> </v>
      </c>
      <c r="AM238" s="22" t="str">
        <f>IF(AND(A238="300H", AND(D238='club records'!$J$11, E238&lt;='club records'!$K$11)), "CR", " ")</f>
        <v xml:space="preserve"> </v>
      </c>
      <c r="AN238" s="22" t="str">
        <f>IF(AND(A238="400H", OR(AND(D238='club records'!$J$12, E238&lt;='club records'!$K$12), AND(D238='club records'!$J$13, E238&lt;='club records'!$K$13), AND(D238='club records'!$J$14, E238&lt;='club records'!$K$14))), "CR", " ")</f>
        <v xml:space="preserve"> </v>
      </c>
      <c r="AO238" s="22" t="str">
        <f>IF(AND(A238="1500SC", OR(AND(D238='club records'!$J$15, E238&lt;='club records'!$K$15), AND(D238='club records'!$J$16, E238&lt;='club records'!$K$16))), "CR", " ")</f>
        <v xml:space="preserve"> </v>
      </c>
      <c r="AP238" s="22" t="str">
        <f>IF(AND(A238="2000SC", OR(AND(D238='club records'!$J$18, E238&lt;='club records'!$K$18), AND(D238='club records'!$J$19, E238&lt;='club records'!$K$19))), "CR", " ")</f>
        <v xml:space="preserve"> </v>
      </c>
      <c r="AQ238" s="22" t="str">
        <f>IF(AND(A238="3000SC", AND(D238='club records'!$J$21, E238&lt;='club records'!$K$21)), "CR", " ")</f>
        <v xml:space="preserve"> </v>
      </c>
      <c r="AR238" s="21" t="str">
        <f>IF(AND(A238="4x100", OR(AND(D238='club records'!$N$1, E238&lt;='club records'!$O$1), AND(D238='club records'!$N$2, E238&lt;='club records'!$O$2), AND(D238='club records'!$N$3, E238&lt;='club records'!$O$3), AND(D238='club records'!$N$4, E238&lt;='club records'!$O$4), AND(D238='club records'!$N$5, E238&lt;='club records'!$O$5))), "CR", " ")</f>
        <v xml:space="preserve"> </v>
      </c>
      <c r="AS238" s="21" t="str">
        <f>IF(AND(A238="4x200", OR(AND(D238='club records'!$N$6, E238&lt;='club records'!$O$6), AND(D238='club records'!$N$7, E238&lt;='club records'!$O$7), AND(D238='club records'!$N$8, E238&lt;='club records'!$O$8), AND(D238='club records'!$N$9, E238&lt;='club records'!$O$9), AND(D238='club records'!$N$10, E238&lt;='club records'!$O$10))), "CR", " ")</f>
        <v xml:space="preserve"> </v>
      </c>
      <c r="AT238" s="21" t="str">
        <f>IF(AND(A238="4x300", OR(AND(D238='club records'!$N$11, E238&lt;='club records'!$O$11), AND(D238='club records'!$N$12, E238&lt;='club records'!$O$12))), "CR", " ")</f>
        <v xml:space="preserve"> </v>
      </c>
      <c r="AU238" s="21" t="str">
        <f>IF(AND(A238="4x400", OR(AND(D238='club records'!$N$13, E238&lt;='club records'!$O$13), AND(D238='club records'!$N$14, E238&lt;='club records'!$O$14), AND(D238='club records'!$N$15, E238&lt;='club records'!$O$15))), "CR", " ")</f>
        <v xml:space="preserve"> </v>
      </c>
      <c r="AV238" s="21" t="str">
        <f>IF(AND(A238="3x800", OR(AND(D238='club records'!$N$16, E238&lt;='club records'!$O$16), AND(D238='club records'!$N$17, E238&lt;='club records'!$O$17), AND(D238='club records'!$N$18, E238&lt;='club records'!$O$18), AND(D238='club records'!$N$19, E238&lt;='club records'!$O$19))), "CR", " ")</f>
        <v xml:space="preserve"> </v>
      </c>
      <c r="AW238" s="21" t="str">
        <f>IF(AND(A238="pentathlon", OR(AND(D238='club records'!$N$21, E238&gt;='club records'!$O$21), AND(D238='club records'!$N$22, E238&gt;='club records'!$O$22), AND(D238='club records'!$N$23, E238&gt;='club records'!$O$23), AND(D238='club records'!$N$24, E238&gt;='club records'!$O$24), AND(D238='club records'!$N$25, E238&gt;='club records'!$O$25))), "CR", " ")</f>
        <v xml:space="preserve"> </v>
      </c>
      <c r="AX238" s="21" t="str">
        <f>IF(AND(A238="heptathlon", OR(AND(D238='club records'!$N$26, E238&gt;='club records'!$O$26), AND(D238='club records'!$N$27, E238&gt;='club records'!$O$27), AND(D238='club records'!$N$28, E238&gt;='club records'!$O$28), )), "CR", " ")</f>
        <v xml:space="preserve"> </v>
      </c>
    </row>
    <row r="239" spans="1:50" ht="15" x14ac:dyDescent="0.25">
      <c r="A239" s="2">
        <v>200</v>
      </c>
      <c r="B239" s="2" t="s">
        <v>129</v>
      </c>
      <c r="C239" s="2" t="s">
        <v>130</v>
      </c>
      <c r="D239" s="13" t="s">
        <v>46</v>
      </c>
      <c r="E239" s="14">
        <v>27.2</v>
      </c>
      <c r="F239" s="23">
        <v>43639</v>
      </c>
      <c r="G239" s="2" t="s">
        <v>415</v>
      </c>
      <c r="H239" s="2" t="s">
        <v>469</v>
      </c>
      <c r="I239" s="20" t="str">
        <f>IF(OR(K239="CR", J239="CR", L239="CR", M239="CR", N239="CR", O239="CR", P239="CR", Q239="CR", R239="CR", S239="CR",T239="CR", U239="CR", V239="CR", W239="CR", X239="CR", Y239="CR", Z239="CR", AA239="CR", AB239="CR", AC239="CR", AD239="CR", AE239="CR", AF239="CR", AG239="CR", AH239="CR", AI239="CR", AJ239="CR", AK239="CR", AL239="CR", AM239="CR", AN239="CR", AO239="CR", AP239="CR", AQ239="CR", AR239="CR", AS239="CR", AT239="CR", AU239="CR", AV239="CR", AW239="CR", AX239="CR"), "***CLUB RECORD***", "")</f>
        <v/>
      </c>
      <c r="J239" s="21" t="str">
        <f>IF(AND(A239=100, OR(AND(D239='club records'!$B$6, E239&lt;='club records'!$C$6), AND(D239='club records'!$B$7, E239&lt;='club records'!$C$7), AND(D239='club records'!$B$8, E239&lt;='club records'!$C$8), AND(D239='club records'!$B$9, E239&lt;='club records'!$C$9), AND(D239='club records'!$B$10, E239&lt;='club records'!$C$10))),"CR"," ")</f>
        <v xml:space="preserve"> </v>
      </c>
      <c r="K239" s="21" t="str">
        <f>IF(AND(A239=200, OR(AND(D239='club records'!$B$11, E239&lt;='club records'!$C$11), AND(D239='club records'!$B$12, E239&lt;='club records'!$C$12), AND(D239='club records'!$B$13, E239&lt;='club records'!$C$13), AND(D239='club records'!$B$14, E239&lt;='club records'!$C$14), AND(D239='club records'!$B$15, E239&lt;='club records'!$C$15))),"CR"," ")</f>
        <v xml:space="preserve"> </v>
      </c>
      <c r="L239" s="21" t="str">
        <f>IF(AND(A239=300, OR(AND(D239='club records'!$B$16, E239&lt;='club records'!$C$16), AND(D239='club records'!$B$17, E239&lt;='club records'!$C$17))),"CR"," ")</f>
        <v xml:space="preserve"> </v>
      </c>
      <c r="M239" s="21" t="str">
        <f>IF(AND(A239=400, OR(AND(D239='club records'!$B$19, E239&lt;='club records'!$C$19), AND(D239='club records'!$B$20, E239&lt;='club records'!$C$20), AND(D239='club records'!$B$21, E239&lt;='club records'!$C$21))),"CR"," ")</f>
        <v xml:space="preserve"> </v>
      </c>
      <c r="N239" s="21" t="str">
        <f>IF(AND(A239=800, OR(AND(D239='club records'!$B$22, E239&lt;='club records'!$C$22), AND(D239='club records'!$B$23, E239&lt;='club records'!$C$23), AND(D239='club records'!$B$24, E239&lt;='club records'!$C$24), AND(D239='club records'!$B$25, E239&lt;='club records'!$C$25), AND(D239='club records'!$B$26, E239&lt;='club records'!$C$26))),"CR"," ")</f>
        <v xml:space="preserve"> </v>
      </c>
      <c r="O239" s="21" t="str">
        <f>IF(AND(A239=1200, AND(D239='club records'!$B$28, E239&lt;='club records'!$C$28)),"CR"," ")</f>
        <v xml:space="preserve"> </v>
      </c>
      <c r="P239" s="21" t="str">
        <f>IF(AND(A239=1500, OR(AND(D239='club records'!$B$29, E239&lt;='club records'!$C$29), AND(D239='club records'!$B$30, E239&lt;='club records'!$C$30), AND(D239='club records'!$B$31, E239&lt;='club records'!$C$31), AND(D239='club records'!$B$32, E239&lt;='club records'!$C$32), AND(D239='club records'!$B$33, E239&lt;='club records'!$C$33))),"CR"," ")</f>
        <v xml:space="preserve"> </v>
      </c>
      <c r="Q239" s="21" t="str">
        <f>IF(AND(A239="1M", AND(D239='club records'!$B$37,E239&lt;='club records'!$C$37)),"CR"," ")</f>
        <v xml:space="preserve"> </v>
      </c>
      <c r="R239" s="21" t="str">
        <f>IF(AND(A239=3000, OR(AND(D239='club records'!$B$39, E239&lt;='club records'!$C$39), AND(D239='club records'!$B$40, E239&lt;='club records'!$C$40), AND(D239='club records'!$B$41, E239&lt;='club records'!$C$41))),"CR"," ")</f>
        <v xml:space="preserve"> </v>
      </c>
      <c r="S239" s="21" t="str">
        <f>IF(AND(A239=5000, OR(AND(D239='club records'!$B$42, E239&lt;='club records'!$C$42), AND(D239='club records'!$B$43, E239&lt;='club records'!$C$43))),"CR"," ")</f>
        <v xml:space="preserve"> </v>
      </c>
      <c r="T239" s="21" t="str">
        <f>IF(AND(A239=10000, OR(AND(D239='club records'!$B$44, E239&lt;='club records'!$C$44), AND(D239='club records'!$B$45, E239&lt;='club records'!$C$45))),"CR"," ")</f>
        <v xml:space="preserve"> </v>
      </c>
      <c r="U239" s="22" t="str">
        <f>IF(AND(A239="high jump", OR(AND(D239='club records'!$F$1, E239&gt;='club records'!$G$1), AND(D239='club records'!$F$2, E239&gt;='club records'!$G$2), AND(D239='club records'!$F$3, E239&gt;='club records'!$G$3),AND(D239='club records'!$F$4, E239&gt;='club records'!$G$4), AND(D239='club records'!$F$5, E239&gt;='club records'!$G$5))), "CR", " ")</f>
        <v xml:space="preserve"> </v>
      </c>
      <c r="V239" s="22" t="str">
        <f>IF(AND(A239="long jump", OR(AND(D239='club records'!$F$6, E239&gt;='club records'!$G$6), AND(D239='club records'!$F$7, E239&gt;='club records'!$G$7), AND(D239='club records'!$F$8, E239&gt;='club records'!$G$8), AND(D239='club records'!$F$9, E239&gt;='club records'!$G$9), AND(D239='club records'!$F$10, E239&gt;='club records'!$G$10))), "CR", " ")</f>
        <v xml:space="preserve"> </v>
      </c>
      <c r="W239" s="22" t="str">
        <f>IF(AND(A239="triple jump", OR(AND(D239='club records'!$F$11, E239&gt;='club records'!$G$11), AND(D239='club records'!$F$12, E239&gt;='club records'!$G$12), AND(D239='club records'!$F$13, E239&gt;='club records'!$G$13), AND(D239='club records'!$F$14, E239&gt;='club records'!$G$14), AND(D239='club records'!$F$15, E239&gt;='club records'!$G$15))), "CR", " ")</f>
        <v xml:space="preserve"> </v>
      </c>
      <c r="X239" s="22" t="str">
        <f>IF(AND(A239="pole vault", OR(AND(D239='club records'!$F$16, E239&gt;='club records'!$G$16), AND(D239='club records'!$F$17, E239&gt;='club records'!$G$17), AND(D239='club records'!$F$18, E239&gt;='club records'!$G$18), AND(D239='club records'!$F$19, E239&gt;='club records'!$G$19), AND(D239='club records'!$F$20, E239&gt;='club records'!$G$20))), "CR", " ")</f>
        <v xml:space="preserve"> </v>
      </c>
      <c r="Y239" s="22" t="str">
        <f>IF(AND(A239="discus 0.75", AND(D239='club records'!$F$21, E239&gt;='club records'!$G$21)), "CR", " ")</f>
        <v xml:space="preserve"> </v>
      </c>
      <c r="Z239" s="22" t="str">
        <f>IF(AND(A239="discus 1", OR(AND(D239='club records'!$F$22, E239&gt;='club records'!$G$22), AND(D239='club records'!$F$23, E239&gt;='club records'!$G$23), AND(D239='club records'!$F$24, E239&gt;='club records'!$G$24), AND(D239='club records'!$F$25, E239&gt;='club records'!$G$25))), "CR", " ")</f>
        <v xml:space="preserve"> </v>
      </c>
      <c r="AA239" s="22" t="str">
        <f>IF(AND(A239="hammer 3", OR(AND(D239='club records'!$F$26, E239&gt;='club records'!$G$26), AND(D239='club records'!$F$27, E239&gt;='club records'!$G$27), AND(D239='club records'!$F$28, E239&gt;='club records'!$G$28))), "CR", " ")</f>
        <v xml:space="preserve"> </v>
      </c>
      <c r="AB239" s="22" t="str">
        <f>IF(AND(A239="hammer 4", OR(AND(D239='club records'!$F$29, E239&gt;='club records'!$G$29), AND(D239='club records'!$F$30, E239&gt;='club records'!$G$30))), "CR", " ")</f>
        <v xml:space="preserve"> </v>
      </c>
      <c r="AC239" s="22" t="str">
        <f>IF(AND(A239="javelin 400", AND(D239='club records'!$F$31, E239&gt;='club records'!$G$31)), "CR", " ")</f>
        <v xml:space="preserve"> </v>
      </c>
      <c r="AD239" s="22" t="str">
        <f>IF(AND(A239="javelin 500", OR(AND(D239='club records'!$F$32, E239&gt;='club records'!$G$32), AND(D239='club records'!$F$33, E239&gt;='club records'!$G$33))), "CR", " ")</f>
        <v xml:space="preserve"> </v>
      </c>
      <c r="AE239" s="22" t="str">
        <f>IF(AND(A239="javelin 600", OR(AND(D239='club records'!$F$34, E239&gt;='club records'!$G$34), AND(D239='club records'!$F$35, E239&gt;='club records'!$G$35))), "CR", " ")</f>
        <v xml:space="preserve"> </v>
      </c>
      <c r="AF239" s="22" t="str">
        <f>IF(AND(A239="shot 2.72", AND(D239='club records'!$F$36, E239&gt;='club records'!$G$36)), "CR", " ")</f>
        <v xml:space="preserve"> </v>
      </c>
      <c r="AG239" s="22" t="str">
        <f>IF(AND(A239="shot 3", OR(AND(D239='club records'!$F$37, E239&gt;='club records'!$G$37), AND(D239='club records'!$F$38, E239&gt;='club records'!$G$38))), "CR", " ")</f>
        <v xml:space="preserve"> </v>
      </c>
      <c r="AH239" s="22" t="str">
        <f>IF(AND(A239="shot 4", OR(AND(D239='club records'!$F$39, E239&gt;='club records'!$G$39), AND(D239='club records'!$F$40, E239&gt;='club records'!$G$40))), "CR", " ")</f>
        <v xml:space="preserve"> </v>
      </c>
      <c r="AI239" s="22" t="str">
        <f>IF(AND(A239="70H", AND(D239='club records'!$J$6, E239&lt;='club records'!$K$6)), "CR", " ")</f>
        <v xml:space="preserve"> </v>
      </c>
      <c r="AJ239" s="22" t="str">
        <f>IF(AND(A239="75H", AND(D239='club records'!$J$7, E239&lt;='club records'!$K$7)), "CR", " ")</f>
        <v xml:space="preserve"> </v>
      </c>
      <c r="AK239" s="22" t="str">
        <f>IF(AND(A239="80H", AND(D239='club records'!$J$8, E239&lt;='club records'!$K$8)), "CR", " ")</f>
        <v xml:space="preserve"> </v>
      </c>
      <c r="AL239" s="22" t="str">
        <f>IF(AND(A239="100H", OR(AND(D239='club records'!$J$9, E239&lt;='club records'!$K$9), AND(D239='club records'!$J$10, E239&lt;='club records'!$K$10))), "CR", " ")</f>
        <v xml:space="preserve"> </v>
      </c>
      <c r="AM239" s="22" t="str">
        <f>IF(AND(A239="300H", AND(D239='club records'!$J$11, E239&lt;='club records'!$K$11)), "CR", " ")</f>
        <v xml:space="preserve"> </v>
      </c>
      <c r="AN239" s="22" t="str">
        <f>IF(AND(A239="400H", OR(AND(D239='club records'!$J$12, E239&lt;='club records'!$K$12), AND(D239='club records'!$J$13, E239&lt;='club records'!$K$13), AND(D239='club records'!$J$14, E239&lt;='club records'!$K$14))), "CR", " ")</f>
        <v xml:space="preserve"> </v>
      </c>
      <c r="AO239" s="22" t="str">
        <f>IF(AND(A239="1500SC", OR(AND(D239='club records'!$J$15, E239&lt;='club records'!$K$15), AND(D239='club records'!$J$16, E239&lt;='club records'!$K$16))), "CR", " ")</f>
        <v xml:space="preserve"> </v>
      </c>
      <c r="AP239" s="22" t="str">
        <f>IF(AND(A239="2000SC", OR(AND(D239='club records'!$J$18, E239&lt;='club records'!$K$18), AND(D239='club records'!$J$19, E239&lt;='club records'!$K$19))), "CR", " ")</f>
        <v xml:space="preserve"> </v>
      </c>
      <c r="AQ239" s="22" t="str">
        <f>IF(AND(A239="3000SC", AND(D239='club records'!$J$21, E239&lt;='club records'!$K$21)), "CR", " ")</f>
        <v xml:space="preserve"> </v>
      </c>
      <c r="AR239" s="21" t="str">
        <f>IF(AND(A239="4x100", OR(AND(D239='club records'!$N$1, E239&lt;='club records'!$O$1), AND(D239='club records'!$N$2, E239&lt;='club records'!$O$2), AND(D239='club records'!$N$3, E239&lt;='club records'!$O$3), AND(D239='club records'!$N$4, E239&lt;='club records'!$O$4), AND(D239='club records'!$N$5, E239&lt;='club records'!$O$5))), "CR", " ")</f>
        <v xml:space="preserve"> </v>
      </c>
      <c r="AS239" s="21" t="str">
        <f>IF(AND(A239="4x200", OR(AND(D239='club records'!$N$6, E239&lt;='club records'!$O$6), AND(D239='club records'!$N$7, E239&lt;='club records'!$O$7), AND(D239='club records'!$N$8, E239&lt;='club records'!$O$8), AND(D239='club records'!$N$9, E239&lt;='club records'!$O$9), AND(D239='club records'!$N$10, E239&lt;='club records'!$O$10))), "CR", " ")</f>
        <v xml:space="preserve"> </v>
      </c>
      <c r="AT239" s="21" t="str">
        <f>IF(AND(A239="4x300", OR(AND(D239='club records'!$N$11, E239&lt;='club records'!$O$11), AND(D239='club records'!$N$12, E239&lt;='club records'!$O$12))), "CR", " ")</f>
        <v xml:space="preserve"> </v>
      </c>
      <c r="AU239" s="21" t="str">
        <f>IF(AND(A239="4x400", OR(AND(D239='club records'!$N$13, E239&lt;='club records'!$O$13), AND(D239='club records'!$N$14, E239&lt;='club records'!$O$14), AND(D239='club records'!$N$15, E239&lt;='club records'!$O$15))), "CR", " ")</f>
        <v xml:space="preserve"> </v>
      </c>
      <c r="AV239" s="21" t="str">
        <f>IF(AND(A239="3x800", OR(AND(D239='club records'!$N$16, E239&lt;='club records'!$O$16), AND(D239='club records'!$N$17, E239&lt;='club records'!$O$17), AND(D239='club records'!$N$18, E239&lt;='club records'!$O$18), AND(D239='club records'!$N$19, E239&lt;='club records'!$O$19))), "CR", " ")</f>
        <v xml:space="preserve"> </v>
      </c>
      <c r="AW239" s="21" t="str">
        <f>IF(AND(A239="pentathlon", OR(AND(D239='club records'!$N$21, E239&gt;='club records'!$O$21), AND(D239='club records'!$N$22, E239&gt;='club records'!$O$22), AND(D239='club records'!$N$23, E239&gt;='club records'!$O$23), AND(D239='club records'!$N$24, E239&gt;='club records'!$O$24), AND(D239='club records'!$N$25, E239&gt;='club records'!$O$25))), "CR", " ")</f>
        <v xml:space="preserve"> </v>
      </c>
      <c r="AX239" s="21" t="str">
        <f>IF(AND(A239="heptathlon", OR(AND(D239='club records'!$N$26, E239&gt;='club records'!$O$26), AND(D239='club records'!$N$27, E239&gt;='club records'!$O$27), AND(D239='club records'!$N$28, E239&gt;='club records'!$O$28), )), "CR", " ")</f>
        <v xml:space="preserve"> </v>
      </c>
    </row>
    <row r="240" spans="1:50" ht="15" x14ac:dyDescent="0.25">
      <c r="A240" s="2">
        <v>200</v>
      </c>
      <c r="B240" s="2" t="s">
        <v>56</v>
      </c>
      <c r="C240" s="2" t="s">
        <v>57</v>
      </c>
      <c r="D240" s="13" t="s">
        <v>46</v>
      </c>
      <c r="E240" s="14">
        <v>27.49</v>
      </c>
      <c r="F240" s="23">
        <v>43632</v>
      </c>
      <c r="G240" s="2" t="s">
        <v>415</v>
      </c>
      <c r="H240" s="2" t="s">
        <v>452</v>
      </c>
      <c r="I240" s="20" t="str">
        <f>IF(OR(K240="CR", J240="CR", L240="CR", M240="CR", N240="CR", O240="CR", P240="CR", Q240="CR", R240="CR", S240="CR",T240="CR", U240="CR", V240="CR", W240="CR", X240="CR", Y240="CR", Z240="CR", AA240="CR", AB240="CR", AC240="CR", AD240="CR", AE240="CR", AF240="CR", AG240="CR", AH240="CR", AI240="CR", AJ240="CR", AK240="CR", AL240="CR", AM240="CR", AN240="CR", AO240="CR", AP240="CR", AQ240="CR", AR240="CR", AS240="CR", AT240="CR", AU240="CR", AV240="CR", AW240="CR", AX240="CR"), "***CLUB RECORD***", "")</f>
        <v/>
      </c>
      <c r="J240" s="21" t="str">
        <f>IF(AND(A240=100, OR(AND(D240='club records'!$B$6, E240&lt;='club records'!$C$6), AND(D240='club records'!$B$7, E240&lt;='club records'!$C$7), AND(D240='club records'!$B$8, E240&lt;='club records'!$C$8), AND(D240='club records'!$B$9, E240&lt;='club records'!$C$9), AND(D240='club records'!$B$10, E240&lt;='club records'!$C$10))),"CR"," ")</f>
        <v xml:space="preserve"> </v>
      </c>
      <c r="K240" s="21" t="str">
        <f>IF(AND(A240=200, OR(AND(D240='club records'!$B$11, E240&lt;='club records'!$C$11), AND(D240='club records'!$B$12, E240&lt;='club records'!$C$12), AND(D240='club records'!$B$13, E240&lt;='club records'!$C$13), AND(D240='club records'!$B$14, E240&lt;='club records'!$C$14), AND(D240='club records'!$B$15, E240&lt;='club records'!$C$15))),"CR"," ")</f>
        <v xml:space="preserve"> </v>
      </c>
      <c r="L240" s="21" t="str">
        <f>IF(AND(A240=300, OR(AND(D240='club records'!$B$16, E240&lt;='club records'!$C$16), AND(D240='club records'!$B$17, E240&lt;='club records'!$C$17))),"CR"," ")</f>
        <v xml:space="preserve"> </v>
      </c>
      <c r="M240" s="21" t="str">
        <f>IF(AND(A240=400, OR(AND(D240='club records'!$B$19, E240&lt;='club records'!$C$19), AND(D240='club records'!$B$20, E240&lt;='club records'!$C$20), AND(D240='club records'!$B$21, E240&lt;='club records'!$C$21))),"CR"," ")</f>
        <v xml:space="preserve"> </v>
      </c>
      <c r="N240" s="21" t="str">
        <f>IF(AND(A240=800, OR(AND(D240='club records'!$B$22, E240&lt;='club records'!$C$22), AND(D240='club records'!$B$23, E240&lt;='club records'!$C$23), AND(D240='club records'!$B$24, E240&lt;='club records'!$C$24), AND(D240='club records'!$B$25, E240&lt;='club records'!$C$25), AND(D240='club records'!$B$26, E240&lt;='club records'!$C$26))),"CR"," ")</f>
        <v xml:space="preserve"> </v>
      </c>
      <c r="O240" s="21" t="str">
        <f>IF(AND(A240=1200, AND(D240='club records'!$B$28, E240&lt;='club records'!$C$28)),"CR"," ")</f>
        <v xml:space="preserve"> </v>
      </c>
      <c r="P240" s="21" t="str">
        <f>IF(AND(A240=1500, OR(AND(D240='club records'!$B$29, E240&lt;='club records'!$C$29), AND(D240='club records'!$B$30, E240&lt;='club records'!$C$30), AND(D240='club records'!$B$31, E240&lt;='club records'!$C$31), AND(D240='club records'!$B$32, E240&lt;='club records'!$C$32), AND(D240='club records'!$B$33, E240&lt;='club records'!$C$33))),"CR"," ")</f>
        <v xml:space="preserve"> </v>
      </c>
      <c r="Q240" s="21" t="str">
        <f>IF(AND(A240="1M", AND(D240='club records'!$B$37,E240&lt;='club records'!$C$37)),"CR"," ")</f>
        <v xml:space="preserve"> </v>
      </c>
      <c r="R240" s="21" t="str">
        <f>IF(AND(A240=3000, OR(AND(D240='club records'!$B$39, E240&lt;='club records'!$C$39), AND(D240='club records'!$B$40, E240&lt;='club records'!$C$40), AND(D240='club records'!$B$41, E240&lt;='club records'!$C$41))),"CR"," ")</f>
        <v xml:space="preserve"> </v>
      </c>
      <c r="S240" s="21" t="str">
        <f>IF(AND(A240=5000, OR(AND(D240='club records'!$B$42, E240&lt;='club records'!$C$42), AND(D240='club records'!$B$43, E240&lt;='club records'!$C$43))),"CR"," ")</f>
        <v xml:space="preserve"> </v>
      </c>
      <c r="T240" s="21" t="str">
        <f>IF(AND(A240=10000, OR(AND(D240='club records'!$B$44, E240&lt;='club records'!$C$44), AND(D240='club records'!$B$45, E240&lt;='club records'!$C$45))),"CR"," ")</f>
        <v xml:space="preserve"> </v>
      </c>
      <c r="U240" s="22" t="str">
        <f>IF(AND(A240="high jump", OR(AND(D240='club records'!$F$1, E240&gt;='club records'!$G$1), AND(D240='club records'!$F$2, E240&gt;='club records'!$G$2), AND(D240='club records'!$F$3, E240&gt;='club records'!$G$3),AND(D240='club records'!$F$4, E240&gt;='club records'!$G$4), AND(D240='club records'!$F$5, E240&gt;='club records'!$G$5))), "CR", " ")</f>
        <v xml:space="preserve"> </v>
      </c>
      <c r="V240" s="22" t="str">
        <f>IF(AND(A240="long jump", OR(AND(D240='club records'!$F$6, E240&gt;='club records'!$G$6), AND(D240='club records'!$F$7, E240&gt;='club records'!$G$7), AND(D240='club records'!$F$8, E240&gt;='club records'!$G$8), AND(D240='club records'!$F$9, E240&gt;='club records'!$G$9), AND(D240='club records'!$F$10, E240&gt;='club records'!$G$10))), "CR", " ")</f>
        <v xml:space="preserve"> </v>
      </c>
      <c r="W240" s="22" t="str">
        <f>IF(AND(A240="triple jump", OR(AND(D240='club records'!$F$11, E240&gt;='club records'!$G$11), AND(D240='club records'!$F$12, E240&gt;='club records'!$G$12), AND(D240='club records'!$F$13, E240&gt;='club records'!$G$13), AND(D240='club records'!$F$14, E240&gt;='club records'!$G$14), AND(D240='club records'!$F$15, E240&gt;='club records'!$G$15))), "CR", " ")</f>
        <v xml:space="preserve"> </v>
      </c>
      <c r="X240" s="22" t="str">
        <f>IF(AND(A240="pole vault", OR(AND(D240='club records'!$F$16, E240&gt;='club records'!$G$16), AND(D240='club records'!$F$17, E240&gt;='club records'!$G$17), AND(D240='club records'!$F$18, E240&gt;='club records'!$G$18), AND(D240='club records'!$F$19, E240&gt;='club records'!$G$19), AND(D240='club records'!$F$20, E240&gt;='club records'!$G$20))), "CR", " ")</f>
        <v xml:space="preserve"> </v>
      </c>
      <c r="Y240" s="22" t="str">
        <f>IF(AND(A240="discus 0.75", AND(D240='club records'!$F$21, E240&gt;='club records'!$G$21)), "CR", " ")</f>
        <v xml:space="preserve"> </v>
      </c>
      <c r="Z240" s="22" t="str">
        <f>IF(AND(A240="discus 1", OR(AND(D240='club records'!$F$22, E240&gt;='club records'!$G$22), AND(D240='club records'!$F$23, E240&gt;='club records'!$G$23), AND(D240='club records'!$F$24, E240&gt;='club records'!$G$24), AND(D240='club records'!$F$25, E240&gt;='club records'!$G$25))), "CR", " ")</f>
        <v xml:space="preserve"> </v>
      </c>
      <c r="AA240" s="22" t="str">
        <f>IF(AND(A240="hammer 3", OR(AND(D240='club records'!$F$26, E240&gt;='club records'!$G$26), AND(D240='club records'!$F$27, E240&gt;='club records'!$G$27), AND(D240='club records'!$F$28, E240&gt;='club records'!$G$28))), "CR", " ")</f>
        <v xml:space="preserve"> </v>
      </c>
      <c r="AB240" s="22" t="str">
        <f>IF(AND(A240="hammer 4", OR(AND(D240='club records'!$F$29, E240&gt;='club records'!$G$29), AND(D240='club records'!$F$30, E240&gt;='club records'!$G$30))), "CR", " ")</f>
        <v xml:space="preserve"> </v>
      </c>
      <c r="AC240" s="22" t="str">
        <f>IF(AND(A240="javelin 400", AND(D240='club records'!$F$31, E240&gt;='club records'!$G$31)), "CR", " ")</f>
        <v xml:space="preserve"> </v>
      </c>
      <c r="AD240" s="22" t="str">
        <f>IF(AND(A240="javelin 500", OR(AND(D240='club records'!$F$32, E240&gt;='club records'!$G$32), AND(D240='club records'!$F$33, E240&gt;='club records'!$G$33))), "CR", " ")</f>
        <v xml:space="preserve"> </v>
      </c>
      <c r="AE240" s="22" t="str">
        <f>IF(AND(A240="javelin 600", OR(AND(D240='club records'!$F$34, E240&gt;='club records'!$G$34), AND(D240='club records'!$F$35, E240&gt;='club records'!$G$35))), "CR", " ")</f>
        <v xml:space="preserve"> </v>
      </c>
      <c r="AF240" s="22" t="str">
        <f>IF(AND(A240="shot 2.72", AND(D240='club records'!$F$36, E240&gt;='club records'!$G$36)), "CR", " ")</f>
        <v xml:space="preserve"> </v>
      </c>
      <c r="AG240" s="22" t="str">
        <f>IF(AND(A240="shot 3", OR(AND(D240='club records'!$F$37, E240&gt;='club records'!$G$37), AND(D240='club records'!$F$38, E240&gt;='club records'!$G$38))), "CR", " ")</f>
        <v xml:space="preserve"> </v>
      </c>
      <c r="AH240" s="22" t="str">
        <f>IF(AND(A240="shot 4", OR(AND(D240='club records'!$F$39, E240&gt;='club records'!$G$39), AND(D240='club records'!$F$40, E240&gt;='club records'!$G$40))), "CR", " ")</f>
        <v xml:space="preserve"> </v>
      </c>
      <c r="AI240" s="22" t="str">
        <f>IF(AND(A240="70H", AND(D240='club records'!$J$6, E240&lt;='club records'!$K$6)), "CR", " ")</f>
        <v xml:space="preserve"> </v>
      </c>
      <c r="AJ240" s="22" t="str">
        <f>IF(AND(A240="75H", AND(D240='club records'!$J$7, E240&lt;='club records'!$K$7)), "CR", " ")</f>
        <v xml:space="preserve"> </v>
      </c>
      <c r="AK240" s="22" t="str">
        <f>IF(AND(A240="80H", AND(D240='club records'!$J$8, E240&lt;='club records'!$K$8)), "CR", " ")</f>
        <v xml:space="preserve"> </v>
      </c>
      <c r="AL240" s="22" t="str">
        <f>IF(AND(A240="100H", OR(AND(D240='club records'!$J$9, E240&lt;='club records'!$K$9), AND(D240='club records'!$J$10, E240&lt;='club records'!$K$10))), "CR", " ")</f>
        <v xml:space="preserve"> </v>
      </c>
      <c r="AM240" s="22" t="str">
        <f>IF(AND(A240="300H", AND(D240='club records'!$J$11, E240&lt;='club records'!$K$11)), "CR", " ")</f>
        <v xml:space="preserve"> </v>
      </c>
      <c r="AN240" s="22" t="str">
        <f>IF(AND(A240="400H", OR(AND(D240='club records'!$J$12, E240&lt;='club records'!$K$12), AND(D240='club records'!$J$13, E240&lt;='club records'!$K$13), AND(D240='club records'!$J$14, E240&lt;='club records'!$K$14))), "CR", " ")</f>
        <v xml:space="preserve"> </v>
      </c>
      <c r="AO240" s="22" t="str">
        <f>IF(AND(A240="1500SC", OR(AND(D240='club records'!$J$15, E240&lt;='club records'!$K$15), AND(D240='club records'!$J$16, E240&lt;='club records'!$K$16))), "CR", " ")</f>
        <v xml:space="preserve"> </v>
      </c>
      <c r="AP240" s="22" t="str">
        <f>IF(AND(A240="2000SC", OR(AND(D240='club records'!$J$18, E240&lt;='club records'!$K$18), AND(D240='club records'!$J$19, E240&lt;='club records'!$K$19))), "CR", " ")</f>
        <v xml:space="preserve"> </v>
      </c>
      <c r="AQ240" s="22" t="str">
        <f>IF(AND(A240="3000SC", AND(D240='club records'!$J$21, E240&lt;='club records'!$K$21)), "CR", " ")</f>
        <v xml:space="preserve"> </v>
      </c>
      <c r="AR240" s="21" t="str">
        <f>IF(AND(A240="4x100", OR(AND(D240='club records'!$N$1, E240&lt;='club records'!$O$1), AND(D240='club records'!$N$2, E240&lt;='club records'!$O$2), AND(D240='club records'!$N$3, E240&lt;='club records'!$O$3), AND(D240='club records'!$N$4, E240&lt;='club records'!$O$4), AND(D240='club records'!$N$5, E240&lt;='club records'!$O$5))), "CR", " ")</f>
        <v xml:space="preserve"> </v>
      </c>
      <c r="AS240" s="21" t="str">
        <f>IF(AND(A240="4x200", OR(AND(D240='club records'!$N$6, E240&lt;='club records'!$O$6), AND(D240='club records'!$N$7, E240&lt;='club records'!$O$7), AND(D240='club records'!$N$8, E240&lt;='club records'!$O$8), AND(D240='club records'!$N$9, E240&lt;='club records'!$O$9), AND(D240='club records'!$N$10, E240&lt;='club records'!$O$10))), "CR", " ")</f>
        <v xml:space="preserve"> </v>
      </c>
      <c r="AT240" s="21" t="str">
        <f>IF(AND(A240="4x300", OR(AND(D240='club records'!$N$11, E240&lt;='club records'!$O$11), AND(D240='club records'!$N$12, E240&lt;='club records'!$O$12))), "CR", " ")</f>
        <v xml:space="preserve"> </v>
      </c>
      <c r="AU240" s="21" t="str">
        <f>IF(AND(A240="4x400", OR(AND(D240='club records'!$N$13, E240&lt;='club records'!$O$13), AND(D240='club records'!$N$14, E240&lt;='club records'!$O$14), AND(D240='club records'!$N$15, E240&lt;='club records'!$O$15))), "CR", " ")</f>
        <v xml:space="preserve"> </v>
      </c>
      <c r="AV240" s="21" t="str">
        <f>IF(AND(A240="3x800", OR(AND(D240='club records'!$N$16, E240&lt;='club records'!$O$16), AND(D240='club records'!$N$17, E240&lt;='club records'!$O$17), AND(D240='club records'!$N$18, E240&lt;='club records'!$O$18), AND(D240='club records'!$N$19, E240&lt;='club records'!$O$19))), "CR", " ")</f>
        <v xml:space="preserve"> </v>
      </c>
      <c r="AW240" s="21" t="str">
        <f>IF(AND(A240="pentathlon", OR(AND(D240='club records'!$N$21, E240&gt;='club records'!$O$21), AND(D240='club records'!$N$22, E240&gt;='club records'!$O$22), AND(D240='club records'!$N$23, E240&gt;='club records'!$O$23), AND(D240='club records'!$N$24, E240&gt;='club records'!$O$24), AND(D240='club records'!$N$25, E240&gt;='club records'!$O$25))), "CR", " ")</f>
        <v xml:space="preserve"> </v>
      </c>
      <c r="AX240" s="21" t="str">
        <f>IF(AND(A240="heptathlon", OR(AND(D240='club records'!$N$26, E240&gt;='club records'!$O$26), AND(D240='club records'!$N$27, E240&gt;='club records'!$O$27), AND(D240='club records'!$N$28, E240&gt;='club records'!$O$28), )), "CR", " ")</f>
        <v xml:space="preserve"> </v>
      </c>
    </row>
    <row r="241" spans="1:50" ht="15" x14ac:dyDescent="0.25">
      <c r="A241" s="2">
        <v>200</v>
      </c>
      <c r="B241" s="2" t="s">
        <v>31</v>
      </c>
      <c r="C241" s="2" t="s">
        <v>34</v>
      </c>
      <c r="D241" s="13" t="s">
        <v>46</v>
      </c>
      <c r="E241" s="14">
        <v>27.54</v>
      </c>
      <c r="F241" s="19">
        <v>43597</v>
      </c>
      <c r="G241" s="2" t="s">
        <v>341</v>
      </c>
      <c r="H241" s="2" t="s">
        <v>367</v>
      </c>
      <c r="I241" s="20" t="str">
        <f>IF(OR(K241="CR", J241="CR", L241="CR", M241="CR", N241="CR", O241="CR", P241="CR", Q241="CR", R241="CR", S241="CR",T241="CR", U241="CR", V241="CR", W241="CR", X241="CR", Y241="CR", Z241="CR", AA241="CR", AB241="CR", AC241="CR", AD241="CR", AE241="CR", AF241="CR", AG241="CR", AH241="CR", AI241="CR", AJ241="CR", AK241="CR", AL241="CR", AM241="CR", AN241="CR", AO241="CR", AP241="CR", AQ241="CR", AR241="CR", AS241="CR", AT241="CR", AU241="CR", AV241="CR", AW241="CR", AX241="CR"), "***CLUB RECORD***", "")</f>
        <v/>
      </c>
      <c r="J241" s="21" t="str">
        <f>IF(AND(A241=100, OR(AND(D241='club records'!$B$6, E241&lt;='club records'!$C$6), AND(D241='club records'!$B$7, E241&lt;='club records'!$C$7), AND(D241='club records'!$B$8, E241&lt;='club records'!$C$8), AND(D241='club records'!$B$9, E241&lt;='club records'!$C$9), AND(D241='club records'!$B$10, E241&lt;='club records'!$C$10))),"CR"," ")</f>
        <v xml:space="preserve"> </v>
      </c>
      <c r="K241" s="21" t="str">
        <f>IF(AND(A241=200, OR(AND(D241='club records'!$B$11, E241&lt;='club records'!$C$11), AND(D241='club records'!$B$12, E241&lt;='club records'!$C$12), AND(D241='club records'!$B$13, E241&lt;='club records'!$C$13), AND(D241='club records'!$B$14, E241&lt;='club records'!$C$14), AND(D241='club records'!$B$15, E241&lt;='club records'!$C$15))),"CR"," ")</f>
        <v xml:space="preserve"> </v>
      </c>
      <c r="L241" s="21" t="str">
        <f>IF(AND(A241=300, OR(AND(D241='club records'!$B$16, E241&lt;='club records'!$C$16), AND(D241='club records'!$B$17, E241&lt;='club records'!$C$17))),"CR"," ")</f>
        <v xml:space="preserve"> </v>
      </c>
      <c r="M241" s="21" t="str">
        <f>IF(AND(A241=400, OR(AND(D241='club records'!$B$19, E241&lt;='club records'!$C$19), AND(D241='club records'!$B$20, E241&lt;='club records'!$C$20), AND(D241='club records'!$B$21, E241&lt;='club records'!$C$21))),"CR"," ")</f>
        <v xml:space="preserve"> </v>
      </c>
      <c r="N241" s="21" t="str">
        <f>IF(AND(A241=800, OR(AND(D241='club records'!$B$22, E241&lt;='club records'!$C$22), AND(D241='club records'!$B$23, E241&lt;='club records'!$C$23), AND(D241='club records'!$B$24, E241&lt;='club records'!$C$24), AND(D241='club records'!$B$25, E241&lt;='club records'!$C$25), AND(D241='club records'!$B$26, E241&lt;='club records'!$C$26))),"CR"," ")</f>
        <v xml:space="preserve"> </v>
      </c>
      <c r="O241" s="21" t="str">
        <f>IF(AND(A241=1200, AND(D241='club records'!$B$28, E241&lt;='club records'!$C$28)),"CR"," ")</f>
        <v xml:space="preserve"> </v>
      </c>
      <c r="P241" s="21" t="str">
        <f>IF(AND(A241=1500, OR(AND(D241='club records'!$B$29, E241&lt;='club records'!$C$29), AND(D241='club records'!$B$30, E241&lt;='club records'!$C$30), AND(D241='club records'!$B$31, E241&lt;='club records'!$C$31), AND(D241='club records'!$B$32, E241&lt;='club records'!$C$32), AND(D241='club records'!$B$33, E241&lt;='club records'!$C$33))),"CR"," ")</f>
        <v xml:space="preserve"> </v>
      </c>
      <c r="Q241" s="21" t="str">
        <f>IF(AND(A241="1M", AND(D241='club records'!$B$37,E241&lt;='club records'!$C$37)),"CR"," ")</f>
        <v xml:space="preserve"> </v>
      </c>
      <c r="R241" s="21" t="str">
        <f>IF(AND(A241=3000, OR(AND(D241='club records'!$B$39, E241&lt;='club records'!$C$39), AND(D241='club records'!$B$40, E241&lt;='club records'!$C$40), AND(D241='club records'!$B$41, E241&lt;='club records'!$C$41))),"CR"," ")</f>
        <v xml:space="preserve"> </v>
      </c>
      <c r="S241" s="21" t="str">
        <f>IF(AND(A241=5000, OR(AND(D241='club records'!$B$42, E241&lt;='club records'!$C$42), AND(D241='club records'!$B$43, E241&lt;='club records'!$C$43))),"CR"," ")</f>
        <v xml:space="preserve"> </v>
      </c>
      <c r="T241" s="21" t="str">
        <f>IF(AND(A241=10000, OR(AND(D241='club records'!$B$44, E241&lt;='club records'!$C$44), AND(D241='club records'!$B$45, E241&lt;='club records'!$C$45))),"CR"," ")</f>
        <v xml:space="preserve"> </v>
      </c>
      <c r="U241" s="22" t="str">
        <f>IF(AND(A241="high jump", OR(AND(D241='club records'!$F$1, E241&gt;='club records'!$G$1), AND(D241='club records'!$F$2, E241&gt;='club records'!$G$2), AND(D241='club records'!$F$3, E241&gt;='club records'!$G$3),AND(D241='club records'!$F$4, E241&gt;='club records'!$G$4), AND(D241='club records'!$F$5, E241&gt;='club records'!$G$5))), "CR", " ")</f>
        <v xml:space="preserve"> </v>
      </c>
      <c r="V241" s="22" t="str">
        <f>IF(AND(A241="long jump", OR(AND(D241='club records'!$F$6, E241&gt;='club records'!$G$6), AND(D241='club records'!$F$7, E241&gt;='club records'!$G$7), AND(D241='club records'!$F$8, E241&gt;='club records'!$G$8), AND(D241='club records'!$F$9, E241&gt;='club records'!$G$9), AND(D241='club records'!$F$10, E241&gt;='club records'!$G$10))), "CR", " ")</f>
        <v xml:space="preserve"> </v>
      </c>
      <c r="W241" s="22" t="str">
        <f>IF(AND(A241="triple jump", OR(AND(D241='club records'!$F$11, E241&gt;='club records'!$G$11), AND(D241='club records'!$F$12, E241&gt;='club records'!$G$12), AND(D241='club records'!$F$13, E241&gt;='club records'!$G$13), AND(D241='club records'!$F$14, E241&gt;='club records'!$G$14), AND(D241='club records'!$F$15, E241&gt;='club records'!$G$15))), "CR", " ")</f>
        <v xml:space="preserve"> </v>
      </c>
      <c r="X241" s="22" t="str">
        <f>IF(AND(A241="pole vault", OR(AND(D241='club records'!$F$16, E241&gt;='club records'!$G$16), AND(D241='club records'!$F$17, E241&gt;='club records'!$G$17), AND(D241='club records'!$F$18, E241&gt;='club records'!$G$18), AND(D241='club records'!$F$19, E241&gt;='club records'!$G$19), AND(D241='club records'!$F$20, E241&gt;='club records'!$G$20))), "CR", " ")</f>
        <v xml:space="preserve"> </v>
      </c>
      <c r="Y241" s="22" t="str">
        <f>IF(AND(A241="discus 0.75", AND(D241='club records'!$F$21, E241&gt;='club records'!$G$21)), "CR", " ")</f>
        <v xml:space="preserve"> </v>
      </c>
      <c r="Z241" s="22" t="str">
        <f>IF(AND(A241="discus 1", OR(AND(D241='club records'!$F$22, E241&gt;='club records'!$G$22), AND(D241='club records'!$F$23, E241&gt;='club records'!$G$23), AND(D241='club records'!$F$24, E241&gt;='club records'!$G$24), AND(D241='club records'!$F$25, E241&gt;='club records'!$G$25))), "CR", " ")</f>
        <v xml:space="preserve"> </v>
      </c>
      <c r="AA241" s="22" t="str">
        <f>IF(AND(A241="hammer 3", OR(AND(D241='club records'!$F$26, E241&gt;='club records'!$G$26), AND(D241='club records'!$F$27, E241&gt;='club records'!$G$27), AND(D241='club records'!$F$28, E241&gt;='club records'!$G$28))), "CR", " ")</f>
        <v xml:space="preserve"> </v>
      </c>
      <c r="AB241" s="22" t="str">
        <f>IF(AND(A241="hammer 4", OR(AND(D241='club records'!$F$29, E241&gt;='club records'!$G$29), AND(D241='club records'!$F$30, E241&gt;='club records'!$G$30))), "CR", " ")</f>
        <v xml:space="preserve"> </v>
      </c>
      <c r="AC241" s="22" t="str">
        <f>IF(AND(A241="javelin 400", AND(D241='club records'!$F$31, E241&gt;='club records'!$G$31)), "CR", " ")</f>
        <v xml:space="preserve"> </v>
      </c>
      <c r="AD241" s="22" t="str">
        <f>IF(AND(A241="javelin 500", OR(AND(D241='club records'!$F$32, E241&gt;='club records'!$G$32), AND(D241='club records'!$F$33, E241&gt;='club records'!$G$33))), "CR", " ")</f>
        <v xml:space="preserve"> </v>
      </c>
      <c r="AE241" s="22" t="str">
        <f>IF(AND(A241="javelin 600", OR(AND(D241='club records'!$F$34, E241&gt;='club records'!$G$34), AND(D241='club records'!$F$35, E241&gt;='club records'!$G$35))), "CR", " ")</f>
        <v xml:space="preserve"> </v>
      </c>
      <c r="AF241" s="22" t="str">
        <f>IF(AND(A241="shot 2.72", AND(D241='club records'!$F$36, E241&gt;='club records'!$G$36)), "CR", " ")</f>
        <v xml:space="preserve"> </v>
      </c>
      <c r="AG241" s="22" t="str">
        <f>IF(AND(A241="shot 3", OR(AND(D241='club records'!$F$37, E241&gt;='club records'!$G$37), AND(D241='club records'!$F$38, E241&gt;='club records'!$G$38))), "CR", " ")</f>
        <v xml:space="preserve"> </v>
      </c>
      <c r="AH241" s="22" t="str">
        <f>IF(AND(A241="shot 4", OR(AND(D241='club records'!$F$39, E241&gt;='club records'!$G$39), AND(D241='club records'!$F$40, E241&gt;='club records'!$G$40))), "CR", " ")</f>
        <v xml:space="preserve"> </v>
      </c>
      <c r="AI241" s="22" t="str">
        <f>IF(AND(A241="70H", AND(D241='club records'!$J$6, E241&lt;='club records'!$K$6)), "CR", " ")</f>
        <v xml:space="preserve"> </v>
      </c>
      <c r="AJ241" s="22" t="str">
        <f>IF(AND(A241="75H", AND(D241='club records'!$J$7, E241&lt;='club records'!$K$7)), "CR", " ")</f>
        <v xml:space="preserve"> </v>
      </c>
      <c r="AK241" s="22" t="str">
        <f>IF(AND(A241="80H", AND(D241='club records'!$J$8, E241&lt;='club records'!$K$8)), "CR", " ")</f>
        <v xml:space="preserve"> </v>
      </c>
      <c r="AL241" s="22" t="str">
        <f>IF(AND(A241="100H", OR(AND(D241='club records'!$J$9, E241&lt;='club records'!$K$9), AND(D241='club records'!$J$10, E241&lt;='club records'!$K$10))), "CR", " ")</f>
        <v xml:space="preserve"> </v>
      </c>
      <c r="AM241" s="22" t="str">
        <f>IF(AND(A241="300H", AND(D241='club records'!$J$11, E241&lt;='club records'!$K$11)), "CR", " ")</f>
        <v xml:space="preserve"> </v>
      </c>
      <c r="AN241" s="22" t="str">
        <f>IF(AND(A241="400H", OR(AND(D241='club records'!$J$12, E241&lt;='club records'!$K$12), AND(D241='club records'!$J$13, E241&lt;='club records'!$K$13), AND(D241='club records'!$J$14, E241&lt;='club records'!$K$14))), "CR", " ")</f>
        <v xml:space="preserve"> </v>
      </c>
      <c r="AO241" s="22" t="str">
        <f>IF(AND(A241="1500SC", OR(AND(D241='club records'!$J$15, E241&lt;='club records'!$K$15), AND(D241='club records'!$J$16, E241&lt;='club records'!$K$16))), "CR", " ")</f>
        <v xml:space="preserve"> </v>
      </c>
      <c r="AP241" s="22" t="str">
        <f>IF(AND(A241="2000SC", OR(AND(D241='club records'!$J$18, E241&lt;='club records'!$K$18), AND(D241='club records'!$J$19, E241&lt;='club records'!$K$19))), "CR", " ")</f>
        <v xml:space="preserve"> </v>
      </c>
      <c r="AQ241" s="22" t="str">
        <f>IF(AND(A241="3000SC", AND(D241='club records'!$J$21, E241&lt;='club records'!$K$21)), "CR", " ")</f>
        <v xml:space="preserve"> </v>
      </c>
      <c r="AR241" s="21" t="str">
        <f>IF(AND(A241="4x100", OR(AND(D241='club records'!$N$1, E241&lt;='club records'!$O$1), AND(D241='club records'!$N$2, E241&lt;='club records'!$O$2), AND(D241='club records'!$N$3, E241&lt;='club records'!$O$3), AND(D241='club records'!$N$4, E241&lt;='club records'!$O$4), AND(D241='club records'!$N$5, E241&lt;='club records'!$O$5))), "CR", " ")</f>
        <v xml:space="preserve"> </v>
      </c>
      <c r="AS241" s="21" t="str">
        <f>IF(AND(A241="4x200", OR(AND(D241='club records'!$N$6, E241&lt;='club records'!$O$6), AND(D241='club records'!$N$7, E241&lt;='club records'!$O$7), AND(D241='club records'!$N$8, E241&lt;='club records'!$O$8), AND(D241='club records'!$N$9, E241&lt;='club records'!$O$9), AND(D241='club records'!$N$10, E241&lt;='club records'!$O$10))), "CR", " ")</f>
        <v xml:space="preserve"> </v>
      </c>
      <c r="AT241" s="21" t="str">
        <f>IF(AND(A241="4x300", OR(AND(D241='club records'!$N$11, E241&lt;='club records'!$O$11), AND(D241='club records'!$N$12, E241&lt;='club records'!$O$12))), "CR", " ")</f>
        <v xml:space="preserve"> </v>
      </c>
      <c r="AU241" s="21" t="str">
        <f>IF(AND(A241="4x400", OR(AND(D241='club records'!$N$13, E241&lt;='club records'!$O$13), AND(D241='club records'!$N$14, E241&lt;='club records'!$O$14), AND(D241='club records'!$N$15, E241&lt;='club records'!$O$15))), "CR", " ")</f>
        <v xml:space="preserve"> </v>
      </c>
      <c r="AV241" s="21" t="str">
        <f>IF(AND(A241="3x800", OR(AND(D241='club records'!$N$16, E241&lt;='club records'!$O$16), AND(D241='club records'!$N$17, E241&lt;='club records'!$O$17), AND(D241='club records'!$N$18, E241&lt;='club records'!$O$18), AND(D241='club records'!$N$19, E241&lt;='club records'!$O$19))), "CR", " ")</f>
        <v xml:space="preserve"> </v>
      </c>
      <c r="AW241" s="21" t="str">
        <f>IF(AND(A241="pentathlon", OR(AND(D241='club records'!$N$21, E241&gt;='club records'!$O$21), AND(D241='club records'!$N$22, E241&gt;='club records'!$O$22), AND(D241='club records'!$N$23, E241&gt;='club records'!$O$23), AND(D241='club records'!$N$24, E241&gt;='club records'!$O$24), AND(D241='club records'!$N$25, E241&gt;='club records'!$O$25))), "CR", " ")</f>
        <v xml:space="preserve"> </v>
      </c>
      <c r="AX241" s="21" t="str">
        <f>IF(AND(A241="heptathlon", OR(AND(D241='club records'!$N$26, E241&gt;='club records'!$O$26), AND(D241='club records'!$N$27, E241&gt;='club records'!$O$27), AND(D241='club records'!$N$28, E241&gt;='club records'!$O$28), )), "CR", " ")</f>
        <v xml:space="preserve"> </v>
      </c>
    </row>
    <row r="242" spans="1:50" ht="15" x14ac:dyDescent="0.25">
      <c r="A242" s="2">
        <v>200</v>
      </c>
      <c r="B242" s="2" t="s">
        <v>69</v>
      </c>
      <c r="C242" s="2" t="s">
        <v>70</v>
      </c>
      <c r="D242" s="13" t="s">
        <v>46</v>
      </c>
      <c r="E242" s="15">
        <v>27.7</v>
      </c>
      <c r="F242" s="19">
        <v>43638</v>
      </c>
      <c r="G242" s="2" t="s">
        <v>341</v>
      </c>
      <c r="H242" s="2" t="s">
        <v>476</v>
      </c>
      <c r="I242" s="20" t="str">
        <f>IF(OR(K242="CR", J242="CR", L242="CR", M242="CR", N242="CR", O242="CR", P242="CR", Q242="CR", R242="CR", S242="CR",T242="CR", U242="CR", V242="CR", W242="CR", X242="CR", Y242="CR", Z242="CR", AA242="CR", AB242="CR", AC242="CR", AD242="CR", AE242="CR", AF242="CR", AG242="CR", AH242="CR", AI242="CR", AJ242="CR", AK242="CR", AL242="CR", AM242="CR", AN242="CR", AO242="CR", AP242="CR", AQ242="CR", AR242="CR", AS242="CR", AT242="CR", AU242="CR", AV242="CR", AW242="CR", AX242="CR"), "***CLUB RECORD***", "")</f>
        <v/>
      </c>
      <c r="J242" s="21" t="str">
        <f>IF(AND(A242=100, OR(AND(D242='club records'!$B$6, E242&lt;='club records'!$C$6), AND(D242='club records'!$B$7, E242&lt;='club records'!$C$7), AND(D242='club records'!$B$8, E242&lt;='club records'!$C$8), AND(D242='club records'!$B$9, E242&lt;='club records'!$C$9), AND(D242='club records'!$B$10, E242&lt;='club records'!$C$10))),"CR"," ")</f>
        <v xml:space="preserve"> </v>
      </c>
      <c r="K242" s="21" t="str">
        <f>IF(AND(A242=200, OR(AND(D242='club records'!$B$11, E242&lt;='club records'!$C$11), AND(D242='club records'!$B$12, E242&lt;='club records'!$C$12), AND(D242='club records'!$B$13, E242&lt;='club records'!$C$13), AND(D242='club records'!$B$14, E242&lt;='club records'!$C$14), AND(D242='club records'!$B$15, E242&lt;='club records'!$C$15))),"CR"," ")</f>
        <v xml:space="preserve"> </v>
      </c>
      <c r="L242" s="21" t="str">
        <f>IF(AND(A242=300, OR(AND(D242='club records'!$B$16, E242&lt;='club records'!$C$16), AND(D242='club records'!$B$17, E242&lt;='club records'!$C$17))),"CR"," ")</f>
        <v xml:space="preserve"> </v>
      </c>
      <c r="M242" s="21" t="str">
        <f>IF(AND(A242=400, OR(AND(D242='club records'!$B$19, E242&lt;='club records'!$C$19), AND(D242='club records'!$B$20, E242&lt;='club records'!$C$20), AND(D242='club records'!$B$21, E242&lt;='club records'!$C$21))),"CR"," ")</f>
        <v xml:space="preserve"> </v>
      </c>
      <c r="N242" s="21" t="str">
        <f>IF(AND(A242=800, OR(AND(D242='club records'!$B$22, E242&lt;='club records'!$C$22), AND(D242='club records'!$B$23, E242&lt;='club records'!$C$23), AND(D242='club records'!$B$24, E242&lt;='club records'!$C$24), AND(D242='club records'!$B$25, E242&lt;='club records'!$C$25), AND(D242='club records'!$B$26, E242&lt;='club records'!$C$26))),"CR"," ")</f>
        <v xml:space="preserve"> </v>
      </c>
      <c r="O242" s="21" t="str">
        <f>IF(AND(A242=1200, AND(D242='club records'!$B$28, E242&lt;='club records'!$C$28)),"CR"," ")</f>
        <v xml:space="preserve"> </v>
      </c>
      <c r="P242" s="21" t="str">
        <f>IF(AND(A242=1500, OR(AND(D242='club records'!$B$29, E242&lt;='club records'!$C$29), AND(D242='club records'!$B$30, E242&lt;='club records'!$C$30), AND(D242='club records'!$B$31, E242&lt;='club records'!$C$31), AND(D242='club records'!$B$32, E242&lt;='club records'!$C$32), AND(D242='club records'!$B$33, E242&lt;='club records'!$C$33))),"CR"," ")</f>
        <v xml:space="preserve"> </v>
      </c>
      <c r="Q242" s="21" t="str">
        <f>IF(AND(A242="1M", AND(D242='club records'!$B$37,E242&lt;='club records'!$C$37)),"CR"," ")</f>
        <v xml:space="preserve"> </v>
      </c>
      <c r="R242" s="21" t="str">
        <f>IF(AND(A242=3000, OR(AND(D242='club records'!$B$39, E242&lt;='club records'!$C$39), AND(D242='club records'!$B$40, E242&lt;='club records'!$C$40), AND(D242='club records'!$B$41, E242&lt;='club records'!$C$41))),"CR"," ")</f>
        <v xml:space="preserve"> </v>
      </c>
      <c r="S242" s="21" t="str">
        <f>IF(AND(A242=5000, OR(AND(D242='club records'!$B$42, E242&lt;='club records'!$C$42), AND(D242='club records'!$B$43, E242&lt;='club records'!$C$43))),"CR"," ")</f>
        <v xml:space="preserve"> </v>
      </c>
      <c r="T242" s="21" t="str">
        <f>IF(AND(A242=10000, OR(AND(D242='club records'!$B$44, E242&lt;='club records'!$C$44), AND(D242='club records'!$B$45, E242&lt;='club records'!$C$45))),"CR"," ")</f>
        <v xml:space="preserve"> </v>
      </c>
      <c r="U242" s="22" t="str">
        <f>IF(AND(A242="high jump", OR(AND(D242='club records'!$F$1, E242&gt;='club records'!$G$1), AND(D242='club records'!$F$2, E242&gt;='club records'!$G$2), AND(D242='club records'!$F$3, E242&gt;='club records'!$G$3),AND(D242='club records'!$F$4, E242&gt;='club records'!$G$4), AND(D242='club records'!$F$5, E242&gt;='club records'!$G$5))), "CR", " ")</f>
        <v xml:space="preserve"> </v>
      </c>
      <c r="V242" s="22" t="str">
        <f>IF(AND(A242="long jump", OR(AND(D242='club records'!$F$6, E242&gt;='club records'!$G$6), AND(D242='club records'!$F$7, E242&gt;='club records'!$G$7), AND(D242='club records'!$F$8, E242&gt;='club records'!$G$8), AND(D242='club records'!$F$9, E242&gt;='club records'!$G$9), AND(D242='club records'!$F$10, E242&gt;='club records'!$G$10))), "CR", " ")</f>
        <v xml:space="preserve"> </v>
      </c>
      <c r="W242" s="22" t="str">
        <f>IF(AND(A242="triple jump", OR(AND(D242='club records'!$F$11, E242&gt;='club records'!$G$11), AND(D242='club records'!$F$12, E242&gt;='club records'!$G$12), AND(D242='club records'!$F$13, E242&gt;='club records'!$G$13), AND(D242='club records'!$F$14, E242&gt;='club records'!$G$14), AND(D242='club records'!$F$15, E242&gt;='club records'!$G$15))), "CR", " ")</f>
        <v xml:space="preserve"> </v>
      </c>
      <c r="X242" s="22" t="str">
        <f>IF(AND(A242="pole vault", OR(AND(D242='club records'!$F$16, E242&gt;='club records'!$G$16), AND(D242='club records'!$F$17, E242&gt;='club records'!$G$17), AND(D242='club records'!$F$18, E242&gt;='club records'!$G$18), AND(D242='club records'!$F$19, E242&gt;='club records'!$G$19), AND(D242='club records'!$F$20, E242&gt;='club records'!$G$20))), "CR", " ")</f>
        <v xml:space="preserve"> </v>
      </c>
      <c r="Y242" s="22" t="str">
        <f>IF(AND(A242="discus 0.75", AND(D242='club records'!$F$21, E242&gt;='club records'!$G$21)), "CR", " ")</f>
        <v xml:space="preserve"> </v>
      </c>
      <c r="Z242" s="22" t="str">
        <f>IF(AND(A242="discus 1", OR(AND(D242='club records'!$F$22, E242&gt;='club records'!$G$22), AND(D242='club records'!$F$23, E242&gt;='club records'!$G$23), AND(D242='club records'!$F$24, E242&gt;='club records'!$G$24), AND(D242='club records'!$F$25, E242&gt;='club records'!$G$25))), "CR", " ")</f>
        <v xml:space="preserve"> </v>
      </c>
      <c r="AA242" s="22" t="str">
        <f>IF(AND(A242="hammer 3", OR(AND(D242='club records'!$F$26, E242&gt;='club records'!$G$26), AND(D242='club records'!$F$27, E242&gt;='club records'!$G$27), AND(D242='club records'!$F$28, E242&gt;='club records'!$G$28))), "CR", " ")</f>
        <v xml:space="preserve"> </v>
      </c>
      <c r="AB242" s="22" t="str">
        <f>IF(AND(A242="hammer 4", OR(AND(D242='club records'!$F$29, E242&gt;='club records'!$G$29), AND(D242='club records'!$F$30, E242&gt;='club records'!$G$30))), "CR", " ")</f>
        <v xml:space="preserve"> </v>
      </c>
      <c r="AC242" s="22" t="str">
        <f>IF(AND(A242="javelin 400", AND(D242='club records'!$F$31, E242&gt;='club records'!$G$31)), "CR", " ")</f>
        <v xml:space="preserve"> </v>
      </c>
      <c r="AD242" s="22" t="str">
        <f>IF(AND(A242="javelin 500", OR(AND(D242='club records'!$F$32, E242&gt;='club records'!$G$32), AND(D242='club records'!$F$33, E242&gt;='club records'!$G$33))), "CR", " ")</f>
        <v xml:space="preserve"> </v>
      </c>
      <c r="AE242" s="22" t="str">
        <f>IF(AND(A242="javelin 600", OR(AND(D242='club records'!$F$34, E242&gt;='club records'!$G$34), AND(D242='club records'!$F$35, E242&gt;='club records'!$G$35))), "CR", " ")</f>
        <v xml:space="preserve"> </v>
      </c>
      <c r="AF242" s="22" t="str">
        <f>IF(AND(A242="shot 2.72", AND(D242='club records'!$F$36, E242&gt;='club records'!$G$36)), "CR", " ")</f>
        <v xml:space="preserve"> </v>
      </c>
      <c r="AG242" s="22" t="str">
        <f>IF(AND(A242="shot 3", OR(AND(D242='club records'!$F$37, E242&gt;='club records'!$G$37), AND(D242='club records'!$F$38, E242&gt;='club records'!$G$38))), "CR", " ")</f>
        <v xml:space="preserve"> </v>
      </c>
      <c r="AH242" s="22" t="str">
        <f>IF(AND(A242="shot 4", OR(AND(D242='club records'!$F$39, E242&gt;='club records'!$G$39), AND(D242='club records'!$F$40, E242&gt;='club records'!$G$40))), "CR", " ")</f>
        <v xml:space="preserve"> </v>
      </c>
      <c r="AI242" s="22" t="str">
        <f>IF(AND(A242="70H", AND(D242='club records'!$J$6, E242&lt;='club records'!$K$6)), "CR", " ")</f>
        <v xml:space="preserve"> </v>
      </c>
      <c r="AJ242" s="22" t="str">
        <f>IF(AND(A242="75H", AND(D242='club records'!$J$7, E242&lt;='club records'!$K$7)), "CR", " ")</f>
        <v xml:space="preserve"> </v>
      </c>
      <c r="AK242" s="22" t="str">
        <f>IF(AND(A242="80H", AND(D242='club records'!$J$8, E242&lt;='club records'!$K$8)), "CR", " ")</f>
        <v xml:space="preserve"> </v>
      </c>
      <c r="AL242" s="22" t="str">
        <f>IF(AND(A242="100H", OR(AND(D242='club records'!$J$9, E242&lt;='club records'!$K$9), AND(D242='club records'!$J$10, E242&lt;='club records'!$K$10))), "CR", " ")</f>
        <v xml:space="preserve"> </v>
      </c>
      <c r="AM242" s="22" t="str">
        <f>IF(AND(A242="300H", AND(D242='club records'!$J$11, E242&lt;='club records'!$K$11)), "CR", " ")</f>
        <v xml:space="preserve"> </v>
      </c>
      <c r="AN242" s="22" t="str">
        <f>IF(AND(A242="400H", OR(AND(D242='club records'!$J$12, E242&lt;='club records'!$K$12), AND(D242='club records'!$J$13, E242&lt;='club records'!$K$13), AND(D242='club records'!$J$14, E242&lt;='club records'!$K$14))), "CR", " ")</f>
        <v xml:space="preserve"> </v>
      </c>
      <c r="AO242" s="22" t="str">
        <f>IF(AND(A242="1500SC", OR(AND(D242='club records'!$J$15, E242&lt;='club records'!$K$15), AND(D242='club records'!$J$16, E242&lt;='club records'!$K$16))), "CR", " ")</f>
        <v xml:space="preserve"> </v>
      </c>
      <c r="AP242" s="22" t="str">
        <f>IF(AND(A242="2000SC", OR(AND(D242='club records'!$J$18, E242&lt;='club records'!$K$18), AND(D242='club records'!$J$19, E242&lt;='club records'!$K$19))), "CR", " ")</f>
        <v xml:space="preserve"> </v>
      </c>
      <c r="AQ242" s="22" t="str">
        <f>IF(AND(A242="3000SC", AND(D242='club records'!$J$21, E242&lt;='club records'!$K$21)), "CR", " ")</f>
        <v xml:space="preserve"> </v>
      </c>
      <c r="AR242" s="21" t="str">
        <f>IF(AND(A242="4x100", OR(AND(D242='club records'!$N$1, E242&lt;='club records'!$O$1), AND(D242='club records'!$N$2, E242&lt;='club records'!$O$2), AND(D242='club records'!$N$3, E242&lt;='club records'!$O$3), AND(D242='club records'!$N$4, E242&lt;='club records'!$O$4), AND(D242='club records'!$N$5, E242&lt;='club records'!$O$5))), "CR", " ")</f>
        <v xml:space="preserve"> </v>
      </c>
      <c r="AS242" s="21" t="str">
        <f>IF(AND(A242="4x200", OR(AND(D242='club records'!$N$6, E242&lt;='club records'!$O$6), AND(D242='club records'!$N$7, E242&lt;='club records'!$O$7), AND(D242='club records'!$N$8, E242&lt;='club records'!$O$8), AND(D242='club records'!$N$9, E242&lt;='club records'!$O$9), AND(D242='club records'!$N$10, E242&lt;='club records'!$O$10))), "CR", " ")</f>
        <v xml:space="preserve"> </v>
      </c>
      <c r="AT242" s="21" t="str">
        <f>IF(AND(A242="4x300", OR(AND(D242='club records'!$N$11, E242&lt;='club records'!$O$11), AND(D242='club records'!$N$12, E242&lt;='club records'!$O$12))), "CR", " ")</f>
        <v xml:space="preserve"> </v>
      </c>
      <c r="AU242" s="21" t="str">
        <f>IF(AND(A242="4x400", OR(AND(D242='club records'!$N$13, E242&lt;='club records'!$O$13), AND(D242='club records'!$N$14, E242&lt;='club records'!$O$14), AND(D242='club records'!$N$15, E242&lt;='club records'!$O$15))), "CR", " ")</f>
        <v xml:space="preserve"> </v>
      </c>
      <c r="AV242" s="21" t="str">
        <f>IF(AND(A242="3x800", OR(AND(D242='club records'!$N$16, E242&lt;='club records'!$O$16), AND(D242='club records'!$N$17, E242&lt;='club records'!$O$17), AND(D242='club records'!$N$18, E242&lt;='club records'!$O$18), AND(D242='club records'!$N$19, E242&lt;='club records'!$O$19))), "CR", " ")</f>
        <v xml:space="preserve"> </v>
      </c>
      <c r="AW242" s="21" t="str">
        <f>IF(AND(A242="pentathlon", OR(AND(D242='club records'!$N$21, E242&gt;='club records'!$O$21), AND(D242='club records'!$N$22, E242&gt;='club records'!$O$22), AND(D242='club records'!$N$23, E242&gt;='club records'!$O$23), AND(D242='club records'!$N$24, E242&gt;='club records'!$O$24), AND(D242='club records'!$N$25, E242&gt;='club records'!$O$25))), "CR", " ")</f>
        <v xml:space="preserve"> </v>
      </c>
      <c r="AX242" s="21" t="str">
        <f>IF(AND(A242="heptathlon", OR(AND(D242='club records'!$N$26, E242&gt;='club records'!$O$26), AND(D242='club records'!$N$27, E242&gt;='club records'!$O$27), AND(D242='club records'!$N$28, E242&gt;='club records'!$O$28), )), "CR", " ")</f>
        <v xml:space="preserve"> </v>
      </c>
    </row>
    <row r="243" spans="1:50" ht="15" x14ac:dyDescent="0.25">
      <c r="A243" s="2">
        <v>200</v>
      </c>
      <c r="B243" s="2" t="s">
        <v>58</v>
      </c>
      <c r="C243" s="2" t="s">
        <v>59</v>
      </c>
      <c r="D243" s="13" t="s">
        <v>46</v>
      </c>
      <c r="E243" s="14">
        <v>27.94</v>
      </c>
      <c r="F243" s="23" t="s">
        <v>432</v>
      </c>
      <c r="G243" s="24" t="s">
        <v>341</v>
      </c>
      <c r="H243" s="2" t="s">
        <v>425</v>
      </c>
      <c r="I243" s="20" t="str">
        <f>IF(OR(K243="CR", J243="CR", L243="CR", M243="CR", N243="CR", O243="CR", P243="CR", Q243="CR", R243="CR", S243="CR",T243="CR", U243="CR", V243="CR", W243="CR", X243="CR", Y243="CR", Z243="CR", AA243="CR", AB243="CR", AC243="CR", AD243="CR", AE243="CR", AF243="CR", AG243="CR", AH243="CR", AI243="CR", AJ243="CR", AK243="CR", AL243="CR", AM243="CR", AN243="CR", AO243="CR", AP243="CR", AQ243="CR", AR243="CR", AS243="CR", AT243="CR", AU243="CR", AV243="CR", AW243="CR", AX243="CR"), "***CLUB RECORD***", "")</f>
        <v/>
      </c>
      <c r="J243" s="21" t="str">
        <f>IF(AND(A243=100, OR(AND(D243='club records'!$B$6, E243&lt;='club records'!$C$6), AND(D243='club records'!$B$7, E243&lt;='club records'!$C$7), AND(D243='club records'!$B$8, E243&lt;='club records'!$C$8), AND(D243='club records'!$B$9, E243&lt;='club records'!$C$9), AND(D243='club records'!$B$10, E243&lt;='club records'!$C$10))),"CR"," ")</f>
        <v xml:space="preserve"> </v>
      </c>
      <c r="K243" s="21" t="str">
        <f>IF(AND(A243=200, OR(AND(D243='club records'!$B$11, E243&lt;='club records'!$C$11), AND(D243='club records'!$B$12, E243&lt;='club records'!$C$12), AND(D243='club records'!$B$13, E243&lt;='club records'!$C$13), AND(D243='club records'!$B$14, E243&lt;='club records'!$C$14), AND(D243='club records'!$B$15, E243&lt;='club records'!$C$15))),"CR"," ")</f>
        <v xml:space="preserve"> </v>
      </c>
      <c r="L243" s="21" t="str">
        <f>IF(AND(A243=300, OR(AND(D243='club records'!$B$16, E243&lt;='club records'!$C$16), AND(D243='club records'!$B$17, E243&lt;='club records'!$C$17))),"CR"," ")</f>
        <v xml:space="preserve"> </v>
      </c>
      <c r="M243" s="21" t="str">
        <f>IF(AND(A243=400, OR(AND(D243='club records'!$B$19, E243&lt;='club records'!$C$19), AND(D243='club records'!$B$20, E243&lt;='club records'!$C$20), AND(D243='club records'!$B$21, E243&lt;='club records'!$C$21))),"CR"," ")</f>
        <v xml:space="preserve"> </v>
      </c>
      <c r="N243" s="21" t="str">
        <f>IF(AND(A243=800, OR(AND(D243='club records'!$B$22, E243&lt;='club records'!$C$22), AND(D243='club records'!$B$23, E243&lt;='club records'!$C$23), AND(D243='club records'!$B$24, E243&lt;='club records'!$C$24), AND(D243='club records'!$B$25, E243&lt;='club records'!$C$25), AND(D243='club records'!$B$26, E243&lt;='club records'!$C$26))),"CR"," ")</f>
        <v xml:space="preserve"> </v>
      </c>
      <c r="O243" s="21" t="str">
        <f>IF(AND(A243=1200, AND(D243='club records'!$B$28, E243&lt;='club records'!$C$28)),"CR"," ")</f>
        <v xml:space="preserve"> </v>
      </c>
      <c r="P243" s="21" t="str">
        <f>IF(AND(A243=1500, OR(AND(D243='club records'!$B$29, E243&lt;='club records'!$C$29), AND(D243='club records'!$B$30, E243&lt;='club records'!$C$30), AND(D243='club records'!$B$31, E243&lt;='club records'!$C$31), AND(D243='club records'!$B$32, E243&lt;='club records'!$C$32), AND(D243='club records'!$B$33, E243&lt;='club records'!$C$33))),"CR"," ")</f>
        <v xml:space="preserve"> </v>
      </c>
      <c r="Q243" s="21" t="str">
        <f>IF(AND(A243="1M", AND(D243='club records'!$B$37,E243&lt;='club records'!$C$37)),"CR"," ")</f>
        <v xml:space="preserve"> </v>
      </c>
      <c r="R243" s="21" t="str">
        <f>IF(AND(A243=3000, OR(AND(D243='club records'!$B$39, E243&lt;='club records'!$C$39), AND(D243='club records'!$B$40, E243&lt;='club records'!$C$40), AND(D243='club records'!$B$41, E243&lt;='club records'!$C$41))),"CR"," ")</f>
        <v xml:space="preserve"> </v>
      </c>
      <c r="S243" s="21" t="str">
        <f>IF(AND(A243=5000, OR(AND(D243='club records'!$B$42, E243&lt;='club records'!$C$42), AND(D243='club records'!$B$43, E243&lt;='club records'!$C$43))),"CR"," ")</f>
        <v xml:space="preserve"> </v>
      </c>
      <c r="T243" s="21" t="str">
        <f>IF(AND(A243=10000, OR(AND(D243='club records'!$B$44, E243&lt;='club records'!$C$44), AND(D243='club records'!$B$45, E243&lt;='club records'!$C$45))),"CR"," ")</f>
        <v xml:space="preserve"> </v>
      </c>
      <c r="U243" s="22" t="str">
        <f>IF(AND(A243="high jump", OR(AND(D243='club records'!$F$1, E243&gt;='club records'!$G$1), AND(D243='club records'!$F$2, E243&gt;='club records'!$G$2), AND(D243='club records'!$F$3, E243&gt;='club records'!$G$3),AND(D243='club records'!$F$4, E243&gt;='club records'!$G$4), AND(D243='club records'!$F$5, E243&gt;='club records'!$G$5))), "CR", " ")</f>
        <v xml:space="preserve"> </v>
      </c>
      <c r="V243" s="22" t="str">
        <f>IF(AND(A243="long jump", OR(AND(D243='club records'!$F$6, E243&gt;='club records'!$G$6), AND(D243='club records'!$F$7, E243&gt;='club records'!$G$7), AND(D243='club records'!$F$8, E243&gt;='club records'!$G$8), AND(D243='club records'!$F$9, E243&gt;='club records'!$G$9), AND(D243='club records'!$F$10, E243&gt;='club records'!$G$10))), "CR", " ")</f>
        <v xml:space="preserve"> </v>
      </c>
      <c r="W243" s="22" t="str">
        <f>IF(AND(A243="triple jump", OR(AND(D243='club records'!$F$11, E243&gt;='club records'!$G$11), AND(D243='club records'!$F$12, E243&gt;='club records'!$G$12), AND(D243='club records'!$F$13, E243&gt;='club records'!$G$13), AND(D243='club records'!$F$14, E243&gt;='club records'!$G$14), AND(D243='club records'!$F$15, E243&gt;='club records'!$G$15))), "CR", " ")</f>
        <v xml:space="preserve"> </v>
      </c>
      <c r="X243" s="22" t="str">
        <f>IF(AND(A243="pole vault", OR(AND(D243='club records'!$F$16, E243&gt;='club records'!$G$16), AND(D243='club records'!$F$17, E243&gt;='club records'!$G$17), AND(D243='club records'!$F$18, E243&gt;='club records'!$G$18), AND(D243='club records'!$F$19, E243&gt;='club records'!$G$19), AND(D243='club records'!$F$20, E243&gt;='club records'!$G$20))), "CR", " ")</f>
        <v xml:space="preserve"> </v>
      </c>
      <c r="Y243" s="22" t="str">
        <f>IF(AND(A243="discus 0.75", AND(D243='club records'!$F$21, E243&gt;='club records'!$G$21)), "CR", " ")</f>
        <v xml:space="preserve"> </v>
      </c>
      <c r="Z243" s="22" t="str">
        <f>IF(AND(A243="discus 1", OR(AND(D243='club records'!$F$22, E243&gt;='club records'!$G$22), AND(D243='club records'!$F$23, E243&gt;='club records'!$G$23), AND(D243='club records'!$F$24, E243&gt;='club records'!$G$24), AND(D243='club records'!$F$25, E243&gt;='club records'!$G$25))), "CR", " ")</f>
        <v xml:space="preserve"> </v>
      </c>
      <c r="AA243" s="22" t="str">
        <f>IF(AND(A243="hammer 3", OR(AND(D243='club records'!$F$26, E243&gt;='club records'!$G$26), AND(D243='club records'!$F$27, E243&gt;='club records'!$G$27), AND(D243='club records'!$F$28, E243&gt;='club records'!$G$28))), "CR", " ")</f>
        <v xml:space="preserve"> </v>
      </c>
      <c r="AB243" s="22" t="str">
        <f>IF(AND(A243="hammer 4", OR(AND(D243='club records'!$F$29, E243&gt;='club records'!$G$29), AND(D243='club records'!$F$30, E243&gt;='club records'!$G$30))), "CR", " ")</f>
        <v xml:space="preserve"> </v>
      </c>
      <c r="AC243" s="22" t="str">
        <f>IF(AND(A243="javelin 400", AND(D243='club records'!$F$31, E243&gt;='club records'!$G$31)), "CR", " ")</f>
        <v xml:space="preserve"> </v>
      </c>
      <c r="AD243" s="22" t="str">
        <f>IF(AND(A243="javelin 500", OR(AND(D243='club records'!$F$32, E243&gt;='club records'!$G$32), AND(D243='club records'!$F$33, E243&gt;='club records'!$G$33))), "CR", " ")</f>
        <v xml:space="preserve"> </v>
      </c>
      <c r="AE243" s="22" t="str">
        <f>IF(AND(A243="javelin 600", OR(AND(D243='club records'!$F$34, E243&gt;='club records'!$G$34), AND(D243='club records'!$F$35, E243&gt;='club records'!$G$35))), "CR", " ")</f>
        <v xml:space="preserve"> </v>
      </c>
      <c r="AF243" s="22" t="str">
        <f>IF(AND(A243="shot 2.72", AND(D243='club records'!$F$36, E243&gt;='club records'!$G$36)), "CR", " ")</f>
        <v xml:space="preserve"> </v>
      </c>
      <c r="AG243" s="22" t="str">
        <f>IF(AND(A243="shot 3", OR(AND(D243='club records'!$F$37, E243&gt;='club records'!$G$37), AND(D243='club records'!$F$38, E243&gt;='club records'!$G$38))), "CR", " ")</f>
        <v xml:space="preserve"> </v>
      </c>
      <c r="AH243" s="22" t="str">
        <f>IF(AND(A243="shot 4", OR(AND(D243='club records'!$F$39, E243&gt;='club records'!$G$39), AND(D243='club records'!$F$40, E243&gt;='club records'!$G$40))), "CR", " ")</f>
        <v xml:space="preserve"> </v>
      </c>
      <c r="AI243" s="22" t="str">
        <f>IF(AND(A243="70H", AND(D243='club records'!$J$6, E243&lt;='club records'!$K$6)), "CR", " ")</f>
        <v xml:space="preserve"> </v>
      </c>
      <c r="AJ243" s="22" t="str">
        <f>IF(AND(A243="75H", AND(D243='club records'!$J$7, E243&lt;='club records'!$K$7)), "CR", " ")</f>
        <v xml:space="preserve"> </v>
      </c>
      <c r="AK243" s="22" t="str">
        <f>IF(AND(A243="80H", AND(D243='club records'!$J$8, E243&lt;='club records'!$K$8)), "CR", " ")</f>
        <v xml:space="preserve"> </v>
      </c>
      <c r="AL243" s="22" t="str">
        <f>IF(AND(A243="100H", OR(AND(D243='club records'!$J$9, E243&lt;='club records'!$K$9), AND(D243='club records'!$J$10, E243&lt;='club records'!$K$10))), "CR", " ")</f>
        <v xml:space="preserve"> </v>
      </c>
      <c r="AM243" s="22" t="str">
        <f>IF(AND(A243="300H", AND(D243='club records'!$J$11, E243&lt;='club records'!$K$11)), "CR", " ")</f>
        <v xml:space="preserve"> </v>
      </c>
      <c r="AN243" s="22" t="str">
        <f>IF(AND(A243="400H", OR(AND(D243='club records'!$J$12, E243&lt;='club records'!$K$12), AND(D243='club records'!$J$13, E243&lt;='club records'!$K$13), AND(D243='club records'!$J$14, E243&lt;='club records'!$K$14))), "CR", " ")</f>
        <v xml:space="preserve"> </v>
      </c>
      <c r="AO243" s="22" t="str">
        <f>IF(AND(A243="1500SC", OR(AND(D243='club records'!$J$15, E243&lt;='club records'!$K$15), AND(D243='club records'!$J$16, E243&lt;='club records'!$K$16))), "CR", " ")</f>
        <v xml:space="preserve"> </v>
      </c>
      <c r="AP243" s="22" t="str">
        <f>IF(AND(A243="2000SC", OR(AND(D243='club records'!$J$18, E243&lt;='club records'!$K$18), AND(D243='club records'!$J$19, E243&lt;='club records'!$K$19))), "CR", " ")</f>
        <v xml:space="preserve"> </v>
      </c>
      <c r="AQ243" s="22" t="str">
        <f>IF(AND(A243="3000SC", AND(D243='club records'!$J$21, E243&lt;='club records'!$K$21)), "CR", " ")</f>
        <v xml:space="preserve"> </v>
      </c>
      <c r="AR243" s="21" t="str">
        <f>IF(AND(A243="4x100", OR(AND(D243='club records'!$N$1, E243&lt;='club records'!$O$1), AND(D243='club records'!$N$2, E243&lt;='club records'!$O$2), AND(D243='club records'!$N$3, E243&lt;='club records'!$O$3), AND(D243='club records'!$N$4, E243&lt;='club records'!$O$4), AND(D243='club records'!$N$5, E243&lt;='club records'!$O$5))), "CR", " ")</f>
        <v xml:space="preserve"> </v>
      </c>
      <c r="AS243" s="21" t="str">
        <f>IF(AND(A243="4x200", OR(AND(D243='club records'!$N$6, E243&lt;='club records'!$O$6), AND(D243='club records'!$N$7, E243&lt;='club records'!$O$7), AND(D243='club records'!$N$8, E243&lt;='club records'!$O$8), AND(D243='club records'!$N$9, E243&lt;='club records'!$O$9), AND(D243='club records'!$N$10, E243&lt;='club records'!$O$10))), "CR", " ")</f>
        <v xml:space="preserve"> </v>
      </c>
      <c r="AT243" s="21" t="str">
        <f>IF(AND(A243="4x300", OR(AND(D243='club records'!$N$11, E243&lt;='club records'!$O$11), AND(D243='club records'!$N$12, E243&lt;='club records'!$O$12))), "CR", " ")</f>
        <v xml:space="preserve"> </v>
      </c>
      <c r="AU243" s="21" t="str">
        <f>IF(AND(A243="4x400", OR(AND(D243='club records'!$N$13, E243&lt;='club records'!$O$13), AND(D243='club records'!$N$14, E243&lt;='club records'!$O$14), AND(D243='club records'!$N$15, E243&lt;='club records'!$O$15))), "CR", " ")</f>
        <v xml:space="preserve"> </v>
      </c>
      <c r="AV243" s="21" t="str">
        <f>IF(AND(A243="3x800", OR(AND(D243='club records'!$N$16, E243&lt;='club records'!$O$16), AND(D243='club records'!$N$17, E243&lt;='club records'!$O$17), AND(D243='club records'!$N$18, E243&lt;='club records'!$O$18), AND(D243='club records'!$N$19, E243&lt;='club records'!$O$19))), "CR", " ")</f>
        <v xml:space="preserve"> </v>
      </c>
      <c r="AW243" s="21" t="str">
        <f>IF(AND(A243="pentathlon", OR(AND(D243='club records'!$N$21, E243&gt;='club records'!$O$21), AND(D243='club records'!$N$22, E243&gt;='club records'!$O$22), AND(D243='club records'!$N$23, E243&gt;='club records'!$O$23), AND(D243='club records'!$N$24, E243&gt;='club records'!$O$24), AND(D243='club records'!$N$25, E243&gt;='club records'!$O$25))), "CR", " ")</f>
        <v xml:space="preserve"> </v>
      </c>
      <c r="AX243" s="21" t="str">
        <f>IF(AND(A243="heptathlon", OR(AND(D243='club records'!$N$26, E243&gt;='club records'!$O$26), AND(D243='club records'!$N$27, E243&gt;='club records'!$O$27), AND(D243='club records'!$N$28, E243&gt;='club records'!$O$28), )), "CR", " ")</f>
        <v xml:space="preserve"> </v>
      </c>
    </row>
    <row r="244" spans="1:50" ht="15" x14ac:dyDescent="0.25">
      <c r="A244" s="2">
        <v>200</v>
      </c>
      <c r="B244" s="2" t="s">
        <v>21</v>
      </c>
      <c r="C244" s="2" t="s">
        <v>100</v>
      </c>
      <c r="D244" s="13" t="s">
        <v>46</v>
      </c>
      <c r="E244" s="15">
        <v>28.2</v>
      </c>
      <c r="F244" s="19">
        <v>43638</v>
      </c>
      <c r="G244" s="2" t="s">
        <v>341</v>
      </c>
      <c r="H244" s="2" t="s">
        <v>476</v>
      </c>
      <c r="I244" s="20" t="s">
        <v>430</v>
      </c>
      <c r="N244" s="2"/>
      <c r="O244" s="2"/>
      <c r="P244" s="2"/>
      <c r="Q244" s="2"/>
      <c r="R244" s="2"/>
      <c r="S244" s="2"/>
    </row>
    <row r="245" spans="1:50" ht="15" x14ac:dyDescent="0.25">
      <c r="A245" s="2">
        <v>200</v>
      </c>
      <c r="B245" s="2" t="s">
        <v>313</v>
      </c>
      <c r="C245" s="2" t="s">
        <v>99</v>
      </c>
      <c r="D245" s="13" t="s">
        <v>46</v>
      </c>
      <c r="E245" s="14">
        <v>28.22</v>
      </c>
      <c r="F245" s="19">
        <v>43604</v>
      </c>
      <c r="G245" s="2" t="s">
        <v>341</v>
      </c>
      <c r="H245" s="2" t="s">
        <v>386</v>
      </c>
      <c r="I245" s="20" t="str">
        <f>IF(OR(K245="CR", J245="CR", L245="CR", M245="CR", N245="CR", O245="CR", P245="CR", Q245="CR", R245="CR", S245="CR",T245="CR", U245="CR", V245="CR", W245="CR", X245="CR", Y245="CR", Z245="CR", AA245="CR", AB245="CR", AC245="CR", AD245="CR", AE245="CR", AF245="CR", AG245="CR", AH245="CR", AI245="CR", AJ245="CR", AK245="CR", AL245="CR", AM245="CR", AN245="CR", AO245="CR", AP245="CR", AQ245="CR", AR245="CR", AS245="CR", AT245="CR", AU245="CR", AV245="CR", AW245="CR", AX245="CR"), "***CLUB RECORD***", "")</f>
        <v/>
      </c>
      <c r="J245" s="21" t="str">
        <f>IF(AND(A245=100, OR(AND(D245='club records'!$B$6, E245&lt;='club records'!$C$6), AND(D245='club records'!$B$7, E245&lt;='club records'!$C$7), AND(D245='club records'!$B$8, E245&lt;='club records'!$C$8), AND(D245='club records'!$B$9, E245&lt;='club records'!$C$9), AND(D245='club records'!$B$10, E245&lt;='club records'!$C$10))),"CR"," ")</f>
        <v xml:space="preserve"> </v>
      </c>
      <c r="K245" s="21" t="str">
        <f>IF(AND(A245=200, OR(AND(D245='club records'!$B$11, E245&lt;='club records'!$C$11), AND(D245='club records'!$B$12, E245&lt;='club records'!$C$12), AND(D245='club records'!$B$13, E245&lt;='club records'!$C$13), AND(D245='club records'!$B$14, E245&lt;='club records'!$C$14), AND(D245='club records'!$B$15, E245&lt;='club records'!$C$15))),"CR"," ")</f>
        <v xml:space="preserve"> </v>
      </c>
      <c r="L245" s="21" t="str">
        <f>IF(AND(A245=300, OR(AND(D245='club records'!$B$16, E245&lt;='club records'!$C$16), AND(D245='club records'!$B$17, E245&lt;='club records'!$C$17))),"CR"," ")</f>
        <v xml:space="preserve"> </v>
      </c>
      <c r="M245" s="21" t="str">
        <f>IF(AND(A245=400, OR(AND(D245='club records'!$B$19, E245&lt;='club records'!$C$19), AND(D245='club records'!$B$20, E245&lt;='club records'!$C$20), AND(D245='club records'!$B$21, E245&lt;='club records'!$C$21))),"CR"," ")</f>
        <v xml:space="preserve"> </v>
      </c>
      <c r="N245" s="21" t="str">
        <f>IF(AND(A245=800, OR(AND(D245='club records'!$B$22, E245&lt;='club records'!$C$22), AND(D245='club records'!$B$23, E245&lt;='club records'!$C$23), AND(D245='club records'!$B$24, E245&lt;='club records'!$C$24), AND(D245='club records'!$B$25, E245&lt;='club records'!$C$25), AND(D245='club records'!$B$26, E245&lt;='club records'!$C$26))),"CR"," ")</f>
        <v xml:space="preserve"> </v>
      </c>
      <c r="O245" s="21" t="str">
        <f>IF(AND(A245=1200, AND(D245='club records'!$B$28, E245&lt;='club records'!$C$28)),"CR"," ")</f>
        <v xml:space="preserve"> </v>
      </c>
      <c r="P245" s="21" t="str">
        <f>IF(AND(A245=1500, OR(AND(D245='club records'!$B$29, E245&lt;='club records'!$C$29), AND(D245='club records'!$B$30, E245&lt;='club records'!$C$30), AND(D245='club records'!$B$31, E245&lt;='club records'!$C$31), AND(D245='club records'!$B$32, E245&lt;='club records'!$C$32), AND(D245='club records'!$B$33, E245&lt;='club records'!$C$33))),"CR"," ")</f>
        <v xml:space="preserve"> </v>
      </c>
      <c r="Q245" s="21" t="str">
        <f>IF(AND(A245="1M", AND(D245='club records'!$B$37,E245&lt;='club records'!$C$37)),"CR"," ")</f>
        <v xml:space="preserve"> </v>
      </c>
      <c r="R245" s="21" t="str">
        <f>IF(AND(A245=3000, OR(AND(D245='club records'!$B$39, E245&lt;='club records'!$C$39), AND(D245='club records'!$B$40, E245&lt;='club records'!$C$40), AND(D245='club records'!$B$41, E245&lt;='club records'!$C$41))),"CR"," ")</f>
        <v xml:space="preserve"> </v>
      </c>
      <c r="S245" s="21" t="str">
        <f>IF(AND(A245=5000, OR(AND(D245='club records'!$B$42, E245&lt;='club records'!$C$42), AND(D245='club records'!$B$43, E245&lt;='club records'!$C$43))),"CR"," ")</f>
        <v xml:space="preserve"> </v>
      </c>
      <c r="T245" s="21" t="str">
        <f>IF(AND(A245=10000, OR(AND(D245='club records'!$B$44, E245&lt;='club records'!$C$44), AND(D245='club records'!$B$45, E245&lt;='club records'!$C$45))),"CR"," ")</f>
        <v xml:space="preserve"> </v>
      </c>
      <c r="U245" s="22" t="str">
        <f>IF(AND(A245="high jump", OR(AND(D245='club records'!$F$1, E245&gt;='club records'!$G$1), AND(D245='club records'!$F$2, E245&gt;='club records'!$G$2), AND(D245='club records'!$F$3, E245&gt;='club records'!$G$3),AND(D245='club records'!$F$4, E245&gt;='club records'!$G$4), AND(D245='club records'!$F$5, E245&gt;='club records'!$G$5))), "CR", " ")</f>
        <v xml:space="preserve"> </v>
      </c>
      <c r="V245" s="22" t="str">
        <f>IF(AND(A245="long jump", OR(AND(D245='club records'!$F$6, E245&gt;='club records'!$G$6), AND(D245='club records'!$F$7, E245&gt;='club records'!$G$7), AND(D245='club records'!$F$8, E245&gt;='club records'!$G$8), AND(D245='club records'!$F$9, E245&gt;='club records'!$G$9), AND(D245='club records'!$F$10, E245&gt;='club records'!$G$10))), "CR", " ")</f>
        <v xml:space="preserve"> </v>
      </c>
      <c r="W245" s="22" t="str">
        <f>IF(AND(A245="triple jump", OR(AND(D245='club records'!$F$11, E245&gt;='club records'!$G$11), AND(D245='club records'!$F$12, E245&gt;='club records'!$G$12), AND(D245='club records'!$F$13, E245&gt;='club records'!$G$13), AND(D245='club records'!$F$14, E245&gt;='club records'!$G$14), AND(D245='club records'!$F$15, E245&gt;='club records'!$G$15))), "CR", " ")</f>
        <v xml:space="preserve"> </v>
      </c>
      <c r="X245" s="22" t="str">
        <f>IF(AND(A245="pole vault", OR(AND(D245='club records'!$F$16, E245&gt;='club records'!$G$16), AND(D245='club records'!$F$17, E245&gt;='club records'!$G$17), AND(D245='club records'!$F$18, E245&gt;='club records'!$G$18), AND(D245='club records'!$F$19, E245&gt;='club records'!$G$19), AND(D245='club records'!$F$20, E245&gt;='club records'!$G$20))), "CR", " ")</f>
        <v xml:space="preserve"> </v>
      </c>
      <c r="Y245" s="22" t="str">
        <f>IF(AND(A245="discus 0.75", AND(D245='club records'!$F$21, E245&gt;='club records'!$G$21)), "CR", " ")</f>
        <v xml:space="preserve"> </v>
      </c>
      <c r="Z245" s="22" t="str">
        <f>IF(AND(A245="discus 1", OR(AND(D245='club records'!$F$22, E245&gt;='club records'!$G$22), AND(D245='club records'!$F$23, E245&gt;='club records'!$G$23), AND(D245='club records'!$F$24, E245&gt;='club records'!$G$24), AND(D245='club records'!$F$25, E245&gt;='club records'!$G$25))), "CR", " ")</f>
        <v xml:space="preserve"> </v>
      </c>
      <c r="AA245" s="22" t="str">
        <f>IF(AND(A245="hammer 3", OR(AND(D245='club records'!$F$26, E245&gt;='club records'!$G$26), AND(D245='club records'!$F$27, E245&gt;='club records'!$G$27), AND(D245='club records'!$F$28, E245&gt;='club records'!$G$28))), "CR", " ")</f>
        <v xml:space="preserve"> </v>
      </c>
      <c r="AB245" s="22" t="str">
        <f>IF(AND(A245="hammer 4", OR(AND(D245='club records'!$F$29, E245&gt;='club records'!$G$29), AND(D245='club records'!$F$30, E245&gt;='club records'!$G$30))), "CR", " ")</f>
        <v xml:space="preserve"> </v>
      </c>
      <c r="AC245" s="22" t="str">
        <f>IF(AND(A245="javelin 400", AND(D245='club records'!$F$31, E245&gt;='club records'!$G$31)), "CR", " ")</f>
        <v xml:space="preserve"> </v>
      </c>
      <c r="AD245" s="22" t="str">
        <f>IF(AND(A245="javelin 500", OR(AND(D245='club records'!$F$32, E245&gt;='club records'!$G$32), AND(D245='club records'!$F$33, E245&gt;='club records'!$G$33))), "CR", " ")</f>
        <v xml:space="preserve"> </v>
      </c>
      <c r="AE245" s="22" t="str">
        <f>IF(AND(A245="javelin 600", OR(AND(D245='club records'!$F$34, E245&gt;='club records'!$G$34), AND(D245='club records'!$F$35, E245&gt;='club records'!$G$35))), "CR", " ")</f>
        <v xml:space="preserve"> </v>
      </c>
      <c r="AF245" s="22" t="str">
        <f>IF(AND(A245="shot 2.72", AND(D245='club records'!$F$36, E245&gt;='club records'!$G$36)), "CR", " ")</f>
        <v xml:space="preserve"> </v>
      </c>
      <c r="AG245" s="22" t="str">
        <f>IF(AND(A245="shot 3", OR(AND(D245='club records'!$F$37, E245&gt;='club records'!$G$37), AND(D245='club records'!$F$38, E245&gt;='club records'!$G$38))), "CR", " ")</f>
        <v xml:space="preserve"> </v>
      </c>
      <c r="AH245" s="22" t="str">
        <f>IF(AND(A245="shot 4", OR(AND(D245='club records'!$F$39, E245&gt;='club records'!$G$39), AND(D245='club records'!$F$40, E245&gt;='club records'!$G$40))), "CR", " ")</f>
        <v xml:space="preserve"> </v>
      </c>
      <c r="AI245" s="22" t="str">
        <f>IF(AND(A245="70H", AND(D245='club records'!$J$6, E245&lt;='club records'!$K$6)), "CR", " ")</f>
        <v xml:space="preserve"> </v>
      </c>
      <c r="AJ245" s="22" t="str">
        <f>IF(AND(A245="75H", AND(D245='club records'!$J$7, E245&lt;='club records'!$K$7)), "CR", " ")</f>
        <v xml:space="preserve"> </v>
      </c>
      <c r="AK245" s="22" t="str">
        <f>IF(AND(A245="80H", AND(D245='club records'!$J$8, E245&lt;='club records'!$K$8)), "CR", " ")</f>
        <v xml:space="preserve"> </v>
      </c>
      <c r="AL245" s="22" t="str">
        <f>IF(AND(A245="100H", OR(AND(D245='club records'!$J$9, E245&lt;='club records'!$K$9), AND(D245='club records'!$J$10, E245&lt;='club records'!$K$10))), "CR", " ")</f>
        <v xml:space="preserve"> </v>
      </c>
      <c r="AM245" s="22" t="str">
        <f>IF(AND(A245="300H", AND(D245='club records'!$J$11, E245&lt;='club records'!$K$11)), "CR", " ")</f>
        <v xml:space="preserve"> </v>
      </c>
      <c r="AN245" s="22" t="str">
        <f>IF(AND(A245="400H", OR(AND(D245='club records'!$J$12, E245&lt;='club records'!$K$12), AND(D245='club records'!$J$13, E245&lt;='club records'!$K$13), AND(D245='club records'!$J$14, E245&lt;='club records'!$K$14))), "CR", " ")</f>
        <v xml:space="preserve"> </v>
      </c>
      <c r="AO245" s="22" t="str">
        <f>IF(AND(A245="1500SC", OR(AND(D245='club records'!$J$15, E245&lt;='club records'!$K$15), AND(D245='club records'!$J$16, E245&lt;='club records'!$K$16))), "CR", " ")</f>
        <v xml:space="preserve"> </v>
      </c>
      <c r="AP245" s="22" t="str">
        <f>IF(AND(A245="2000SC", OR(AND(D245='club records'!$J$18, E245&lt;='club records'!$K$18), AND(D245='club records'!$J$19, E245&lt;='club records'!$K$19))), "CR", " ")</f>
        <v xml:space="preserve"> </v>
      </c>
      <c r="AQ245" s="22" t="str">
        <f>IF(AND(A245="3000SC", AND(D245='club records'!$J$21, E245&lt;='club records'!$K$21)), "CR", " ")</f>
        <v xml:space="preserve"> </v>
      </c>
      <c r="AR245" s="21" t="str">
        <f>IF(AND(A245="4x100", OR(AND(D245='club records'!$N$1, E245&lt;='club records'!$O$1), AND(D245='club records'!$N$2, E245&lt;='club records'!$O$2), AND(D245='club records'!$N$3, E245&lt;='club records'!$O$3), AND(D245='club records'!$N$4, E245&lt;='club records'!$O$4), AND(D245='club records'!$N$5, E245&lt;='club records'!$O$5))), "CR", " ")</f>
        <v xml:space="preserve"> </v>
      </c>
      <c r="AS245" s="21" t="str">
        <f>IF(AND(A245="4x200", OR(AND(D245='club records'!$N$6, E245&lt;='club records'!$O$6), AND(D245='club records'!$N$7, E245&lt;='club records'!$O$7), AND(D245='club records'!$N$8, E245&lt;='club records'!$O$8), AND(D245='club records'!$N$9, E245&lt;='club records'!$O$9), AND(D245='club records'!$N$10, E245&lt;='club records'!$O$10))), "CR", " ")</f>
        <v xml:space="preserve"> </v>
      </c>
      <c r="AT245" s="21" t="str">
        <f>IF(AND(A245="4x300", OR(AND(D245='club records'!$N$11, E245&lt;='club records'!$O$11), AND(D245='club records'!$N$12, E245&lt;='club records'!$O$12))), "CR", " ")</f>
        <v xml:space="preserve"> </v>
      </c>
      <c r="AU245" s="21" t="str">
        <f>IF(AND(A245="4x400", OR(AND(D245='club records'!$N$13, E245&lt;='club records'!$O$13), AND(D245='club records'!$N$14, E245&lt;='club records'!$O$14), AND(D245='club records'!$N$15, E245&lt;='club records'!$O$15))), "CR", " ")</f>
        <v xml:space="preserve"> </v>
      </c>
      <c r="AV245" s="21" t="str">
        <f>IF(AND(A245="3x800", OR(AND(D245='club records'!$N$16, E245&lt;='club records'!$O$16), AND(D245='club records'!$N$17, E245&lt;='club records'!$O$17), AND(D245='club records'!$N$18, E245&lt;='club records'!$O$18), AND(D245='club records'!$N$19, E245&lt;='club records'!$O$19))), "CR", " ")</f>
        <v xml:space="preserve"> </v>
      </c>
      <c r="AW245" s="21" t="str">
        <f>IF(AND(A245="pentathlon", OR(AND(D245='club records'!$N$21, E245&gt;='club records'!$O$21), AND(D245='club records'!$N$22, E245&gt;='club records'!$O$22), AND(D245='club records'!$N$23, E245&gt;='club records'!$O$23), AND(D245='club records'!$N$24, E245&gt;='club records'!$O$24), AND(D245='club records'!$N$25, E245&gt;='club records'!$O$25))), "CR", " ")</f>
        <v xml:space="preserve"> </v>
      </c>
      <c r="AX245" s="21" t="str">
        <f>IF(AND(A245="heptathlon", OR(AND(D245='club records'!$N$26, E245&gt;='club records'!$O$26), AND(D245='club records'!$N$27, E245&gt;='club records'!$O$27), AND(D245='club records'!$N$28, E245&gt;='club records'!$O$28), )), "CR", " ")</f>
        <v xml:space="preserve"> </v>
      </c>
    </row>
    <row r="246" spans="1:50" ht="15" x14ac:dyDescent="0.25">
      <c r="A246" s="2">
        <v>200</v>
      </c>
      <c r="B246" s="2" t="s">
        <v>65</v>
      </c>
      <c r="C246" s="2" t="s">
        <v>66</v>
      </c>
      <c r="D246" s="13" t="s">
        <v>46</v>
      </c>
      <c r="E246" s="14">
        <v>28.27</v>
      </c>
      <c r="F246" s="19">
        <v>43597</v>
      </c>
      <c r="G246" s="2" t="s">
        <v>341</v>
      </c>
      <c r="H246" s="2" t="s">
        <v>367</v>
      </c>
      <c r="I246" s="20" t="str">
        <f>IF(OR(K246="CR", J246="CR", L246="CR", M246="CR", N246="CR", O246="CR", P246="CR", Q246="CR", R246="CR", S246="CR",T246="CR", U246="CR", V246="CR", W246="CR", X246="CR", Y246="CR", Z246="CR", AA246="CR", AB246="CR", AC246="CR", AD246="CR", AE246="CR", AF246="CR", AG246="CR", AH246="CR", AI246="CR", AJ246="CR", AK246="CR", AL246="CR", AM246="CR", AN246="CR", AO246="CR", AP246="CR", AQ246="CR", AR246="CR", AS246="CR", AT246="CR", AU246="CR", AV246="CR", AW246="CR", AX246="CR"), "***CLUB RECORD***", "")</f>
        <v/>
      </c>
      <c r="J246" s="21" t="str">
        <f>IF(AND(A246=100, OR(AND(D246='club records'!$B$6, E246&lt;='club records'!$C$6), AND(D246='club records'!$B$7, E246&lt;='club records'!$C$7), AND(D246='club records'!$B$8, E246&lt;='club records'!$C$8), AND(D246='club records'!$B$9, E246&lt;='club records'!$C$9), AND(D246='club records'!$B$10, E246&lt;='club records'!$C$10))),"CR"," ")</f>
        <v xml:space="preserve"> </v>
      </c>
      <c r="K246" s="21" t="str">
        <f>IF(AND(A246=200, OR(AND(D246='club records'!$B$11, E246&lt;='club records'!$C$11), AND(D246='club records'!$B$12, E246&lt;='club records'!$C$12), AND(D246='club records'!$B$13, E246&lt;='club records'!$C$13), AND(D246='club records'!$B$14, E246&lt;='club records'!$C$14), AND(D246='club records'!$B$15, E246&lt;='club records'!$C$15))),"CR"," ")</f>
        <v xml:space="preserve"> </v>
      </c>
      <c r="L246" s="21" t="str">
        <f>IF(AND(A246=300, OR(AND(D246='club records'!$B$16, E246&lt;='club records'!$C$16), AND(D246='club records'!$B$17, E246&lt;='club records'!$C$17))),"CR"," ")</f>
        <v xml:space="preserve"> </v>
      </c>
      <c r="M246" s="21" t="str">
        <f>IF(AND(A246=400, OR(AND(D246='club records'!$B$19, E246&lt;='club records'!$C$19), AND(D246='club records'!$B$20, E246&lt;='club records'!$C$20), AND(D246='club records'!$B$21, E246&lt;='club records'!$C$21))),"CR"," ")</f>
        <v xml:space="preserve"> </v>
      </c>
      <c r="N246" s="21" t="str">
        <f>IF(AND(A246=800, OR(AND(D246='club records'!$B$22, E246&lt;='club records'!$C$22), AND(D246='club records'!$B$23, E246&lt;='club records'!$C$23), AND(D246='club records'!$B$24, E246&lt;='club records'!$C$24), AND(D246='club records'!$B$25, E246&lt;='club records'!$C$25), AND(D246='club records'!$B$26, E246&lt;='club records'!$C$26))),"CR"," ")</f>
        <v xml:space="preserve"> </v>
      </c>
      <c r="O246" s="21" t="str">
        <f>IF(AND(A246=1200, AND(D246='club records'!$B$28, E246&lt;='club records'!$C$28)),"CR"," ")</f>
        <v xml:space="preserve"> </v>
      </c>
      <c r="P246" s="21" t="str">
        <f>IF(AND(A246=1500, OR(AND(D246='club records'!$B$29, E246&lt;='club records'!$C$29), AND(D246='club records'!$B$30, E246&lt;='club records'!$C$30), AND(D246='club records'!$B$31, E246&lt;='club records'!$C$31), AND(D246='club records'!$B$32, E246&lt;='club records'!$C$32), AND(D246='club records'!$B$33, E246&lt;='club records'!$C$33))),"CR"," ")</f>
        <v xml:space="preserve"> </v>
      </c>
      <c r="Q246" s="21" t="str">
        <f>IF(AND(A246="1M", AND(D246='club records'!$B$37,E246&lt;='club records'!$C$37)),"CR"," ")</f>
        <v xml:space="preserve"> </v>
      </c>
      <c r="R246" s="21" t="str">
        <f>IF(AND(A246=3000, OR(AND(D246='club records'!$B$39, E246&lt;='club records'!$C$39), AND(D246='club records'!$B$40, E246&lt;='club records'!$C$40), AND(D246='club records'!$B$41, E246&lt;='club records'!$C$41))),"CR"," ")</f>
        <v xml:space="preserve"> </v>
      </c>
      <c r="S246" s="21" t="str">
        <f>IF(AND(A246=5000, OR(AND(D246='club records'!$B$42, E246&lt;='club records'!$C$42), AND(D246='club records'!$B$43, E246&lt;='club records'!$C$43))),"CR"," ")</f>
        <v xml:space="preserve"> </v>
      </c>
      <c r="T246" s="21" t="str">
        <f>IF(AND(A246=10000, OR(AND(D246='club records'!$B$44, E246&lt;='club records'!$C$44), AND(D246='club records'!$B$45, E246&lt;='club records'!$C$45))),"CR"," ")</f>
        <v xml:space="preserve"> </v>
      </c>
      <c r="U246" s="22" t="str">
        <f>IF(AND(A246="high jump", OR(AND(D246='club records'!$F$1, E246&gt;='club records'!$G$1), AND(D246='club records'!$F$2, E246&gt;='club records'!$G$2), AND(D246='club records'!$F$3, E246&gt;='club records'!$G$3),AND(D246='club records'!$F$4, E246&gt;='club records'!$G$4), AND(D246='club records'!$F$5, E246&gt;='club records'!$G$5))), "CR", " ")</f>
        <v xml:space="preserve"> </v>
      </c>
      <c r="V246" s="22" t="str">
        <f>IF(AND(A246="long jump", OR(AND(D246='club records'!$F$6, E246&gt;='club records'!$G$6), AND(D246='club records'!$F$7, E246&gt;='club records'!$G$7), AND(D246='club records'!$F$8, E246&gt;='club records'!$G$8), AND(D246='club records'!$F$9, E246&gt;='club records'!$G$9), AND(D246='club records'!$F$10, E246&gt;='club records'!$G$10))), "CR", " ")</f>
        <v xml:space="preserve"> </v>
      </c>
      <c r="W246" s="22" t="str">
        <f>IF(AND(A246="triple jump", OR(AND(D246='club records'!$F$11, E246&gt;='club records'!$G$11), AND(D246='club records'!$F$12, E246&gt;='club records'!$G$12), AND(D246='club records'!$F$13, E246&gt;='club records'!$G$13), AND(D246='club records'!$F$14, E246&gt;='club records'!$G$14), AND(D246='club records'!$F$15, E246&gt;='club records'!$G$15))), "CR", " ")</f>
        <v xml:space="preserve"> </v>
      </c>
      <c r="X246" s="22" t="str">
        <f>IF(AND(A246="pole vault", OR(AND(D246='club records'!$F$16, E246&gt;='club records'!$G$16), AND(D246='club records'!$F$17, E246&gt;='club records'!$G$17), AND(D246='club records'!$F$18, E246&gt;='club records'!$G$18), AND(D246='club records'!$F$19, E246&gt;='club records'!$G$19), AND(D246='club records'!$F$20, E246&gt;='club records'!$G$20))), "CR", " ")</f>
        <v xml:space="preserve"> </v>
      </c>
      <c r="Y246" s="22" t="str">
        <f>IF(AND(A246="discus 0.75", AND(D246='club records'!$F$21, E246&gt;='club records'!$G$21)), "CR", " ")</f>
        <v xml:space="preserve"> </v>
      </c>
      <c r="Z246" s="22" t="str">
        <f>IF(AND(A246="discus 1", OR(AND(D246='club records'!$F$22, E246&gt;='club records'!$G$22), AND(D246='club records'!$F$23, E246&gt;='club records'!$G$23), AND(D246='club records'!$F$24, E246&gt;='club records'!$G$24), AND(D246='club records'!$F$25, E246&gt;='club records'!$G$25))), "CR", " ")</f>
        <v xml:space="preserve"> </v>
      </c>
      <c r="AA246" s="22" t="str">
        <f>IF(AND(A246="hammer 3", OR(AND(D246='club records'!$F$26, E246&gt;='club records'!$G$26), AND(D246='club records'!$F$27, E246&gt;='club records'!$G$27), AND(D246='club records'!$F$28, E246&gt;='club records'!$G$28))), "CR", " ")</f>
        <v xml:space="preserve"> </v>
      </c>
      <c r="AB246" s="22" t="str">
        <f>IF(AND(A246="hammer 4", OR(AND(D246='club records'!$F$29, E246&gt;='club records'!$G$29), AND(D246='club records'!$F$30, E246&gt;='club records'!$G$30))), "CR", " ")</f>
        <v xml:space="preserve"> </v>
      </c>
      <c r="AC246" s="22" t="str">
        <f>IF(AND(A246="javelin 400", AND(D246='club records'!$F$31, E246&gt;='club records'!$G$31)), "CR", " ")</f>
        <v xml:space="preserve"> </v>
      </c>
      <c r="AD246" s="22" t="str">
        <f>IF(AND(A246="javelin 500", OR(AND(D246='club records'!$F$32, E246&gt;='club records'!$G$32), AND(D246='club records'!$F$33, E246&gt;='club records'!$G$33))), "CR", " ")</f>
        <v xml:space="preserve"> </v>
      </c>
      <c r="AE246" s="22" t="str">
        <f>IF(AND(A246="javelin 600", OR(AND(D246='club records'!$F$34, E246&gt;='club records'!$G$34), AND(D246='club records'!$F$35, E246&gt;='club records'!$G$35))), "CR", " ")</f>
        <v xml:space="preserve"> </v>
      </c>
      <c r="AF246" s="22" t="str">
        <f>IF(AND(A246="shot 2.72", AND(D246='club records'!$F$36, E246&gt;='club records'!$G$36)), "CR", " ")</f>
        <v xml:space="preserve"> </v>
      </c>
      <c r="AG246" s="22" t="str">
        <f>IF(AND(A246="shot 3", OR(AND(D246='club records'!$F$37, E246&gt;='club records'!$G$37), AND(D246='club records'!$F$38, E246&gt;='club records'!$G$38))), "CR", " ")</f>
        <v xml:space="preserve"> </v>
      </c>
      <c r="AH246" s="22" t="str">
        <f>IF(AND(A246="shot 4", OR(AND(D246='club records'!$F$39, E246&gt;='club records'!$G$39), AND(D246='club records'!$F$40, E246&gt;='club records'!$G$40))), "CR", " ")</f>
        <v xml:space="preserve"> </v>
      </c>
      <c r="AI246" s="22" t="str">
        <f>IF(AND(A246="70H", AND(D246='club records'!$J$6, E246&lt;='club records'!$K$6)), "CR", " ")</f>
        <v xml:space="preserve"> </v>
      </c>
      <c r="AJ246" s="22" t="str">
        <f>IF(AND(A246="75H", AND(D246='club records'!$J$7, E246&lt;='club records'!$K$7)), "CR", " ")</f>
        <v xml:space="preserve"> </v>
      </c>
      <c r="AK246" s="22" t="str">
        <f>IF(AND(A246="80H", AND(D246='club records'!$J$8, E246&lt;='club records'!$K$8)), "CR", " ")</f>
        <v xml:space="preserve"> </v>
      </c>
      <c r="AL246" s="22" t="str">
        <f>IF(AND(A246="100H", OR(AND(D246='club records'!$J$9, E246&lt;='club records'!$K$9), AND(D246='club records'!$J$10, E246&lt;='club records'!$K$10))), "CR", " ")</f>
        <v xml:space="preserve"> </v>
      </c>
      <c r="AM246" s="22" t="str">
        <f>IF(AND(A246="300H", AND(D246='club records'!$J$11, E246&lt;='club records'!$K$11)), "CR", " ")</f>
        <v xml:space="preserve"> </v>
      </c>
      <c r="AN246" s="22" t="str">
        <f>IF(AND(A246="400H", OR(AND(D246='club records'!$J$12, E246&lt;='club records'!$K$12), AND(D246='club records'!$J$13, E246&lt;='club records'!$K$13), AND(D246='club records'!$J$14, E246&lt;='club records'!$K$14))), "CR", " ")</f>
        <v xml:space="preserve"> </v>
      </c>
      <c r="AO246" s="22" t="str">
        <f>IF(AND(A246="1500SC", OR(AND(D246='club records'!$J$15, E246&lt;='club records'!$K$15), AND(D246='club records'!$J$16, E246&lt;='club records'!$K$16))), "CR", " ")</f>
        <v xml:space="preserve"> </v>
      </c>
      <c r="AP246" s="22" t="str">
        <f>IF(AND(A246="2000SC", OR(AND(D246='club records'!$J$18, E246&lt;='club records'!$K$18), AND(D246='club records'!$J$19, E246&lt;='club records'!$K$19))), "CR", " ")</f>
        <v xml:space="preserve"> </v>
      </c>
      <c r="AQ246" s="22" t="str">
        <f>IF(AND(A246="3000SC", AND(D246='club records'!$J$21, E246&lt;='club records'!$K$21)), "CR", " ")</f>
        <v xml:space="preserve"> </v>
      </c>
      <c r="AR246" s="21" t="str">
        <f>IF(AND(A246="4x100", OR(AND(D246='club records'!$N$1, E246&lt;='club records'!$O$1), AND(D246='club records'!$N$2, E246&lt;='club records'!$O$2), AND(D246='club records'!$N$3, E246&lt;='club records'!$O$3), AND(D246='club records'!$N$4, E246&lt;='club records'!$O$4), AND(D246='club records'!$N$5, E246&lt;='club records'!$O$5))), "CR", " ")</f>
        <v xml:space="preserve"> </v>
      </c>
      <c r="AS246" s="21" t="str">
        <f>IF(AND(A246="4x200", OR(AND(D246='club records'!$N$6, E246&lt;='club records'!$O$6), AND(D246='club records'!$N$7, E246&lt;='club records'!$O$7), AND(D246='club records'!$N$8, E246&lt;='club records'!$O$8), AND(D246='club records'!$N$9, E246&lt;='club records'!$O$9), AND(D246='club records'!$N$10, E246&lt;='club records'!$O$10))), "CR", " ")</f>
        <v xml:space="preserve"> </v>
      </c>
      <c r="AT246" s="21" t="str">
        <f>IF(AND(A246="4x300", OR(AND(D246='club records'!$N$11, E246&lt;='club records'!$O$11), AND(D246='club records'!$N$12, E246&lt;='club records'!$O$12))), "CR", " ")</f>
        <v xml:space="preserve"> </v>
      </c>
      <c r="AU246" s="21" t="str">
        <f>IF(AND(A246="4x400", OR(AND(D246='club records'!$N$13, E246&lt;='club records'!$O$13), AND(D246='club records'!$N$14, E246&lt;='club records'!$O$14), AND(D246='club records'!$N$15, E246&lt;='club records'!$O$15))), "CR", " ")</f>
        <v xml:space="preserve"> </v>
      </c>
      <c r="AV246" s="21" t="str">
        <f>IF(AND(A246="3x800", OR(AND(D246='club records'!$N$16, E246&lt;='club records'!$O$16), AND(D246='club records'!$N$17, E246&lt;='club records'!$O$17), AND(D246='club records'!$N$18, E246&lt;='club records'!$O$18), AND(D246='club records'!$N$19, E246&lt;='club records'!$O$19))), "CR", " ")</f>
        <v xml:space="preserve"> </v>
      </c>
      <c r="AW246" s="21" t="str">
        <f>IF(AND(A246="pentathlon", OR(AND(D246='club records'!$N$21, E246&gt;='club records'!$O$21), AND(D246='club records'!$N$22, E246&gt;='club records'!$O$22), AND(D246='club records'!$N$23, E246&gt;='club records'!$O$23), AND(D246='club records'!$N$24, E246&gt;='club records'!$O$24), AND(D246='club records'!$N$25, E246&gt;='club records'!$O$25))), "CR", " ")</f>
        <v xml:space="preserve"> </v>
      </c>
      <c r="AX246" s="21" t="str">
        <f>IF(AND(A246="heptathlon", OR(AND(D246='club records'!$N$26, E246&gt;='club records'!$O$26), AND(D246='club records'!$N$27, E246&gt;='club records'!$O$27), AND(D246='club records'!$N$28, E246&gt;='club records'!$O$28), )), "CR", " ")</f>
        <v xml:space="preserve"> </v>
      </c>
    </row>
    <row r="247" spans="1:50" ht="15" x14ac:dyDescent="0.25">
      <c r="A247" s="2">
        <v>200</v>
      </c>
      <c r="B247" s="2" t="s">
        <v>92</v>
      </c>
      <c r="C247" s="2" t="s">
        <v>49</v>
      </c>
      <c r="D247" s="13" t="s">
        <v>46</v>
      </c>
      <c r="E247" s="15">
        <v>28.4</v>
      </c>
      <c r="F247" s="19">
        <v>43569</v>
      </c>
      <c r="G247" s="2" t="s">
        <v>339</v>
      </c>
      <c r="H247" s="2" t="s">
        <v>334</v>
      </c>
      <c r="I247" s="20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1"/>
      <c r="AS247" s="21"/>
      <c r="AT247" s="21"/>
      <c r="AU247" s="21"/>
      <c r="AV247" s="21"/>
      <c r="AW247" s="21"/>
      <c r="AX247" s="21"/>
    </row>
    <row r="248" spans="1:50" ht="15" x14ac:dyDescent="0.25">
      <c r="A248" s="2">
        <v>200</v>
      </c>
      <c r="B248" s="2" t="s">
        <v>80</v>
      </c>
      <c r="C248" s="2" t="s">
        <v>101</v>
      </c>
      <c r="D248" s="13" t="s">
        <v>46</v>
      </c>
      <c r="E248" s="14">
        <v>28.96</v>
      </c>
      <c r="F248" s="19">
        <v>43607</v>
      </c>
      <c r="G248" s="2" t="s">
        <v>333</v>
      </c>
      <c r="H248" s="2" t="s">
        <v>334</v>
      </c>
      <c r="I248" s="20" t="str">
        <f>IF(OR(K248="CR", J248="CR", L248="CR", M248="CR", N248="CR", O248="CR", P248="CR", Q248="CR", R248="CR", S248="CR",T248="CR", U248="CR", V248="CR", W248="CR", X248="CR", Y248="CR", Z248="CR", AA248="CR", AB248="CR", AC248="CR", AD248="CR", AE248="CR", AF248="CR", AG248="CR", AH248="CR", AI248="CR", AJ248="CR", AK248="CR", AL248="CR", AM248="CR", AN248="CR", AO248="CR", AP248="CR", AQ248="CR", AR248="CR", AS248="CR", AT248="CR", AU248="CR", AV248="CR", AW248="CR", AX248="CR"), "***CLUB RECORD***", "")</f>
        <v/>
      </c>
      <c r="J248" s="21" t="str">
        <f>IF(AND(A248=100, OR(AND(D248='club records'!$B$6, E248&lt;='club records'!$C$6), AND(D248='club records'!$B$7, E248&lt;='club records'!$C$7), AND(D248='club records'!$B$8, E248&lt;='club records'!$C$8), AND(D248='club records'!$B$9, E248&lt;='club records'!$C$9), AND(D248='club records'!$B$10, E248&lt;='club records'!$C$10))),"CR"," ")</f>
        <v xml:space="preserve"> </v>
      </c>
      <c r="K248" s="21" t="str">
        <f>IF(AND(A248=200, OR(AND(D248='club records'!$B$11, E248&lt;='club records'!$C$11), AND(D248='club records'!$B$12, E248&lt;='club records'!$C$12), AND(D248='club records'!$B$13, E248&lt;='club records'!$C$13), AND(D248='club records'!$B$14, E248&lt;='club records'!$C$14), AND(D248='club records'!$B$15, E248&lt;='club records'!$C$15))),"CR"," ")</f>
        <v xml:space="preserve"> </v>
      </c>
      <c r="L248" s="21" t="str">
        <f>IF(AND(A248=300, OR(AND(D248='club records'!$B$16, E248&lt;='club records'!$C$16), AND(D248='club records'!$B$17, E248&lt;='club records'!$C$17))),"CR"," ")</f>
        <v xml:space="preserve"> </v>
      </c>
      <c r="M248" s="21" t="str">
        <f>IF(AND(A248=400, OR(AND(D248='club records'!$B$19, E248&lt;='club records'!$C$19), AND(D248='club records'!$B$20, E248&lt;='club records'!$C$20), AND(D248='club records'!$B$21, E248&lt;='club records'!$C$21))),"CR"," ")</f>
        <v xml:space="preserve"> </v>
      </c>
      <c r="N248" s="21" t="str">
        <f>IF(AND(A248=800, OR(AND(D248='club records'!$B$22, E248&lt;='club records'!$C$22), AND(D248='club records'!$B$23, E248&lt;='club records'!$C$23), AND(D248='club records'!$B$24, E248&lt;='club records'!$C$24), AND(D248='club records'!$B$25, E248&lt;='club records'!$C$25), AND(D248='club records'!$B$26, E248&lt;='club records'!$C$26))),"CR"," ")</f>
        <v xml:space="preserve"> </v>
      </c>
      <c r="O248" s="21" t="str">
        <f>IF(AND(A248=1200, AND(D248='club records'!$B$28, E248&lt;='club records'!$C$28)),"CR"," ")</f>
        <v xml:space="preserve"> </v>
      </c>
      <c r="P248" s="21" t="str">
        <f>IF(AND(A248=1500, OR(AND(D248='club records'!$B$29, E248&lt;='club records'!$C$29), AND(D248='club records'!$B$30, E248&lt;='club records'!$C$30), AND(D248='club records'!$B$31, E248&lt;='club records'!$C$31), AND(D248='club records'!$B$32, E248&lt;='club records'!$C$32), AND(D248='club records'!$B$33, E248&lt;='club records'!$C$33))),"CR"," ")</f>
        <v xml:space="preserve"> </v>
      </c>
      <c r="Q248" s="21" t="str">
        <f>IF(AND(A248="1M", AND(D248='club records'!$B$37,E248&lt;='club records'!$C$37)),"CR"," ")</f>
        <v xml:space="preserve"> </v>
      </c>
      <c r="R248" s="21" t="str">
        <f>IF(AND(A248=3000, OR(AND(D248='club records'!$B$39, E248&lt;='club records'!$C$39), AND(D248='club records'!$B$40, E248&lt;='club records'!$C$40), AND(D248='club records'!$B$41, E248&lt;='club records'!$C$41))),"CR"," ")</f>
        <v xml:space="preserve"> </v>
      </c>
      <c r="S248" s="21" t="str">
        <f>IF(AND(A248=5000, OR(AND(D248='club records'!$B$42, E248&lt;='club records'!$C$42), AND(D248='club records'!$B$43, E248&lt;='club records'!$C$43))),"CR"," ")</f>
        <v xml:space="preserve"> </v>
      </c>
      <c r="T248" s="21" t="str">
        <f>IF(AND(A248=10000, OR(AND(D248='club records'!$B$44, E248&lt;='club records'!$C$44), AND(D248='club records'!$B$45, E248&lt;='club records'!$C$45))),"CR"," ")</f>
        <v xml:space="preserve"> </v>
      </c>
      <c r="U248" s="22" t="str">
        <f>IF(AND(A248="high jump", OR(AND(D248='club records'!$F$1, E248&gt;='club records'!$G$1), AND(D248='club records'!$F$2, E248&gt;='club records'!$G$2), AND(D248='club records'!$F$3, E248&gt;='club records'!$G$3),AND(D248='club records'!$F$4, E248&gt;='club records'!$G$4), AND(D248='club records'!$F$5, E248&gt;='club records'!$G$5))), "CR", " ")</f>
        <v xml:space="preserve"> </v>
      </c>
      <c r="V248" s="22" t="str">
        <f>IF(AND(A248="long jump", OR(AND(D248='club records'!$F$6, E248&gt;='club records'!$G$6), AND(D248='club records'!$F$7, E248&gt;='club records'!$G$7), AND(D248='club records'!$F$8, E248&gt;='club records'!$G$8), AND(D248='club records'!$F$9, E248&gt;='club records'!$G$9), AND(D248='club records'!$F$10, E248&gt;='club records'!$G$10))), "CR", " ")</f>
        <v xml:space="preserve"> </v>
      </c>
      <c r="W248" s="22" t="str">
        <f>IF(AND(A248="triple jump", OR(AND(D248='club records'!$F$11, E248&gt;='club records'!$G$11), AND(D248='club records'!$F$12, E248&gt;='club records'!$G$12), AND(D248='club records'!$F$13, E248&gt;='club records'!$G$13), AND(D248='club records'!$F$14, E248&gt;='club records'!$G$14), AND(D248='club records'!$F$15, E248&gt;='club records'!$G$15))), "CR", " ")</f>
        <v xml:space="preserve"> </v>
      </c>
      <c r="X248" s="22" t="str">
        <f>IF(AND(A248="pole vault", OR(AND(D248='club records'!$F$16, E248&gt;='club records'!$G$16), AND(D248='club records'!$F$17, E248&gt;='club records'!$G$17), AND(D248='club records'!$F$18, E248&gt;='club records'!$G$18), AND(D248='club records'!$F$19, E248&gt;='club records'!$G$19), AND(D248='club records'!$F$20, E248&gt;='club records'!$G$20))), "CR", " ")</f>
        <v xml:space="preserve"> </v>
      </c>
      <c r="Y248" s="22" t="str">
        <f>IF(AND(A248="discus 0.75", AND(D248='club records'!$F$21, E248&gt;='club records'!$G$21)), "CR", " ")</f>
        <v xml:space="preserve"> </v>
      </c>
      <c r="Z248" s="22" t="str">
        <f>IF(AND(A248="discus 1", OR(AND(D248='club records'!$F$22, E248&gt;='club records'!$G$22), AND(D248='club records'!$F$23, E248&gt;='club records'!$G$23), AND(D248='club records'!$F$24, E248&gt;='club records'!$G$24), AND(D248='club records'!$F$25, E248&gt;='club records'!$G$25))), "CR", " ")</f>
        <v xml:space="preserve"> </v>
      </c>
      <c r="AA248" s="22" t="str">
        <f>IF(AND(A248="hammer 3", OR(AND(D248='club records'!$F$26, E248&gt;='club records'!$G$26), AND(D248='club records'!$F$27, E248&gt;='club records'!$G$27), AND(D248='club records'!$F$28, E248&gt;='club records'!$G$28))), "CR", " ")</f>
        <v xml:space="preserve"> </v>
      </c>
      <c r="AB248" s="22" t="str">
        <f>IF(AND(A248="hammer 4", OR(AND(D248='club records'!$F$29, E248&gt;='club records'!$G$29), AND(D248='club records'!$F$30, E248&gt;='club records'!$G$30))), "CR", " ")</f>
        <v xml:space="preserve"> </v>
      </c>
      <c r="AC248" s="22" t="str">
        <f>IF(AND(A248="javelin 400", AND(D248='club records'!$F$31, E248&gt;='club records'!$G$31)), "CR", " ")</f>
        <v xml:space="preserve"> </v>
      </c>
      <c r="AD248" s="22" t="str">
        <f>IF(AND(A248="javelin 500", OR(AND(D248='club records'!$F$32, E248&gt;='club records'!$G$32), AND(D248='club records'!$F$33, E248&gt;='club records'!$G$33))), "CR", " ")</f>
        <v xml:space="preserve"> </v>
      </c>
      <c r="AE248" s="22" t="str">
        <f>IF(AND(A248="javelin 600", OR(AND(D248='club records'!$F$34, E248&gt;='club records'!$G$34), AND(D248='club records'!$F$35, E248&gt;='club records'!$G$35))), "CR", " ")</f>
        <v xml:space="preserve"> </v>
      </c>
      <c r="AF248" s="22" t="str">
        <f>IF(AND(A248="shot 2.72", AND(D248='club records'!$F$36, E248&gt;='club records'!$G$36)), "CR", " ")</f>
        <v xml:space="preserve"> </v>
      </c>
      <c r="AG248" s="22" t="str">
        <f>IF(AND(A248="shot 3", OR(AND(D248='club records'!$F$37, E248&gt;='club records'!$G$37), AND(D248='club records'!$F$38, E248&gt;='club records'!$G$38))), "CR", " ")</f>
        <v xml:space="preserve"> </v>
      </c>
      <c r="AH248" s="22" t="str">
        <f>IF(AND(A248="shot 4", OR(AND(D248='club records'!$F$39, E248&gt;='club records'!$G$39), AND(D248='club records'!$F$40, E248&gt;='club records'!$G$40))), "CR", " ")</f>
        <v xml:space="preserve"> </v>
      </c>
      <c r="AI248" s="22" t="str">
        <f>IF(AND(A248="70H", AND(D248='club records'!$J$6, E248&lt;='club records'!$K$6)), "CR", " ")</f>
        <v xml:space="preserve"> </v>
      </c>
      <c r="AJ248" s="22" t="str">
        <f>IF(AND(A248="75H", AND(D248='club records'!$J$7, E248&lt;='club records'!$K$7)), "CR", " ")</f>
        <v xml:space="preserve"> </v>
      </c>
      <c r="AK248" s="22" t="str">
        <f>IF(AND(A248="80H", AND(D248='club records'!$J$8, E248&lt;='club records'!$K$8)), "CR", " ")</f>
        <v xml:space="preserve"> </v>
      </c>
      <c r="AL248" s="22" t="str">
        <f>IF(AND(A248="100H", OR(AND(D248='club records'!$J$9, E248&lt;='club records'!$K$9), AND(D248='club records'!$J$10, E248&lt;='club records'!$K$10))), "CR", " ")</f>
        <v xml:space="preserve"> </v>
      </c>
      <c r="AM248" s="22" t="str">
        <f>IF(AND(A248="300H", AND(D248='club records'!$J$11, E248&lt;='club records'!$K$11)), "CR", " ")</f>
        <v xml:space="preserve"> </v>
      </c>
      <c r="AN248" s="22" t="str">
        <f>IF(AND(A248="400H", OR(AND(D248='club records'!$J$12, E248&lt;='club records'!$K$12), AND(D248='club records'!$J$13, E248&lt;='club records'!$K$13), AND(D248='club records'!$J$14, E248&lt;='club records'!$K$14))), "CR", " ")</f>
        <v xml:space="preserve"> </v>
      </c>
      <c r="AO248" s="22" t="str">
        <f>IF(AND(A248="1500SC", OR(AND(D248='club records'!$J$15, E248&lt;='club records'!$K$15), AND(D248='club records'!$J$16, E248&lt;='club records'!$K$16))), "CR", " ")</f>
        <v xml:space="preserve"> </v>
      </c>
      <c r="AP248" s="22" t="str">
        <f>IF(AND(A248="2000SC", OR(AND(D248='club records'!$J$18, E248&lt;='club records'!$K$18), AND(D248='club records'!$J$19, E248&lt;='club records'!$K$19))), "CR", " ")</f>
        <v xml:space="preserve"> </v>
      </c>
      <c r="AQ248" s="22" t="str">
        <f>IF(AND(A248="3000SC", AND(D248='club records'!$J$21, E248&lt;='club records'!$K$21)), "CR", " ")</f>
        <v xml:space="preserve"> </v>
      </c>
      <c r="AR248" s="21" t="str">
        <f>IF(AND(A248="4x100", OR(AND(D248='club records'!$N$1, E248&lt;='club records'!$O$1), AND(D248='club records'!$N$2, E248&lt;='club records'!$O$2), AND(D248='club records'!$N$3, E248&lt;='club records'!$O$3), AND(D248='club records'!$N$4, E248&lt;='club records'!$O$4), AND(D248='club records'!$N$5, E248&lt;='club records'!$O$5))), "CR", " ")</f>
        <v xml:space="preserve"> </v>
      </c>
      <c r="AS248" s="21" t="str">
        <f>IF(AND(A248="4x200", OR(AND(D248='club records'!$N$6, E248&lt;='club records'!$O$6), AND(D248='club records'!$N$7, E248&lt;='club records'!$O$7), AND(D248='club records'!$N$8, E248&lt;='club records'!$O$8), AND(D248='club records'!$N$9, E248&lt;='club records'!$O$9), AND(D248='club records'!$N$10, E248&lt;='club records'!$O$10))), "CR", " ")</f>
        <v xml:space="preserve"> </v>
      </c>
      <c r="AT248" s="21" t="str">
        <f>IF(AND(A248="4x300", OR(AND(D248='club records'!$N$11, E248&lt;='club records'!$O$11), AND(D248='club records'!$N$12, E248&lt;='club records'!$O$12))), "CR", " ")</f>
        <v xml:space="preserve"> </v>
      </c>
      <c r="AU248" s="21" t="str">
        <f>IF(AND(A248="4x400", OR(AND(D248='club records'!$N$13, E248&lt;='club records'!$O$13), AND(D248='club records'!$N$14, E248&lt;='club records'!$O$14), AND(D248='club records'!$N$15, E248&lt;='club records'!$O$15))), "CR", " ")</f>
        <v xml:space="preserve"> </v>
      </c>
      <c r="AV248" s="21" t="str">
        <f>IF(AND(A248="3x800", OR(AND(D248='club records'!$N$16, E248&lt;='club records'!$O$16), AND(D248='club records'!$N$17, E248&lt;='club records'!$O$17), AND(D248='club records'!$N$18, E248&lt;='club records'!$O$18), AND(D248='club records'!$N$19, E248&lt;='club records'!$O$19))), "CR", " ")</f>
        <v xml:space="preserve"> </v>
      </c>
      <c r="AW248" s="21" t="str">
        <f>IF(AND(A248="pentathlon", OR(AND(D248='club records'!$N$21, E248&gt;='club records'!$O$21), AND(D248='club records'!$N$22, E248&gt;='club records'!$O$22), AND(D248='club records'!$N$23, E248&gt;='club records'!$O$23), AND(D248='club records'!$N$24, E248&gt;='club records'!$O$24), AND(D248='club records'!$N$25, E248&gt;='club records'!$O$25))), "CR", " ")</f>
        <v xml:space="preserve"> </v>
      </c>
      <c r="AX248" s="21" t="str">
        <f>IF(AND(A248="heptathlon", OR(AND(D248='club records'!$N$26, E248&gt;='club records'!$O$26), AND(D248='club records'!$N$27, E248&gt;='club records'!$O$27), AND(D248='club records'!$N$28, E248&gt;='club records'!$O$28), )), "CR", " ")</f>
        <v xml:space="preserve"> </v>
      </c>
    </row>
    <row r="249" spans="1:50" ht="15" x14ac:dyDescent="0.25">
      <c r="A249" s="2">
        <v>200</v>
      </c>
      <c r="B249" s="2" t="s">
        <v>104</v>
      </c>
      <c r="C249" s="2" t="s">
        <v>73</v>
      </c>
      <c r="D249" s="13" t="s">
        <v>46</v>
      </c>
      <c r="E249" s="14">
        <v>29.24</v>
      </c>
      <c r="F249" s="19">
        <v>43569</v>
      </c>
      <c r="G249" s="2" t="s">
        <v>335</v>
      </c>
      <c r="H249" s="2" t="s">
        <v>336</v>
      </c>
      <c r="I249" s="20" t="str">
        <f>IF(OR(K249="CR", J249="CR", L249="CR", M249="CR", N249="CR", O249="CR", P249="CR", Q249="CR", R249="CR", S249="CR",T249="CR", U249="CR", V249="CR", W249="CR", X249="CR", Y249="CR", Z249="CR", AA249="CR", AB249="CR", AC249="CR", AD249="CR", AE249="CR", AF249="CR", AG249="CR", AH249="CR", AI249="CR", AJ249="CR", AK249="CR", AL249="CR", AM249="CR", AN249="CR", AO249="CR", AP249="CR", AQ249="CR", AR249="CR", AS249="CR", AT249="CR", AU249="CR", AV249="CR", AW249="CR", AX249="CR"), "***CLUB RECORD***", "")</f>
        <v/>
      </c>
      <c r="J249" s="21" t="str">
        <f>IF(AND(A249=100, OR(AND(D249='club records'!$B$6, E249&lt;='club records'!$C$6), AND(D249='club records'!$B$7, E249&lt;='club records'!$C$7), AND(D249='club records'!$B$8, E249&lt;='club records'!$C$8), AND(D249='club records'!$B$9, E249&lt;='club records'!$C$9), AND(D249='club records'!$B$10, E249&lt;='club records'!$C$10))),"CR"," ")</f>
        <v xml:space="preserve"> </v>
      </c>
      <c r="K249" s="21" t="str">
        <f>IF(AND(A249=200, OR(AND(D249='club records'!$B$11, E249&lt;='club records'!$C$11), AND(D249='club records'!$B$12, E249&lt;='club records'!$C$12), AND(D249='club records'!$B$13, E249&lt;='club records'!$C$13), AND(D249='club records'!$B$14, E249&lt;='club records'!$C$14), AND(D249='club records'!$B$15, E249&lt;='club records'!$C$15))),"CR"," ")</f>
        <v xml:space="preserve"> </v>
      </c>
      <c r="L249" s="21" t="str">
        <f>IF(AND(A249=300, OR(AND(D249='club records'!$B$16, E249&lt;='club records'!$C$16), AND(D249='club records'!$B$17, E249&lt;='club records'!$C$17))),"CR"," ")</f>
        <v xml:space="preserve"> </v>
      </c>
      <c r="M249" s="21" t="str">
        <f>IF(AND(A249=400, OR(AND(D249='club records'!$B$19, E249&lt;='club records'!$C$19), AND(D249='club records'!$B$20, E249&lt;='club records'!$C$20), AND(D249='club records'!$B$21, E249&lt;='club records'!$C$21))),"CR"," ")</f>
        <v xml:space="preserve"> </v>
      </c>
      <c r="N249" s="21" t="str">
        <f>IF(AND(A249=800, OR(AND(D249='club records'!$B$22, E249&lt;='club records'!$C$22), AND(D249='club records'!$B$23, E249&lt;='club records'!$C$23), AND(D249='club records'!$B$24, E249&lt;='club records'!$C$24), AND(D249='club records'!$B$25, E249&lt;='club records'!$C$25), AND(D249='club records'!$B$26, E249&lt;='club records'!$C$26))),"CR"," ")</f>
        <v xml:space="preserve"> </v>
      </c>
      <c r="O249" s="21" t="str">
        <f>IF(AND(A249=1200, AND(D249='club records'!$B$28, E249&lt;='club records'!$C$28)),"CR"," ")</f>
        <v xml:space="preserve"> </v>
      </c>
      <c r="P249" s="21" t="str">
        <f>IF(AND(A249=1500, OR(AND(D249='club records'!$B$29, E249&lt;='club records'!$C$29), AND(D249='club records'!$B$30, E249&lt;='club records'!$C$30), AND(D249='club records'!$B$31, E249&lt;='club records'!$C$31), AND(D249='club records'!$B$32, E249&lt;='club records'!$C$32), AND(D249='club records'!$B$33, E249&lt;='club records'!$C$33))),"CR"," ")</f>
        <v xml:space="preserve"> </v>
      </c>
      <c r="Q249" s="21" t="str">
        <f>IF(AND(A249="1M", AND(D249='club records'!$B$37,E249&lt;='club records'!$C$37)),"CR"," ")</f>
        <v xml:space="preserve"> </v>
      </c>
      <c r="R249" s="21" t="str">
        <f>IF(AND(A249=3000, OR(AND(D249='club records'!$B$39, E249&lt;='club records'!$C$39), AND(D249='club records'!$B$40, E249&lt;='club records'!$C$40), AND(D249='club records'!$B$41, E249&lt;='club records'!$C$41))),"CR"," ")</f>
        <v xml:space="preserve"> </v>
      </c>
      <c r="S249" s="21" t="str">
        <f>IF(AND(A249=5000, OR(AND(D249='club records'!$B$42, E249&lt;='club records'!$C$42), AND(D249='club records'!$B$43, E249&lt;='club records'!$C$43))),"CR"," ")</f>
        <v xml:space="preserve"> </v>
      </c>
      <c r="T249" s="21" t="str">
        <f>IF(AND(A249=10000, OR(AND(D249='club records'!$B$44, E249&lt;='club records'!$C$44), AND(D249='club records'!$B$45, E249&lt;='club records'!$C$45))),"CR"," ")</f>
        <v xml:space="preserve"> </v>
      </c>
      <c r="U249" s="22" t="str">
        <f>IF(AND(A249="high jump", OR(AND(D249='club records'!$F$1, E249&gt;='club records'!$G$1), AND(D249='club records'!$F$2, E249&gt;='club records'!$G$2), AND(D249='club records'!$F$3, E249&gt;='club records'!$G$3),AND(D249='club records'!$F$4, E249&gt;='club records'!$G$4), AND(D249='club records'!$F$5, E249&gt;='club records'!$G$5))), "CR", " ")</f>
        <v xml:space="preserve"> </v>
      </c>
      <c r="V249" s="22" t="str">
        <f>IF(AND(A249="long jump", OR(AND(D249='club records'!$F$6, E249&gt;='club records'!$G$6), AND(D249='club records'!$F$7, E249&gt;='club records'!$G$7), AND(D249='club records'!$F$8, E249&gt;='club records'!$G$8), AND(D249='club records'!$F$9, E249&gt;='club records'!$G$9), AND(D249='club records'!$F$10, E249&gt;='club records'!$G$10))), "CR", " ")</f>
        <v xml:space="preserve"> </v>
      </c>
      <c r="W249" s="22" t="str">
        <f>IF(AND(A249="triple jump", OR(AND(D249='club records'!$F$11, E249&gt;='club records'!$G$11), AND(D249='club records'!$F$12, E249&gt;='club records'!$G$12), AND(D249='club records'!$F$13, E249&gt;='club records'!$G$13), AND(D249='club records'!$F$14, E249&gt;='club records'!$G$14), AND(D249='club records'!$F$15, E249&gt;='club records'!$G$15))), "CR", " ")</f>
        <v xml:space="preserve"> </v>
      </c>
      <c r="X249" s="22" t="str">
        <f>IF(AND(A249="pole vault", OR(AND(D249='club records'!$F$16, E249&gt;='club records'!$G$16), AND(D249='club records'!$F$17, E249&gt;='club records'!$G$17), AND(D249='club records'!$F$18, E249&gt;='club records'!$G$18), AND(D249='club records'!$F$19, E249&gt;='club records'!$G$19), AND(D249='club records'!$F$20, E249&gt;='club records'!$G$20))), "CR", " ")</f>
        <v xml:space="preserve"> </v>
      </c>
      <c r="Y249" s="22" t="str">
        <f>IF(AND(A249="discus 0.75", AND(D249='club records'!$F$21, E249&gt;='club records'!$G$21)), "CR", " ")</f>
        <v xml:space="preserve"> </v>
      </c>
      <c r="Z249" s="22" t="str">
        <f>IF(AND(A249="discus 1", OR(AND(D249='club records'!$F$22, E249&gt;='club records'!$G$22), AND(D249='club records'!$F$23, E249&gt;='club records'!$G$23), AND(D249='club records'!$F$24, E249&gt;='club records'!$G$24), AND(D249='club records'!$F$25, E249&gt;='club records'!$G$25))), "CR", " ")</f>
        <v xml:space="preserve"> </v>
      </c>
      <c r="AA249" s="22" t="str">
        <f>IF(AND(A249="hammer 3", OR(AND(D249='club records'!$F$26, E249&gt;='club records'!$G$26), AND(D249='club records'!$F$27, E249&gt;='club records'!$G$27), AND(D249='club records'!$F$28, E249&gt;='club records'!$G$28))), "CR", " ")</f>
        <v xml:space="preserve"> </v>
      </c>
      <c r="AB249" s="22" t="str">
        <f>IF(AND(A249="hammer 4", OR(AND(D249='club records'!$F$29, E249&gt;='club records'!$G$29), AND(D249='club records'!$F$30, E249&gt;='club records'!$G$30))), "CR", " ")</f>
        <v xml:space="preserve"> </v>
      </c>
      <c r="AC249" s="22" t="str">
        <f>IF(AND(A249="javelin 400", AND(D249='club records'!$F$31, E249&gt;='club records'!$G$31)), "CR", " ")</f>
        <v xml:space="preserve"> </v>
      </c>
      <c r="AD249" s="22" t="str">
        <f>IF(AND(A249="javelin 500", OR(AND(D249='club records'!$F$32, E249&gt;='club records'!$G$32), AND(D249='club records'!$F$33, E249&gt;='club records'!$G$33))), "CR", " ")</f>
        <v xml:space="preserve"> </v>
      </c>
      <c r="AE249" s="22" t="str">
        <f>IF(AND(A249="javelin 600", OR(AND(D249='club records'!$F$34, E249&gt;='club records'!$G$34), AND(D249='club records'!$F$35, E249&gt;='club records'!$G$35))), "CR", " ")</f>
        <v xml:space="preserve"> </v>
      </c>
      <c r="AF249" s="22" t="str">
        <f>IF(AND(A249="shot 2.72", AND(D249='club records'!$F$36, E249&gt;='club records'!$G$36)), "CR", " ")</f>
        <v xml:space="preserve"> </v>
      </c>
      <c r="AG249" s="22" t="str">
        <f>IF(AND(A249="shot 3", OR(AND(D249='club records'!$F$37, E249&gt;='club records'!$G$37), AND(D249='club records'!$F$38, E249&gt;='club records'!$G$38))), "CR", " ")</f>
        <v xml:space="preserve"> </v>
      </c>
      <c r="AH249" s="22" t="str">
        <f>IF(AND(A249="shot 4", OR(AND(D249='club records'!$F$39, E249&gt;='club records'!$G$39), AND(D249='club records'!$F$40, E249&gt;='club records'!$G$40))), "CR", " ")</f>
        <v xml:space="preserve"> </v>
      </c>
      <c r="AI249" s="22" t="str">
        <f>IF(AND(A249="70H", AND(D249='club records'!$J$6, E249&lt;='club records'!$K$6)), "CR", " ")</f>
        <v xml:space="preserve"> </v>
      </c>
      <c r="AJ249" s="22" t="str">
        <f>IF(AND(A249="75H", AND(D249='club records'!$J$7, E249&lt;='club records'!$K$7)), "CR", " ")</f>
        <v xml:space="preserve"> </v>
      </c>
      <c r="AK249" s="22" t="str">
        <f>IF(AND(A249="80H", AND(D249='club records'!$J$8, E249&lt;='club records'!$K$8)), "CR", " ")</f>
        <v xml:space="preserve"> </v>
      </c>
      <c r="AL249" s="22" t="str">
        <f>IF(AND(A249="100H", OR(AND(D249='club records'!$J$9, E249&lt;='club records'!$K$9), AND(D249='club records'!$J$10, E249&lt;='club records'!$K$10))), "CR", " ")</f>
        <v xml:space="preserve"> </v>
      </c>
      <c r="AM249" s="22" t="str">
        <f>IF(AND(A249="300H", AND(D249='club records'!$J$11, E249&lt;='club records'!$K$11)), "CR", " ")</f>
        <v xml:space="preserve"> </v>
      </c>
      <c r="AN249" s="22" t="str">
        <f>IF(AND(A249="400H", OR(AND(D249='club records'!$J$12, E249&lt;='club records'!$K$12), AND(D249='club records'!$J$13, E249&lt;='club records'!$K$13), AND(D249='club records'!$J$14, E249&lt;='club records'!$K$14))), "CR", " ")</f>
        <v xml:space="preserve"> </v>
      </c>
      <c r="AO249" s="22" t="str">
        <f>IF(AND(A249="1500SC", OR(AND(D249='club records'!$J$15, E249&lt;='club records'!$K$15), AND(D249='club records'!$J$16, E249&lt;='club records'!$K$16))), "CR", " ")</f>
        <v xml:space="preserve"> </v>
      </c>
      <c r="AP249" s="22" t="str">
        <f>IF(AND(A249="2000SC", OR(AND(D249='club records'!$J$18, E249&lt;='club records'!$K$18), AND(D249='club records'!$J$19, E249&lt;='club records'!$K$19))), "CR", " ")</f>
        <v xml:space="preserve"> </v>
      </c>
      <c r="AQ249" s="22" t="str">
        <f>IF(AND(A249="3000SC", AND(D249='club records'!$J$21, E249&lt;='club records'!$K$21)), "CR", " ")</f>
        <v xml:space="preserve"> </v>
      </c>
      <c r="AR249" s="21" t="str">
        <f>IF(AND(A249="4x100", OR(AND(D249='club records'!$N$1, E249&lt;='club records'!$O$1), AND(D249='club records'!$N$2, E249&lt;='club records'!$O$2), AND(D249='club records'!$N$3, E249&lt;='club records'!$O$3), AND(D249='club records'!$N$4, E249&lt;='club records'!$O$4), AND(D249='club records'!$N$5, E249&lt;='club records'!$O$5))), "CR", " ")</f>
        <v xml:space="preserve"> </v>
      </c>
      <c r="AS249" s="21" t="str">
        <f>IF(AND(A249="4x200", OR(AND(D249='club records'!$N$6, E249&lt;='club records'!$O$6), AND(D249='club records'!$N$7, E249&lt;='club records'!$O$7), AND(D249='club records'!$N$8, E249&lt;='club records'!$O$8), AND(D249='club records'!$N$9, E249&lt;='club records'!$O$9), AND(D249='club records'!$N$10, E249&lt;='club records'!$O$10))), "CR", " ")</f>
        <v xml:space="preserve"> </v>
      </c>
      <c r="AT249" s="21" t="str">
        <f>IF(AND(A249="4x300", OR(AND(D249='club records'!$N$11, E249&lt;='club records'!$O$11), AND(D249='club records'!$N$12, E249&lt;='club records'!$O$12))), "CR", " ")</f>
        <v xml:space="preserve"> </v>
      </c>
      <c r="AU249" s="21" t="str">
        <f>IF(AND(A249="4x400", OR(AND(D249='club records'!$N$13, E249&lt;='club records'!$O$13), AND(D249='club records'!$N$14, E249&lt;='club records'!$O$14), AND(D249='club records'!$N$15, E249&lt;='club records'!$O$15))), "CR", " ")</f>
        <v xml:space="preserve"> </v>
      </c>
      <c r="AV249" s="21" t="str">
        <f>IF(AND(A249="3x800", OR(AND(D249='club records'!$N$16, E249&lt;='club records'!$O$16), AND(D249='club records'!$N$17, E249&lt;='club records'!$O$17), AND(D249='club records'!$N$18, E249&lt;='club records'!$O$18), AND(D249='club records'!$N$19, E249&lt;='club records'!$O$19))), "CR", " ")</f>
        <v xml:space="preserve"> </v>
      </c>
      <c r="AW249" s="21" t="str">
        <f>IF(AND(A249="pentathlon", OR(AND(D249='club records'!$N$21, E249&gt;='club records'!$O$21), AND(D249='club records'!$N$22, E249&gt;='club records'!$O$22), AND(D249='club records'!$N$23, E249&gt;='club records'!$O$23), AND(D249='club records'!$N$24, E249&gt;='club records'!$O$24), AND(D249='club records'!$N$25, E249&gt;='club records'!$O$25))), "CR", " ")</f>
        <v xml:space="preserve"> </v>
      </c>
      <c r="AX249" s="21" t="str">
        <f>IF(AND(A249="heptathlon", OR(AND(D249='club records'!$N$26, E249&gt;='club records'!$O$26), AND(D249='club records'!$N$27, E249&gt;='club records'!$O$27), AND(D249='club records'!$N$28, E249&gt;='club records'!$O$28), )), "CR", " ")</f>
        <v xml:space="preserve"> </v>
      </c>
    </row>
    <row r="250" spans="1:50" ht="15" x14ac:dyDescent="0.25">
      <c r="A250" s="2">
        <v>200</v>
      </c>
      <c r="B250" s="2" t="s">
        <v>31</v>
      </c>
      <c r="C250" s="2" t="s">
        <v>126</v>
      </c>
      <c r="D250" s="13" t="s">
        <v>46</v>
      </c>
      <c r="E250" s="14">
        <v>30.69</v>
      </c>
      <c r="F250" s="19">
        <v>39903</v>
      </c>
      <c r="G250" s="2" t="s">
        <v>294</v>
      </c>
      <c r="H250" s="2" t="s">
        <v>295</v>
      </c>
      <c r="I250" s="20" t="str">
        <f>IF(OR(K250="CR", J250="CR", L250="CR", M250="CR", N250="CR", O250="CR", P250="CR", Q250="CR", R250="CR", S250="CR",T250="CR", U250="CR", V250="CR", W250="CR", X250="CR", Y250="CR", Z250="CR", AA250="CR", AB250="CR", AC250="CR", AD250="CR", AE250="CR", AF250="CR", AG250="CR", AH250="CR", AI250="CR", AJ250="CR", AK250="CR", AL250="CR", AM250="CR", AN250="CR", AO250="CR", AP250="CR", AQ250="CR", AR250="CR", AS250="CR", AT250="CR", AU250="CR", AV250="CR", AW250="CR", AX250="CR"), "***CLUB RECORD***", "")</f>
        <v/>
      </c>
      <c r="J250" s="21" t="str">
        <f>IF(AND(A250=100, OR(AND(D250='club records'!$B$6, E250&lt;='club records'!$C$6), AND(D250='club records'!$B$7, E250&lt;='club records'!$C$7), AND(D250='club records'!$B$8, E250&lt;='club records'!$C$8), AND(D250='club records'!$B$9, E250&lt;='club records'!$C$9), AND(D250='club records'!$B$10, E250&lt;='club records'!$C$10))),"CR"," ")</f>
        <v xml:space="preserve"> </v>
      </c>
      <c r="K250" s="21" t="str">
        <f>IF(AND(A250=200, OR(AND(D250='club records'!$B$11, E250&lt;='club records'!$C$11), AND(D250='club records'!$B$12, E250&lt;='club records'!$C$12), AND(D250='club records'!$B$13, E250&lt;='club records'!$C$13), AND(D250='club records'!$B$14, E250&lt;='club records'!$C$14), AND(D250='club records'!$B$15, E250&lt;='club records'!$C$15))),"CR"," ")</f>
        <v xml:space="preserve"> </v>
      </c>
      <c r="L250" s="21" t="str">
        <f>IF(AND(A250=300, OR(AND(D250='club records'!$B$16, E250&lt;='club records'!$C$16), AND(D250='club records'!$B$17, E250&lt;='club records'!$C$17))),"CR"," ")</f>
        <v xml:space="preserve"> </v>
      </c>
      <c r="M250" s="21" t="str">
        <f>IF(AND(A250=400, OR(AND(D250='club records'!$B$19, E250&lt;='club records'!$C$19), AND(D250='club records'!$B$20, E250&lt;='club records'!$C$20), AND(D250='club records'!$B$21, E250&lt;='club records'!$C$21))),"CR"," ")</f>
        <v xml:space="preserve"> </v>
      </c>
      <c r="N250" s="21" t="str">
        <f>IF(AND(A250=800, OR(AND(D250='club records'!$B$22, E250&lt;='club records'!$C$22), AND(D250='club records'!$B$23, E250&lt;='club records'!$C$23), AND(D250='club records'!$B$24, E250&lt;='club records'!$C$24), AND(D250='club records'!$B$25, E250&lt;='club records'!$C$25), AND(D250='club records'!$B$26, E250&lt;='club records'!$C$26))),"CR"," ")</f>
        <v xml:space="preserve"> </v>
      </c>
      <c r="O250" s="21" t="str">
        <f>IF(AND(A250=1200, AND(D250='club records'!$B$28, E250&lt;='club records'!$C$28)),"CR"," ")</f>
        <v xml:space="preserve"> </v>
      </c>
      <c r="P250" s="21" t="str">
        <f>IF(AND(A250=1500, OR(AND(D250='club records'!$B$29, E250&lt;='club records'!$C$29), AND(D250='club records'!$B$30, E250&lt;='club records'!$C$30), AND(D250='club records'!$B$31, E250&lt;='club records'!$C$31), AND(D250='club records'!$B$32, E250&lt;='club records'!$C$32), AND(D250='club records'!$B$33, E250&lt;='club records'!$C$33))),"CR"," ")</f>
        <v xml:space="preserve"> </v>
      </c>
      <c r="Q250" s="21" t="str">
        <f>IF(AND(A250="1M", AND(D250='club records'!$B$37,E250&lt;='club records'!$C$37)),"CR"," ")</f>
        <v xml:space="preserve"> </v>
      </c>
      <c r="R250" s="21" t="str">
        <f>IF(AND(A250=3000, OR(AND(D250='club records'!$B$39, E250&lt;='club records'!$C$39), AND(D250='club records'!$B$40, E250&lt;='club records'!$C$40), AND(D250='club records'!$B$41, E250&lt;='club records'!$C$41))),"CR"," ")</f>
        <v xml:space="preserve"> </v>
      </c>
      <c r="S250" s="21" t="str">
        <f>IF(AND(A250=5000, OR(AND(D250='club records'!$B$42, E250&lt;='club records'!$C$42), AND(D250='club records'!$B$43, E250&lt;='club records'!$C$43))),"CR"," ")</f>
        <v xml:space="preserve"> </v>
      </c>
      <c r="T250" s="21" t="str">
        <f>IF(AND(A250=10000, OR(AND(D250='club records'!$B$44, E250&lt;='club records'!$C$44), AND(D250='club records'!$B$45, E250&lt;='club records'!$C$45))),"CR"," ")</f>
        <v xml:space="preserve"> </v>
      </c>
      <c r="U250" s="22" t="str">
        <f>IF(AND(A250="high jump", OR(AND(D250='club records'!$F$1, E250&gt;='club records'!$G$1), AND(D250='club records'!$F$2, E250&gt;='club records'!$G$2), AND(D250='club records'!$F$3, E250&gt;='club records'!$G$3),AND(D250='club records'!$F$4, E250&gt;='club records'!$G$4), AND(D250='club records'!$F$5, E250&gt;='club records'!$G$5))), "CR", " ")</f>
        <v xml:space="preserve"> </v>
      </c>
      <c r="V250" s="22" t="str">
        <f>IF(AND(A250="long jump", OR(AND(D250='club records'!$F$6, E250&gt;='club records'!$G$6), AND(D250='club records'!$F$7, E250&gt;='club records'!$G$7), AND(D250='club records'!$F$8, E250&gt;='club records'!$G$8), AND(D250='club records'!$F$9, E250&gt;='club records'!$G$9), AND(D250='club records'!$F$10, E250&gt;='club records'!$G$10))), "CR", " ")</f>
        <v xml:space="preserve"> </v>
      </c>
      <c r="W250" s="22" t="str">
        <f>IF(AND(A250="triple jump", OR(AND(D250='club records'!$F$11, E250&gt;='club records'!$G$11), AND(D250='club records'!$F$12, E250&gt;='club records'!$G$12), AND(D250='club records'!$F$13, E250&gt;='club records'!$G$13), AND(D250='club records'!$F$14, E250&gt;='club records'!$G$14), AND(D250='club records'!$F$15, E250&gt;='club records'!$G$15))), "CR", " ")</f>
        <v xml:space="preserve"> </v>
      </c>
      <c r="X250" s="22" t="str">
        <f>IF(AND(A250="pole vault", OR(AND(D250='club records'!$F$16, E250&gt;='club records'!$G$16), AND(D250='club records'!$F$17, E250&gt;='club records'!$G$17), AND(D250='club records'!$F$18, E250&gt;='club records'!$G$18), AND(D250='club records'!$F$19, E250&gt;='club records'!$G$19), AND(D250='club records'!$F$20, E250&gt;='club records'!$G$20))), "CR", " ")</f>
        <v xml:space="preserve"> </v>
      </c>
      <c r="Y250" s="22" t="str">
        <f>IF(AND(A250="discus 0.75", AND(D250='club records'!$F$21, E250&gt;='club records'!$G$21)), "CR", " ")</f>
        <v xml:space="preserve"> </v>
      </c>
      <c r="Z250" s="22" t="str">
        <f>IF(AND(A250="discus 1", OR(AND(D250='club records'!$F$22, E250&gt;='club records'!$G$22), AND(D250='club records'!$F$23, E250&gt;='club records'!$G$23), AND(D250='club records'!$F$24, E250&gt;='club records'!$G$24), AND(D250='club records'!$F$25, E250&gt;='club records'!$G$25))), "CR", " ")</f>
        <v xml:space="preserve"> </v>
      </c>
      <c r="AA250" s="22" t="str">
        <f>IF(AND(A250="hammer 3", OR(AND(D250='club records'!$F$26, E250&gt;='club records'!$G$26), AND(D250='club records'!$F$27, E250&gt;='club records'!$G$27), AND(D250='club records'!$F$28, E250&gt;='club records'!$G$28))), "CR", " ")</f>
        <v xml:space="preserve"> </v>
      </c>
      <c r="AB250" s="22" t="str">
        <f>IF(AND(A250="hammer 4", OR(AND(D250='club records'!$F$29, E250&gt;='club records'!$G$29), AND(D250='club records'!$F$30, E250&gt;='club records'!$G$30))), "CR", " ")</f>
        <v xml:space="preserve"> </v>
      </c>
      <c r="AC250" s="22" t="str">
        <f>IF(AND(A250="javelin 400", AND(D250='club records'!$F$31, E250&gt;='club records'!$G$31)), "CR", " ")</f>
        <v xml:space="preserve"> </v>
      </c>
      <c r="AD250" s="22" t="str">
        <f>IF(AND(A250="javelin 500", OR(AND(D250='club records'!$F$32, E250&gt;='club records'!$G$32), AND(D250='club records'!$F$33, E250&gt;='club records'!$G$33))), "CR", " ")</f>
        <v xml:space="preserve"> </v>
      </c>
      <c r="AE250" s="22" t="str">
        <f>IF(AND(A250="javelin 600", OR(AND(D250='club records'!$F$34, E250&gt;='club records'!$G$34), AND(D250='club records'!$F$35, E250&gt;='club records'!$G$35))), "CR", " ")</f>
        <v xml:space="preserve"> </v>
      </c>
      <c r="AF250" s="22" t="str">
        <f>IF(AND(A250="shot 2.72", AND(D250='club records'!$F$36, E250&gt;='club records'!$G$36)), "CR", " ")</f>
        <v xml:space="preserve"> </v>
      </c>
      <c r="AG250" s="22" t="str">
        <f>IF(AND(A250="shot 3", OR(AND(D250='club records'!$F$37, E250&gt;='club records'!$G$37), AND(D250='club records'!$F$38, E250&gt;='club records'!$G$38))), "CR", " ")</f>
        <v xml:space="preserve"> </v>
      </c>
      <c r="AH250" s="22" t="str">
        <f>IF(AND(A250="shot 4", OR(AND(D250='club records'!$F$39, E250&gt;='club records'!$G$39), AND(D250='club records'!$F$40, E250&gt;='club records'!$G$40))), "CR", " ")</f>
        <v xml:space="preserve"> </v>
      </c>
      <c r="AI250" s="22" t="str">
        <f>IF(AND(A250="70H", AND(D250='club records'!$J$6, E250&lt;='club records'!$K$6)), "CR", " ")</f>
        <v xml:space="preserve"> </v>
      </c>
      <c r="AJ250" s="22" t="str">
        <f>IF(AND(A250="75H", AND(D250='club records'!$J$7, E250&lt;='club records'!$K$7)), "CR", " ")</f>
        <v xml:space="preserve"> </v>
      </c>
      <c r="AK250" s="22" t="str">
        <f>IF(AND(A250="80H", AND(D250='club records'!$J$8, E250&lt;='club records'!$K$8)), "CR", " ")</f>
        <v xml:space="preserve"> </v>
      </c>
      <c r="AL250" s="22" t="str">
        <f>IF(AND(A250="100H", OR(AND(D250='club records'!$J$9, E250&lt;='club records'!$K$9), AND(D250='club records'!$J$10, E250&lt;='club records'!$K$10))), "CR", " ")</f>
        <v xml:space="preserve"> </v>
      </c>
      <c r="AM250" s="22" t="str">
        <f>IF(AND(A250="300H", AND(D250='club records'!$J$11, E250&lt;='club records'!$K$11)), "CR", " ")</f>
        <v xml:space="preserve"> </v>
      </c>
      <c r="AN250" s="22" t="str">
        <f>IF(AND(A250="400H", OR(AND(D250='club records'!$J$12, E250&lt;='club records'!$K$12), AND(D250='club records'!$J$13, E250&lt;='club records'!$K$13), AND(D250='club records'!$J$14, E250&lt;='club records'!$K$14))), "CR", " ")</f>
        <v xml:space="preserve"> </v>
      </c>
      <c r="AO250" s="22" t="str">
        <f>IF(AND(A250="1500SC", OR(AND(D250='club records'!$J$15, E250&lt;='club records'!$K$15), AND(D250='club records'!$J$16, E250&lt;='club records'!$K$16))), "CR", " ")</f>
        <v xml:space="preserve"> </v>
      </c>
      <c r="AP250" s="22" t="str">
        <f>IF(AND(A250="2000SC", OR(AND(D250='club records'!$J$18, E250&lt;='club records'!$K$18), AND(D250='club records'!$J$19, E250&lt;='club records'!$K$19))), "CR", " ")</f>
        <v xml:space="preserve"> </v>
      </c>
      <c r="AQ250" s="22" t="str">
        <f>IF(AND(A250="3000SC", AND(D250='club records'!$J$21, E250&lt;='club records'!$K$21)), "CR", " ")</f>
        <v xml:space="preserve"> </v>
      </c>
      <c r="AR250" s="21" t="str">
        <f>IF(AND(A250="4x100", OR(AND(D250='club records'!$N$1, E250&lt;='club records'!$O$1), AND(D250='club records'!$N$2, E250&lt;='club records'!$O$2), AND(D250='club records'!$N$3, E250&lt;='club records'!$O$3), AND(D250='club records'!$N$4, E250&lt;='club records'!$O$4), AND(D250='club records'!$N$5, E250&lt;='club records'!$O$5))), "CR", " ")</f>
        <v xml:space="preserve"> </v>
      </c>
      <c r="AS250" s="21" t="str">
        <f>IF(AND(A250="4x200", OR(AND(D250='club records'!$N$6, E250&lt;='club records'!$O$6), AND(D250='club records'!$N$7, E250&lt;='club records'!$O$7), AND(D250='club records'!$N$8, E250&lt;='club records'!$O$8), AND(D250='club records'!$N$9, E250&lt;='club records'!$O$9), AND(D250='club records'!$N$10, E250&lt;='club records'!$O$10))), "CR", " ")</f>
        <v xml:space="preserve"> </v>
      </c>
      <c r="AT250" s="21" t="str">
        <f>IF(AND(A250="4x300", OR(AND(D250='club records'!$N$11, E250&lt;='club records'!$O$11), AND(D250='club records'!$N$12, E250&lt;='club records'!$O$12))), "CR", " ")</f>
        <v xml:space="preserve"> </v>
      </c>
      <c r="AU250" s="21" t="str">
        <f>IF(AND(A250="4x400", OR(AND(D250='club records'!$N$13, E250&lt;='club records'!$O$13), AND(D250='club records'!$N$14, E250&lt;='club records'!$O$14), AND(D250='club records'!$N$15, E250&lt;='club records'!$O$15))), "CR", " ")</f>
        <v xml:space="preserve"> </v>
      </c>
      <c r="AV250" s="21" t="str">
        <f>IF(AND(A250="3x800", OR(AND(D250='club records'!$N$16, E250&lt;='club records'!$O$16), AND(D250='club records'!$N$17, E250&lt;='club records'!$O$17), AND(D250='club records'!$N$18, E250&lt;='club records'!$O$18), AND(D250='club records'!$N$19, E250&lt;='club records'!$O$19))), "CR", " ")</f>
        <v xml:space="preserve"> </v>
      </c>
      <c r="AW250" s="21" t="str">
        <f>IF(AND(A250="pentathlon", OR(AND(D250='club records'!$N$21, E250&gt;='club records'!$O$21), AND(D250='club records'!$N$22, E250&gt;='club records'!$O$22), AND(D250='club records'!$N$23, E250&gt;='club records'!$O$23), AND(D250='club records'!$N$24, E250&gt;='club records'!$O$24), AND(D250='club records'!$N$25, E250&gt;='club records'!$O$25))), "CR", " ")</f>
        <v xml:space="preserve"> </v>
      </c>
      <c r="AX250" s="21" t="str">
        <f>IF(AND(A250="heptathlon", OR(AND(D250='club records'!$N$26, E250&gt;='club records'!$O$26), AND(D250='club records'!$N$27, E250&gt;='club records'!$O$27), AND(D250='club records'!$N$28, E250&gt;='club records'!$O$28), )), "CR", " ")</f>
        <v xml:space="preserve"> </v>
      </c>
    </row>
    <row r="251" spans="1:50" ht="15" x14ac:dyDescent="0.25">
      <c r="A251" s="2">
        <v>200</v>
      </c>
      <c r="B251" s="2" t="s">
        <v>136</v>
      </c>
      <c r="C251" s="2" t="s">
        <v>137</v>
      </c>
      <c r="D251" s="13" t="s">
        <v>46</v>
      </c>
      <c r="E251" s="14">
        <v>31.3</v>
      </c>
      <c r="F251" s="19">
        <v>39903</v>
      </c>
      <c r="G251" s="2" t="s">
        <v>294</v>
      </c>
      <c r="H251" s="2" t="s">
        <v>295</v>
      </c>
      <c r="I251" s="20" t="str">
        <f>IF(OR(K251="CR", J251="CR", L251="CR", M251="CR", N251="CR", O251="CR", P251="CR", Q251="CR", R251="CR", S251="CR",T251="CR", U251="CR", V251="CR", W251="CR", X251="CR", Y251="CR", Z251="CR", AA251="CR", AB251="CR", AC251="CR", AD251="CR", AE251="CR", AF251="CR", AG251="CR", AH251="CR", AI251="CR", AJ251="CR", AK251="CR", AL251="CR", AM251="CR", AN251="CR", AO251="CR", AP251="CR", AQ251="CR", AR251="CR", AS251="CR", AT251="CR", AU251="CR", AV251="CR", AW251="CR", AX251="CR"), "***CLUB RECORD***", "")</f>
        <v/>
      </c>
      <c r="J251" s="21" t="str">
        <f>IF(AND(A251=100, OR(AND(D251='club records'!$B$6, E251&lt;='club records'!$C$6), AND(D251='club records'!$B$7, E251&lt;='club records'!$C$7), AND(D251='club records'!$B$8, E251&lt;='club records'!$C$8), AND(D251='club records'!$B$9, E251&lt;='club records'!$C$9), AND(D251='club records'!$B$10, E251&lt;='club records'!$C$10))),"CR"," ")</f>
        <v xml:space="preserve"> </v>
      </c>
      <c r="K251" s="21" t="str">
        <f>IF(AND(A251=200, OR(AND(D251='club records'!$B$11, E251&lt;='club records'!$C$11), AND(D251='club records'!$B$12, E251&lt;='club records'!$C$12), AND(D251='club records'!$B$13, E251&lt;='club records'!$C$13), AND(D251='club records'!$B$14, E251&lt;='club records'!$C$14), AND(D251='club records'!$B$15, E251&lt;='club records'!$C$15))),"CR"," ")</f>
        <v xml:space="preserve"> </v>
      </c>
      <c r="L251" s="21" t="str">
        <f>IF(AND(A251=300, OR(AND(D251='club records'!$B$16, E251&lt;='club records'!$C$16), AND(D251='club records'!$B$17, E251&lt;='club records'!$C$17))),"CR"," ")</f>
        <v xml:space="preserve"> </v>
      </c>
      <c r="M251" s="21" t="str">
        <f>IF(AND(A251=400, OR(AND(D251='club records'!$B$19, E251&lt;='club records'!$C$19), AND(D251='club records'!$B$20, E251&lt;='club records'!$C$20), AND(D251='club records'!$B$21, E251&lt;='club records'!$C$21))),"CR"," ")</f>
        <v xml:space="preserve"> </v>
      </c>
      <c r="N251" s="21" t="str">
        <f>IF(AND(A251=800, OR(AND(D251='club records'!$B$22, E251&lt;='club records'!$C$22), AND(D251='club records'!$B$23, E251&lt;='club records'!$C$23), AND(D251='club records'!$B$24, E251&lt;='club records'!$C$24), AND(D251='club records'!$B$25, E251&lt;='club records'!$C$25), AND(D251='club records'!$B$26, E251&lt;='club records'!$C$26))),"CR"," ")</f>
        <v xml:space="preserve"> </v>
      </c>
      <c r="O251" s="21" t="str">
        <f>IF(AND(A251=1200, AND(D251='club records'!$B$28, E251&lt;='club records'!$C$28)),"CR"," ")</f>
        <v xml:space="preserve"> </v>
      </c>
      <c r="P251" s="21" t="str">
        <f>IF(AND(A251=1500, OR(AND(D251='club records'!$B$29, E251&lt;='club records'!$C$29), AND(D251='club records'!$B$30, E251&lt;='club records'!$C$30), AND(D251='club records'!$B$31, E251&lt;='club records'!$C$31), AND(D251='club records'!$B$32, E251&lt;='club records'!$C$32), AND(D251='club records'!$B$33, E251&lt;='club records'!$C$33))),"CR"," ")</f>
        <v xml:space="preserve"> </v>
      </c>
      <c r="Q251" s="21" t="str">
        <f>IF(AND(A251="1M", AND(D251='club records'!$B$37,E251&lt;='club records'!$C$37)),"CR"," ")</f>
        <v xml:space="preserve"> </v>
      </c>
      <c r="R251" s="21" t="str">
        <f>IF(AND(A251=3000, OR(AND(D251='club records'!$B$39, E251&lt;='club records'!$C$39), AND(D251='club records'!$B$40, E251&lt;='club records'!$C$40), AND(D251='club records'!$B$41, E251&lt;='club records'!$C$41))),"CR"," ")</f>
        <v xml:space="preserve"> </v>
      </c>
      <c r="S251" s="21" t="str">
        <f>IF(AND(A251=5000, OR(AND(D251='club records'!$B$42, E251&lt;='club records'!$C$42), AND(D251='club records'!$B$43, E251&lt;='club records'!$C$43))),"CR"," ")</f>
        <v xml:space="preserve"> </v>
      </c>
      <c r="T251" s="21" t="str">
        <f>IF(AND(A251=10000, OR(AND(D251='club records'!$B$44, E251&lt;='club records'!$C$44), AND(D251='club records'!$B$45, E251&lt;='club records'!$C$45))),"CR"," ")</f>
        <v xml:space="preserve"> </v>
      </c>
      <c r="U251" s="22" t="str">
        <f>IF(AND(A251="high jump", OR(AND(D251='club records'!$F$1, E251&gt;='club records'!$G$1), AND(D251='club records'!$F$2, E251&gt;='club records'!$G$2), AND(D251='club records'!$F$3, E251&gt;='club records'!$G$3),AND(D251='club records'!$F$4, E251&gt;='club records'!$G$4), AND(D251='club records'!$F$5, E251&gt;='club records'!$G$5))), "CR", " ")</f>
        <v xml:space="preserve"> </v>
      </c>
      <c r="V251" s="22" t="str">
        <f>IF(AND(A251="long jump", OR(AND(D251='club records'!$F$6, E251&gt;='club records'!$G$6), AND(D251='club records'!$F$7, E251&gt;='club records'!$G$7), AND(D251='club records'!$F$8, E251&gt;='club records'!$G$8), AND(D251='club records'!$F$9, E251&gt;='club records'!$G$9), AND(D251='club records'!$F$10, E251&gt;='club records'!$G$10))), "CR", " ")</f>
        <v xml:space="preserve"> </v>
      </c>
      <c r="W251" s="22" t="str">
        <f>IF(AND(A251="triple jump", OR(AND(D251='club records'!$F$11, E251&gt;='club records'!$G$11), AND(D251='club records'!$F$12, E251&gt;='club records'!$G$12), AND(D251='club records'!$F$13, E251&gt;='club records'!$G$13), AND(D251='club records'!$F$14, E251&gt;='club records'!$G$14), AND(D251='club records'!$F$15, E251&gt;='club records'!$G$15))), "CR", " ")</f>
        <v xml:space="preserve"> </v>
      </c>
      <c r="X251" s="22" t="str">
        <f>IF(AND(A251="pole vault", OR(AND(D251='club records'!$F$16, E251&gt;='club records'!$G$16), AND(D251='club records'!$F$17, E251&gt;='club records'!$G$17), AND(D251='club records'!$F$18, E251&gt;='club records'!$G$18), AND(D251='club records'!$F$19, E251&gt;='club records'!$G$19), AND(D251='club records'!$F$20, E251&gt;='club records'!$G$20))), "CR", " ")</f>
        <v xml:space="preserve"> </v>
      </c>
      <c r="Y251" s="22" t="str">
        <f>IF(AND(A251="discus 0.75", AND(D251='club records'!$F$21, E251&gt;='club records'!$G$21)), "CR", " ")</f>
        <v xml:space="preserve"> </v>
      </c>
      <c r="Z251" s="22" t="str">
        <f>IF(AND(A251="discus 1", OR(AND(D251='club records'!$F$22, E251&gt;='club records'!$G$22), AND(D251='club records'!$F$23, E251&gt;='club records'!$G$23), AND(D251='club records'!$F$24, E251&gt;='club records'!$G$24), AND(D251='club records'!$F$25, E251&gt;='club records'!$G$25))), "CR", " ")</f>
        <v xml:space="preserve"> </v>
      </c>
      <c r="AA251" s="22" t="str">
        <f>IF(AND(A251="hammer 3", OR(AND(D251='club records'!$F$26, E251&gt;='club records'!$G$26), AND(D251='club records'!$F$27, E251&gt;='club records'!$G$27), AND(D251='club records'!$F$28, E251&gt;='club records'!$G$28))), "CR", " ")</f>
        <v xml:space="preserve"> </v>
      </c>
      <c r="AB251" s="22" t="str">
        <f>IF(AND(A251="hammer 4", OR(AND(D251='club records'!$F$29, E251&gt;='club records'!$G$29), AND(D251='club records'!$F$30, E251&gt;='club records'!$G$30))), "CR", " ")</f>
        <v xml:space="preserve"> </v>
      </c>
      <c r="AC251" s="22" t="str">
        <f>IF(AND(A251="javelin 400", AND(D251='club records'!$F$31, E251&gt;='club records'!$G$31)), "CR", " ")</f>
        <v xml:space="preserve"> </v>
      </c>
      <c r="AD251" s="22" t="str">
        <f>IF(AND(A251="javelin 500", OR(AND(D251='club records'!$F$32, E251&gt;='club records'!$G$32), AND(D251='club records'!$F$33, E251&gt;='club records'!$G$33))), "CR", " ")</f>
        <v xml:space="preserve"> </v>
      </c>
      <c r="AE251" s="22" t="str">
        <f>IF(AND(A251="javelin 600", OR(AND(D251='club records'!$F$34, E251&gt;='club records'!$G$34), AND(D251='club records'!$F$35, E251&gt;='club records'!$G$35))), "CR", " ")</f>
        <v xml:space="preserve"> </v>
      </c>
      <c r="AF251" s="22" t="str">
        <f>IF(AND(A251="shot 2.72", AND(D251='club records'!$F$36, E251&gt;='club records'!$G$36)), "CR", " ")</f>
        <v xml:space="preserve"> </v>
      </c>
      <c r="AG251" s="22" t="str">
        <f>IF(AND(A251="shot 3", OR(AND(D251='club records'!$F$37, E251&gt;='club records'!$G$37), AND(D251='club records'!$F$38, E251&gt;='club records'!$G$38))), "CR", " ")</f>
        <v xml:space="preserve"> </v>
      </c>
      <c r="AH251" s="22" t="str">
        <f>IF(AND(A251="shot 4", OR(AND(D251='club records'!$F$39, E251&gt;='club records'!$G$39), AND(D251='club records'!$F$40, E251&gt;='club records'!$G$40))), "CR", " ")</f>
        <v xml:space="preserve"> </v>
      </c>
      <c r="AI251" s="22" t="str">
        <f>IF(AND(A251="70H", AND(D251='club records'!$J$6, E251&lt;='club records'!$K$6)), "CR", " ")</f>
        <v xml:space="preserve"> </v>
      </c>
      <c r="AJ251" s="22" t="str">
        <f>IF(AND(A251="75H", AND(D251='club records'!$J$7, E251&lt;='club records'!$K$7)), "CR", " ")</f>
        <v xml:space="preserve"> </v>
      </c>
      <c r="AK251" s="22" t="str">
        <f>IF(AND(A251="80H", AND(D251='club records'!$J$8, E251&lt;='club records'!$K$8)), "CR", " ")</f>
        <v xml:space="preserve"> </v>
      </c>
      <c r="AL251" s="22" t="str">
        <f>IF(AND(A251="100H", OR(AND(D251='club records'!$J$9, E251&lt;='club records'!$K$9), AND(D251='club records'!$J$10, E251&lt;='club records'!$K$10))), "CR", " ")</f>
        <v xml:space="preserve"> </v>
      </c>
      <c r="AM251" s="22" t="str">
        <f>IF(AND(A251="300H", AND(D251='club records'!$J$11, E251&lt;='club records'!$K$11)), "CR", " ")</f>
        <v xml:space="preserve"> </v>
      </c>
      <c r="AN251" s="22" t="str">
        <f>IF(AND(A251="400H", OR(AND(D251='club records'!$J$12, E251&lt;='club records'!$K$12), AND(D251='club records'!$J$13, E251&lt;='club records'!$K$13), AND(D251='club records'!$J$14, E251&lt;='club records'!$K$14))), "CR", " ")</f>
        <v xml:space="preserve"> </v>
      </c>
      <c r="AO251" s="22" t="str">
        <f>IF(AND(A251="1500SC", OR(AND(D251='club records'!$J$15, E251&lt;='club records'!$K$15), AND(D251='club records'!$J$16, E251&lt;='club records'!$K$16))), "CR", " ")</f>
        <v xml:space="preserve"> </v>
      </c>
      <c r="AP251" s="22" t="str">
        <f>IF(AND(A251="2000SC", OR(AND(D251='club records'!$J$18, E251&lt;='club records'!$K$18), AND(D251='club records'!$J$19, E251&lt;='club records'!$K$19))), "CR", " ")</f>
        <v xml:space="preserve"> </v>
      </c>
      <c r="AQ251" s="22" t="str">
        <f>IF(AND(A251="3000SC", AND(D251='club records'!$J$21, E251&lt;='club records'!$K$21)), "CR", " ")</f>
        <v xml:space="preserve"> </v>
      </c>
      <c r="AR251" s="21" t="str">
        <f>IF(AND(A251="4x100", OR(AND(D251='club records'!$N$1, E251&lt;='club records'!$O$1), AND(D251='club records'!$N$2, E251&lt;='club records'!$O$2), AND(D251='club records'!$N$3, E251&lt;='club records'!$O$3), AND(D251='club records'!$N$4, E251&lt;='club records'!$O$4), AND(D251='club records'!$N$5, E251&lt;='club records'!$O$5))), "CR", " ")</f>
        <v xml:space="preserve"> </v>
      </c>
      <c r="AS251" s="21" t="str">
        <f>IF(AND(A251="4x200", OR(AND(D251='club records'!$N$6, E251&lt;='club records'!$O$6), AND(D251='club records'!$N$7, E251&lt;='club records'!$O$7), AND(D251='club records'!$N$8, E251&lt;='club records'!$O$8), AND(D251='club records'!$N$9, E251&lt;='club records'!$O$9), AND(D251='club records'!$N$10, E251&lt;='club records'!$O$10))), "CR", " ")</f>
        <v xml:space="preserve"> </v>
      </c>
      <c r="AT251" s="21" t="str">
        <f>IF(AND(A251="4x300", OR(AND(D251='club records'!$N$11, E251&lt;='club records'!$O$11), AND(D251='club records'!$N$12, E251&lt;='club records'!$O$12))), "CR", " ")</f>
        <v xml:space="preserve"> </v>
      </c>
      <c r="AU251" s="21" t="str">
        <f>IF(AND(A251="4x400", OR(AND(D251='club records'!$N$13, E251&lt;='club records'!$O$13), AND(D251='club records'!$N$14, E251&lt;='club records'!$O$14), AND(D251='club records'!$N$15, E251&lt;='club records'!$O$15))), "CR", " ")</f>
        <v xml:space="preserve"> </v>
      </c>
      <c r="AV251" s="21" t="str">
        <f>IF(AND(A251="3x800", OR(AND(D251='club records'!$N$16, E251&lt;='club records'!$O$16), AND(D251='club records'!$N$17, E251&lt;='club records'!$O$17), AND(D251='club records'!$N$18, E251&lt;='club records'!$O$18), AND(D251='club records'!$N$19, E251&lt;='club records'!$O$19))), "CR", " ")</f>
        <v xml:space="preserve"> </v>
      </c>
      <c r="AW251" s="21" t="str">
        <f>IF(AND(A251="pentathlon", OR(AND(D251='club records'!$N$21, E251&gt;='club records'!$O$21), AND(D251='club records'!$N$22, E251&gt;='club records'!$O$22), AND(D251='club records'!$N$23, E251&gt;='club records'!$O$23), AND(D251='club records'!$N$24, E251&gt;='club records'!$O$24), AND(D251='club records'!$N$25, E251&gt;='club records'!$O$25))), "CR", " ")</f>
        <v xml:space="preserve"> </v>
      </c>
      <c r="AX251" s="21" t="str">
        <f>IF(AND(A251="heptathlon", OR(AND(D251='club records'!$N$26, E251&gt;='club records'!$O$26), AND(D251='club records'!$N$27, E251&gt;='club records'!$O$27), AND(D251='club records'!$N$28, E251&gt;='club records'!$O$28), )), "CR", " ")</f>
        <v xml:space="preserve"> </v>
      </c>
    </row>
    <row r="252" spans="1:50" ht="15" x14ac:dyDescent="0.25">
      <c r="A252" s="12">
        <v>300</v>
      </c>
      <c r="B252" s="12" t="s">
        <v>31</v>
      </c>
      <c r="C252" s="12" t="s">
        <v>34</v>
      </c>
      <c r="D252" s="16" t="s">
        <v>46</v>
      </c>
      <c r="E252" s="17">
        <v>41.93</v>
      </c>
      <c r="F252" s="25">
        <v>43596</v>
      </c>
      <c r="G252" s="12" t="s">
        <v>341</v>
      </c>
      <c r="H252" s="12" t="s">
        <v>367</v>
      </c>
      <c r="I252" s="20" t="str">
        <f>IF(OR(K252="CR", J252="CR", L252="CR", M252="CR", N252="CR", O252="CR", P252="CR", Q252="CR", R252="CR", S252="CR",T252="CR", U252="CR", V252="CR", W252="CR", X252="CR", Y252="CR", Z252="CR", AA252="CR", AB252="CR", AC252="CR", AD252="CR", AE252="CR", AF252="CR", AG252="CR", AH252="CR", AI252="CR", AJ252="CR", AK252="CR", AL252="CR", AM252="CR", AN252="CR", AO252="CR", AP252="CR", AQ252="CR", AR252="CR", AS252="CR", AT252="CR", AU252="CR", AV252="CR", AW252="CR", AX252="CR"), "***CLUB RECORD***", "")</f>
        <v>***CLUB RECORD***</v>
      </c>
      <c r="J252" s="21" t="str">
        <f>IF(AND(A252=100, OR(AND(D252='club records'!$B$6, E252&lt;='club records'!$C$6), AND(D252='club records'!$B$7, E252&lt;='club records'!$C$7), AND(D252='club records'!$B$8, E252&lt;='club records'!$C$8), AND(D252='club records'!$B$9, E252&lt;='club records'!$C$9), AND(D252='club records'!$B$10, E252&lt;='club records'!$C$10))),"CR"," ")</f>
        <v xml:space="preserve"> </v>
      </c>
      <c r="K252" s="21" t="str">
        <f>IF(AND(A252=200, OR(AND(D252='club records'!$B$11, E252&lt;='club records'!$C$11), AND(D252='club records'!$B$12, E252&lt;='club records'!$C$12), AND(D252='club records'!$B$13, E252&lt;='club records'!$C$13), AND(D252='club records'!$B$14, E252&lt;='club records'!$C$14), AND(D252='club records'!$B$15, E252&lt;='club records'!$C$15))),"CR"," ")</f>
        <v xml:space="preserve"> </v>
      </c>
      <c r="L252" s="21" t="str">
        <f>IF(AND(A252=300, OR(AND(D252='club records'!$B$16, E252&lt;='club records'!$C$16), AND(D252='club records'!$B$17, E252&lt;='club records'!$C$17))),"CR"," ")</f>
        <v>CR</v>
      </c>
      <c r="M252" s="21" t="str">
        <f>IF(AND(A252=400, OR(AND(D252='club records'!$B$19, E252&lt;='club records'!$C$19), AND(D252='club records'!$B$20, E252&lt;='club records'!$C$20), AND(D252='club records'!$B$21, E252&lt;='club records'!$C$21))),"CR"," ")</f>
        <v xml:space="preserve"> </v>
      </c>
      <c r="N252" s="21" t="str">
        <f>IF(AND(A252=800, OR(AND(D252='club records'!$B$22, E252&lt;='club records'!$C$22), AND(D252='club records'!$B$23, E252&lt;='club records'!$C$23), AND(D252='club records'!$B$24, E252&lt;='club records'!$C$24), AND(D252='club records'!$B$25, E252&lt;='club records'!$C$25), AND(D252='club records'!$B$26, E252&lt;='club records'!$C$26))),"CR"," ")</f>
        <v xml:space="preserve"> </v>
      </c>
      <c r="O252" s="21" t="str">
        <f>IF(AND(A252=1200, AND(D252='club records'!$B$28, E252&lt;='club records'!$C$28)),"CR"," ")</f>
        <v xml:space="preserve"> </v>
      </c>
      <c r="P252" s="21" t="str">
        <f>IF(AND(A252=1500, OR(AND(D252='club records'!$B$29, E252&lt;='club records'!$C$29), AND(D252='club records'!$B$30, E252&lt;='club records'!$C$30), AND(D252='club records'!$B$31, E252&lt;='club records'!$C$31), AND(D252='club records'!$B$32, E252&lt;='club records'!$C$32), AND(D252='club records'!$B$33, E252&lt;='club records'!$C$33))),"CR"," ")</f>
        <v xml:space="preserve"> </v>
      </c>
      <c r="Q252" s="21" t="str">
        <f>IF(AND(A252="1M", AND(D252='club records'!$B$37,E252&lt;='club records'!$C$37)),"CR"," ")</f>
        <v xml:space="preserve"> </v>
      </c>
      <c r="R252" s="21" t="str">
        <f>IF(AND(A252=3000, OR(AND(D252='club records'!$B$39, E252&lt;='club records'!$C$39), AND(D252='club records'!$B$40, E252&lt;='club records'!$C$40), AND(D252='club records'!$B$41, E252&lt;='club records'!$C$41))),"CR"," ")</f>
        <v xml:space="preserve"> </v>
      </c>
      <c r="S252" s="21" t="str">
        <f>IF(AND(A252=5000, OR(AND(D252='club records'!$B$42, E252&lt;='club records'!$C$42), AND(D252='club records'!$B$43, E252&lt;='club records'!$C$43))),"CR"," ")</f>
        <v xml:space="preserve"> </v>
      </c>
      <c r="T252" s="21" t="str">
        <f>IF(AND(A252=10000, OR(AND(D252='club records'!$B$44, E252&lt;='club records'!$C$44), AND(D252='club records'!$B$45, E252&lt;='club records'!$C$45))),"CR"," ")</f>
        <v xml:space="preserve"> </v>
      </c>
      <c r="U252" s="22" t="str">
        <f>IF(AND(A252="high jump", OR(AND(D252='club records'!$F$1, E252&gt;='club records'!$G$1), AND(D252='club records'!$F$2, E252&gt;='club records'!$G$2), AND(D252='club records'!$F$3, E252&gt;='club records'!$G$3),AND(D252='club records'!$F$4, E252&gt;='club records'!$G$4), AND(D252='club records'!$F$5, E252&gt;='club records'!$G$5))), "CR", " ")</f>
        <v xml:space="preserve"> </v>
      </c>
      <c r="V252" s="22" t="str">
        <f>IF(AND(A252="long jump", OR(AND(D252='club records'!$F$6, E252&gt;='club records'!$G$6), AND(D252='club records'!$F$7, E252&gt;='club records'!$G$7), AND(D252='club records'!$F$8, E252&gt;='club records'!$G$8), AND(D252='club records'!$F$9, E252&gt;='club records'!$G$9), AND(D252='club records'!$F$10, E252&gt;='club records'!$G$10))), "CR", " ")</f>
        <v xml:space="preserve"> </v>
      </c>
      <c r="W252" s="22" t="str">
        <f>IF(AND(A252="triple jump", OR(AND(D252='club records'!$F$11, E252&gt;='club records'!$G$11), AND(D252='club records'!$F$12, E252&gt;='club records'!$G$12), AND(D252='club records'!$F$13, E252&gt;='club records'!$G$13), AND(D252='club records'!$F$14, E252&gt;='club records'!$G$14), AND(D252='club records'!$F$15, E252&gt;='club records'!$G$15))), "CR", " ")</f>
        <v xml:space="preserve"> </v>
      </c>
      <c r="X252" s="22" t="str">
        <f>IF(AND(A252="pole vault", OR(AND(D252='club records'!$F$16, E252&gt;='club records'!$G$16), AND(D252='club records'!$F$17, E252&gt;='club records'!$G$17), AND(D252='club records'!$F$18, E252&gt;='club records'!$G$18), AND(D252='club records'!$F$19, E252&gt;='club records'!$G$19), AND(D252='club records'!$F$20, E252&gt;='club records'!$G$20))), "CR", " ")</f>
        <v xml:space="preserve"> </v>
      </c>
      <c r="Y252" s="22" t="str">
        <f>IF(AND(A252="discus 0.75", AND(D252='club records'!$F$21, E252&gt;='club records'!$G$21)), "CR", " ")</f>
        <v xml:space="preserve"> </v>
      </c>
      <c r="Z252" s="22" t="str">
        <f>IF(AND(A252="discus 1", OR(AND(D252='club records'!$F$22, E252&gt;='club records'!$G$22), AND(D252='club records'!$F$23, E252&gt;='club records'!$G$23), AND(D252='club records'!$F$24, E252&gt;='club records'!$G$24), AND(D252='club records'!$F$25, E252&gt;='club records'!$G$25))), "CR", " ")</f>
        <v xml:space="preserve"> </v>
      </c>
      <c r="AA252" s="22" t="str">
        <f>IF(AND(A252="hammer 3", OR(AND(D252='club records'!$F$26, E252&gt;='club records'!$G$26), AND(D252='club records'!$F$27, E252&gt;='club records'!$G$27), AND(D252='club records'!$F$28, E252&gt;='club records'!$G$28))), "CR", " ")</f>
        <v xml:space="preserve"> </v>
      </c>
      <c r="AB252" s="22" t="str">
        <f>IF(AND(A252="hammer 4", OR(AND(D252='club records'!$F$29, E252&gt;='club records'!$G$29), AND(D252='club records'!$F$30, E252&gt;='club records'!$G$30))), "CR", " ")</f>
        <v xml:space="preserve"> </v>
      </c>
      <c r="AC252" s="22" t="str">
        <f>IF(AND(A252="javelin 400", AND(D252='club records'!$F$31, E252&gt;='club records'!$G$31)), "CR", " ")</f>
        <v xml:space="preserve"> </v>
      </c>
      <c r="AD252" s="22" t="str">
        <f>IF(AND(A252="javelin 500", OR(AND(D252='club records'!$F$32, E252&gt;='club records'!$G$32), AND(D252='club records'!$F$33, E252&gt;='club records'!$G$33))), "CR", " ")</f>
        <v xml:space="preserve"> </v>
      </c>
      <c r="AE252" s="22" t="str">
        <f>IF(AND(A252="javelin 600", OR(AND(D252='club records'!$F$34, E252&gt;='club records'!$G$34), AND(D252='club records'!$F$35, E252&gt;='club records'!$G$35))), "CR", " ")</f>
        <v xml:space="preserve"> </v>
      </c>
      <c r="AF252" s="22" t="str">
        <f>IF(AND(A252="shot 2.72", AND(D252='club records'!$F$36, E252&gt;='club records'!$G$36)), "CR", " ")</f>
        <v xml:space="preserve"> </v>
      </c>
      <c r="AG252" s="22" t="str">
        <f>IF(AND(A252="shot 3", OR(AND(D252='club records'!$F$37, E252&gt;='club records'!$G$37), AND(D252='club records'!$F$38, E252&gt;='club records'!$G$38))), "CR", " ")</f>
        <v xml:space="preserve"> </v>
      </c>
      <c r="AH252" s="22" t="str">
        <f>IF(AND(A252="shot 4", OR(AND(D252='club records'!$F$39, E252&gt;='club records'!$G$39), AND(D252='club records'!$F$40, E252&gt;='club records'!$G$40))), "CR", " ")</f>
        <v xml:space="preserve"> </v>
      </c>
      <c r="AI252" s="22" t="str">
        <f>IF(AND(A252="70H", AND(D252='club records'!$J$6, E252&lt;='club records'!$K$6)), "CR", " ")</f>
        <v xml:space="preserve"> </v>
      </c>
      <c r="AJ252" s="22" t="str">
        <f>IF(AND(A252="75H", AND(D252='club records'!$J$7, E252&lt;='club records'!$K$7)), "CR", " ")</f>
        <v xml:space="preserve"> </v>
      </c>
      <c r="AK252" s="22" t="str">
        <f>IF(AND(A252="80H", AND(D252='club records'!$J$8, E252&lt;='club records'!$K$8)), "CR", " ")</f>
        <v xml:space="preserve"> </v>
      </c>
      <c r="AL252" s="22" t="str">
        <f>IF(AND(A252="100H", OR(AND(D252='club records'!$J$9, E252&lt;='club records'!$K$9), AND(D252='club records'!$J$10, E252&lt;='club records'!$K$10))), "CR", " ")</f>
        <v xml:space="preserve"> </v>
      </c>
      <c r="AM252" s="22" t="str">
        <f>IF(AND(A252="300H", AND(D252='club records'!$J$11, E252&lt;='club records'!$K$11)), "CR", " ")</f>
        <v xml:space="preserve"> </v>
      </c>
      <c r="AN252" s="22" t="str">
        <f>IF(AND(A252="400H", OR(AND(D252='club records'!$J$12, E252&lt;='club records'!$K$12), AND(D252='club records'!$J$13, E252&lt;='club records'!$K$13), AND(D252='club records'!$J$14, E252&lt;='club records'!$K$14))), "CR", " ")</f>
        <v xml:space="preserve"> </v>
      </c>
      <c r="AO252" s="22" t="str">
        <f>IF(AND(A252="1500SC", OR(AND(D252='club records'!$J$15, E252&lt;='club records'!$K$15), AND(D252='club records'!$J$16, E252&lt;='club records'!$K$16))), "CR", " ")</f>
        <v xml:space="preserve"> </v>
      </c>
      <c r="AP252" s="22" t="str">
        <f>IF(AND(A252="2000SC", OR(AND(D252='club records'!$J$18, E252&lt;='club records'!$K$18), AND(D252='club records'!$J$19, E252&lt;='club records'!$K$19))), "CR", " ")</f>
        <v xml:space="preserve"> </v>
      </c>
      <c r="AQ252" s="22" t="str">
        <f>IF(AND(A252="3000SC", AND(D252='club records'!$J$21, E252&lt;='club records'!$K$21)), "CR", " ")</f>
        <v xml:space="preserve"> </v>
      </c>
      <c r="AR252" s="21" t="str">
        <f>IF(AND(A252="4x100", OR(AND(D252='club records'!$N$1, E252&lt;='club records'!$O$1), AND(D252='club records'!$N$2, E252&lt;='club records'!$O$2), AND(D252='club records'!$N$3, E252&lt;='club records'!$O$3), AND(D252='club records'!$N$4, E252&lt;='club records'!$O$4), AND(D252='club records'!$N$5, E252&lt;='club records'!$O$5))), "CR", " ")</f>
        <v xml:space="preserve"> </v>
      </c>
      <c r="AS252" s="21" t="str">
        <f>IF(AND(A252="4x200", OR(AND(D252='club records'!$N$6, E252&lt;='club records'!$O$6), AND(D252='club records'!$N$7, E252&lt;='club records'!$O$7), AND(D252='club records'!$N$8, E252&lt;='club records'!$O$8), AND(D252='club records'!$N$9, E252&lt;='club records'!$O$9), AND(D252='club records'!$N$10, E252&lt;='club records'!$O$10))), "CR", " ")</f>
        <v xml:space="preserve"> </v>
      </c>
      <c r="AT252" s="21" t="str">
        <f>IF(AND(A252="4x300", OR(AND(D252='club records'!$N$11, E252&lt;='club records'!$O$11), AND(D252='club records'!$N$12, E252&lt;='club records'!$O$12))), "CR", " ")</f>
        <v xml:space="preserve"> </v>
      </c>
      <c r="AU252" s="21" t="str">
        <f>IF(AND(A252="4x400", OR(AND(D252='club records'!$N$13, E252&lt;='club records'!$O$13), AND(D252='club records'!$N$14, E252&lt;='club records'!$O$14), AND(D252='club records'!$N$15, E252&lt;='club records'!$O$15))), "CR", " ")</f>
        <v xml:space="preserve"> </v>
      </c>
      <c r="AV252" s="21" t="str">
        <f>IF(AND(A252="3x800", OR(AND(D252='club records'!$N$16, E252&lt;='club records'!$O$16), AND(D252='club records'!$N$17, E252&lt;='club records'!$O$17), AND(D252='club records'!$N$18, E252&lt;='club records'!$O$18), AND(D252='club records'!$N$19, E252&lt;='club records'!$O$19))), "CR", " ")</f>
        <v xml:space="preserve"> </v>
      </c>
      <c r="AW252" s="21" t="str">
        <f>IF(AND(A252="pentathlon", OR(AND(D252='club records'!$N$21, E252&gt;='club records'!$O$21), AND(D252='club records'!$N$22, E252&gt;='club records'!$O$22), AND(D252='club records'!$N$23, E252&gt;='club records'!$O$23), AND(D252='club records'!$N$24, E252&gt;='club records'!$O$24), AND(D252='club records'!$N$25, E252&gt;='club records'!$O$25))), "CR", " ")</f>
        <v xml:space="preserve"> </v>
      </c>
      <c r="AX252" s="21" t="str">
        <f>IF(AND(A252="heptathlon", OR(AND(D252='club records'!$N$26, E252&gt;='club records'!$O$26), AND(D252='club records'!$N$27, E252&gt;='club records'!$O$27), AND(D252='club records'!$N$28, E252&gt;='club records'!$O$28), )), "CR", " ")</f>
        <v xml:space="preserve"> </v>
      </c>
    </row>
    <row r="253" spans="1:50" ht="15" x14ac:dyDescent="0.25">
      <c r="A253" s="2">
        <v>300</v>
      </c>
      <c r="B253" s="2" t="s">
        <v>104</v>
      </c>
      <c r="C253" s="2" t="s">
        <v>73</v>
      </c>
      <c r="D253" s="13" t="s">
        <v>46</v>
      </c>
      <c r="E253" s="14">
        <v>43.38</v>
      </c>
      <c r="F253" s="19">
        <v>39903</v>
      </c>
      <c r="G253" s="2" t="s">
        <v>294</v>
      </c>
      <c r="H253" s="2" t="s">
        <v>295</v>
      </c>
      <c r="I253" s="20" t="str">
        <f>IF(OR(K253="CR", J253="CR", L253="CR", M253="CR", N253="CR", O253="CR", P253="CR", Q253="CR", R253="CR", S253="CR",T253="CR", U253="CR", V253="CR", W253="CR", X253="CR", Y253="CR", Z253="CR", AA253="CR", AB253="CR", AC253="CR", AD253="CR", AE253="CR", AF253="CR", AG253="CR", AH253="CR", AI253="CR", AJ253="CR", AK253="CR", AL253="CR", AM253="CR", AN253="CR", AO253="CR", AP253="CR", AQ253="CR", AR253="CR", AS253="CR", AT253="CR", AU253="CR", AV253="CR", AW253="CR", AX253="CR"), "***CLUB RECORD***", "")</f>
        <v/>
      </c>
      <c r="J253" s="21" t="str">
        <f>IF(AND(A253=100, OR(AND(D253='club records'!$B$6, E253&lt;='club records'!$C$6), AND(D253='club records'!$B$7, E253&lt;='club records'!$C$7), AND(D253='club records'!$B$8, E253&lt;='club records'!$C$8), AND(D253='club records'!$B$9, E253&lt;='club records'!$C$9), AND(D253='club records'!$B$10, E253&lt;='club records'!$C$10))),"CR"," ")</f>
        <v xml:space="preserve"> </v>
      </c>
      <c r="K253" s="21" t="str">
        <f>IF(AND(A253=200, OR(AND(D253='club records'!$B$11, E253&lt;='club records'!$C$11), AND(D253='club records'!$B$12, E253&lt;='club records'!$C$12), AND(D253='club records'!$B$13, E253&lt;='club records'!$C$13), AND(D253='club records'!$B$14, E253&lt;='club records'!$C$14), AND(D253='club records'!$B$15, E253&lt;='club records'!$C$15))),"CR"," ")</f>
        <v xml:space="preserve"> </v>
      </c>
      <c r="L253" s="21" t="str">
        <f>IF(AND(A253=300, OR(AND(D253='club records'!$B$16, E253&lt;='club records'!$C$16), AND(D253='club records'!$B$17, E253&lt;='club records'!$C$17))),"CR"," ")</f>
        <v xml:space="preserve"> </v>
      </c>
      <c r="M253" s="21" t="str">
        <f>IF(AND(A253=400, OR(AND(D253='club records'!$B$19, E253&lt;='club records'!$C$19), AND(D253='club records'!$B$20, E253&lt;='club records'!$C$20), AND(D253='club records'!$B$21, E253&lt;='club records'!$C$21))),"CR"," ")</f>
        <v xml:space="preserve"> </v>
      </c>
      <c r="N253" s="21" t="str">
        <f>IF(AND(A253=800, OR(AND(D253='club records'!$B$22, E253&lt;='club records'!$C$22), AND(D253='club records'!$B$23, E253&lt;='club records'!$C$23), AND(D253='club records'!$B$24, E253&lt;='club records'!$C$24), AND(D253='club records'!$B$25, E253&lt;='club records'!$C$25), AND(D253='club records'!$B$26, E253&lt;='club records'!$C$26))),"CR"," ")</f>
        <v xml:space="preserve"> </v>
      </c>
      <c r="O253" s="21" t="str">
        <f>IF(AND(A253=1200, AND(D253='club records'!$B$28, E253&lt;='club records'!$C$28)),"CR"," ")</f>
        <v xml:space="preserve"> </v>
      </c>
      <c r="P253" s="21" t="str">
        <f>IF(AND(A253=1500, OR(AND(D253='club records'!$B$29, E253&lt;='club records'!$C$29), AND(D253='club records'!$B$30, E253&lt;='club records'!$C$30), AND(D253='club records'!$B$31, E253&lt;='club records'!$C$31), AND(D253='club records'!$B$32, E253&lt;='club records'!$C$32), AND(D253='club records'!$B$33, E253&lt;='club records'!$C$33))),"CR"," ")</f>
        <v xml:space="preserve"> </v>
      </c>
      <c r="Q253" s="21" t="str">
        <f>IF(AND(A253="1M", AND(D253='club records'!$B$37,E253&lt;='club records'!$C$37)),"CR"," ")</f>
        <v xml:space="preserve"> </v>
      </c>
      <c r="R253" s="21" t="str">
        <f>IF(AND(A253=3000, OR(AND(D253='club records'!$B$39, E253&lt;='club records'!$C$39), AND(D253='club records'!$B$40, E253&lt;='club records'!$C$40), AND(D253='club records'!$B$41, E253&lt;='club records'!$C$41))),"CR"," ")</f>
        <v xml:space="preserve"> </v>
      </c>
      <c r="S253" s="21" t="str">
        <f>IF(AND(A253=5000, OR(AND(D253='club records'!$B$42, E253&lt;='club records'!$C$42), AND(D253='club records'!$B$43, E253&lt;='club records'!$C$43))),"CR"," ")</f>
        <v xml:space="preserve"> </v>
      </c>
      <c r="T253" s="21" t="str">
        <f>IF(AND(A253=10000, OR(AND(D253='club records'!$B$44, E253&lt;='club records'!$C$44), AND(D253='club records'!$B$45, E253&lt;='club records'!$C$45))),"CR"," ")</f>
        <v xml:space="preserve"> </v>
      </c>
      <c r="U253" s="22" t="str">
        <f>IF(AND(A253="high jump", OR(AND(D253='club records'!$F$1, E253&gt;='club records'!$G$1), AND(D253='club records'!$F$2, E253&gt;='club records'!$G$2), AND(D253='club records'!$F$3, E253&gt;='club records'!$G$3),AND(D253='club records'!$F$4, E253&gt;='club records'!$G$4), AND(D253='club records'!$F$5, E253&gt;='club records'!$G$5))), "CR", " ")</f>
        <v xml:space="preserve"> </v>
      </c>
      <c r="V253" s="22" t="str">
        <f>IF(AND(A253="long jump", OR(AND(D253='club records'!$F$6, E253&gt;='club records'!$G$6), AND(D253='club records'!$F$7, E253&gt;='club records'!$G$7), AND(D253='club records'!$F$8, E253&gt;='club records'!$G$8), AND(D253='club records'!$F$9, E253&gt;='club records'!$G$9), AND(D253='club records'!$F$10, E253&gt;='club records'!$G$10))), "CR", " ")</f>
        <v xml:space="preserve"> </v>
      </c>
      <c r="W253" s="22" t="str">
        <f>IF(AND(A253="triple jump", OR(AND(D253='club records'!$F$11, E253&gt;='club records'!$G$11), AND(D253='club records'!$F$12, E253&gt;='club records'!$G$12), AND(D253='club records'!$F$13, E253&gt;='club records'!$G$13), AND(D253='club records'!$F$14, E253&gt;='club records'!$G$14), AND(D253='club records'!$F$15, E253&gt;='club records'!$G$15))), "CR", " ")</f>
        <v xml:space="preserve"> </v>
      </c>
      <c r="X253" s="22" t="str">
        <f>IF(AND(A253="pole vault", OR(AND(D253='club records'!$F$16, E253&gt;='club records'!$G$16), AND(D253='club records'!$F$17, E253&gt;='club records'!$G$17), AND(D253='club records'!$F$18, E253&gt;='club records'!$G$18), AND(D253='club records'!$F$19, E253&gt;='club records'!$G$19), AND(D253='club records'!$F$20, E253&gt;='club records'!$G$20))), "CR", " ")</f>
        <v xml:space="preserve"> </v>
      </c>
      <c r="Y253" s="22" t="str">
        <f>IF(AND(A253="discus 0.75", AND(D253='club records'!$F$21, E253&gt;='club records'!$G$21)), "CR", " ")</f>
        <v xml:space="preserve"> </v>
      </c>
      <c r="Z253" s="22" t="str">
        <f>IF(AND(A253="discus 1", OR(AND(D253='club records'!$F$22, E253&gt;='club records'!$G$22), AND(D253='club records'!$F$23, E253&gt;='club records'!$G$23), AND(D253='club records'!$F$24, E253&gt;='club records'!$G$24), AND(D253='club records'!$F$25, E253&gt;='club records'!$G$25))), "CR", " ")</f>
        <v xml:space="preserve"> </v>
      </c>
      <c r="AA253" s="22" t="str">
        <f>IF(AND(A253="hammer 3", OR(AND(D253='club records'!$F$26, E253&gt;='club records'!$G$26), AND(D253='club records'!$F$27, E253&gt;='club records'!$G$27), AND(D253='club records'!$F$28, E253&gt;='club records'!$G$28))), "CR", " ")</f>
        <v xml:space="preserve"> </v>
      </c>
      <c r="AB253" s="22" t="str">
        <f>IF(AND(A253="hammer 4", OR(AND(D253='club records'!$F$29, E253&gt;='club records'!$G$29), AND(D253='club records'!$F$30, E253&gt;='club records'!$G$30))), "CR", " ")</f>
        <v xml:space="preserve"> </v>
      </c>
      <c r="AC253" s="22" t="str">
        <f>IF(AND(A253="javelin 400", AND(D253='club records'!$F$31, E253&gt;='club records'!$G$31)), "CR", " ")</f>
        <v xml:space="preserve"> </v>
      </c>
      <c r="AD253" s="22" t="str">
        <f>IF(AND(A253="javelin 500", OR(AND(D253='club records'!$F$32, E253&gt;='club records'!$G$32), AND(D253='club records'!$F$33, E253&gt;='club records'!$G$33))), "CR", " ")</f>
        <v xml:space="preserve"> </v>
      </c>
      <c r="AE253" s="22" t="str">
        <f>IF(AND(A253="javelin 600", OR(AND(D253='club records'!$F$34, E253&gt;='club records'!$G$34), AND(D253='club records'!$F$35, E253&gt;='club records'!$G$35))), "CR", " ")</f>
        <v xml:space="preserve"> </v>
      </c>
      <c r="AF253" s="22" t="str">
        <f>IF(AND(A253="shot 2.72", AND(D253='club records'!$F$36, E253&gt;='club records'!$G$36)), "CR", " ")</f>
        <v xml:space="preserve"> </v>
      </c>
      <c r="AG253" s="22" t="str">
        <f>IF(AND(A253="shot 3", OR(AND(D253='club records'!$F$37, E253&gt;='club records'!$G$37), AND(D253='club records'!$F$38, E253&gt;='club records'!$G$38))), "CR", " ")</f>
        <v xml:space="preserve"> </v>
      </c>
      <c r="AH253" s="22" t="str">
        <f>IF(AND(A253="shot 4", OR(AND(D253='club records'!$F$39, E253&gt;='club records'!$G$39), AND(D253='club records'!$F$40, E253&gt;='club records'!$G$40))), "CR", " ")</f>
        <v xml:space="preserve"> </v>
      </c>
      <c r="AI253" s="22" t="str">
        <f>IF(AND(A253="70H", AND(D253='club records'!$J$6, E253&lt;='club records'!$K$6)), "CR", " ")</f>
        <v xml:space="preserve"> </v>
      </c>
      <c r="AJ253" s="22" t="str">
        <f>IF(AND(A253="75H", AND(D253='club records'!$J$7, E253&lt;='club records'!$K$7)), "CR", " ")</f>
        <v xml:space="preserve"> </v>
      </c>
      <c r="AK253" s="22" t="str">
        <f>IF(AND(A253="80H", AND(D253='club records'!$J$8, E253&lt;='club records'!$K$8)), "CR", " ")</f>
        <v xml:space="preserve"> </v>
      </c>
      <c r="AL253" s="22" t="str">
        <f>IF(AND(A253="100H", OR(AND(D253='club records'!$J$9, E253&lt;='club records'!$K$9), AND(D253='club records'!$J$10, E253&lt;='club records'!$K$10))), "CR", " ")</f>
        <v xml:space="preserve"> </v>
      </c>
      <c r="AM253" s="22" t="str">
        <f>IF(AND(A253="300H", AND(D253='club records'!$J$11, E253&lt;='club records'!$K$11)), "CR", " ")</f>
        <v xml:space="preserve"> </v>
      </c>
      <c r="AN253" s="22" t="str">
        <f>IF(AND(A253="400H", OR(AND(D253='club records'!$J$12, E253&lt;='club records'!$K$12), AND(D253='club records'!$J$13, E253&lt;='club records'!$K$13), AND(D253='club records'!$J$14, E253&lt;='club records'!$K$14))), "CR", " ")</f>
        <v xml:space="preserve"> </v>
      </c>
      <c r="AO253" s="22" t="str">
        <f>IF(AND(A253="1500SC", OR(AND(D253='club records'!$J$15, E253&lt;='club records'!$K$15), AND(D253='club records'!$J$16, E253&lt;='club records'!$K$16))), "CR", " ")</f>
        <v xml:space="preserve"> </v>
      </c>
      <c r="AP253" s="22" t="str">
        <f>IF(AND(A253="2000SC", OR(AND(D253='club records'!$J$18, E253&lt;='club records'!$K$18), AND(D253='club records'!$J$19, E253&lt;='club records'!$K$19))), "CR", " ")</f>
        <v xml:space="preserve"> </v>
      </c>
      <c r="AQ253" s="22" t="str">
        <f>IF(AND(A253="3000SC", AND(D253='club records'!$J$21, E253&lt;='club records'!$K$21)), "CR", " ")</f>
        <v xml:space="preserve"> </v>
      </c>
      <c r="AR253" s="21" t="str">
        <f>IF(AND(A253="4x100", OR(AND(D253='club records'!$N$1, E253&lt;='club records'!$O$1), AND(D253='club records'!$N$2, E253&lt;='club records'!$O$2), AND(D253='club records'!$N$3, E253&lt;='club records'!$O$3), AND(D253='club records'!$N$4, E253&lt;='club records'!$O$4), AND(D253='club records'!$N$5, E253&lt;='club records'!$O$5))), "CR", " ")</f>
        <v xml:space="preserve"> </v>
      </c>
      <c r="AS253" s="21" t="str">
        <f>IF(AND(A253="4x200", OR(AND(D253='club records'!$N$6, E253&lt;='club records'!$O$6), AND(D253='club records'!$N$7, E253&lt;='club records'!$O$7), AND(D253='club records'!$N$8, E253&lt;='club records'!$O$8), AND(D253='club records'!$N$9, E253&lt;='club records'!$O$9), AND(D253='club records'!$N$10, E253&lt;='club records'!$O$10))), "CR", " ")</f>
        <v xml:space="preserve"> </v>
      </c>
      <c r="AT253" s="21" t="str">
        <f>IF(AND(A253="4x300", OR(AND(D253='club records'!$N$11, E253&lt;='club records'!$O$11), AND(D253='club records'!$N$12, E253&lt;='club records'!$O$12))), "CR", " ")</f>
        <v xml:space="preserve"> </v>
      </c>
      <c r="AU253" s="21" t="str">
        <f>IF(AND(A253="4x400", OR(AND(D253='club records'!$N$13, E253&lt;='club records'!$O$13), AND(D253='club records'!$N$14, E253&lt;='club records'!$O$14), AND(D253='club records'!$N$15, E253&lt;='club records'!$O$15))), "CR", " ")</f>
        <v xml:space="preserve"> </v>
      </c>
      <c r="AV253" s="21" t="str">
        <f>IF(AND(A253="3x800", OR(AND(D253='club records'!$N$16, E253&lt;='club records'!$O$16), AND(D253='club records'!$N$17, E253&lt;='club records'!$O$17), AND(D253='club records'!$N$18, E253&lt;='club records'!$O$18), AND(D253='club records'!$N$19, E253&lt;='club records'!$O$19))), "CR", " ")</f>
        <v xml:space="preserve"> </v>
      </c>
      <c r="AW253" s="21" t="str">
        <f>IF(AND(A253="pentathlon", OR(AND(D253='club records'!$N$21, E253&gt;='club records'!$O$21), AND(D253='club records'!$N$22, E253&gt;='club records'!$O$22), AND(D253='club records'!$N$23, E253&gt;='club records'!$O$23), AND(D253='club records'!$N$24, E253&gt;='club records'!$O$24), AND(D253='club records'!$N$25, E253&gt;='club records'!$O$25))), "CR", " ")</f>
        <v xml:space="preserve"> </v>
      </c>
      <c r="AX253" s="21" t="str">
        <f>IF(AND(A253="heptathlon", OR(AND(D253='club records'!$N$26, E253&gt;='club records'!$O$26), AND(D253='club records'!$N$27, E253&gt;='club records'!$O$27), AND(D253='club records'!$N$28, E253&gt;='club records'!$O$28), )), "CR", " ")</f>
        <v xml:space="preserve"> </v>
      </c>
    </row>
    <row r="254" spans="1:50" ht="15" x14ac:dyDescent="0.25">
      <c r="A254" s="2">
        <v>300</v>
      </c>
      <c r="B254" s="2" t="s">
        <v>129</v>
      </c>
      <c r="C254" s="2" t="s">
        <v>130</v>
      </c>
      <c r="D254" s="13" t="s">
        <v>46</v>
      </c>
      <c r="E254" s="14">
        <v>43.5</v>
      </c>
      <c r="F254" s="23">
        <v>43639</v>
      </c>
      <c r="G254" s="2" t="s">
        <v>415</v>
      </c>
      <c r="H254" s="2" t="s">
        <v>469</v>
      </c>
      <c r="I254" s="20" t="s">
        <v>430</v>
      </c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1"/>
      <c r="AS254" s="21"/>
      <c r="AT254" s="21"/>
      <c r="AU254" s="21"/>
      <c r="AV254" s="21"/>
      <c r="AW254" s="21"/>
      <c r="AX254" s="21"/>
    </row>
    <row r="255" spans="1:50" ht="15" x14ac:dyDescent="0.25">
      <c r="A255" s="2">
        <v>300</v>
      </c>
      <c r="B255" s="2" t="s">
        <v>80</v>
      </c>
      <c r="C255" s="2" t="s">
        <v>101</v>
      </c>
      <c r="D255" s="13" t="s">
        <v>46</v>
      </c>
      <c r="E255" s="14">
        <v>45.1</v>
      </c>
      <c r="F255" s="19">
        <v>39903</v>
      </c>
      <c r="G255" s="2" t="s">
        <v>294</v>
      </c>
      <c r="H255" s="2" t="s">
        <v>295</v>
      </c>
      <c r="I255" s="20" t="str">
        <f>IF(OR(K255="CR", J255="CR", L255="CR", M255="CR", N255="CR", O255="CR", P255="CR", Q255="CR", R255="CR", S255="CR",T255="CR", U255="CR", V255="CR", W255="CR", X255="CR", Y255="CR", Z255="CR", AA255="CR", AB255="CR", AC255="CR", AD255="CR", AE255="CR", AF255="CR", AG255="CR", AH255="CR", AI255="CR", AJ255="CR", AK255="CR", AL255="CR", AM255="CR", AN255="CR", AO255="CR", AP255="CR", AQ255="CR", AR255="CR", AS255="CR", AT255="CR", AU255="CR", AV255="CR", AW255="CR", AX255="CR"), "***CLUB RECORD***", "")</f>
        <v/>
      </c>
      <c r="J255" s="21" t="str">
        <f>IF(AND(A255=100, OR(AND(D255='club records'!$B$6, E255&lt;='club records'!$C$6), AND(D255='club records'!$B$7, E255&lt;='club records'!$C$7), AND(D255='club records'!$B$8, E255&lt;='club records'!$C$8), AND(D255='club records'!$B$9, E255&lt;='club records'!$C$9), AND(D255='club records'!$B$10, E255&lt;='club records'!$C$10))),"CR"," ")</f>
        <v xml:space="preserve"> </v>
      </c>
      <c r="K255" s="21" t="str">
        <f>IF(AND(A255=200, OR(AND(D255='club records'!$B$11, E255&lt;='club records'!$C$11), AND(D255='club records'!$B$12, E255&lt;='club records'!$C$12), AND(D255='club records'!$B$13, E255&lt;='club records'!$C$13), AND(D255='club records'!$B$14, E255&lt;='club records'!$C$14), AND(D255='club records'!$B$15, E255&lt;='club records'!$C$15))),"CR"," ")</f>
        <v xml:space="preserve"> </v>
      </c>
      <c r="L255" s="21" t="str">
        <f>IF(AND(A255=300, OR(AND(D255='club records'!$B$16, E255&lt;='club records'!$C$16), AND(D255='club records'!$B$17, E255&lt;='club records'!$C$17))),"CR"," ")</f>
        <v xml:space="preserve"> </v>
      </c>
      <c r="M255" s="21" t="str">
        <f>IF(AND(A255=400, OR(AND(D255='club records'!$B$19, E255&lt;='club records'!$C$19), AND(D255='club records'!$B$20, E255&lt;='club records'!$C$20), AND(D255='club records'!$B$21, E255&lt;='club records'!$C$21))),"CR"," ")</f>
        <v xml:space="preserve"> </v>
      </c>
      <c r="N255" s="21" t="str">
        <f>IF(AND(A255=800, OR(AND(D255='club records'!$B$22, E255&lt;='club records'!$C$22), AND(D255='club records'!$B$23, E255&lt;='club records'!$C$23), AND(D255='club records'!$B$24, E255&lt;='club records'!$C$24), AND(D255='club records'!$B$25, E255&lt;='club records'!$C$25), AND(D255='club records'!$B$26, E255&lt;='club records'!$C$26))),"CR"," ")</f>
        <v xml:space="preserve"> </v>
      </c>
      <c r="O255" s="21" t="str">
        <f>IF(AND(A255=1200, AND(D255='club records'!$B$28, E255&lt;='club records'!$C$28)),"CR"," ")</f>
        <v xml:space="preserve"> </v>
      </c>
      <c r="P255" s="21" t="str">
        <f>IF(AND(A255=1500, OR(AND(D255='club records'!$B$29, E255&lt;='club records'!$C$29), AND(D255='club records'!$B$30, E255&lt;='club records'!$C$30), AND(D255='club records'!$B$31, E255&lt;='club records'!$C$31), AND(D255='club records'!$B$32, E255&lt;='club records'!$C$32), AND(D255='club records'!$B$33, E255&lt;='club records'!$C$33))),"CR"," ")</f>
        <v xml:space="preserve"> </v>
      </c>
      <c r="Q255" s="21" t="str">
        <f>IF(AND(A255="1M", AND(D255='club records'!$B$37,E255&lt;='club records'!$C$37)),"CR"," ")</f>
        <v xml:space="preserve"> </v>
      </c>
      <c r="R255" s="21" t="str">
        <f>IF(AND(A255=3000, OR(AND(D255='club records'!$B$39, E255&lt;='club records'!$C$39), AND(D255='club records'!$B$40, E255&lt;='club records'!$C$40), AND(D255='club records'!$B$41, E255&lt;='club records'!$C$41))),"CR"," ")</f>
        <v xml:space="preserve"> </v>
      </c>
      <c r="S255" s="21" t="str">
        <f>IF(AND(A255=5000, OR(AND(D255='club records'!$B$42, E255&lt;='club records'!$C$42), AND(D255='club records'!$B$43, E255&lt;='club records'!$C$43))),"CR"," ")</f>
        <v xml:space="preserve"> </v>
      </c>
      <c r="T255" s="21" t="str">
        <f>IF(AND(A255=10000, OR(AND(D255='club records'!$B$44, E255&lt;='club records'!$C$44), AND(D255='club records'!$B$45, E255&lt;='club records'!$C$45))),"CR"," ")</f>
        <v xml:space="preserve"> </v>
      </c>
      <c r="U255" s="22" t="str">
        <f>IF(AND(A255="high jump", OR(AND(D255='club records'!$F$1, E255&gt;='club records'!$G$1), AND(D255='club records'!$F$2, E255&gt;='club records'!$G$2), AND(D255='club records'!$F$3, E255&gt;='club records'!$G$3),AND(D255='club records'!$F$4, E255&gt;='club records'!$G$4), AND(D255='club records'!$F$5, E255&gt;='club records'!$G$5))), "CR", " ")</f>
        <v xml:space="preserve"> </v>
      </c>
      <c r="V255" s="22" t="str">
        <f>IF(AND(A255="long jump", OR(AND(D255='club records'!$F$6, E255&gt;='club records'!$G$6), AND(D255='club records'!$F$7, E255&gt;='club records'!$G$7), AND(D255='club records'!$F$8, E255&gt;='club records'!$G$8), AND(D255='club records'!$F$9, E255&gt;='club records'!$G$9), AND(D255='club records'!$F$10, E255&gt;='club records'!$G$10))), "CR", " ")</f>
        <v xml:space="preserve"> </v>
      </c>
      <c r="W255" s="22" t="str">
        <f>IF(AND(A255="triple jump", OR(AND(D255='club records'!$F$11, E255&gt;='club records'!$G$11), AND(D255='club records'!$F$12, E255&gt;='club records'!$G$12), AND(D255='club records'!$F$13, E255&gt;='club records'!$G$13), AND(D255='club records'!$F$14, E255&gt;='club records'!$G$14), AND(D255='club records'!$F$15, E255&gt;='club records'!$G$15))), "CR", " ")</f>
        <v xml:space="preserve"> </v>
      </c>
      <c r="X255" s="22" t="str">
        <f>IF(AND(A255="pole vault", OR(AND(D255='club records'!$F$16, E255&gt;='club records'!$G$16), AND(D255='club records'!$F$17, E255&gt;='club records'!$G$17), AND(D255='club records'!$F$18, E255&gt;='club records'!$G$18), AND(D255='club records'!$F$19, E255&gt;='club records'!$G$19), AND(D255='club records'!$F$20, E255&gt;='club records'!$G$20))), "CR", " ")</f>
        <v xml:space="preserve"> </v>
      </c>
      <c r="Y255" s="22" t="str">
        <f>IF(AND(A255="discus 0.75", AND(D255='club records'!$F$21, E255&gt;='club records'!$G$21)), "CR", " ")</f>
        <v xml:space="preserve"> </v>
      </c>
      <c r="Z255" s="22" t="str">
        <f>IF(AND(A255="discus 1", OR(AND(D255='club records'!$F$22, E255&gt;='club records'!$G$22), AND(D255='club records'!$F$23, E255&gt;='club records'!$G$23), AND(D255='club records'!$F$24, E255&gt;='club records'!$G$24), AND(D255='club records'!$F$25, E255&gt;='club records'!$G$25))), "CR", " ")</f>
        <v xml:space="preserve"> </v>
      </c>
      <c r="AA255" s="22" t="str">
        <f>IF(AND(A255="hammer 3", OR(AND(D255='club records'!$F$26, E255&gt;='club records'!$G$26), AND(D255='club records'!$F$27, E255&gt;='club records'!$G$27), AND(D255='club records'!$F$28, E255&gt;='club records'!$G$28))), "CR", " ")</f>
        <v xml:space="preserve"> </v>
      </c>
      <c r="AB255" s="22" t="str">
        <f>IF(AND(A255="hammer 4", OR(AND(D255='club records'!$F$29, E255&gt;='club records'!$G$29), AND(D255='club records'!$F$30, E255&gt;='club records'!$G$30))), "CR", " ")</f>
        <v xml:space="preserve"> </v>
      </c>
      <c r="AC255" s="22" t="str">
        <f>IF(AND(A255="javelin 400", AND(D255='club records'!$F$31, E255&gt;='club records'!$G$31)), "CR", " ")</f>
        <v xml:space="preserve"> </v>
      </c>
      <c r="AD255" s="22" t="str">
        <f>IF(AND(A255="javelin 500", OR(AND(D255='club records'!$F$32, E255&gt;='club records'!$G$32), AND(D255='club records'!$F$33, E255&gt;='club records'!$G$33))), "CR", " ")</f>
        <v xml:space="preserve"> </v>
      </c>
      <c r="AE255" s="22" t="str">
        <f>IF(AND(A255="javelin 600", OR(AND(D255='club records'!$F$34, E255&gt;='club records'!$G$34), AND(D255='club records'!$F$35, E255&gt;='club records'!$G$35))), "CR", " ")</f>
        <v xml:space="preserve"> </v>
      </c>
      <c r="AF255" s="22" t="str">
        <f>IF(AND(A255="shot 2.72", AND(D255='club records'!$F$36, E255&gt;='club records'!$G$36)), "CR", " ")</f>
        <v xml:space="preserve"> </v>
      </c>
      <c r="AG255" s="22" t="str">
        <f>IF(AND(A255="shot 3", OR(AND(D255='club records'!$F$37, E255&gt;='club records'!$G$37), AND(D255='club records'!$F$38, E255&gt;='club records'!$G$38))), "CR", " ")</f>
        <v xml:space="preserve"> </v>
      </c>
      <c r="AH255" s="22" t="str">
        <f>IF(AND(A255="shot 4", OR(AND(D255='club records'!$F$39, E255&gt;='club records'!$G$39), AND(D255='club records'!$F$40, E255&gt;='club records'!$G$40))), "CR", " ")</f>
        <v xml:space="preserve"> </v>
      </c>
      <c r="AI255" s="22" t="str">
        <f>IF(AND(A255="70H", AND(D255='club records'!$J$6, E255&lt;='club records'!$K$6)), "CR", " ")</f>
        <v xml:space="preserve"> </v>
      </c>
      <c r="AJ255" s="22" t="str">
        <f>IF(AND(A255="75H", AND(D255='club records'!$J$7, E255&lt;='club records'!$K$7)), "CR", " ")</f>
        <v xml:space="preserve"> </v>
      </c>
      <c r="AK255" s="22" t="str">
        <f>IF(AND(A255="80H", AND(D255='club records'!$J$8, E255&lt;='club records'!$K$8)), "CR", " ")</f>
        <v xml:space="preserve"> </v>
      </c>
      <c r="AL255" s="22" t="str">
        <f>IF(AND(A255="100H", OR(AND(D255='club records'!$J$9, E255&lt;='club records'!$K$9), AND(D255='club records'!$J$10, E255&lt;='club records'!$K$10))), "CR", " ")</f>
        <v xml:space="preserve"> </v>
      </c>
      <c r="AM255" s="22" t="str">
        <f>IF(AND(A255="300H", AND(D255='club records'!$J$11, E255&lt;='club records'!$K$11)), "CR", " ")</f>
        <v xml:space="preserve"> </v>
      </c>
      <c r="AN255" s="22" t="str">
        <f>IF(AND(A255="400H", OR(AND(D255='club records'!$J$12, E255&lt;='club records'!$K$12), AND(D255='club records'!$J$13, E255&lt;='club records'!$K$13), AND(D255='club records'!$J$14, E255&lt;='club records'!$K$14))), "CR", " ")</f>
        <v xml:space="preserve"> </v>
      </c>
      <c r="AO255" s="22" t="str">
        <f>IF(AND(A255="1500SC", OR(AND(D255='club records'!$J$15, E255&lt;='club records'!$K$15), AND(D255='club records'!$J$16, E255&lt;='club records'!$K$16))), "CR", " ")</f>
        <v xml:space="preserve"> </v>
      </c>
      <c r="AP255" s="22" t="str">
        <f>IF(AND(A255="2000SC", OR(AND(D255='club records'!$J$18, E255&lt;='club records'!$K$18), AND(D255='club records'!$J$19, E255&lt;='club records'!$K$19))), "CR", " ")</f>
        <v xml:space="preserve"> </v>
      </c>
      <c r="AQ255" s="22" t="str">
        <f>IF(AND(A255="3000SC", AND(D255='club records'!$J$21, E255&lt;='club records'!$K$21)), "CR", " ")</f>
        <v xml:space="preserve"> </v>
      </c>
      <c r="AR255" s="21" t="str">
        <f>IF(AND(A255="4x100", OR(AND(D255='club records'!$N$1, E255&lt;='club records'!$O$1), AND(D255='club records'!$N$2, E255&lt;='club records'!$O$2), AND(D255='club records'!$N$3, E255&lt;='club records'!$O$3), AND(D255='club records'!$N$4, E255&lt;='club records'!$O$4), AND(D255='club records'!$N$5, E255&lt;='club records'!$O$5))), "CR", " ")</f>
        <v xml:space="preserve"> </v>
      </c>
      <c r="AS255" s="21" t="str">
        <f>IF(AND(A255="4x200", OR(AND(D255='club records'!$N$6, E255&lt;='club records'!$O$6), AND(D255='club records'!$N$7, E255&lt;='club records'!$O$7), AND(D255='club records'!$N$8, E255&lt;='club records'!$O$8), AND(D255='club records'!$N$9, E255&lt;='club records'!$O$9), AND(D255='club records'!$N$10, E255&lt;='club records'!$O$10))), "CR", " ")</f>
        <v xml:space="preserve"> </v>
      </c>
      <c r="AT255" s="21" t="str">
        <f>IF(AND(A255="4x300", OR(AND(D255='club records'!$N$11, E255&lt;='club records'!$O$11), AND(D255='club records'!$N$12, E255&lt;='club records'!$O$12))), "CR", " ")</f>
        <v xml:space="preserve"> </v>
      </c>
      <c r="AU255" s="21" t="str">
        <f>IF(AND(A255="4x400", OR(AND(D255='club records'!$N$13, E255&lt;='club records'!$O$13), AND(D255='club records'!$N$14, E255&lt;='club records'!$O$14), AND(D255='club records'!$N$15, E255&lt;='club records'!$O$15))), "CR", " ")</f>
        <v xml:space="preserve"> </v>
      </c>
      <c r="AV255" s="21" t="str">
        <f>IF(AND(A255="3x800", OR(AND(D255='club records'!$N$16, E255&lt;='club records'!$O$16), AND(D255='club records'!$N$17, E255&lt;='club records'!$O$17), AND(D255='club records'!$N$18, E255&lt;='club records'!$O$18), AND(D255='club records'!$N$19, E255&lt;='club records'!$O$19))), "CR", " ")</f>
        <v xml:space="preserve"> </v>
      </c>
      <c r="AW255" s="21" t="str">
        <f>IF(AND(A255="pentathlon", OR(AND(D255='club records'!$N$21, E255&gt;='club records'!$O$21), AND(D255='club records'!$N$22, E255&gt;='club records'!$O$22), AND(D255='club records'!$N$23, E255&gt;='club records'!$O$23), AND(D255='club records'!$N$24, E255&gt;='club records'!$O$24), AND(D255='club records'!$N$25, E255&gt;='club records'!$O$25))), "CR", " ")</f>
        <v xml:space="preserve"> </v>
      </c>
      <c r="AX255" s="21" t="str">
        <f>IF(AND(A255="heptathlon", OR(AND(D255='club records'!$N$26, E255&gt;='club records'!$O$26), AND(D255='club records'!$N$27, E255&gt;='club records'!$O$27), AND(D255='club records'!$N$28, E255&gt;='club records'!$O$28), )), "CR", " ")</f>
        <v xml:space="preserve"> </v>
      </c>
    </row>
    <row r="256" spans="1:50" ht="15" x14ac:dyDescent="0.25">
      <c r="A256" s="2">
        <v>300</v>
      </c>
      <c r="B256" s="2" t="s">
        <v>74</v>
      </c>
      <c r="C256" s="2" t="s">
        <v>75</v>
      </c>
      <c r="D256" s="13" t="s">
        <v>46</v>
      </c>
      <c r="E256" s="14">
        <v>45.38</v>
      </c>
      <c r="F256" s="19">
        <v>39903</v>
      </c>
      <c r="G256" s="2" t="s">
        <v>294</v>
      </c>
      <c r="H256" s="2" t="s">
        <v>295</v>
      </c>
      <c r="I256" s="20" t="str">
        <f>IF(OR(K256="CR", J256="CR", L256="CR", M256="CR", N256="CR", O256="CR", P256="CR", Q256="CR", R256="CR", S256="CR",T256="CR", U256="CR", V256="CR", W256="CR", X256="CR", Y256="CR", Z256="CR", AA256="CR", AB256="CR", AC256="CR", AD256="CR", AE256="CR", AF256="CR", AG256="CR", AH256="CR", AI256="CR", AJ256="CR", AK256="CR", AL256="CR", AM256="CR", AN256="CR", AO256="CR", AP256="CR", AQ256="CR", AR256="CR", AS256="CR", AT256="CR", AU256="CR", AV256="CR", AW256="CR", AX256="CR"), "***CLUB RECORD***", "")</f>
        <v/>
      </c>
      <c r="J256" s="21" t="str">
        <f>IF(AND(A256=100, OR(AND(D256='club records'!$B$6, E256&lt;='club records'!$C$6), AND(D256='club records'!$B$7, E256&lt;='club records'!$C$7), AND(D256='club records'!$B$8, E256&lt;='club records'!$C$8), AND(D256='club records'!$B$9, E256&lt;='club records'!$C$9), AND(D256='club records'!$B$10, E256&lt;='club records'!$C$10))),"CR"," ")</f>
        <v xml:space="preserve"> </v>
      </c>
      <c r="K256" s="21" t="str">
        <f>IF(AND(A256=200, OR(AND(D256='club records'!$B$11, E256&lt;='club records'!$C$11), AND(D256='club records'!$B$12, E256&lt;='club records'!$C$12), AND(D256='club records'!$B$13, E256&lt;='club records'!$C$13), AND(D256='club records'!$B$14, E256&lt;='club records'!$C$14), AND(D256='club records'!$B$15, E256&lt;='club records'!$C$15))),"CR"," ")</f>
        <v xml:space="preserve"> </v>
      </c>
      <c r="L256" s="21" t="str">
        <f>IF(AND(A256=300, OR(AND(D256='club records'!$B$16, E256&lt;='club records'!$C$16), AND(D256='club records'!$B$17, E256&lt;='club records'!$C$17))),"CR"," ")</f>
        <v xml:space="preserve"> </v>
      </c>
      <c r="M256" s="21" t="str">
        <f>IF(AND(A256=400, OR(AND(D256='club records'!$B$19, E256&lt;='club records'!$C$19), AND(D256='club records'!$B$20, E256&lt;='club records'!$C$20), AND(D256='club records'!$B$21, E256&lt;='club records'!$C$21))),"CR"," ")</f>
        <v xml:space="preserve"> </v>
      </c>
      <c r="N256" s="21" t="str">
        <f>IF(AND(A256=800, OR(AND(D256='club records'!$B$22, E256&lt;='club records'!$C$22), AND(D256='club records'!$B$23, E256&lt;='club records'!$C$23), AND(D256='club records'!$B$24, E256&lt;='club records'!$C$24), AND(D256='club records'!$B$25, E256&lt;='club records'!$C$25), AND(D256='club records'!$B$26, E256&lt;='club records'!$C$26))),"CR"," ")</f>
        <v xml:space="preserve"> </v>
      </c>
      <c r="O256" s="21" t="str">
        <f>IF(AND(A256=1200, AND(D256='club records'!$B$28, E256&lt;='club records'!$C$28)),"CR"," ")</f>
        <v xml:space="preserve"> </v>
      </c>
      <c r="P256" s="21" t="str">
        <f>IF(AND(A256=1500, OR(AND(D256='club records'!$B$29, E256&lt;='club records'!$C$29), AND(D256='club records'!$B$30, E256&lt;='club records'!$C$30), AND(D256='club records'!$B$31, E256&lt;='club records'!$C$31), AND(D256='club records'!$B$32, E256&lt;='club records'!$C$32), AND(D256='club records'!$B$33, E256&lt;='club records'!$C$33))),"CR"," ")</f>
        <v xml:space="preserve"> </v>
      </c>
      <c r="Q256" s="21" t="str">
        <f>IF(AND(A256="1M", AND(D256='club records'!$B$37,E256&lt;='club records'!$C$37)),"CR"," ")</f>
        <v xml:space="preserve"> </v>
      </c>
      <c r="R256" s="21" t="str">
        <f>IF(AND(A256=3000, OR(AND(D256='club records'!$B$39, E256&lt;='club records'!$C$39), AND(D256='club records'!$B$40, E256&lt;='club records'!$C$40), AND(D256='club records'!$B$41, E256&lt;='club records'!$C$41))),"CR"," ")</f>
        <v xml:space="preserve"> </v>
      </c>
      <c r="S256" s="21" t="str">
        <f>IF(AND(A256=5000, OR(AND(D256='club records'!$B$42, E256&lt;='club records'!$C$42), AND(D256='club records'!$B$43, E256&lt;='club records'!$C$43))),"CR"," ")</f>
        <v xml:space="preserve"> </v>
      </c>
      <c r="T256" s="21" t="str">
        <f>IF(AND(A256=10000, OR(AND(D256='club records'!$B$44, E256&lt;='club records'!$C$44), AND(D256='club records'!$B$45, E256&lt;='club records'!$C$45))),"CR"," ")</f>
        <v xml:space="preserve"> </v>
      </c>
      <c r="U256" s="22" t="str">
        <f>IF(AND(A256="high jump", OR(AND(D256='club records'!$F$1, E256&gt;='club records'!$G$1), AND(D256='club records'!$F$2, E256&gt;='club records'!$G$2), AND(D256='club records'!$F$3, E256&gt;='club records'!$G$3),AND(D256='club records'!$F$4, E256&gt;='club records'!$G$4), AND(D256='club records'!$F$5, E256&gt;='club records'!$G$5))), "CR", " ")</f>
        <v xml:space="preserve"> </v>
      </c>
      <c r="V256" s="22" t="str">
        <f>IF(AND(A256="long jump", OR(AND(D256='club records'!$F$6, E256&gt;='club records'!$G$6), AND(D256='club records'!$F$7, E256&gt;='club records'!$G$7), AND(D256='club records'!$F$8, E256&gt;='club records'!$G$8), AND(D256='club records'!$F$9, E256&gt;='club records'!$G$9), AND(D256='club records'!$F$10, E256&gt;='club records'!$G$10))), "CR", " ")</f>
        <v xml:space="preserve"> </v>
      </c>
      <c r="W256" s="22" t="str">
        <f>IF(AND(A256="triple jump", OR(AND(D256='club records'!$F$11, E256&gt;='club records'!$G$11), AND(D256='club records'!$F$12, E256&gt;='club records'!$G$12), AND(D256='club records'!$F$13, E256&gt;='club records'!$G$13), AND(D256='club records'!$F$14, E256&gt;='club records'!$G$14), AND(D256='club records'!$F$15, E256&gt;='club records'!$G$15))), "CR", " ")</f>
        <v xml:space="preserve"> </v>
      </c>
      <c r="X256" s="22" t="str">
        <f>IF(AND(A256="pole vault", OR(AND(D256='club records'!$F$16, E256&gt;='club records'!$G$16), AND(D256='club records'!$F$17, E256&gt;='club records'!$G$17), AND(D256='club records'!$F$18, E256&gt;='club records'!$G$18), AND(D256='club records'!$F$19, E256&gt;='club records'!$G$19), AND(D256='club records'!$F$20, E256&gt;='club records'!$G$20))), "CR", " ")</f>
        <v xml:space="preserve"> </v>
      </c>
      <c r="Y256" s="22" t="str">
        <f>IF(AND(A256="discus 0.75", AND(D256='club records'!$F$21, E256&gt;='club records'!$G$21)), "CR", " ")</f>
        <v xml:space="preserve"> </v>
      </c>
      <c r="Z256" s="22" t="str">
        <f>IF(AND(A256="discus 1", OR(AND(D256='club records'!$F$22, E256&gt;='club records'!$G$22), AND(D256='club records'!$F$23, E256&gt;='club records'!$G$23), AND(D256='club records'!$F$24, E256&gt;='club records'!$G$24), AND(D256='club records'!$F$25, E256&gt;='club records'!$G$25))), "CR", " ")</f>
        <v xml:space="preserve"> </v>
      </c>
      <c r="AA256" s="22" t="str">
        <f>IF(AND(A256="hammer 3", OR(AND(D256='club records'!$F$26, E256&gt;='club records'!$G$26), AND(D256='club records'!$F$27, E256&gt;='club records'!$G$27), AND(D256='club records'!$F$28, E256&gt;='club records'!$G$28))), "CR", " ")</f>
        <v xml:space="preserve"> </v>
      </c>
      <c r="AB256" s="22" t="str">
        <f>IF(AND(A256="hammer 4", OR(AND(D256='club records'!$F$29, E256&gt;='club records'!$G$29), AND(D256='club records'!$F$30, E256&gt;='club records'!$G$30))), "CR", " ")</f>
        <v xml:space="preserve"> </v>
      </c>
      <c r="AC256" s="22" t="str">
        <f>IF(AND(A256="javelin 400", AND(D256='club records'!$F$31, E256&gt;='club records'!$G$31)), "CR", " ")</f>
        <v xml:space="preserve"> </v>
      </c>
      <c r="AD256" s="22" t="str">
        <f>IF(AND(A256="javelin 500", OR(AND(D256='club records'!$F$32, E256&gt;='club records'!$G$32), AND(D256='club records'!$F$33, E256&gt;='club records'!$G$33))), "CR", " ")</f>
        <v xml:space="preserve"> </v>
      </c>
      <c r="AE256" s="22" t="str">
        <f>IF(AND(A256="javelin 600", OR(AND(D256='club records'!$F$34, E256&gt;='club records'!$G$34), AND(D256='club records'!$F$35, E256&gt;='club records'!$G$35))), "CR", " ")</f>
        <v xml:space="preserve"> </v>
      </c>
      <c r="AF256" s="22" t="str">
        <f>IF(AND(A256="shot 2.72", AND(D256='club records'!$F$36, E256&gt;='club records'!$G$36)), "CR", " ")</f>
        <v xml:space="preserve"> </v>
      </c>
      <c r="AG256" s="22" t="str">
        <f>IF(AND(A256="shot 3", OR(AND(D256='club records'!$F$37, E256&gt;='club records'!$G$37), AND(D256='club records'!$F$38, E256&gt;='club records'!$G$38))), "CR", " ")</f>
        <v xml:space="preserve"> </v>
      </c>
      <c r="AH256" s="22" t="str">
        <f>IF(AND(A256="shot 4", OR(AND(D256='club records'!$F$39, E256&gt;='club records'!$G$39), AND(D256='club records'!$F$40, E256&gt;='club records'!$G$40))), "CR", " ")</f>
        <v xml:space="preserve"> </v>
      </c>
      <c r="AI256" s="22" t="str">
        <f>IF(AND(A256="70H", AND(D256='club records'!$J$6, E256&lt;='club records'!$K$6)), "CR", " ")</f>
        <v xml:space="preserve"> </v>
      </c>
      <c r="AJ256" s="22" t="str">
        <f>IF(AND(A256="75H", AND(D256='club records'!$J$7, E256&lt;='club records'!$K$7)), "CR", " ")</f>
        <v xml:space="preserve"> </v>
      </c>
      <c r="AK256" s="22" t="str">
        <f>IF(AND(A256="80H", AND(D256='club records'!$J$8, E256&lt;='club records'!$K$8)), "CR", " ")</f>
        <v xml:space="preserve"> </v>
      </c>
      <c r="AL256" s="22" t="str">
        <f>IF(AND(A256="100H", OR(AND(D256='club records'!$J$9, E256&lt;='club records'!$K$9), AND(D256='club records'!$J$10, E256&lt;='club records'!$K$10))), "CR", " ")</f>
        <v xml:space="preserve"> </v>
      </c>
      <c r="AM256" s="22" t="str">
        <f>IF(AND(A256="300H", AND(D256='club records'!$J$11, E256&lt;='club records'!$K$11)), "CR", " ")</f>
        <v xml:space="preserve"> </v>
      </c>
      <c r="AN256" s="22" t="str">
        <f>IF(AND(A256="400H", OR(AND(D256='club records'!$J$12, E256&lt;='club records'!$K$12), AND(D256='club records'!$J$13, E256&lt;='club records'!$K$13), AND(D256='club records'!$J$14, E256&lt;='club records'!$K$14))), "CR", " ")</f>
        <v xml:space="preserve"> </v>
      </c>
      <c r="AO256" s="22" t="str">
        <f>IF(AND(A256="1500SC", OR(AND(D256='club records'!$J$15, E256&lt;='club records'!$K$15), AND(D256='club records'!$J$16, E256&lt;='club records'!$K$16))), "CR", " ")</f>
        <v xml:space="preserve"> </v>
      </c>
      <c r="AP256" s="22" t="str">
        <f>IF(AND(A256="2000SC", OR(AND(D256='club records'!$J$18, E256&lt;='club records'!$K$18), AND(D256='club records'!$J$19, E256&lt;='club records'!$K$19))), "CR", " ")</f>
        <v xml:space="preserve"> </v>
      </c>
      <c r="AQ256" s="22" t="str">
        <f>IF(AND(A256="3000SC", AND(D256='club records'!$J$21, E256&lt;='club records'!$K$21)), "CR", " ")</f>
        <v xml:space="preserve"> </v>
      </c>
      <c r="AR256" s="21" t="str">
        <f>IF(AND(A256="4x100", OR(AND(D256='club records'!$N$1, E256&lt;='club records'!$O$1), AND(D256='club records'!$N$2, E256&lt;='club records'!$O$2), AND(D256='club records'!$N$3, E256&lt;='club records'!$O$3), AND(D256='club records'!$N$4, E256&lt;='club records'!$O$4), AND(D256='club records'!$N$5, E256&lt;='club records'!$O$5))), "CR", " ")</f>
        <v xml:space="preserve"> </v>
      </c>
      <c r="AS256" s="21" t="str">
        <f>IF(AND(A256="4x200", OR(AND(D256='club records'!$N$6, E256&lt;='club records'!$O$6), AND(D256='club records'!$N$7, E256&lt;='club records'!$O$7), AND(D256='club records'!$N$8, E256&lt;='club records'!$O$8), AND(D256='club records'!$N$9, E256&lt;='club records'!$O$9), AND(D256='club records'!$N$10, E256&lt;='club records'!$O$10))), "CR", " ")</f>
        <v xml:space="preserve"> </v>
      </c>
      <c r="AT256" s="21" t="str">
        <f>IF(AND(A256="4x300", OR(AND(D256='club records'!$N$11, E256&lt;='club records'!$O$11), AND(D256='club records'!$N$12, E256&lt;='club records'!$O$12))), "CR", " ")</f>
        <v xml:space="preserve"> </v>
      </c>
      <c r="AU256" s="21" t="str">
        <f>IF(AND(A256="4x400", OR(AND(D256='club records'!$N$13, E256&lt;='club records'!$O$13), AND(D256='club records'!$N$14, E256&lt;='club records'!$O$14), AND(D256='club records'!$N$15, E256&lt;='club records'!$O$15))), "CR", " ")</f>
        <v xml:space="preserve"> </v>
      </c>
      <c r="AV256" s="21" t="str">
        <f>IF(AND(A256="3x800", OR(AND(D256='club records'!$N$16, E256&lt;='club records'!$O$16), AND(D256='club records'!$N$17, E256&lt;='club records'!$O$17), AND(D256='club records'!$N$18, E256&lt;='club records'!$O$18), AND(D256='club records'!$N$19, E256&lt;='club records'!$O$19))), "CR", " ")</f>
        <v xml:space="preserve"> </v>
      </c>
      <c r="AW256" s="21" t="str">
        <f>IF(AND(A256="pentathlon", OR(AND(D256='club records'!$N$21, E256&gt;='club records'!$O$21), AND(D256='club records'!$N$22, E256&gt;='club records'!$O$22), AND(D256='club records'!$N$23, E256&gt;='club records'!$O$23), AND(D256='club records'!$N$24, E256&gt;='club records'!$O$24), AND(D256='club records'!$N$25, E256&gt;='club records'!$O$25))), "CR", " ")</f>
        <v xml:space="preserve"> </v>
      </c>
      <c r="AX256" s="21" t="str">
        <f>IF(AND(A256="heptathlon", OR(AND(D256='club records'!$N$26, E256&gt;='club records'!$O$26), AND(D256='club records'!$N$27, E256&gt;='club records'!$O$27), AND(D256='club records'!$N$28, E256&gt;='club records'!$O$28), )), "CR", " ")</f>
        <v xml:space="preserve"> </v>
      </c>
    </row>
    <row r="257" spans="1:50" ht="15" x14ac:dyDescent="0.25">
      <c r="A257" s="2">
        <v>300</v>
      </c>
      <c r="B257" s="2" t="s">
        <v>322</v>
      </c>
      <c r="C257" s="2" t="s">
        <v>323</v>
      </c>
      <c r="D257" s="13" t="s">
        <v>46</v>
      </c>
      <c r="E257" s="14">
        <v>45.77</v>
      </c>
      <c r="F257" s="19">
        <v>39903</v>
      </c>
      <c r="G257" s="2" t="s">
        <v>294</v>
      </c>
      <c r="H257" s="2" t="s">
        <v>295</v>
      </c>
      <c r="I257" s="20" t="str">
        <f>IF(OR(K257="CR", J257="CR", L257="CR", M257="CR", N257="CR", O257="CR", P257="CR", Q257="CR", R257="CR", S257="CR",T257="CR", U257="CR", V257="CR", W257="CR", X257="CR", Y257="CR", Z257="CR", AA257="CR", AB257="CR", AC257="CR", AD257="CR", AE257="CR", AF257="CR", AG257="CR", AH257="CR", AI257="CR", AJ257="CR", AK257="CR", AL257="CR", AM257="CR", AN257="CR", AO257="CR", AP257="CR", AQ257="CR", AR257="CR", AS257="CR", AT257="CR", AU257="CR", AV257="CR", AW257="CR", AX257="CR"), "***CLUB RECORD***", "")</f>
        <v/>
      </c>
      <c r="J257" s="21" t="str">
        <f>IF(AND(A257=100, OR(AND(D257='club records'!$B$6, E257&lt;='club records'!$C$6), AND(D257='club records'!$B$7, E257&lt;='club records'!$C$7), AND(D257='club records'!$B$8, E257&lt;='club records'!$C$8), AND(D257='club records'!$B$9, E257&lt;='club records'!$C$9), AND(D257='club records'!$B$10, E257&lt;='club records'!$C$10))),"CR"," ")</f>
        <v xml:space="preserve"> </v>
      </c>
      <c r="K257" s="21" t="str">
        <f>IF(AND(A257=200, OR(AND(D257='club records'!$B$11, E257&lt;='club records'!$C$11), AND(D257='club records'!$B$12, E257&lt;='club records'!$C$12), AND(D257='club records'!$B$13, E257&lt;='club records'!$C$13), AND(D257='club records'!$B$14, E257&lt;='club records'!$C$14), AND(D257='club records'!$B$15, E257&lt;='club records'!$C$15))),"CR"," ")</f>
        <v xml:space="preserve"> </v>
      </c>
      <c r="L257" s="21" t="str">
        <f>IF(AND(A257=300, OR(AND(D257='club records'!$B$16, E257&lt;='club records'!$C$16), AND(D257='club records'!$B$17, E257&lt;='club records'!$C$17))),"CR"," ")</f>
        <v xml:space="preserve"> </v>
      </c>
      <c r="M257" s="21" t="str">
        <f>IF(AND(A257=400, OR(AND(D257='club records'!$B$19, E257&lt;='club records'!$C$19), AND(D257='club records'!$B$20, E257&lt;='club records'!$C$20), AND(D257='club records'!$B$21, E257&lt;='club records'!$C$21))),"CR"," ")</f>
        <v xml:space="preserve"> </v>
      </c>
      <c r="N257" s="21" t="str">
        <f>IF(AND(A257=800, OR(AND(D257='club records'!$B$22, E257&lt;='club records'!$C$22), AND(D257='club records'!$B$23, E257&lt;='club records'!$C$23), AND(D257='club records'!$B$24, E257&lt;='club records'!$C$24), AND(D257='club records'!$B$25, E257&lt;='club records'!$C$25), AND(D257='club records'!$B$26, E257&lt;='club records'!$C$26))),"CR"," ")</f>
        <v xml:space="preserve"> </v>
      </c>
      <c r="O257" s="21" t="str">
        <f>IF(AND(A257=1200, AND(D257='club records'!$B$28, E257&lt;='club records'!$C$28)),"CR"," ")</f>
        <v xml:space="preserve"> </v>
      </c>
      <c r="P257" s="21" t="str">
        <f>IF(AND(A257=1500, OR(AND(D257='club records'!$B$29, E257&lt;='club records'!$C$29), AND(D257='club records'!$B$30, E257&lt;='club records'!$C$30), AND(D257='club records'!$B$31, E257&lt;='club records'!$C$31), AND(D257='club records'!$B$32, E257&lt;='club records'!$C$32), AND(D257='club records'!$B$33, E257&lt;='club records'!$C$33))),"CR"," ")</f>
        <v xml:space="preserve"> </v>
      </c>
      <c r="Q257" s="21" t="str">
        <f>IF(AND(A257="1M", AND(D257='club records'!$B$37,E257&lt;='club records'!$C$37)),"CR"," ")</f>
        <v xml:space="preserve"> </v>
      </c>
      <c r="R257" s="21" t="str">
        <f>IF(AND(A257=3000, OR(AND(D257='club records'!$B$39, E257&lt;='club records'!$C$39), AND(D257='club records'!$B$40, E257&lt;='club records'!$C$40), AND(D257='club records'!$B$41, E257&lt;='club records'!$C$41))),"CR"," ")</f>
        <v xml:space="preserve"> </v>
      </c>
      <c r="S257" s="21" t="str">
        <f>IF(AND(A257=5000, OR(AND(D257='club records'!$B$42, E257&lt;='club records'!$C$42), AND(D257='club records'!$B$43, E257&lt;='club records'!$C$43))),"CR"," ")</f>
        <v xml:space="preserve"> </v>
      </c>
      <c r="T257" s="21" t="str">
        <f>IF(AND(A257=10000, OR(AND(D257='club records'!$B$44, E257&lt;='club records'!$C$44), AND(D257='club records'!$B$45, E257&lt;='club records'!$C$45))),"CR"," ")</f>
        <v xml:space="preserve"> </v>
      </c>
      <c r="U257" s="22" t="str">
        <f>IF(AND(A257="high jump", OR(AND(D257='club records'!$F$1, E257&gt;='club records'!$G$1), AND(D257='club records'!$F$2, E257&gt;='club records'!$G$2), AND(D257='club records'!$F$3, E257&gt;='club records'!$G$3),AND(D257='club records'!$F$4, E257&gt;='club records'!$G$4), AND(D257='club records'!$F$5, E257&gt;='club records'!$G$5))), "CR", " ")</f>
        <v xml:space="preserve"> </v>
      </c>
      <c r="V257" s="22" t="str">
        <f>IF(AND(A257="long jump", OR(AND(D257='club records'!$F$6, E257&gt;='club records'!$G$6), AND(D257='club records'!$F$7, E257&gt;='club records'!$G$7), AND(D257='club records'!$F$8, E257&gt;='club records'!$G$8), AND(D257='club records'!$F$9, E257&gt;='club records'!$G$9), AND(D257='club records'!$F$10, E257&gt;='club records'!$G$10))), "CR", " ")</f>
        <v xml:space="preserve"> </v>
      </c>
      <c r="W257" s="22" t="str">
        <f>IF(AND(A257="triple jump", OR(AND(D257='club records'!$F$11, E257&gt;='club records'!$G$11), AND(D257='club records'!$F$12, E257&gt;='club records'!$G$12), AND(D257='club records'!$F$13, E257&gt;='club records'!$G$13), AND(D257='club records'!$F$14, E257&gt;='club records'!$G$14), AND(D257='club records'!$F$15, E257&gt;='club records'!$G$15))), "CR", " ")</f>
        <v xml:space="preserve"> </v>
      </c>
      <c r="X257" s="22" t="str">
        <f>IF(AND(A257="pole vault", OR(AND(D257='club records'!$F$16, E257&gt;='club records'!$G$16), AND(D257='club records'!$F$17, E257&gt;='club records'!$G$17), AND(D257='club records'!$F$18, E257&gt;='club records'!$G$18), AND(D257='club records'!$F$19, E257&gt;='club records'!$G$19), AND(D257='club records'!$F$20, E257&gt;='club records'!$G$20))), "CR", " ")</f>
        <v xml:space="preserve"> </v>
      </c>
      <c r="Y257" s="22" t="str">
        <f>IF(AND(A257="discus 0.75", AND(D257='club records'!$F$21, E257&gt;='club records'!$G$21)), "CR", " ")</f>
        <v xml:space="preserve"> </v>
      </c>
      <c r="Z257" s="22" t="str">
        <f>IF(AND(A257="discus 1", OR(AND(D257='club records'!$F$22, E257&gt;='club records'!$G$22), AND(D257='club records'!$F$23, E257&gt;='club records'!$G$23), AND(D257='club records'!$F$24, E257&gt;='club records'!$G$24), AND(D257='club records'!$F$25, E257&gt;='club records'!$G$25))), "CR", " ")</f>
        <v xml:space="preserve"> </v>
      </c>
      <c r="AA257" s="22" t="str">
        <f>IF(AND(A257="hammer 3", OR(AND(D257='club records'!$F$26, E257&gt;='club records'!$G$26), AND(D257='club records'!$F$27, E257&gt;='club records'!$G$27), AND(D257='club records'!$F$28, E257&gt;='club records'!$G$28))), "CR", " ")</f>
        <v xml:space="preserve"> </v>
      </c>
      <c r="AB257" s="22" t="str">
        <f>IF(AND(A257="hammer 4", OR(AND(D257='club records'!$F$29, E257&gt;='club records'!$G$29), AND(D257='club records'!$F$30, E257&gt;='club records'!$G$30))), "CR", " ")</f>
        <v xml:space="preserve"> </v>
      </c>
      <c r="AC257" s="22" t="str">
        <f>IF(AND(A257="javelin 400", AND(D257='club records'!$F$31, E257&gt;='club records'!$G$31)), "CR", " ")</f>
        <v xml:space="preserve"> </v>
      </c>
      <c r="AD257" s="22" t="str">
        <f>IF(AND(A257="javelin 500", OR(AND(D257='club records'!$F$32, E257&gt;='club records'!$G$32), AND(D257='club records'!$F$33, E257&gt;='club records'!$G$33))), "CR", " ")</f>
        <v xml:space="preserve"> </v>
      </c>
      <c r="AE257" s="22" t="str">
        <f>IF(AND(A257="javelin 600", OR(AND(D257='club records'!$F$34, E257&gt;='club records'!$G$34), AND(D257='club records'!$F$35, E257&gt;='club records'!$G$35))), "CR", " ")</f>
        <v xml:space="preserve"> </v>
      </c>
      <c r="AF257" s="22" t="str">
        <f>IF(AND(A257="shot 2.72", AND(D257='club records'!$F$36, E257&gt;='club records'!$G$36)), "CR", " ")</f>
        <v xml:space="preserve"> </v>
      </c>
      <c r="AG257" s="22" t="str">
        <f>IF(AND(A257="shot 3", OR(AND(D257='club records'!$F$37, E257&gt;='club records'!$G$37), AND(D257='club records'!$F$38, E257&gt;='club records'!$G$38))), "CR", " ")</f>
        <v xml:space="preserve"> </v>
      </c>
      <c r="AH257" s="22" t="str">
        <f>IF(AND(A257="shot 4", OR(AND(D257='club records'!$F$39, E257&gt;='club records'!$G$39), AND(D257='club records'!$F$40, E257&gt;='club records'!$G$40))), "CR", " ")</f>
        <v xml:space="preserve"> </v>
      </c>
      <c r="AI257" s="22" t="str">
        <f>IF(AND(A257="70H", AND(D257='club records'!$J$6, E257&lt;='club records'!$K$6)), "CR", " ")</f>
        <v xml:space="preserve"> </v>
      </c>
      <c r="AJ257" s="22" t="str">
        <f>IF(AND(A257="75H", AND(D257='club records'!$J$7, E257&lt;='club records'!$K$7)), "CR", " ")</f>
        <v xml:space="preserve"> </v>
      </c>
      <c r="AK257" s="22" t="str">
        <f>IF(AND(A257="80H", AND(D257='club records'!$J$8, E257&lt;='club records'!$K$8)), "CR", " ")</f>
        <v xml:space="preserve"> </v>
      </c>
      <c r="AL257" s="22" t="str">
        <f>IF(AND(A257="100H", OR(AND(D257='club records'!$J$9, E257&lt;='club records'!$K$9), AND(D257='club records'!$J$10, E257&lt;='club records'!$K$10))), "CR", " ")</f>
        <v xml:space="preserve"> </v>
      </c>
      <c r="AM257" s="22" t="str">
        <f>IF(AND(A257="300H", AND(D257='club records'!$J$11, E257&lt;='club records'!$K$11)), "CR", " ")</f>
        <v xml:space="preserve"> </v>
      </c>
      <c r="AN257" s="22" t="str">
        <f>IF(AND(A257="400H", OR(AND(D257='club records'!$J$12, E257&lt;='club records'!$K$12), AND(D257='club records'!$J$13, E257&lt;='club records'!$K$13), AND(D257='club records'!$J$14, E257&lt;='club records'!$K$14))), "CR", " ")</f>
        <v xml:space="preserve"> </v>
      </c>
      <c r="AO257" s="22" t="str">
        <f>IF(AND(A257="1500SC", OR(AND(D257='club records'!$J$15, E257&lt;='club records'!$K$15), AND(D257='club records'!$J$16, E257&lt;='club records'!$K$16))), "CR", " ")</f>
        <v xml:space="preserve"> </v>
      </c>
      <c r="AP257" s="22" t="str">
        <f>IF(AND(A257="2000SC", OR(AND(D257='club records'!$J$18, E257&lt;='club records'!$K$18), AND(D257='club records'!$J$19, E257&lt;='club records'!$K$19))), "CR", " ")</f>
        <v xml:space="preserve"> </v>
      </c>
      <c r="AQ257" s="22" t="str">
        <f>IF(AND(A257="3000SC", AND(D257='club records'!$J$21, E257&lt;='club records'!$K$21)), "CR", " ")</f>
        <v xml:space="preserve"> </v>
      </c>
      <c r="AR257" s="21" t="str">
        <f>IF(AND(A257="4x100", OR(AND(D257='club records'!$N$1, E257&lt;='club records'!$O$1), AND(D257='club records'!$N$2, E257&lt;='club records'!$O$2), AND(D257='club records'!$N$3, E257&lt;='club records'!$O$3), AND(D257='club records'!$N$4, E257&lt;='club records'!$O$4), AND(D257='club records'!$N$5, E257&lt;='club records'!$O$5))), "CR", " ")</f>
        <v xml:space="preserve"> </v>
      </c>
      <c r="AS257" s="21" t="str">
        <f>IF(AND(A257="4x200", OR(AND(D257='club records'!$N$6, E257&lt;='club records'!$O$6), AND(D257='club records'!$N$7, E257&lt;='club records'!$O$7), AND(D257='club records'!$N$8, E257&lt;='club records'!$O$8), AND(D257='club records'!$N$9, E257&lt;='club records'!$O$9), AND(D257='club records'!$N$10, E257&lt;='club records'!$O$10))), "CR", " ")</f>
        <v xml:space="preserve"> </v>
      </c>
      <c r="AT257" s="21" t="str">
        <f>IF(AND(A257="4x300", OR(AND(D257='club records'!$N$11, E257&lt;='club records'!$O$11), AND(D257='club records'!$N$12, E257&lt;='club records'!$O$12))), "CR", " ")</f>
        <v xml:space="preserve"> </v>
      </c>
      <c r="AU257" s="21" t="str">
        <f>IF(AND(A257="4x400", OR(AND(D257='club records'!$N$13, E257&lt;='club records'!$O$13), AND(D257='club records'!$N$14, E257&lt;='club records'!$O$14), AND(D257='club records'!$N$15, E257&lt;='club records'!$O$15))), "CR", " ")</f>
        <v xml:space="preserve"> </v>
      </c>
      <c r="AV257" s="21" t="str">
        <f>IF(AND(A257="3x800", OR(AND(D257='club records'!$N$16, E257&lt;='club records'!$O$16), AND(D257='club records'!$N$17, E257&lt;='club records'!$O$17), AND(D257='club records'!$N$18, E257&lt;='club records'!$O$18), AND(D257='club records'!$N$19, E257&lt;='club records'!$O$19))), "CR", " ")</f>
        <v xml:space="preserve"> </v>
      </c>
      <c r="AW257" s="21" t="str">
        <f>IF(AND(A257="pentathlon", OR(AND(D257='club records'!$N$21, E257&gt;='club records'!$O$21), AND(D257='club records'!$N$22, E257&gt;='club records'!$O$22), AND(D257='club records'!$N$23, E257&gt;='club records'!$O$23), AND(D257='club records'!$N$24, E257&gt;='club records'!$O$24), AND(D257='club records'!$N$25, E257&gt;='club records'!$O$25))), "CR", " ")</f>
        <v xml:space="preserve"> </v>
      </c>
      <c r="AX257" s="21" t="str">
        <f>IF(AND(A257="heptathlon", OR(AND(D257='club records'!$N$26, E257&gt;='club records'!$O$26), AND(D257='club records'!$N$27, E257&gt;='club records'!$O$27), AND(D257='club records'!$N$28, E257&gt;='club records'!$O$28), )), "CR", " ")</f>
        <v xml:space="preserve"> </v>
      </c>
    </row>
    <row r="258" spans="1:50" ht="15" x14ac:dyDescent="0.25">
      <c r="A258" s="2">
        <v>800</v>
      </c>
      <c r="B258" s="2" t="s">
        <v>31</v>
      </c>
      <c r="C258" s="2" t="s">
        <v>34</v>
      </c>
      <c r="D258" s="13" t="s">
        <v>46</v>
      </c>
      <c r="E258" s="14" t="s">
        <v>450</v>
      </c>
      <c r="F258" s="23">
        <v>43635</v>
      </c>
      <c r="G258" s="2" t="s">
        <v>333</v>
      </c>
      <c r="H258" s="2" t="s">
        <v>334</v>
      </c>
      <c r="I258" s="20" t="str">
        <f>IF(OR(K258="CR", J258="CR", L258="CR", M258="CR", N258="CR", O258="CR", P258="CR", Q258="CR", R258="CR", S258="CR",T258="CR", U258="CR", V258="CR", W258="CR", X258="CR", Y258="CR", Z258="CR", AA258="CR", AB258="CR", AC258="CR", AD258="CR", AE258="CR", AF258="CR", AG258="CR", AH258="CR", AI258="CR", AJ258="CR", AK258="CR", AL258="CR", AM258="CR", AN258="CR", AO258="CR", AP258="CR", AQ258="CR", AR258="CR", AS258="CR", AT258="CR", AU258="CR", AV258="CR", AW258="CR", AX258="CR"), "***CLUB RECORD***", "")</f>
        <v/>
      </c>
      <c r="J258" s="21" t="str">
        <f>IF(AND(A258=100, OR(AND(D258='club records'!$B$6, E258&lt;='club records'!$C$6), AND(D258='club records'!$B$7, E258&lt;='club records'!$C$7), AND(D258='club records'!$B$8, E258&lt;='club records'!$C$8), AND(D258='club records'!$B$9, E258&lt;='club records'!$C$9), AND(D258='club records'!$B$10, E258&lt;='club records'!$C$10))),"CR"," ")</f>
        <v xml:space="preserve"> </v>
      </c>
      <c r="K258" s="21" t="str">
        <f>IF(AND(A258=200, OR(AND(D258='club records'!$B$11, E258&lt;='club records'!$C$11), AND(D258='club records'!$B$12, E258&lt;='club records'!$C$12), AND(D258='club records'!$B$13, E258&lt;='club records'!$C$13), AND(D258='club records'!$B$14, E258&lt;='club records'!$C$14), AND(D258='club records'!$B$15, E258&lt;='club records'!$C$15))),"CR"," ")</f>
        <v xml:space="preserve"> </v>
      </c>
      <c r="L258" s="21" t="str">
        <f>IF(AND(A258=300, OR(AND(D258='club records'!$B$16, E258&lt;='club records'!$C$16), AND(D258='club records'!$B$17, E258&lt;='club records'!$C$17))),"CR"," ")</f>
        <v xml:space="preserve"> </v>
      </c>
      <c r="M258" s="21" t="str">
        <f>IF(AND(A258=400, OR(AND(D258='club records'!$B$19, E258&lt;='club records'!$C$19), AND(D258='club records'!$B$20, E258&lt;='club records'!$C$20), AND(D258='club records'!$B$21, E258&lt;='club records'!$C$21))),"CR"," ")</f>
        <v xml:space="preserve"> </v>
      </c>
      <c r="N258" s="21" t="str">
        <f>IF(AND(A258=800, OR(AND(D258='club records'!$B$22, E258&lt;='club records'!$C$22), AND(D258='club records'!$B$23, E258&lt;='club records'!$C$23), AND(D258='club records'!$B$24, E258&lt;='club records'!$C$24), AND(D258='club records'!$B$25, E258&lt;='club records'!$C$25), AND(D258='club records'!$B$26, E258&lt;='club records'!$C$26))),"CR"," ")</f>
        <v xml:space="preserve"> </v>
      </c>
      <c r="O258" s="21" t="str">
        <f>IF(AND(A258=1200, AND(D258='club records'!$B$28, E258&lt;='club records'!$C$28)),"CR"," ")</f>
        <v xml:space="preserve"> </v>
      </c>
      <c r="P258" s="21" t="str">
        <f>IF(AND(A258=1500, OR(AND(D258='club records'!$B$29, E258&lt;='club records'!$C$29), AND(D258='club records'!$B$30, E258&lt;='club records'!$C$30), AND(D258='club records'!$B$31, E258&lt;='club records'!$C$31), AND(D258='club records'!$B$32, E258&lt;='club records'!$C$32), AND(D258='club records'!$B$33, E258&lt;='club records'!$C$33))),"CR"," ")</f>
        <v xml:space="preserve"> </v>
      </c>
      <c r="Q258" s="21" t="str">
        <f>IF(AND(A258="1M", AND(D258='club records'!$B$37,E258&lt;='club records'!$C$37)),"CR"," ")</f>
        <v xml:space="preserve"> </v>
      </c>
      <c r="R258" s="21" t="str">
        <f>IF(AND(A258=3000, OR(AND(D258='club records'!$B$39, E258&lt;='club records'!$C$39), AND(D258='club records'!$B$40, E258&lt;='club records'!$C$40), AND(D258='club records'!$B$41, E258&lt;='club records'!$C$41))),"CR"," ")</f>
        <v xml:space="preserve"> </v>
      </c>
      <c r="S258" s="21" t="str">
        <f>IF(AND(A258=5000, OR(AND(D258='club records'!$B$42, E258&lt;='club records'!$C$42), AND(D258='club records'!$B$43, E258&lt;='club records'!$C$43))),"CR"," ")</f>
        <v xml:space="preserve"> </v>
      </c>
      <c r="T258" s="21" t="str">
        <f>IF(AND(A258=10000, OR(AND(D258='club records'!$B$44, E258&lt;='club records'!$C$44), AND(D258='club records'!$B$45, E258&lt;='club records'!$C$45))),"CR"," ")</f>
        <v xml:space="preserve"> </v>
      </c>
      <c r="U258" s="22" t="str">
        <f>IF(AND(A258="high jump", OR(AND(D258='club records'!$F$1, E258&gt;='club records'!$G$1), AND(D258='club records'!$F$2, E258&gt;='club records'!$G$2), AND(D258='club records'!$F$3, E258&gt;='club records'!$G$3),AND(D258='club records'!$F$4, E258&gt;='club records'!$G$4), AND(D258='club records'!$F$5, E258&gt;='club records'!$G$5))), "CR", " ")</f>
        <v xml:space="preserve"> </v>
      </c>
      <c r="V258" s="22" t="str">
        <f>IF(AND(A258="long jump", OR(AND(D258='club records'!$F$6, E258&gt;='club records'!$G$6), AND(D258='club records'!$F$7, E258&gt;='club records'!$G$7), AND(D258='club records'!$F$8, E258&gt;='club records'!$G$8), AND(D258='club records'!$F$9, E258&gt;='club records'!$G$9), AND(D258='club records'!$F$10, E258&gt;='club records'!$G$10))), "CR", " ")</f>
        <v xml:space="preserve"> </v>
      </c>
      <c r="W258" s="22" t="str">
        <f>IF(AND(A258="triple jump", OR(AND(D258='club records'!$F$11, E258&gt;='club records'!$G$11), AND(D258='club records'!$F$12, E258&gt;='club records'!$G$12), AND(D258='club records'!$F$13, E258&gt;='club records'!$G$13), AND(D258='club records'!$F$14, E258&gt;='club records'!$G$14), AND(D258='club records'!$F$15, E258&gt;='club records'!$G$15))), "CR", " ")</f>
        <v xml:space="preserve"> </v>
      </c>
      <c r="X258" s="22" t="str">
        <f>IF(AND(A258="pole vault", OR(AND(D258='club records'!$F$16, E258&gt;='club records'!$G$16), AND(D258='club records'!$F$17, E258&gt;='club records'!$G$17), AND(D258='club records'!$F$18, E258&gt;='club records'!$G$18), AND(D258='club records'!$F$19, E258&gt;='club records'!$G$19), AND(D258='club records'!$F$20, E258&gt;='club records'!$G$20))), "CR", " ")</f>
        <v xml:space="preserve"> </v>
      </c>
      <c r="Y258" s="22" t="str">
        <f>IF(AND(A258="discus 0.75", AND(D258='club records'!$F$21, E258&gt;='club records'!$G$21)), "CR", " ")</f>
        <v xml:space="preserve"> </v>
      </c>
      <c r="Z258" s="22" t="str">
        <f>IF(AND(A258="discus 1", OR(AND(D258='club records'!$F$22, E258&gt;='club records'!$G$22), AND(D258='club records'!$F$23, E258&gt;='club records'!$G$23), AND(D258='club records'!$F$24, E258&gt;='club records'!$G$24), AND(D258='club records'!$F$25, E258&gt;='club records'!$G$25))), "CR", " ")</f>
        <v xml:space="preserve"> </v>
      </c>
      <c r="AA258" s="22" t="str">
        <f>IF(AND(A258="hammer 3", OR(AND(D258='club records'!$F$26, E258&gt;='club records'!$G$26), AND(D258='club records'!$F$27, E258&gt;='club records'!$G$27), AND(D258='club records'!$F$28, E258&gt;='club records'!$G$28))), "CR", " ")</f>
        <v xml:space="preserve"> </v>
      </c>
      <c r="AB258" s="22" t="str">
        <f>IF(AND(A258="hammer 4", OR(AND(D258='club records'!$F$29, E258&gt;='club records'!$G$29), AND(D258='club records'!$F$30, E258&gt;='club records'!$G$30))), "CR", " ")</f>
        <v xml:space="preserve"> </v>
      </c>
      <c r="AC258" s="22" t="str">
        <f>IF(AND(A258="javelin 400", AND(D258='club records'!$F$31, E258&gt;='club records'!$G$31)), "CR", " ")</f>
        <v xml:space="preserve"> </v>
      </c>
      <c r="AD258" s="22" t="str">
        <f>IF(AND(A258="javelin 500", OR(AND(D258='club records'!$F$32, E258&gt;='club records'!$G$32), AND(D258='club records'!$F$33, E258&gt;='club records'!$G$33))), "CR", " ")</f>
        <v xml:space="preserve"> </v>
      </c>
      <c r="AE258" s="22" t="str">
        <f>IF(AND(A258="javelin 600", OR(AND(D258='club records'!$F$34, E258&gt;='club records'!$G$34), AND(D258='club records'!$F$35, E258&gt;='club records'!$G$35))), "CR", " ")</f>
        <v xml:space="preserve"> </v>
      </c>
      <c r="AF258" s="22" t="str">
        <f>IF(AND(A258="shot 2.72", AND(D258='club records'!$F$36, E258&gt;='club records'!$G$36)), "CR", " ")</f>
        <v xml:space="preserve"> </v>
      </c>
      <c r="AG258" s="22" t="str">
        <f>IF(AND(A258="shot 3", OR(AND(D258='club records'!$F$37, E258&gt;='club records'!$G$37), AND(D258='club records'!$F$38, E258&gt;='club records'!$G$38))), "CR", " ")</f>
        <v xml:space="preserve"> </v>
      </c>
      <c r="AH258" s="22" t="str">
        <f>IF(AND(A258="shot 4", OR(AND(D258='club records'!$F$39, E258&gt;='club records'!$G$39), AND(D258='club records'!$F$40, E258&gt;='club records'!$G$40))), "CR", " ")</f>
        <v xml:space="preserve"> </v>
      </c>
      <c r="AI258" s="22" t="str">
        <f>IF(AND(A258="70H", AND(D258='club records'!$J$6, E258&lt;='club records'!$K$6)), "CR", " ")</f>
        <v xml:space="preserve"> </v>
      </c>
      <c r="AJ258" s="22" t="str">
        <f>IF(AND(A258="75H", AND(D258='club records'!$J$7, E258&lt;='club records'!$K$7)), "CR", " ")</f>
        <v xml:space="preserve"> </v>
      </c>
      <c r="AK258" s="22" t="str">
        <f>IF(AND(A258="80H", AND(D258='club records'!$J$8, E258&lt;='club records'!$K$8)), "CR", " ")</f>
        <v xml:space="preserve"> </v>
      </c>
      <c r="AL258" s="22" t="str">
        <f>IF(AND(A258="100H", OR(AND(D258='club records'!$J$9, E258&lt;='club records'!$K$9), AND(D258='club records'!$J$10, E258&lt;='club records'!$K$10))), "CR", " ")</f>
        <v xml:space="preserve"> </v>
      </c>
      <c r="AM258" s="22" t="str">
        <f>IF(AND(A258="300H", AND(D258='club records'!$J$11, E258&lt;='club records'!$K$11)), "CR", " ")</f>
        <v xml:space="preserve"> </v>
      </c>
      <c r="AN258" s="22" t="str">
        <f>IF(AND(A258="400H", OR(AND(D258='club records'!$J$12, E258&lt;='club records'!$K$12), AND(D258='club records'!$J$13, E258&lt;='club records'!$K$13), AND(D258='club records'!$J$14, E258&lt;='club records'!$K$14))), "CR", " ")</f>
        <v xml:space="preserve"> </v>
      </c>
      <c r="AO258" s="22" t="str">
        <f>IF(AND(A258="1500SC", OR(AND(D258='club records'!$J$15, E258&lt;='club records'!$K$15), AND(D258='club records'!$J$16, E258&lt;='club records'!$K$16))), "CR", " ")</f>
        <v xml:space="preserve"> </v>
      </c>
      <c r="AP258" s="22" t="str">
        <f>IF(AND(A258="2000SC", OR(AND(D258='club records'!$J$18, E258&lt;='club records'!$K$18), AND(D258='club records'!$J$19, E258&lt;='club records'!$K$19))), "CR", " ")</f>
        <v xml:space="preserve"> </v>
      </c>
      <c r="AQ258" s="22" t="str">
        <f>IF(AND(A258="3000SC", AND(D258='club records'!$J$21, E258&lt;='club records'!$K$21)), "CR", " ")</f>
        <v xml:space="preserve"> </v>
      </c>
      <c r="AR258" s="21" t="str">
        <f>IF(AND(A258="4x100", OR(AND(D258='club records'!$N$1, E258&lt;='club records'!$O$1), AND(D258='club records'!$N$2, E258&lt;='club records'!$O$2), AND(D258='club records'!$N$3, E258&lt;='club records'!$O$3), AND(D258='club records'!$N$4, E258&lt;='club records'!$O$4), AND(D258='club records'!$N$5, E258&lt;='club records'!$O$5))), "CR", " ")</f>
        <v xml:space="preserve"> </v>
      </c>
      <c r="AS258" s="21" t="str">
        <f>IF(AND(A258="4x200", OR(AND(D258='club records'!$N$6, E258&lt;='club records'!$O$6), AND(D258='club records'!$N$7, E258&lt;='club records'!$O$7), AND(D258='club records'!$N$8, E258&lt;='club records'!$O$8), AND(D258='club records'!$N$9, E258&lt;='club records'!$O$9), AND(D258='club records'!$N$10, E258&lt;='club records'!$O$10))), "CR", " ")</f>
        <v xml:space="preserve"> </v>
      </c>
      <c r="AT258" s="21" t="str">
        <f>IF(AND(A258="4x300", OR(AND(D258='club records'!$N$11, E258&lt;='club records'!$O$11), AND(D258='club records'!$N$12, E258&lt;='club records'!$O$12))), "CR", " ")</f>
        <v xml:space="preserve"> </v>
      </c>
      <c r="AU258" s="21" t="str">
        <f>IF(AND(A258="4x400", OR(AND(D258='club records'!$N$13, E258&lt;='club records'!$O$13), AND(D258='club records'!$N$14, E258&lt;='club records'!$O$14), AND(D258='club records'!$N$15, E258&lt;='club records'!$O$15))), "CR", " ")</f>
        <v xml:space="preserve"> </v>
      </c>
      <c r="AV258" s="21" t="str">
        <f>IF(AND(A258="3x800", OR(AND(D258='club records'!$N$16, E258&lt;='club records'!$O$16), AND(D258='club records'!$N$17, E258&lt;='club records'!$O$17), AND(D258='club records'!$N$18, E258&lt;='club records'!$O$18), AND(D258='club records'!$N$19, E258&lt;='club records'!$O$19))), "CR", " ")</f>
        <v xml:space="preserve"> </v>
      </c>
      <c r="AW258" s="21" t="str">
        <f>IF(AND(A258="pentathlon", OR(AND(D258='club records'!$N$21, E258&gt;='club records'!$O$21), AND(D258='club records'!$N$22, E258&gt;='club records'!$O$22), AND(D258='club records'!$N$23, E258&gt;='club records'!$O$23), AND(D258='club records'!$N$24, E258&gt;='club records'!$O$24), AND(D258='club records'!$N$25, E258&gt;='club records'!$O$25))), "CR", " ")</f>
        <v xml:space="preserve"> </v>
      </c>
      <c r="AX258" s="21" t="str">
        <f>IF(AND(A258="heptathlon", OR(AND(D258='club records'!$N$26, E258&gt;='club records'!$O$26), AND(D258='club records'!$N$27, E258&gt;='club records'!$O$27), AND(D258='club records'!$N$28, E258&gt;='club records'!$O$28), )), "CR", " ")</f>
        <v xml:space="preserve"> </v>
      </c>
    </row>
    <row r="259" spans="1:50" ht="15" x14ac:dyDescent="0.25">
      <c r="A259" s="2">
        <v>800</v>
      </c>
      <c r="B259" s="2" t="s">
        <v>104</v>
      </c>
      <c r="C259" s="2" t="s">
        <v>73</v>
      </c>
      <c r="D259" s="13" t="s">
        <v>46</v>
      </c>
      <c r="E259" s="14" t="s">
        <v>455</v>
      </c>
      <c r="F259" s="19">
        <v>43632</v>
      </c>
      <c r="G259" s="2" t="s">
        <v>415</v>
      </c>
      <c r="H259" s="2" t="s">
        <v>452</v>
      </c>
      <c r="I259" s="20" t="str">
        <f>IF(OR(K259="CR", J259="CR", L259="CR", M259="CR", N259="CR", O259="CR", P259="CR", Q259="CR", R259="CR", S259="CR",T259="CR", U259="CR", V259="CR", W259="CR", X259="CR", Y259="CR", Z259="CR", AA259="CR", AB259="CR", AC259="CR", AD259="CR", AE259="CR", AF259="CR", AG259="CR", AH259="CR", AI259="CR", AJ259="CR", AK259="CR", AL259="CR", AM259="CR", AN259="CR", AO259="CR", AP259="CR", AQ259="CR", AR259="CR", AS259="CR", AT259="CR", AU259="CR", AV259="CR", AW259="CR", AX259="CR"), "***CLUB RECORD***", "")</f>
        <v/>
      </c>
      <c r="J259" s="21" t="str">
        <f>IF(AND(A259=100, OR(AND(D259='club records'!$B$6, E259&lt;='club records'!$C$6), AND(D259='club records'!$B$7, E259&lt;='club records'!$C$7), AND(D259='club records'!$B$8, E259&lt;='club records'!$C$8), AND(D259='club records'!$B$9, E259&lt;='club records'!$C$9), AND(D259='club records'!$B$10, E259&lt;='club records'!$C$10))),"CR"," ")</f>
        <v xml:space="preserve"> </v>
      </c>
      <c r="K259" s="21" t="str">
        <f>IF(AND(A259=200, OR(AND(D259='club records'!$B$11, E259&lt;='club records'!$C$11), AND(D259='club records'!$B$12, E259&lt;='club records'!$C$12), AND(D259='club records'!$B$13, E259&lt;='club records'!$C$13), AND(D259='club records'!$B$14, E259&lt;='club records'!$C$14), AND(D259='club records'!$B$15, E259&lt;='club records'!$C$15))),"CR"," ")</f>
        <v xml:space="preserve"> </v>
      </c>
      <c r="L259" s="21" t="str">
        <f>IF(AND(A259=300, OR(AND(D259='club records'!$B$16, E259&lt;='club records'!$C$16), AND(D259='club records'!$B$17, E259&lt;='club records'!$C$17))),"CR"," ")</f>
        <v xml:space="preserve"> </v>
      </c>
      <c r="M259" s="21" t="str">
        <f>IF(AND(A259=400, OR(AND(D259='club records'!$B$19, E259&lt;='club records'!$C$19), AND(D259='club records'!$B$20, E259&lt;='club records'!$C$20), AND(D259='club records'!$B$21, E259&lt;='club records'!$C$21))),"CR"," ")</f>
        <v xml:space="preserve"> </v>
      </c>
      <c r="N259" s="21" t="str">
        <f>IF(AND(A259=800, OR(AND(D259='club records'!$B$22, E259&lt;='club records'!$C$22), AND(D259='club records'!$B$23, E259&lt;='club records'!$C$23), AND(D259='club records'!$B$24, E259&lt;='club records'!$C$24), AND(D259='club records'!$B$25, E259&lt;='club records'!$C$25), AND(D259='club records'!$B$26, E259&lt;='club records'!$C$26))),"CR"," ")</f>
        <v xml:space="preserve"> </v>
      </c>
      <c r="O259" s="21" t="str">
        <f>IF(AND(A259=1200, AND(D259='club records'!$B$28, E259&lt;='club records'!$C$28)),"CR"," ")</f>
        <v xml:space="preserve"> </v>
      </c>
      <c r="P259" s="21" t="str">
        <f>IF(AND(A259=1500, OR(AND(D259='club records'!$B$29, E259&lt;='club records'!$C$29), AND(D259='club records'!$B$30, E259&lt;='club records'!$C$30), AND(D259='club records'!$B$31, E259&lt;='club records'!$C$31), AND(D259='club records'!$B$32, E259&lt;='club records'!$C$32), AND(D259='club records'!$B$33, E259&lt;='club records'!$C$33))),"CR"," ")</f>
        <v xml:space="preserve"> </v>
      </c>
      <c r="Q259" s="21" t="str">
        <f>IF(AND(A259="1M", AND(D259='club records'!$B$37,E259&lt;='club records'!$C$37)),"CR"," ")</f>
        <v xml:space="preserve"> </v>
      </c>
      <c r="R259" s="21" t="str">
        <f>IF(AND(A259=3000, OR(AND(D259='club records'!$B$39, E259&lt;='club records'!$C$39), AND(D259='club records'!$B$40, E259&lt;='club records'!$C$40), AND(D259='club records'!$B$41, E259&lt;='club records'!$C$41))),"CR"," ")</f>
        <v xml:space="preserve"> </v>
      </c>
      <c r="S259" s="21" t="str">
        <f>IF(AND(A259=5000, OR(AND(D259='club records'!$B$42, E259&lt;='club records'!$C$42), AND(D259='club records'!$B$43, E259&lt;='club records'!$C$43))),"CR"," ")</f>
        <v xml:space="preserve"> </v>
      </c>
      <c r="T259" s="21" t="str">
        <f>IF(AND(A259=10000, OR(AND(D259='club records'!$B$44, E259&lt;='club records'!$C$44), AND(D259='club records'!$B$45, E259&lt;='club records'!$C$45))),"CR"," ")</f>
        <v xml:space="preserve"> </v>
      </c>
      <c r="U259" s="22" t="str">
        <f>IF(AND(A259="high jump", OR(AND(D259='club records'!$F$1, E259&gt;='club records'!$G$1), AND(D259='club records'!$F$2, E259&gt;='club records'!$G$2), AND(D259='club records'!$F$3, E259&gt;='club records'!$G$3),AND(D259='club records'!$F$4, E259&gt;='club records'!$G$4), AND(D259='club records'!$F$5, E259&gt;='club records'!$G$5))), "CR", " ")</f>
        <v xml:space="preserve"> </v>
      </c>
      <c r="V259" s="22" t="str">
        <f>IF(AND(A259="long jump", OR(AND(D259='club records'!$F$6, E259&gt;='club records'!$G$6), AND(D259='club records'!$F$7, E259&gt;='club records'!$G$7), AND(D259='club records'!$F$8, E259&gt;='club records'!$G$8), AND(D259='club records'!$F$9, E259&gt;='club records'!$G$9), AND(D259='club records'!$F$10, E259&gt;='club records'!$G$10))), "CR", " ")</f>
        <v xml:space="preserve"> </v>
      </c>
      <c r="W259" s="22" t="str">
        <f>IF(AND(A259="triple jump", OR(AND(D259='club records'!$F$11, E259&gt;='club records'!$G$11), AND(D259='club records'!$F$12, E259&gt;='club records'!$G$12), AND(D259='club records'!$F$13, E259&gt;='club records'!$G$13), AND(D259='club records'!$F$14, E259&gt;='club records'!$G$14), AND(D259='club records'!$F$15, E259&gt;='club records'!$G$15))), "CR", " ")</f>
        <v xml:space="preserve"> </v>
      </c>
      <c r="X259" s="22" t="str">
        <f>IF(AND(A259="pole vault", OR(AND(D259='club records'!$F$16, E259&gt;='club records'!$G$16), AND(D259='club records'!$F$17, E259&gt;='club records'!$G$17), AND(D259='club records'!$F$18, E259&gt;='club records'!$G$18), AND(D259='club records'!$F$19, E259&gt;='club records'!$G$19), AND(D259='club records'!$F$20, E259&gt;='club records'!$G$20))), "CR", " ")</f>
        <v xml:space="preserve"> </v>
      </c>
      <c r="Y259" s="22" t="str">
        <f>IF(AND(A259="discus 0.75", AND(D259='club records'!$F$21, E259&gt;='club records'!$G$21)), "CR", " ")</f>
        <v xml:space="preserve"> </v>
      </c>
      <c r="Z259" s="22" t="str">
        <f>IF(AND(A259="discus 1", OR(AND(D259='club records'!$F$22, E259&gt;='club records'!$G$22), AND(D259='club records'!$F$23, E259&gt;='club records'!$G$23), AND(D259='club records'!$F$24, E259&gt;='club records'!$G$24), AND(D259='club records'!$F$25, E259&gt;='club records'!$G$25))), "CR", " ")</f>
        <v xml:space="preserve"> </v>
      </c>
      <c r="AA259" s="22" t="str">
        <f>IF(AND(A259="hammer 3", OR(AND(D259='club records'!$F$26, E259&gt;='club records'!$G$26), AND(D259='club records'!$F$27, E259&gt;='club records'!$G$27), AND(D259='club records'!$F$28, E259&gt;='club records'!$G$28))), "CR", " ")</f>
        <v xml:space="preserve"> </v>
      </c>
      <c r="AB259" s="22" t="str">
        <f>IF(AND(A259="hammer 4", OR(AND(D259='club records'!$F$29, E259&gt;='club records'!$G$29), AND(D259='club records'!$F$30, E259&gt;='club records'!$G$30))), "CR", " ")</f>
        <v xml:space="preserve"> </v>
      </c>
      <c r="AC259" s="22" t="str">
        <f>IF(AND(A259="javelin 400", AND(D259='club records'!$F$31, E259&gt;='club records'!$G$31)), "CR", " ")</f>
        <v xml:space="preserve"> </v>
      </c>
      <c r="AD259" s="22" t="str">
        <f>IF(AND(A259="javelin 500", OR(AND(D259='club records'!$F$32, E259&gt;='club records'!$G$32), AND(D259='club records'!$F$33, E259&gt;='club records'!$G$33))), "CR", " ")</f>
        <v xml:space="preserve"> </v>
      </c>
      <c r="AE259" s="22" t="str">
        <f>IF(AND(A259="javelin 600", OR(AND(D259='club records'!$F$34, E259&gt;='club records'!$G$34), AND(D259='club records'!$F$35, E259&gt;='club records'!$G$35))), "CR", " ")</f>
        <v xml:space="preserve"> </v>
      </c>
      <c r="AF259" s="22" t="str">
        <f>IF(AND(A259="shot 2.72", AND(D259='club records'!$F$36, E259&gt;='club records'!$G$36)), "CR", " ")</f>
        <v xml:space="preserve"> </v>
      </c>
      <c r="AG259" s="22" t="str">
        <f>IF(AND(A259="shot 3", OR(AND(D259='club records'!$F$37, E259&gt;='club records'!$G$37), AND(D259='club records'!$F$38, E259&gt;='club records'!$G$38))), "CR", " ")</f>
        <v xml:space="preserve"> </v>
      </c>
      <c r="AH259" s="22" t="str">
        <f>IF(AND(A259="shot 4", OR(AND(D259='club records'!$F$39, E259&gt;='club records'!$G$39), AND(D259='club records'!$F$40, E259&gt;='club records'!$G$40))), "CR", " ")</f>
        <v xml:space="preserve"> </v>
      </c>
      <c r="AI259" s="22" t="str">
        <f>IF(AND(A259="70H", AND(D259='club records'!$J$6, E259&lt;='club records'!$K$6)), "CR", " ")</f>
        <v xml:space="preserve"> </v>
      </c>
      <c r="AJ259" s="22" t="str">
        <f>IF(AND(A259="75H", AND(D259='club records'!$J$7, E259&lt;='club records'!$K$7)), "CR", " ")</f>
        <v xml:space="preserve"> </v>
      </c>
      <c r="AK259" s="22" t="str">
        <f>IF(AND(A259="80H", AND(D259='club records'!$J$8, E259&lt;='club records'!$K$8)), "CR", " ")</f>
        <v xml:space="preserve"> </v>
      </c>
      <c r="AL259" s="22" t="str">
        <f>IF(AND(A259="100H", OR(AND(D259='club records'!$J$9, E259&lt;='club records'!$K$9), AND(D259='club records'!$J$10, E259&lt;='club records'!$K$10))), "CR", " ")</f>
        <v xml:space="preserve"> </v>
      </c>
      <c r="AM259" s="22" t="str">
        <f>IF(AND(A259="300H", AND(D259='club records'!$J$11, E259&lt;='club records'!$K$11)), "CR", " ")</f>
        <v xml:space="preserve"> </v>
      </c>
      <c r="AN259" s="22" t="str">
        <f>IF(AND(A259="400H", OR(AND(D259='club records'!$J$12, E259&lt;='club records'!$K$12), AND(D259='club records'!$J$13, E259&lt;='club records'!$K$13), AND(D259='club records'!$J$14, E259&lt;='club records'!$K$14))), "CR", " ")</f>
        <v xml:space="preserve"> </v>
      </c>
      <c r="AO259" s="22" t="str">
        <f>IF(AND(A259="1500SC", OR(AND(D259='club records'!$J$15, E259&lt;='club records'!$K$15), AND(D259='club records'!$J$16, E259&lt;='club records'!$K$16))), "CR", " ")</f>
        <v xml:space="preserve"> </v>
      </c>
      <c r="AP259" s="22" t="str">
        <f>IF(AND(A259="2000SC", OR(AND(D259='club records'!$J$18, E259&lt;='club records'!$K$18), AND(D259='club records'!$J$19, E259&lt;='club records'!$K$19))), "CR", " ")</f>
        <v xml:space="preserve"> </v>
      </c>
      <c r="AQ259" s="22" t="str">
        <f>IF(AND(A259="3000SC", AND(D259='club records'!$J$21, E259&lt;='club records'!$K$21)), "CR", " ")</f>
        <v xml:space="preserve"> </v>
      </c>
      <c r="AR259" s="21" t="str">
        <f>IF(AND(A259="4x100", OR(AND(D259='club records'!$N$1, E259&lt;='club records'!$O$1), AND(D259='club records'!$N$2, E259&lt;='club records'!$O$2), AND(D259='club records'!$N$3, E259&lt;='club records'!$O$3), AND(D259='club records'!$N$4, E259&lt;='club records'!$O$4), AND(D259='club records'!$N$5, E259&lt;='club records'!$O$5))), "CR", " ")</f>
        <v xml:space="preserve"> </v>
      </c>
      <c r="AS259" s="21" t="str">
        <f>IF(AND(A259="4x200", OR(AND(D259='club records'!$N$6, E259&lt;='club records'!$O$6), AND(D259='club records'!$N$7, E259&lt;='club records'!$O$7), AND(D259='club records'!$N$8, E259&lt;='club records'!$O$8), AND(D259='club records'!$N$9, E259&lt;='club records'!$O$9), AND(D259='club records'!$N$10, E259&lt;='club records'!$O$10))), "CR", " ")</f>
        <v xml:space="preserve"> </v>
      </c>
      <c r="AT259" s="21" t="str">
        <f>IF(AND(A259="4x300", OR(AND(D259='club records'!$N$11, E259&lt;='club records'!$O$11), AND(D259='club records'!$N$12, E259&lt;='club records'!$O$12))), "CR", " ")</f>
        <v xml:space="preserve"> </v>
      </c>
      <c r="AU259" s="21" t="str">
        <f>IF(AND(A259="4x400", OR(AND(D259='club records'!$N$13, E259&lt;='club records'!$O$13), AND(D259='club records'!$N$14, E259&lt;='club records'!$O$14), AND(D259='club records'!$N$15, E259&lt;='club records'!$O$15))), "CR", " ")</f>
        <v xml:space="preserve"> </v>
      </c>
      <c r="AV259" s="21" t="str">
        <f>IF(AND(A259="3x800", OR(AND(D259='club records'!$N$16, E259&lt;='club records'!$O$16), AND(D259='club records'!$N$17, E259&lt;='club records'!$O$17), AND(D259='club records'!$N$18, E259&lt;='club records'!$O$18), AND(D259='club records'!$N$19, E259&lt;='club records'!$O$19))), "CR", " ")</f>
        <v xml:space="preserve"> </v>
      </c>
      <c r="AW259" s="21" t="str">
        <f>IF(AND(A259="pentathlon", OR(AND(D259='club records'!$N$21, E259&gt;='club records'!$O$21), AND(D259='club records'!$N$22, E259&gt;='club records'!$O$22), AND(D259='club records'!$N$23, E259&gt;='club records'!$O$23), AND(D259='club records'!$N$24, E259&gt;='club records'!$O$24), AND(D259='club records'!$N$25, E259&gt;='club records'!$O$25))), "CR", " ")</f>
        <v xml:space="preserve"> </v>
      </c>
      <c r="AX259" s="21" t="str">
        <f>IF(AND(A259="heptathlon", OR(AND(D259='club records'!$N$26, E259&gt;='club records'!$O$26), AND(D259='club records'!$N$27, E259&gt;='club records'!$O$27), AND(D259='club records'!$N$28, E259&gt;='club records'!$O$28), )), "CR", " ")</f>
        <v xml:space="preserve"> </v>
      </c>
    </row>
    <row r="260" spans="1:50" ht="15" x14ac:dyDescent="0.25">
      <c r="A260" s="2">
        <v>800</v>
      </c>
      <c r="B260" s="2" t="s">
        <v>322</v>
      </c>
      <c r="C260" s="2" t="s">
        <v>323</v>
      </c>
      <c r="D260" s="13" t="s">
        <v>46</v>
      </c>
      <c r="E260" s="14" t="s">
        <v>443</v>
      </c>
      <c r="F260" s="23" t="s">
        <v>432</v>
      </c>
      <c r="G260" s="2" t="s">
        <v>341</v>
      </c>
      <c r="H260" s="2" t="s">
        <v>425</v>
      </c>
      <c r="I260" s="20" t="str">
        <f>IF(OR(K260="CR", J260="CR", L260="CR", M260="CR", N260="CR", O260="CR", P260="CR", Q260="CR", R260="CR", S260="CR",T260="CR", U260="CR", V260="CR", W260="CR", X260="CR", Y260="CR", Z260="CR", AA260="CR", AB260="CR", AC260="CR", AD260="CR", AE260="CR", AF260="CR", AG260="CR", AH260="CR", AI260="CR", AJ260="CR", AK260="CR", AL260="CR", AM260="CR", AN260="CR", AO260="CR", AP260="CR", AQ260="CR", AR260="CR", AS260="CR", AT260="CR", AU260="CR", AV260="CR", AW260="CR", AX260="CR"), "***CLUB RECORD***", "")</f>
        <v/>
      </c>
      <c r="J260" s="21" t="str">
        <f>IF(AND(A260=100, OR(AND(D260='club records'!$B$6, E260&lt;='club records'!$C$6), AND(D260='club records'!$B$7, E260&lt;='club records'!$C$7), AND(D260='club records'!$B$8, E260&lt;='club records'!$C$8), AND(D260='club records'!$B$9, E260&lt;='club records'!$C$9), AND(D260='club records'!$B$10, E260&lt;='club records'!$C$10))),"CR"," ")</f>
        <v xml:space="preserve"> </v>
      </c>
      <c r="K260" s="21" t="str">
        <f>IF(AND(A260=200, OR(AND(D260='club records'!$B$11, E260&lt;='club records'!$C$11), AND(D260='club records'!$B$12, E260&lt;='club records'!$C$12), AND(D260='club records'!$B$13, E260&lt;='club records'!$C$13), AND(D260='club records'!$B$14, E260&lt;='club records'!$C$14), AND(D260='club records'!$B$15, E260&lt;='club records'!$C$15))),"CR"," ")</f>
        <v xml:space="preserve"> </v>
      </c>
      <c r="L260" s="21" t="str">
        <f>IF(AND(A260=300, OR(AND(D260='club records'!$B$16, E260&lt;='club records'!$C$16), AND(D260='club records'!$B$17, E260&lt;='club records'!$C$17))),"CR"," ")</f>
        <v xml:space="preserve"> </v>
      </c>
      <c r="M260" s="21" t="str">
        <f>IF(AND(A260=400, OR(AND(D260='club records'!$B$19, E260&lt;='club records'!$C$19), AND(D260='club records'!$B$20, E260&lt;='club records'!$C$20), AND(D260='club records'!$B$21, E260&lt;='club records'!$C$21))),"CR"," ")</f>
        <v xml:space="preserve"> </v>
      </c>
      <c r="N260" s="21" t="str">
        <f>IF(AND(A260=800, OR(AND(D260='club records'!$B$22, E260&lt;='club records'!$C$22), AND(D260='club records'!$B$23, E260&lt;='club records'!$C$23), AND(D260='club records'!$B$24, E260&lt;='club records'!$C$24), AND(D260='club records'!$B$25, E260&lt;='club records'!$C$25), AND(D260='club records'!$B$26, E260&lt;='club records'!$C$26))),"CR"," ")</f>
        <v xml:space="preserve"> </v>
      </c>
      <c r="O260" s="21" t="str">
        <f>IF(AND(A260=1200, AND(D260='club records'!$B$28, E260&lt;='club records'!$C$28)),"CR"," ")</f>
        <v xml:space="preserve"> </v>
      </c>
      <c r="P260" s="21" t="str">
        <f>IF(AND(A260=1500, OR(AND(D260='club records'!$B$29, E260&lt;='club records'!$C$29), AND(D260='club records'!$B$30, E260&lt;='club records'!$C$30), AND(D260='club records'!$B$31, E260&lt;='club records'!$C$31), AND(D260='club records'!$B$32, E260&lt;='club records'!$C$32), AND(D260='club records'!$B$33, E260&lt;='club records'!$C$33))),"CR"," ")</f>
        <v xml:space="preserve"> </v>
      </c>
      <c r="Q260" s="21" t="str">
        <f>IF(AND(A260="1M", AND(D260='club records'!$B$37,E260&lt;='club records'!$C$37)),"CR"," ")</f>
        <v xml:space="preserve"> </v>
      </c>
      <c r="R260" s="21" t="str">
        <f>IF(AND(A260=3000, OR(AND(D260='club records'!$B$39, E260&lt;='club records'!$C$39), AND(D260='club records'!$B$40, E260&lt;='club records'!$C$40), AND(D260='club records'!$B$41, E260&lt;='club records'!$C$41))),"CR"," ")</f>
        <v xml:space="preserve"> </v>
      </c>
      <c r="S260" s="21" t="str">
        <f>IF(AND(A260=5000, OR(AND(D260='club records'!$B$42, E260&lt;='club records'!$C$42), AND(D260='club records'!$B$43, E260&lt;='club records'!$C$43))),"CR"," ")</f>
        <v xml:space="preserve"> </v>
      </c>
      <c r="T260" s="21" t="str">
        <f>IF(AND(A260=10000, OR(AND(D260='club records'!$B$44, E260&lt;='club records'!$C$44), AND(D260='club records'!$B$45, E260&lt;='club records'!$C$45))),"CR"," ")</f>
        <v xml:space="preserve"> </v>
      </c>
      <c r="U260" s="22" t="str">
        <f>IF(AND(A260="high jump", OR(AND(D260='club records'!$F$1, E260&gt;='club records'!$G$1), AND(D260='club records'!$F$2, E260&gt;='club records'!$G$2), AND(D260='club records'!$F$3, E260&gt;='club records'!$G$3),AND(D260='club records'!$F$4, E260&gt;='club records'!$G$4), AND(D260='club records'!$F$5, E260&gt;='club records'!$G$5))), "CR", " ")</f>
        <v xml:space="preserve"> </v>
      </c>
      <c r="V260" s="22" t="str">
        <f>IF(AND(A260="long jump", OR(AND(D260='club records'!$F$6, E260&gt;='club records'!$G$6), AND(D260='club records'!$F$7, E260&gt;='club records'!$G$7), AND(D260='club records'!$F$8, E260&gt;='club records'!$G$8), AND(D260='club records'!$F$9, E260&gt;='club records'!$G$9), AND(D260='club records'!$F$10, E260&gt;='club records'!$G$10))), "CR", " ")</f>
        <v xml:space="preserve"> </v>
      </c>
      <c r="W260" s="22" t="str">
        <f>IF(AND(A260="triple jump", OR(AND(D260='club records'!$F$11, E260&gt;='club records'!$G$11), AND(D260='club records'!$F$12, E260&gt;='club records'!$G$12), AND(D260='club records'!$F$13, E260&gt;='club records'!$G$13), AND(D260='club records'!$F$14, E260&gt;='club records'!$G$14), AND(D260='club records'!$F$15, E260&gt;='club records'!$G$15))), "CR", " ")</f>
        <v xml:space="preserve"> </v>
      </c>
      <c r="X260" s="22" t="str">
        <f>IF(AND(A260="pole vault", OR(AND(D260='club records'!$F$16, E260&gt;='club records'!$G$16), AND(D260='club records'!$F$17, E260&gt;='club records'!$G$17), AND(D260='club records'!$F$18, E260&gt;='club records'!$G$18), AND(D260='club records'!$F$19, E260&gt;='club records'!$G$19), AND(D260='club records'!$F$20, E260&gt;='club records'!$G$20))), "CR", " ")</f>
        <v xml:space="preserve"> </v>
      </c>
      <c r="Y260" s="22" t="str">
        <f>IF(AND(A260="discus 0.75", AND(D260='club records'!$F$21, E260&gt;='club records'!$G$21)), "CR", " ")</f>
        <v xml:space="preserve"> </v>
      </c>
      <c r="Z260" s="22" t="str">
        <f>IF(AND(A260="discus 1", OR(AND(D260='club records'!$F$22, E260&gt;='club records'!$G$22), AND(D260='club records'!$F$23, E260&gt;='club records'!$G$23), AND(D260='club records'!$F$24, E260&gt;='club records'!$G$24), AND(D260='club records'!$F$25, E260&gt;='club records'!$G$25))), "CR", " ")</f>
        <v xml:space="preserve"> </v>
      </c>
      <c r="AA260" s="22" t="str">
        <f>IF(AND(A260="hammer 3", OR(AND(D260='club records'!$F$26, E260&gt;='club records'!$G$26), AND(D260='club records'!$F$27, E260&gt;='club records'!$G$27), AND(D260='club records'!$F$28, E260&gt;='club records'!$G$28))), "CR", " ")</f>
        <v xml:space="preserve"> </v>
      </c>
      <c r="AB260" s="22" t="str">
        <f>IF(AND(A260="hammer 4", OR(AND(D260='club records'!$F$29, E260&gt;='club records'!$G$29), AND(D260='club records'!$F$30, E260&gt;='club records'!$G$30))), "CR", " ")</f>
        <v xml:space="preserve"> </v>
      </c>
      <c r="AC260" s="22" t="str">
        <f>IF(AND(A260="javelin 400", AND(D260='club records'!$F$31, E260&gt;='club records'!$G$31)), "CR", " ")</f>
        <v xml:space="preserve"> </v>
      </c>
      <c r="AD260" s="22" t="str">
        <f>IF(AND(A260="javelin 500", OR(AND(D260='club records'!$F$32, E260&gt;='club records'!$G$32), AND(D260='club records'!$F$33, E260&gt;='club records'!$G$33))), "CR", " ")</f>
        <v xml:space="preserve"> </v>
      </c>
      <c r="AE260" s="22" t="str">
        <f>IF(AND(A260="javelin 600", OR(AND(D260='club records'!$F$34, E260&gt;='club records'!$G$34), AND(D260='club records'!$F$35, E260&gt;='club records'!$G$35))), "CR", " ")</f>
        <v xml:space="preserve"> </v>
      </c>
      <c r="AF260" s="22" t="str">
        <f>IF(AND(A260="shot 2.72", AND(D260='club records'!$F$36, E260&gt;='club records'!$G$36)), "CR", " ")</f>
        <v xml:space="preserve"> </v>
      </c>
      <c r="AG260" s="22" t="str">
        <f>IF(AND(A260="shot 3", OR(AND(D260='club records'!$F$37, E260&gt;='club records'!$G$37), AND(D260='club records'!$F$38, E260&gt;='club records'!$G$38))), "CR", " ")</f>
        <v xml:space="preserve"> </v>
      </c>
      <c r="AH260" s="22" t="str">
        <f>IF(AND(A260="shot 4", OR(AND(D260='club records'!$F$39, E260&gt;='club records'!$G$39), AND(D260='club records'!$F$40, E260&gt;='club records'!$G$40))), "CR", " ")</f>
        <v xml:space="preserve"> </v>
      </c>
      <c r="AI260" s="22" t="str">
        <f>IF(AND(A260="70H", AND(D260='club records'!$J$6, E260&lt;='club records'!$K$6)), "CR", " ")</f>
        <v xml:space="preserve"> </v>
      </c>
      <c r="AJ260" s="22" t="str">
        <f>IF(AND(A260="75H", AND(D260='club records'!$J$7, E260&lt;='club records'!$K$7)), "CR", " ")</f>
        <v xml:space="preserve"> </v>
      </c>
      <c r="AK260" s="22" t="str">
        <f>IF(AND(A260="80H", AND(D260='club records'!$J$8, E260&lt;='club records'!$K$8)), "CR", " ")</f>
        <v xml:space="preserve"> </v>
      </c>
      <c r="AL260" s="22" t="str">
        <f>IF(AND(A260="100H", OR(AND(D260='club records'!$J$9, E260&lt;='club records'!$K$9), AND(D260='club records'!$J$10, E260&lt;='club records'!$K$10))), "CR", " ")</f>
        <v xml:space="preserve"> </v>
      </c>
      <c r="AM260" s="22" t="str">
        <f>IF(AND(A260="300H", AND(D260='club records'!$J$11, E260&lt;='club records'!$K$11)), "CR", " ")</f>
        <v xml:space="preserve"> </v>
      </c>
      <c r="AN260" s="22" t="str">
        <f>IF(AND(A260="400H", OR(AND(D260='club records'!$J$12, E260&lt;='club records'!$K$12), AND(D260='club records'!$J$13, E260&lt;='club records'!$K$13), AND(D260='club records'!$J$14, E260&lt;='club records'!$K$14))), "CR", " ")</f>
        <v xml:space="preserve"> </v>
      </c>
      <c r="AO260" s="22" t="str">
        <f>IF(AND(A260="1500SC", OR(AND(D260='club records'!$J$15, E260&lt;='club records'!$K$15), AND(D260='club records'!$J$16, E260&lt;='club records'!$K$16))), "CR", " ")</f>
        <v xml:space="preserve"> </v>
      </c>
      <c r="AP260" s="22" t="str">
        <f>IF(AND(A260="2000SC", OR(AND(D260='club records'!$J$18, E260&lt;='club records'!$K$18), AND(D260='club records'!$J$19, E260&lt;='club records'!$K$19))), "CR", " ")</f>
        <v xml:space="preserve"> </v>
      </c>
      <c r="AQ260" s="22" t="str">
        <f>IF(AND(A260="3000SC", AND(D260='club records'!$J$21, E260&lt;='club records'!$K$21)), "CR", " ")</f>
        <v xml:space="preserve"> </v>
      </c>
      <c r="AR260" s="21" t="str">
        <f>IF(AND(A260="4x100", OR(AND(D260='club records'!$N$1, E260&lt;='club records'!$O$1), AND(D260='club records'!$N$2, E260&lt;='club records'!$O$2), AND(D260='club records'!$N$3, E260&lt;='club records'!$O$3), AND(D260='club records'!$N$4, E260&lt;='club records'!$O$4), AND(D260='club records'!$N$5, E260&lt;='club records'!$O$5))), "CR", " ")</f>
        <v xml:space="preserve"> </v>
      </c>
      <c r="AS260" s="21" t="str">
        <f>IF(AND(A260="4x200", OR(AND(D260='club records'!$N$6, E260&lt;='club records'!$O$6), AND(D260='club records'!$N$7, E260&lt;='club records'!$O$7), AND(D260='club records'!$N$8, E260&lt;='club records'!$O$8), AND(D260='club records'!$N$9, E260&lt;='club records'!$O$9), AND(D260='club records'!$N$10, E260&lt;='club records'!$O$10))), "CR", " ")</f>
        <v xml:space="preserve"> </v>
      </c>
      <c r="AT260" s="21" t="str">
        <f>IF(AND(A260="4x300", OR(AND(D260='club records'!$N$11, E260&lt;='club records'!$O$11), AND(D260='club records'!$N$12, E260&lt;='club records'!$O$12))), "CR", " ")</f>
        <v xml:space="preserve"> </v>
      </c>
      <c r="AU260" s="21" t="str">
        <f>IF(AND(A260="4x400", OR(AND(D260='club records'!$N$13, E260&lt;='club records'!$O$13), AND(D260='club records'!$N$14, E260&lt;='club records'!$O$14), AND(D260='club records'!$N$15, E260&lt;='club records'!$O$15))), "CR", " ")</f>
        <v xml:space="preserve"> </v>
      </c>
      <c r="AV260" s="21" t="str">
        <f>IF(AND(A260="3x800", OR(AND(D260='club records'!$N$16, E260&lt;='club records'!$O$16), AND(D260='club records'!$N$17, E260&lt;='club records'!$O$17), AND(D260='club records'!$N$18, E260&lt;='club records'!$O$18), AND(D260='club records'!$N$19, E260&lt;='club records'!$O$19))), "CR", " ")</f>
        <v xml:space="preserve"> </v>
      </c>
      <c r="AW260" s="21" t="str">
        <f>IF(AND(A260="pentathlon", OR(AND(D260='club records'!$N$21, E260&gt;='club records'!$O$21), AND(D260='club records'!$N$22, E260&gt;='club records'!$O$22), AND(D260='club records'!$N$23, E260&gt;='club records'!$O$23), AND(D260='club records'!$N$24, E260&gt;='club records'!$O$24), AND(D260='club records'!$N$25, E260&gt;='club records'!$O$25))), "CR", " ")</f>
        <v xml:space="preserve"> </v>
      </c>
      <c r="AX260" s="21" t="str">
        <f>IF(AND(A260="heptathlon", OR(AND(D260='club records'!$N$26, E260&gt;='club records'!$O$26), AND(D260='club records'!$N$27, E260&gt;='club records'!$O$27), AND(D260='club records'!$N$28, E260&gt;='club records'!$O$28), )), "CR", " ")</f>
        <v xml:space="preserve"> </v>
      </c>
    </row>
    <row r="261" spans="1:50" ht="15" x14ac:dyDescent="0.25">
      <c r="A261" s="2">
        <v>800</v>
      </c>
      <c r="B261" s="2" t="s">
        <v>84</v>
      </c>
      <c r="C261" s="2" t="s">
        <v>85</v>
      </c>
      <c r="D261" s="13" t="s">
        <v>46</v>
      </c>
      <c r="E261" s="14" t="s">
        <v>479</v>
      </c>
      <c r="F261" s="23">
        <v>43638</v>
      </c>
      <c r="G261" s="2" t="s">
        <v>341</v>
      </c>
      <c r="H261" s="2" t="s">
        <v>476</v>
      </c>
      <c r="I261" s="20" t="str">
        <f>IF(OR(K261="CR", J261="CR", L261="CR", M261="CR", N261="CR", O261="CR", P261="CR", Q261="CR", R261="CR", S261="CR",T261="CR", U261="CR", V261="CR", W261="CR", X261="CR", Y261="CR", Z261="CR", AA261="CR", AB261="CR", AC261="CR", AD261="CR", AE261="CR", AF261="CR", AG261="CR", AH261="CR", AI261="CR", AJ261="CR", AK261="CR", AL261="CR", AM261="CR", AN261="CR", AO261="CR", AP261="CR", AQ261="CR", AR261="CR", AS261="CR", AT261="CR", AU261="CR", AV261="CR", AW261="CR", AX261="CR"), "***CLUB RECORD***", "")</f>
        <v/>
      </c>
      <c r="J261" s="21" t="str">
        <f>IF(AND(A261=100, OR(AND(D261='club records'!$B$6, E261&lt;='club records'!$C$6), AND(D261='club records'!$B$7, E261&lt;='club records'!$C$7), AND(D261='club records'!$B$8, E261&lt;='club records'!$C$8), AND(D261='club records'!$B$9, E261&lt;='club records'!$C$9), AND(D261='club records'!$B$10, E261&lt;='club records'!$C$10))),"CR"," ")</f>
        <v xml:space="preserve"> </v>
      </c>
      <c r="K261" s="21" t="str">
        <f>IF(AND(A261=200, OR(AND(D261='club records'!$B$11, E261&lt;='club records'!$C$11), AND(D261='club records'!$B$12, E261&lt;='club records'!$C$12), AND(D261='club records'!$B$13, E261&lt;='club records'!$C$13), AND(D261='club records'!$B$14, E261&lt;='club records'!$C$14), AND(D261='club records'!$B$15, E261&lt;='club records'!$C$15))),"CR"," ")</f>
        <v xml:space="preserve"> </v>
      </c>
      <c r="L261" s="21" t="str">
        <f>IF(AND(A261=300, OR(AND(D261='club records'!$B$16, E261&lt;='club records'!$C$16), AND(D261='club records'!$B$17, E261&lt;='club records'!$C$17))),"CR"," ")</f>
        <v xml:space="preserve"> </v>
      </c>
      <c r="M261" s="21" t="str">
        <f>IF(AND(A261=400, OR(AND(D261='club records'!$B$19, E261&lt;='club records'!$C$19), AND(D261='club records'!$B$20, E261&lt;='club records'!$C$20), AND(D261='club records'!$B$21, E261&lt;='club records'!$C$21))),"CR"," ")</f>
        <v xml:space="preserve"> </v>
      </c>
      <c r="N261" s="21" t="str">
        <f>IF(AND(A261=800, OR(AND(D261='club records'!$B$22, E261&lt;='club records'!$C$22), AND(D261='club records'!$B$23, E261&lt;='club records'!$C$23), AND(D261='club records'!$B$24, E261&lt;='club records'!$C$24), AND(D261='club records'!$B$25, E261&lt;='club records'!$C$25), AND(D261='club records'!$B$26, E261&lt;='club records'!$C$26))),"CR"," ")</f>
        <v xml:space="preserve"> </v>
      </c>
      <c r="O261" s="21" t="str">
        <f>IF(AND(A261=1200, AND(D261='club records'!$B$28, E261&lt;='club records'!$C$28)),"CR"," ")</f>
        <v xml:space="preserve"> </v>
      </c>
      <c r="P261" s="21" t="str">
        <f>IF(AND(A261=1500, OR(AND(D261='club records'!$B$29, E261&lt;='club records'!$C$29), AND(D261='club records'!$B$30, E261&lt;='club records'!$C$30), AND(D261='club records'!$B$31, E261&lt;='club records'!$C$31), AND(D261='club records'!$B$32, E261&lt;='club records'!$C$32), AND(D261='club records'!$B$33, E261&lt;='club records'!$C$33))),"CR"," ")</f>
        <v xml:space="preserve"> </v>
      </c>
      <c r="Q261" s="21" t="str">
        <f>IF(AND(A261="1M", AND(D261='club records'!$B$37,E261&lt;='club records'!$C$37)),"CR"," ")</f>
        <v xml:space="preserve"> </v>
      </c>
      <c r="R261" s="21" t="str">
        <f>IF(AND(A261=3000, OR(AND(D261='club records'!$B$39, E261&lt;='club records'!$C$39), AND(D261='club records'!$B$40, E261&lt;='club records'!$C$40), AND(D261='club records'!$B$41, E261&lt;='club records'!$C$41))),"CR"," ")</f>
        <v xml:space="preserve"> </v>
      </c>
      <c r="S261" s="21" t="str">
        <f>IF(AND(A261=5000, OR(AND(D261='club records'!$B$42, E261&lt;='club records'!$C$42), AND(D261='club records'!$B$43, E261&lt;='club records'!$C$43))),"CR"," ")</f>
        <v xml:space="preserve"> </v>
      </c>
      <c r="T261" s="21" t="str">
        <f>IF(AND(A261=10000, OR(AND(D261='club records'!$B$44, E261&lt;='club records'!$C$44), AND(D261='club records'!$B$45, E261&lt;='club records'!$C$45))),"CR"," ")</f>
        <v xml:space="preserve"> </v>
      </c>
      <c r="U261" s="22" t="str">
        <f>IF(AND(A261="high jump", OR(AND(D261='club records'!$F$1, E261&gt;='club records'!$G$1), AND(D261='club records'!$F$2, E261&gt;='club records'!$G$2), AND(D261='club records'!$F$3, E261&gt;='club records'!$G$3),AND(D261='club records'!$F$4, E261&gt;='club records'!$G$4), AND(D261='club records'!$F$5, E261&gt;='club records'!$G$5))), "CR", " ")</f>
        <v xml:space="preserve"> </v>
      </c>
      <c r="V261" s="22" t="str">
        <f>IF(AND(A261="long jump", OR(AND(D261='club records'!$F$6, E261&gt;='club records'!$G$6), AND(D261='club records'!$F$7, E261&gt;='club records'!$G$7), AND(D261='club records'!$F$8, E261&gt;='club records'!$G$8), AND(D261='club records'!$F$9, E261&gt;='club records'!$G$9), AND(D261='club records'!$F$10, E261&gt;='club records'!$G$10))), "CR", " ")</f>
        <v xml:space="preserve"> </v>
      </c>
      <c r="W261" s="22" t="str">
        <f>IF(AND(A261="triple jump", OR(AND(D261='club records'!$F$11, E261&gt;='club records'!$G$11), AND(D261='club records'!$F$12, E261&gt;='club records'!$G$12), AND(D261='club records'!$F$13, E261&gt;='club records'!$G$13), AND(D261='club records'!$F$14, E261&gt;='club records'!$G$14), AND(D261='club records'!$F$15, E261&gt;='club records'!$G$15))), "CR", " ")</f>
        <v xml:space="preserve"> </v>
      </c>
      <c r="X261" s="22" t="str">
        <f>IF(AND(A261="pole vault", OR(AND(D261='club records'!$F$16, E261&gt;='club records'!$G$16), AND(D261='club records'!$F$17, E261&gt;='club records'!$G$17), AND(D261='club records'!$F$18, E261&gt;='club records'!$G$18), AND(D261='club records'!$F$19, E261&gt;='club records'!$G$19), AND(D261='club records'!$F$20, E261&gt;='club records'!$G$20))), "CR", " ")</f>
        <v xml:space="preserve"> </v>
      </c>
      <c r="Y261" s="22" t="str">
        <f>IF(AND(A261="discus 0.75", AND(D261='club records'!$F$21, E261&gt;='club records'!$G$21)), "CR", " ")</f>
        <v xml:space="preserve"> </v>
      </c>
      <c r="Z261" s="22" t="str">
        <f>IF(AND(A261="discus 1", OR(AND(D261='club records'!$F$22, E261&gt;='club records'!$G$22), AND(D261='club records'!$F$23, E261&gt;='club records'!$G$23), AND(D261='club records'!$F$24, E261&gt;='club records'!$G$24), AND(D261='club records'!$F$25, E261&gt;='club records'!$G$25))), "CR", " ")</f>
        <v xml:space="preserve"> </v>
      </c>
      <c r="AA261" s="22" t="str">
        <f>IF(AND(A261="hammer 3", OR(AND(D261='club records'!$F$26, E261&gt;='club records'!$G$26), AND(D261='club records'!$F$27, E261&gt;='club records'!$G$27), AND(D261='club records'!$F$28, E261&gt;='club records'!$G$28))), "CR", " ")</f>
        <v xml:space="preserve"> </v>
      </c>
      <c r="AB261" s="22" t="str">
        <f>IF(AND(A261="hammer 4", OR(AND(D261='club records'!$F$29, E261&gt;='club records'!$G$29), AND(D261='club records'!$F$30, E261&gt;='club records'!$G$30))), "CR", " ")</f>
        <v xml:space="preserve"> </v>
      </c>
      <c r="AC261" s="22" t="str">
        <f>IF(AND(A261="javelin 400", AND(D261='club records'!$F$31, E261&gt;='club records'!$G$31)), "CR", " ")</f>
        <v xml:space="preserve"> </v>
      </c>
      <c r="AD261" s="22" t="str">
        <f>IF(AND(A261="javelin 500", OR(AND(D261='club records'!$F$32, E261&gt;='club records'!$G$32), AND(D261='club records'!$F$33, E261&gt;='club records'!$G$33))), "CR", " ")</f>
        <v xml:space="preserve"> </v>
      </c>
      <c r="AE261" s="22" t="str">
        <f>IF(AND(A261="javelin 600", OR(AND(D261='club records'!$F$34, E261&gt;='club records'!$G$34), AND(D261='club records'!$F$35, E261&gt;='club records'!$G$35))), "CR", " ")</f>
        <v xml:space="preserve"> </v>
      </c>
      <c r="AF261" s="22" t="str">
        <f>IF(AND(A261="shot 2.72", AND(D261='club records'!$F$36, E261&gt;='club records'!$G$36)), "CR", " ")</f>
        <v xml:space="preserve"> </v>
      </c>
      <c r="AG261" s="22" t="str">
        <f>IF(AND(A261="shot 3", OR(AND(D261='club records'!$F$37, E261&gt;='club records'!$G$37), AND(D261='club records'!$F$38, E261&gt;='club records'!$G$38))), "CR", " ")</f>
        <v xml:space="preserve"> </v>
      </c>
      <c r="AH261" s="22" t="str">
        <f>IF(AND(A261="shot 4", OR(AND(D261='club records'!$F$39, E261&gt;='club records'!$G$39), AND(D261='club records'!$F$40, E261&gt;='club records'!$G$40))), "CR", " ")</f>
        <v xml:space="preserve"> </v>
      </c>
      <c r="AI261" s="22" t="str">
        <f>IF(AND(A261="70H", AND(D261='club records'!$J$6, E261&lt;='club records'!$K$6)), "CR", " ")</f>
        <v xml:space="preserve"> </v>
      </c>
      <c r="AJ261" s="22" t="str">
        <f>IF(AND(A261="75H", AND(D261='club records'!$J$7, E261&lt;='club records'!$K$7)), "CR", " ")</f>
        <v xml:space="preserve"> </v>
      </c>
      <c r="AK261" s="22" t="str">
        <f>IF(AND(A261="80H", AND(D261='club records'!$J$8, E261&lt;='club records'!$K$8)), "CR", " ")</f>
        <v xml:space="preserve"> </v>
      </c>
      <c r="AL261" s="22" t="str">
        <f>IF(AND(A261="100H", OR(AND(D261='club records'!$J$9, E261&lt;='club records'!$K$9), AND(D261='club records'!$J$10, E261&lt;='club records'!$K$10))), "CR", " ")</f>
        <v xml:space="preserve"> </v>
      </c>
      <c r="AM261" s="22" t="str">
        <f>IF(AND(A261="300H", AND(D261='club records'!$J$11, E261&lt;='club records'!$K$11)), "CR", " ")</f>
        <v xml:space="preserve"> </v>
      </c>
      <c r="AN261" s="22" t="str">
        <f>IF(AND(A261="400H", OR(AND(D261='club records'!$J$12, E261&lt;='club records'!$K$12), AND(D261='club records'!$J$13, E261&lt;='club records'!$K$13), AND(D261='club records'!$J$14, E261&lt;='club records'!$K$14))), "CR", " ")</f>
        <v xml:space="preserve"> </v>
      </c>
      <c r="AO261" s="22" t="str">
        <f>IF(AND(A261="1500SC", OR(AND(D261='club records'!$J$15, E261&lt;='club records'!$K$15), AND(D261='club records'!$J$16, E261&lt;='club records'!$K$16))), "CR", " ")</f>
        <v xml:space="preserve"> </v>
      </c>
      <c r="AP261" s="22" t="str">
        <f>IF(AND(A261="2000SC", OR(AND(D261='club records'!$J$18, E261&lt;='club records'!$K$18), AND(D261='club records'!$J$19, E261&lt;='club records'!$K$19))), "CR", " ")</f>
        <v xml:space="preserve"> </v>
      </c>
      <c r="AQ261" s="22" t="str">
        <f>IF(AND(A261="3000SC", AND(D261='club records'!$J$21, E261&lt;='club records'!$K$21)), "CR", " ")</f>
        <v xml:space="preserve"> </v>
      </c>
      <c r="AR261" s="21" t="str">
        <f>IF(AND(A261="4x100", OR(AND(D261='club records'!$N$1, E261&lt;='club records'!$O$1), AND(D261='club records'!$N$2, E261&lt;='club records'!$O$2), AND(D261='club records'!$N$3, E261&lt;='club records'!$O$3), AND(D261='club records'!$N$4, E261&lt;='club records'!$O$4), AND(D261='club records'!$N$5, E261&lt;='club records'!$O$5))), "CR", " ")</f>
        <v xml:space="preserve"> </v>
      </c>
      <c r="AS261" s="21" t="str">
        <f>IF(AND(A261="4x200", OR(AND(D261='club records'!$N$6, E261&lt;='club records'!$O$6), AND(D261='club records'!$N$7, E261&lt;='club records'!$O$7), AND(D261='club records'!$N$8, E261&lt;='club records'!$O$8), AND(D261='club records'!$N$9, E261&lt;='club records'!$O$9), AND(D261='club records'!$N$10, E261&lt;='club records'!$O$10))), "CR", " ")</f>
        <v xml:space="preserve"> </v>
      </c>
      <c r="AT261" s="21" t="str">
        <f>IF(AND(A261="4x300", OR(AND(D261='club records'!$N$11, E261&lt;='club records'!$O$11), AND(D261='club records'!$N$12, E261&lt;='club records'!$O$12))), "CR", " ")</f>
        <v xml:space="preserve"> </v>
      </c>
      <c r="AU261" s="21" t="str">
        <f>IF(AND(A261="4x400", OR(AND(D261='club records'!$N$13, E261&lt;='club records'!$O$13), AND(D261='club records'!$N$14, E261&lt;='club records'!$O$14), AND(D261='club records'!$N$15, E261&lt;='club records'!$O$15))), "CR", " ")</f>
        <v xml:space="preserve"> </v>
      </c>
      <c r="AV261" s="21" t="str">
        <f>IF(AND(A261="3x800", OR(AND(D261='club records'!$N$16, E261&lt;='club records'!$O$16), AND(D261='club records'!$N$17, E261&lt;='club records'!$O$17), AND(D261='club records'!$N$18, E261&lt;='club records'!$O$18), AND(D261='club records'!$N$19, E261&lt;='club records'!$O$19))), "CR", " ")</f>
        <v xml:space="preserve"> </v>
      </c>
      <c r="AW261" s="21" t="str">
        <f>IF(AND(A261="pentathlon", OR(AND(D261='club records'!$N$21, E261&gt;='club records'!$O$21), AND(D261='club records'!$N$22, E261&gt;='club records'!$O$22), AND(D261='club records'!$N$23, E261&gt;='club records'!$O$23), AND(D261='club records'!$N$24, E261&gt;='club records'!$O$24), AND(D261='club records'!$N$25, E261&gt;='club records'!$O$25))), "CR", " ")</f>
        <v xml:space="preserve"> </v>
      </c>
      <c r="AX261" s="21" t="str">
        <f>IF(AND(A261="heptathlon", OR(AND(D261='club records'!$N$26, E261&gt;='club records'!$O$26), AND(D261='club records'!$N$27, E261&gt;='club records'!$O$27), AND(D261='club records'!$N$28, E261&gt;='club records'!$O$28), )), "CR", " ")</f>
        <v xml:space="preserve"> </v>
      </c>
    </row>
    <row r="262" spans="1:50" ht="15" x14ac:dyDescent="0.25">
      <c r="A262" s="2">
        <v>800</v>
      </c>
      <c r="B262" s="2" t="s">
        <v>74</v>
      </c>
      <c r="C262" s="2" t="s">
        <v>75</v>
      </c>
      <c r="D262" s="13" t="s">
        <v>46</v>
      </c>
      <c r="E262" s="14" t="s">
        <v>428</v>
      </c>
      <c r="F262" s="23" t="s">
        <v>432</v>
      </c>
      <c r="G262" s="2" t="s">
        <v>341</v>
      </c>
      <c r="H262" s="2" t="s">
        <v>425</v>
      </c>
      <c r="I262" s="20" t="str">
        <f>IF(OR(K262="CR", J262="CR", L262="CR", M262="CR", N262="CR", O262="CR", P262="CR", Q262="CR", R262="CR", S262="CR",T262="CR", U262="CR", V262="CR", W262="CR", X262="CR", Y262="CR", Z262="CR", AA262="CR", AB262="CR", AC262="CR", AD262="CR", AE262="CR", AF262="CR", AG262="CR", AH262="CR", AI262="CR", AJ262="CR", AK262="CR", AL262="CR", AM262="CR", AN262="CR", AO262="CR", AP262="CR", AQ262="CR", AR262="CR", AS262="CR", AT262="CR", AU262="CR", AV262="CR", AW262="CR", AX262="CR"), "***CLUB RECORD***", "")</f>
        <v/>
      </c>
      <c r="J262" s="21" t="str">
        <f>IF(AND(A262=100, OR(AND(D262='club records'!$B$6, E262&lt;='club records'!$C$6), AND(D262='club records'!$B$7, E262&lt;='club records'!$C$7), AND(D262='club records'!$B$8, E262&lt;='club records'!$C$8), AND(D262='club records'!$B$9, E262&lt;='club records'!$C$9), AND(D262='club records'!$B$10, E262&lt;='club records'!$C$10))),"CR"," ")</f>
        <v xml:space="preserve"> </v>
      </c>
      <c r="K262" s="21" t="str">
        <f>IF(AND(A262=200, OR(AND(D262='club records'!$B$11, E262&lt;='club records'!$C$11), AND(D262='club records'!$B$12, E262&lt;='club records'!$C$12), AND(D262='club records'!$B$13, E262&lt;='club records'!$C$13), AND(D262='club records'!$B$14, E262&lt;='club records'!$C$14), AND(D262='club records'!$B$15, E262&lt;='club records'!$C$15))),"CR"," ")</f>
        <v xml:space="preserve"> </v>
      </c>
      <c r="L262" s="21" t="str">
        <f>IF(AND(A262=300, OR(AND(D262='club records'!$B$16, E262&lt;='club records'!$C$16), AND(D262='club records'!$B$17, E262&lt;='club records'!$C$17))),"CR"," ")</f>
        <v xml:space="preserve"> </v>
      </c>
      <c r="M262" s="21" t="str">
        <f>IF(AND(A262=400, OR(AND(D262='club records'!$B$19, E262&lt;='club records'!$C$19), AND(D262='club records'!$B$20, E262&lt;='club records'!$C$20), AND(D262='club records'!$B$21, E262&lt;='club records'!$C$21))),"CR"," ")</f>
        <v xml:space="preserve"> </v>
      </c>
      <c r="N262" s="21" t="str">
        <f>IF(AND(A262=800, OR(AND(D262='club records'!$B$22, E262&lt;='club records'!$C$22), AND(D262='club records'!$B$23, E262&lt;='club records'!$C$23), AND(D262='club records'!$B$24, E262&lt;='club records'!$C$24), AND(D262='club records'!$B$25, E262&lt;='club records'!$C$25), AND(D262='club records'!$B$26, E262&lt;='club records'!$C$26))),"CR"," ")</f>
        <v xml:space="preserve"> </v>
      </c>
      <c r="O262" s="21" t="str">
        <f>IF(AND(A262=1200, AND(D262='club records'!$B$28, E262&lt;='club records'!$C$28)),"CR"," ")</f>
        <v xml:space="preserve"> </v>
      </c>
      <c r="P262" s="21" t="str">
        <f>IF(AND(A262=1500, OR(AND(D262='club records'!$B$29, E262&lt;='club records'!$C$29), AND(D262='club records'!$B$30, E262&lt;='club records'!$C$30), AND(D262='club records'!$B$31, E262&lt;='club records'!$C$31), AND(D262='club records'!$B$32, E262&lt;='club records'!$C$32), AND(D262='club records'!$B$33, E262&lt;='club records'!$C$33))),"CR"," ")</f>
        <v xml:space="preserve"> </v>
      </c>
      <c r="Q262" s="21" t="str">
        <f>IF(AND(A262="1M", AND(D262='club records'!$B$37,E262&lt;='club records'!$C$37)),"CR"," ")</f>
        <v xml:space="preserve"> </v>
      </c>
      <c r="R262" s="21" t="str">
        <f>IF(AND(A262=3000, OR(AND(D262='club records'!$B$39, E262&lt;='club records'!$C$39), AND(D262='club records'!$B$40, E262&lt;='club records'!$C$40), AND(D262='club records'!$B$41, E262&lt;='club records'!$C$41))),"CR"," ")</f>
        <v xml:space="preserve"> </v>
      </c>
      <c r="S262" s="21" t="str">
        <f>IF(AND(A262=5000, OR(AND(D262='club records'!$B$42, E262&lt;='club records'!$C$42), AND(D262='club records'!$B$43, E262&lt;='club records'!$C$43))),"CR"," ")</f>
        <v xml:space="preserve"> </v>
      </c>
      <c r="T262" s="21" t="str">
        <f>IF(AND(A262=10000, OR(AND(D262='club records'!$B$44, E262&lt;='club records'!$C$44), AND(D262='club records'!$B$45, E262&lt;='club records'!$C$45))),"CR"," ")</f>
        <v xml:space="preserve"> </v>
      </c>
      <c r="U262" s="22" t="str">
        <f>IF(AND(A262="high jump", OR(AND(D262='club records'!$F$1, E262&gt;='club records'!$G$1), AND(D262='club records'!$F$2, E262&gt;='club records'!$G$2), AND(D262='club records'!$F$3, E262&gt;='club records'!$G$3),AND(D262='club records'!$F$4, E262&gt;='club records'!$G$4), AND(D262='club records'!$F$5, E262&gt;='club records'!$G$5))), "CR", " ")</f>
        <v xml:space="preserve"> </v>
      </c>
      <c r="V262" s="22" t="str">
        <f>IF(AND(A262="long jump", OR(AND(D262='club records'!$F$6, E262&gt;='club records'!$G$6), AND(D262='club records'!$F$7, E262&gt;='club records'!$G$7), AND(D262='club records'!$F$8, E262&gt;='club records'!$G$8), AND(D262='club records'!$F$9, E262&gt;='club records'!$G$9), AND(D262='club records'!$F$10, E262&gt;='club records'!$G$10))), "CR", " ")</f>
        <v xml:space="preserve"> </v>
      </c>
      <c r="W262" s="22" t="str">
        <f>IF(AND(A262="triple jump", OR(AND(D262='club records'!$F$11, E262&gt;='club records'!$G$11), AND(D262='club records'!$F$12, E262&gt;='club records'!$G$12), AND(D262='club records'!$F$13, E262&gt;='club records'!$G$13), AND(D262='club records'!$F$14, E262&gt;='club records'!$G$14), AND(D262='club records'!$F$15, E262&gt;='club records'!$G$15))), "CR", " ")</f>
        <v xml:space="preserve"> </v>
      </c>
      <c r="X262" s="22" t="str">
        <f>IF(AND(A262="pole vault", OR(AND(D262='club records'!$F$16, E262&gt;='club records'!$G$16), AND(D262='club records'!$F$17, E262&gt;='club records'!$G$17), AND(D262='club records'!$F$18, E262&gt;='club records'!$G$18), AND(D262='club records'!$F$19, E262&gt;='club records'!$G$19), AND(D262='club records'!$F$20, E262&gt;='club records'!$G$20))), "CR", " ")</f>
        <v xml:space="preserve"> </v>
      </c>
      <c r="Y262" s="22" t="str">
        <f>IF(AND(A262="discus 0.75", AND(D262='club records'!$F$21, E262&gt;='club records'!$G$21)), "CR", " ")</f>
        <v xml:space="preserve"> </v>
      </c>
      <c r="Z262" s="22" t="str">
        <f>IF(AND(A262="discus 1", OR(AND(D262='club records'!$F$22, E262&gt;='club records'!$G$22), AND(D262='club records'!$F$23, E262&gt;='club records'!$G$23), AND(D262='club records'!$F$24, E262&gt;='club records'!$G$24), AND(D262='club records'!$F$25, E262&gt;='club records'!$G$25))), "CR", " ")</f>
        <v xml:space="preserve"> </v>
      </c>
      <c r="AA262" s="22" t="str">
        <f>IF(AND(A262="hammer 3", OR(AND(D262='club records'!$F$26, E262&gt;='club records'!$G$26), AND(D262='club records'!$F$27, E262&gt;='club records'!$G$27), AND(D262='club records'!$F$28, E262&gt;='club records'!$G$28))), "CR", " ")</f>
        <v xml:space="preserve"> </v>
      </c>
      <c r="AB262" s="22" t="str">
        <f>IF(AND(A262="hammer 4", OR(AND(D262='club records'!$F$29, E262&gt;='club records'!$G$29), AND(D262='club records'!$F$30, E262&gt;='club records'!$G$30))), "CR", " ")</f>
        <v xml:space="preserve"> </v>
      </c>
      <c r="AC262" s="22" t="str">
        <f>IF(AND(A262="javelin 400", AND(D262='club records'!$F$31, E262&gt;='club records'!$G$31)), "CR", " ")</f>
        <v xml:space="preserve"> </v>
      </c>
      <c r="AD262" s="22" t="str">
        <f>IF(AND(A262="javelin 500", OR(AND(D262='club records'!$F$32, E262&gt;='club records'!$G$32), AND(D262='club records'!$F$33, E262&gt;='club records'!$G$33))), "CR", " ")</f>
        <v xml:space="preserve"> </v>
      </c>
      <c r="AE262" s="22" t="str">
        <f>IF(AND(A262="javelin 600", OR(AND(D262='club records'!$F$34, E262&gt;='club records'!$G$34), AND(D262='club records'!$F$35, E262&gt;='club records'!$G$35))), "CR", " ")</f>
        <v xml:space="preserve"> </v>
      </c>
      <c r="AF262" s="22" t="str">
        <f>IF(AND(A262="shot 2.72", AND(D262='club records'!$F$36, E262&gt;='club records'!$G$36)), "CR", " ")</f>
        <v xml:space="preserve"> </v>
      </c>
      <c r="AG262" s="22" t="str">
        <f>IF(AND(A262="shot 3", OR(AND(D262='club records'!$F$37, E262&gt;='club records'!$G$37), AND(D262='club records'!$F$38, E262&gt;='club records'!$G$38))), "CR", " ")</f>
        <v xml:space="preserve"> </v>
      </c>
      <c r="AH262" s="22" t="str">
        <f>IF(AND(A262="shot 4", OR(AND(D262='club records'!$F$39, E262&gt;='club records'!$G$39), AND(D262='club records'!$F$40, E262&gt;='club records'!$G$40))), "CR", " ")</f>
        <v xml:space="preserve"> </v>
      </c>
      <c r="AI262" s="22" t="str">
        <f>IF(AND(A262="70H", AND(D262='club records'!$J$6, E262&lt;='club records'!$K$6)), "CR", " ")</f>
        <v xml:space="preserve"> </v>
      </c>
      <c r="AJ262" s="22" t="str">
        <f>IF(AND(A262="75H", AND(D262='club records'!$J$7, E262&lt;='club records'!$K$7)), "CR", " ")</f>
        <v xml:space="preserve"> </v>
      </c>
      <c r="AK262" s="22" t="str">
        <f>IF(AND(A262="80H", AND(D262='club records'!$J$8, E262&lt;='club records'!$K$8)), "CR", " ")</f>
        <v xml:space="preserve"> </v>
      </c>
      <c r="AL262" s="22" t="str">
        <f>IF(AND(A262="100H", OR(AND(D262='club records'!$J$9, E262&lt;='club records'!$K$9), AND(D262='club records'!$J$10, E262&lt;='club records'!$K$10))), "CR", " ")</f>
        <v xml:space="preserve"> </v>
      </c>
      <c r="AM262" s="22" t="str">
        <f>IF(AND(A262="300H", AND(D262='club records'!$J$11, E262&lt;='club records'!$K$11)), "CR", " ")</f>
        <v xml:space="preserve"> </v>
      </c>
      <c r="AN262" s="22" t="str">
        <f>IF(AND(A262="400H", OR(AND(D262='club records'!$J$12, E262&lt;='club records'!$K$12), AND(D262='club records'!$J$13, E262&lt;='club records'!$K$13), AND(D262='club records'!$J$14, E262&lt;='club records'!$K$14))), "CR", " ")</f>
        <v xml:space="preserve"> </v>
      </c>
      <c r="AO262" s="22" t="str">
        <f>IF(AND(A262="1500SC", OR(AND(D262='club records'!$J$15, E262&lt;='club records'!$K$15), AND(D262='club records'!$J$16, E262&lt;='club records'!$K$16))), "CR", " ")</f>
        <v xml:space="preserve"> </v>
      </c>
      <c r="AP262" s="22" t="str">
        <f>IF(AND(A262="2000SC", OR(AND(D262='club records'!$J$18, E262&lt;='club records'!$K$18), AND(D262='club records'!$J$19, E262&lt;='club records'!$K$19))), "CR", " ")</f>
        <v xml:space="preserve"> </v>
      </c>
      <c r="AQ262" s="22" t="str">
        <f>IF(AND(A262="3000SC", AND(D262='club records'!$J$21, E262&lt;='club records'!$K$21)), "CR", " ")</f>
        <v xml:space="preserve"> </v>
      </c>
      <c r="AR262" s="21" t="str">
        <f>IF(AND(A262="4x100", OR(AND(D262='club records'!$N$1, E262&lt;='club records'!$O$1), AND(D262='club records'!$N$2, E262&lt;='club records'!$O$2), AND(D262='club records'!$N$3, E262&lt;='club records'!$O$3), AND(D262='club records'!$N$4, E262&lt;='club records'!$O$4), AND(D262='club records'!$N$5, E262&lt;='club records'!$O$5))), "CR", " ")</f>
        <v xml:space="preserve"> </v>
      </c>
      <c r="AS262" s="21" t="str">
        <f>IF(AND(A262="4x200", OR(AND(D262='club records'!$N$6, E262&lt;='club records'!$O$6), AND(D262='club records'!$N$7, E262&lt;='club records'!$O$7), AND(D262='club records'!$N$8, E262&lt;='club records'!$O$8), AND(D262='club records'!$N$9, E262&lt;='club records'!$O$9), AND(D262='club records'!$N$10, E262&lt;='club records'!$O$10))), "CR", " ")</f>
        <v xml:space="preserve"> </v>
      </c>
      <c r="AT262" s="21" t="str">
        <f>IF(AND(A262="4x300", OR(AND(D262='club records'!$N$11, E262&lt;='club records'!$O$11), AND(D262='club records'!$N$12, E262&lt;='club records'!$O$12))), "CR", " ")</f>
        <v xml:space="preserve"> </v>
      </c>
      <c r="AU262" s="21" t="str">
        <f>IF(AND(A262="4x400", OR(AND(D262='club records'!$N$13, E262&lt;='club records'!$O$13), AND(D262='club records'!$N$14, E262&lt;='club records'!$O$14), AND(D262='club records'!$N$15, E262&lt;='club records'!$O$15))), "CR", " ")</f>
        <v xml:space="preserve"> </v>
      </c>
      <c r="AV262" s="21" t="str">
        <f>IF(AND(A262="3x800", OR(AND(D262='club records'!$N$16, E262&lt;='club records'!$O$16), AND(D262='club records'!$N$17, E262&lt;='club records'!$O$17), AND(D262='club records'!$N$18, E262&lt;='club records'!$O$18), AND(D262='club records'!$N$19, E262&lt;='club records'!$O$19))), "CR", " ")</f>
        <v xml:space="preserve"> </v>
      </c>
      <c r="AW262" s="21" t="str">
        <f>IF(AND(A262="pentathlon", OR(AND(D262='club records'!$N$21, E262&gt;='club records'!$O$21), AND(D262='club records'!$N$22, E262&gt;='club records'!$O$22), AND(D262='club records'!$N$23, E262&gt;='club records'!$O$23), AND(D262='club records'!$N$24, E262&gt;='club records'!$O$24), AND(D262='club records'!$N$25, E262&gt;='club records'!$O$25))), "CR", " ")</f>
        <v xml:space="preserve"> </v>
      </c>
      <c r="AX262" s="21" t="str">
        <f>IF(AND(A262="heptathlon", OR(AND(D262='club records'!$N$26, E262&gt;='club records'!$O$26), AND(D262='club records'!$N$27, E262&gt;='club records'!$O$27), AND(D262='club records'!$N$28, E262&gt;='club records'!$O$28), )), "CR", " ")</f>
        <v xml:space="preserve"> </v>
      </c>
    </row>
    <row r="263" spans="1:50" ht="15" x14ac:dyDescent="0.25">
      <c r="A263" s="2">
        <v>800</v>
      </c>
      <c r="B263" s="2" t="s">
        <v>80</v>
      </c>
      <c r="C263" s="2" t="s">
        <v>101</v>
      </c>
      <c r="D263" s="13" t="s">
        <v>46</v>
      </c>
      <c r="E263" s="14" t="s">
        <v>480</v>
      </c>
      <c r="F263" s="19">
        <v>43638</v>
      </c>
      <c r="G263" s="2" t="s">
        <v>341</v>
      </c>
      <c r="H263" s="2" t="s">
        <v>476</v>
      </c>
      <c r="I263" s="20" t="s">
        <v>430</v>
      </c>
      <c r="N263" s="2"/>
      <c r="O263" s="2"/>
      <c r="P263" s="2"/>
      <c r="Q263" s="2"/>
      <c r="R263" s="2"/>
      <c r="S263" s="2"/>
    </row>
    <row r="264" spans="1:50" ht="15" x14ac:dyDescent="0.25">
      <c r="A264" s="2">
        <v>800</v>
      </c>
      <c r="B264" s="2" t="s">
        <v>92</v>
      </c>
      <c r="C264" s="2" t="s">
        <v>193</v>
      </c>
      <c r="D264" s="13" t="s">
        <v>46</v>
      </c>
      <c r="E264" s="14" t="s">
        <v>380</v>
      </c>
      <c r="F264" s="19">
        <v>43603</v>
      </c>
      <c r="G264" s="2" t="s">
        <v>333</v>
      </c>
      <c r="H264" s="2" t="s">
        <v>376</v>
      </c>
      <c r="I264" s="20" t="str">
        <f>IF(OR(K264="CR", J264="CR", L264="CR", M264="CR", N264="CR", O264="CR", P264="CR", Q264="CR", R264="CR", S264="CR",T264="CR", U264="CR", V264="CR", W264="CR", X264="CR", Y264="CR", Z264="CR", AA264="CR", AB264="CR", AC264="CR", AD264="CR", AE264="CR", AF264="CR", AG264="CR", AH264="CR", AI264="CR", AJ264="CR", AK264="CR", AL264="CR", AM264="CR", AN264="CR", AO264="CR", AP264="CR", AQ264="CR", AR264="CR", AS264="CR", AT264="CR", AU264="CR", AV264="CR", AW264="CR", AX264="CR"), "***CLUB RECORD***", "")</f>
        <v/>
      </c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1"/>
      <c r="AS264" s="21"/>
      <c r="AT264" s="21"/>
      <c r="AU264" s="21"/>
      <c r="AV264" s="21"/>
      <c r="AW264" s="21"/>
      <c r="AX264" s="21"/>
    </row>
    <row r="265" spans="1:50" ht="15" x14ac:dyDescent="0.25">
      <c r="A265" s="2">
        <v>1500</v>
      </c>
      <c r="B265" s="2" t="s">
        <v>31</v>
      </c>
      <c r="C265" s="2" t="s">
        <v>34</v>
      </c>
      <c r="D265" s="13" t="s">
        <v>46</v>
      </c>
      <c r="E265" s="14" t="s">
        <v>354</v>
      </c>
      <c r="F265" s="19">
        <v>43586</v>
      </c>
      <c r="G265" s="2" t="s">
        <v>341</v>
      </c>
      <c r="H265" s="2" t="s">
        <v>334</v>
      </c>
      <c r="I265" s="20" t="str">
        <f>IF(OR(K265="CR", J265="CR", L265="CR", M265="CR", N265="CR", O265="CR", P265="CR", Q265="CR", R265="CR", S265="CR",T265="CR", U265="CR", V265="CR", W265="CR", X265="CR", Y265="CR", Z265="CR", AA265="CR", AB265="CR", AC265="CR", AD265="CR", AE265="CR", AF265="CR", AG265="CR", AH265="CR", AI265="CR", AJ265="CR", AK265="CR", AL265="CR", AM265="CR", AN265="CR", AO265="CR", AP265="CR", AQ265="CR", AR265="CR", AS265="CR", AT265="CR", AU265="CR", AV265="CR", AW265="CR", AX265="CR"), "***CLUB RECORD***", "")</f>
        <v/>
      </c>
      <c r="J265" s="21" t="str">
        <f>IF(AND(A265=100, OR(AND(D265='club records'!$B$6, E265&lt;='club records'!$C$6), AND(D265='club records'!$B$7, E265&lt;='club records'!$C$7), AND(D265='club records'!$B$8, E265&lt;='club records'!$C$8), AND(D265='club records'!$B$9, E265&lt;='club records'!$C$9), AND(D265='club records'!$B$10, E265&lt;='club records'!$C$10))),"CR"," ")</f>
        <v xml:space="preserve"> </v>
      </c>
      <c r="K265" s="21" t="str">
        <f>IF(AND(A265=200, OR(AND(D265='club records'!$B$11, E265&lt;='club records'!$C$11), AND(D265='club records'!$B$12, E265&lt;='club records'!$C$12), AND(D265='club records'!$B$13, E265&lt;='club records'!$C$13), AND(D265='club records'!$B$14, E265&lt;='club records'!$C$14), AND(D265='club records'!$B$15, E265&lt;='club records'!$C$15))),"CR"," ")</f>
        <v xml:space="preserve"> </v>
      </c>
      <c r="L265" s="21" t="str">
        <f>IF(AND(A265=300, OR(AND(D265='club records'!$B$16, E265&lt;='club records'!$C$16), AND(D265='club records'!$B$17, E265&lt;='club records'!$C$17))),"CR"," ")</f>
        <v xml:space="preserve"> </v>
      </c>
      <c r="M265" s="21" t="str">
        <f>IF(AND(A265=400, OR(AND(D265='club records'!$B$19, E265&lt;='club records'!$C$19), AND(D265='club records'!$B$20, E265&lt;='club records'!$C$20), AND(D265='club records'!$B$21, E265&lt;='club records'!$C$21))),"CR"," ")</f>
        <v xml:space="preserve"> </v>
      </c>
      <c r="N265" s="21" t="str">
        <f>IF(AND(A265=800, OR(AND(D265='club records'!$B$22, E265&lt;='club records'!$C$22), AND(D265='club records'!$B$23, E265&lt;='club records'!$C$23), AND(D265='club records'!$B$24, E265&lt;='club records'!$C$24), AND(D265='club records'!$B$25, E265&lt;='club records'!$C$25), AND(D265='club records'!$B$26, E265&lt;='club records'!$C$26))),"CR"," ")</f>
        <v xml:space="preserve"> </v>
      </c>
      <c r="O265" s="21" t="str">
        <f>IF(AND(A265=1200, AND(D265='club records'!$B$28, E265&lt;='club records'!$C$28)),"CR"," ")</f>
        <v xml:space="preserve"> </v>
      </c>
      <c r="P265" s="21" t="str">
        <f>IF(AND(A265=1500, OR(AND(D265='club records'!$B$29, E265&lt;='club records'!$C$29), AND(D265='club records'!$B$30, E265&lt;='club records'!$C$30), AND(D265='club records'!$B$31, E265&lt;='club records'!$C$31), AND(D265='club records'!$B$32, E265&lt;='club records'!$C$32), AND(D265='club records'!$B$33, E265&lt;='club records'!$C$33))),"CR"," ")</f>
        <v xml:space="preserve"> </v>
      </c>
      <c r="Q265" s="21" t="str">
        <f>IF(AND(A265="1M", AND(D265='club records'!$B$37,E265&lt;='club records'!$C$37)),"CR"," ")</f>
        <v xml:space="preserve"> </v>
      </c>
      <c r="R265" s="21" t="str">
        <f>IF(AND(A265=3000, OR(AND(D265='club records'!$B$39, E265&lt;='club records'!$C$39), AND(D265='club records'!$B$40, E265&lt;='club records'!$C$40), AND(D265='club records'!$B$41, E265&lt;='club records'!$C$41))),"CR"," ")</f>
        <v xml:space="preserve"> </v>
      </c>
      <c r="S265" s="21" t="str">
        <f>IF(AND(A265=5000, OR(AND(D265='club records'!$B$42, E265&lt;='club records'!$C$42), AND(D265='club records'!$B$43, E265&lt;='club records'!$C$43))),"CR"," ")</f>
        <v xml:space="preserve"> </v>
      </c>
      <c r="T265" s="21" t="str">
        <f>IF(AND(A265=10000, OR(AND(D265='club records'!$B$44, E265&lt;='club records'!$C$44), AND(D265='club records'!$B$45, E265&lt;='club records'!$C$45))),"CR"," ")</f>
        <v xml:space="preserve"> </v>
      </c>
      <c r="U265" s="22" t="str">
        <f>IF(AND(A265="high jump", OR(AND(D265='club records'!$F$1, E265&gt;='club records'!$G$1), AND(D265='club records'!$F$2, E265&gt;='club records'!$G$2), AND(D265='club records'!$F$3, E265&gt;='club records'!$G$3),AND(D265='club records'!$F$4, E265&gt;='club records'!$G$4), AND(D265='club records'!$F$5, E265&gt;='club records'!$G$5))), "CR", " ")</f>
        <v xml:space="preserve"> </v>
      </c>
      <c r="V265" s="22" t="str">
        <f>IF(AND(A265="long jump", OR(AND(D265='club records'!$F$6, E265&gt;='club records'!$G$6), AND(D265='club records'!$F$7, E265&gt;='club records'!$G$7), AND(D265='club records'!$F$8, E265&gt;='club records'!$G$8), AND(D265='club records'!$F$9, E265&gt;='club records'!$G$9), AND(D265='club records'!$F$10, E265&gt;='club records'!$G$10))), "CR", " ")</f>
        <v xml:space="preserve"> </v>
      </c>
      <c r="W265" s="22" t="str">
        <f>IF(AND(A265="triple jump", OR(AND(D265='club records'!$F$11, E265&gt;='club records'!$G$11), AND(D265='club records'!$F$12, E265&gt;='club records'!$G$12), AND(D265='club records'!$F$13, E265&gt;='club records'!$G$13), AND(D265='club records'!$F$14, E265&gt;='club records'!$G$14), AND(D265='club records'!$F$15, E265&gt;='club records'!$G$15))), "CR", " ")</f>
        <v xml:space="preserve"> </v>
      </c>
      <c r="X265" s="22" t="str">
        <f>IF(AND(A265="pole vault", OR(AND(D265='club records'!$F$16, E265&gt;='club records'!$G$16), AND(D265='club records'!$F$17, E265&gt;='club records'!$G$17), AND(D265='club records'!$F$18, E265&gt;='club records'!$G$18), AND(D265='club records'!$F$19, E265&gt;='club records'!$G$19), AND(D265='club records'!$F$20, E265&gt;='club records'!$G$20))), "CR", " ")</f>
        <v xml:space="preserve"> </v>
      </c>
      <c r="Y265" s="22" t="str">
        <f>IF(AND(A265="discus 0.75", AND(D265='club records'!$F$21, E265&gt;='club records'!$G$21)), "CR", " ")</f>
        <v xml:space="preserve"> </v>
      </c>
      <c r="Z265" s="22" t="str">
        <f>IF(AND(A265="discus 1", OR(AND(D265='club records'!$F$22, E265&gt;='club records'!$G$22), AND(D265='club records'!$F$23, E265&gt;='club records'!$G$23), AND(D265='club records'!$F$24, E265&gt;='club records'!$G$24), AND(D265='club records'!$F$25, E265&gt;='club records'!$G$25))), "CR", " ")</f>
        <v xml:space="preserve"> </v>
      </c>
      <c r="AA265" s="22" t="str">
        <f>IF(AND(A265="hammer 3", OR(AND(D265='club records'!$F$26, E265&gt;='club records'!$G$26), AND(D265='club records'!$F$27, E265&gt;='club records'!$G$27), AND(D265='club records'!$F$28, E265&gt;='club records'!$G$28))), "CR", " ")</f>
        <v xml:space="preserve"> </v>
      </c>
      <c r="AB265" s="22" t="str">
        <f>IF(AND(A265="hammer 4", OR(AND(D265='club records'!$F$29, E265&gt;='club records'!$G$29), AND(D265='club records'!$F$30, E265&gt;='club records'!$G$30))), "CR", " ")</f>
        <v xml:space="preserve"> </v>
      </c>
      <c r="AC265" s="22" t="str">
        <f>IF(AND(A265="javelin 400", AND(D265='club records'!$F$31, E265&gt;='club records'!$G$31)), "CR", " ")</f>
        <v xml:space="preserve"> </v>
      </c>
      <c r="AD265" s="22" t="str">
        <f>IF(AND(A265="javelin 500", OR(AND(D265='club records'!$F$32, E265&gt;='club records'!$G$32), AND(D265='club records'!$F$33, E265&gt;='club records'!$G$33))), "CR", " ")</f>
        <v xml:space="preserve"> </v>
      </c>
      <c r="AE265" s="22" t="str">
        <f>IF(AND(A265="javelin 600", OR(AND(D265='club records'!$F$34, E265&gt;='club records'!$G$34), AND(D265='club records'!$F$35, E265&gt;='club records'!$G$35))), "CR", " ")</f>
        <v xml:space="preserve"> </v>
      </c>
      <c r="AF265" s="22" t="str">
        <f>IF(AND(A265="shot 2.72", AND(D265='club records'!$F$36, E265&gt;='club records'!$G$36)), "CR", " ")</f>
        <v xml:space="preserve"> </v>
      </c>
      <c r="AG265" s="22" t="str">
        <f>IF(AND(A265="shot 3", OR(AND(D265='club records'!$F$37, E265&gt;='club records'!$G$37), AND(D265='club records'!$F$38, E265&gt;='club records'!$G$38))), "CR", " ")</f>
        <v xml:space="preserve"> </v>
      </c>
      <c r="AH265" s="22" t="str">
        <f>IF(AND(A265="shot 4", OR(AND(D265='club records'!$F$39, E265&gt;='club records'!$G$39), AND(D265='club records'!$F$40, E265&gt;='club records'!$G$40))), "CR", " ")</f>
        <v xml:space="preserve"> </v>
      </c>
      <c r="AI265" s="22" t="str">
        <f>IF(AND(A265="70H", AND(D265='club records'!$J$6, E265&lt;='club records'!$K$6)), "CR", " ")</f>
        <v xml:space="preserve"> </v>
      </c>
      <c r="AJ265" s="22" t="str">
        <f>IF(AND(A265="75H", AND(D265='club records'!$J$7, E265&lt;='club records'!$K$7)), "CR", " ")</f>
        <v xml:space="preserve"> </v>
      </c>
      <c r="AK265" s="22" t="str">
        <f>IF(AND(A265="80H", AND(D265='club records'!$J$8, E265&lt;='club records'!$K$8)), "CR", " ")</f>
        <v xml:space="preserve"> </v>
      </c>
      <c r="AL265" s="22" t="str">
        <f>IF(AND(A265="100H", OR(AND(D265='club records'!$J$9, E265&lt;='club records'!$K$9), AND(D265='club records'!$J$10, E265&lt;='club records'!$K$10))), "CR", " ")</f>
        <v xml:space="preserve"> </v>
      </c>
      <c r="AM265" s="22" t="str">
        <f>IF(AND(A265="300H", AND(D265='club records'!$J$11, E265&lt;='club records'!$K$11)), "CR", " ")</f>
        <v xml:space="preserve"> </v>
      </c>
      <c r="AN265" s="22" t="str">
        <f>IF(AND(A265="400H", OR(AND(D265='club records'!$J$12, E265&lt;='club records'!$K$12), AND(D265='club records'!$J$13, E265&lt;='club records'!$K$13), AND(D265='club records'!$J$14, E265&lt;='club records'!$K$14))), "CR", " ")</f>
        <v xml:space="preserve"> </v>
      </c>
      <c r="AO265" s="22" t="str">
        <f>IF(AND(A265="1500SC", OR(AND(D265='club records'!$J$15, E265&lt;='club records'!$K$15), AND(D265='club records'!$J$16, E265&lt;='club records'!$K$16))), "CR", " ")</f>
        <v xml:space="preserve"> </v>
      </c>
      <c r="AP265" s="22" t="str">
        <f>IF(AND(A265="2000SC", OR(AND(D265='club records'!$J$18, E265&lt;='club records'!$K$18), AND(D265='club records'!$J$19, E265&lt;='club records'!$K$19))), "CR", " ")</f>
        <v xml:space="preserve"> </v>
      </c>
      <c r="AQ265" s="22" t="str">
        <f>IF(AND(A265="3000SC", AND(D265='club records'!$J$21, E265&lt;='club records'!$K$21)), "CR", " ")</f>
        <v xml:space="preserve"> </v>
      </c>
      <c r="AR265" s="21" t="str">
        <f>IF(AND(A265="4x100", OR(AND(D265='club records'!$N$1, E265&lt;='club records'!$O$1), AND(D265='club records'!$N$2, E265&lt;='club records'!$O$2), AND(D265='club records'!$N$3, E265&lt;='club records'!$O$3), AND(D265='club records'!$N$4, E265&lt;='club records'!$O$4), AND(D265='club records'!$N$5, E265&lt;='club records'!$O$5))), "CR", " ")</f>
        <v xml:space="preserve"> </v>
      </c>
      <c r="AS265" s="21" t="str">
        <f>IF(AND(A265="4x200", OR(AND(D265='club records'!$N$6, E265&lt;='club records'!$O$6), AND(D265='club records'!$N$7, E265&lt;='club records'!$O$7), AND(D265='club records'!$N$8, E265&lt;='club records'!$O$8), AND(D265='club records'!$N$9, E265&lt;='club records'!$O$9), AND(D265='club records'!$N$10, E265&lt;='club records'!$O$10))), "CR", " ")</f>
        <v xml:space="preserve"> </v>
      </c>
      <c r="AT265" s="21" t="str">
        <f>IF(AND(A265="4x300", OR(AND(D265='club records'!$N$11, E265&lt;='club records'!$O$11), AND(D265='club records'!$N$12, E265&lt;='club records'!$O$12))), "CR", " ")</f>
        <v xml:space="preserve"> </v>
      </c>
      <c r="AU265" s="21" t="str">
        <f>IF(AND(A265="4x400", OR(AND(D265='club records'!$N$13, E265&lt;='club records'!$O$13), AND(D265='club records'!$N$14, E265&lt;='club records'!$O$14), AND(D265='club records'!$N$15, E265&lt;='club records'!$O$15))), "CR", " ")</f>
        <v xml:space="preserve"> </v>
      </c>
      <c r="AV265" s="21" t="str">
        <f>IF(AND(A265="3x800", OR(AND(D265='club records'!$N$16, E265&lt;='club records'!$O$16), AND(D265='club records'!$N$17, E265&lt;='club records'!$O$17), AND(D265='club records'!$N$18, E265&lt;='club records'!$O$18), AND(D265='club records'!$N$19, E265&lt;='club records'!$O$19))), "CR", " ")</f>
        <v xml:space="preserve"> </v>
      </c>
      <c r="AW265" s="21" t="str">
        <f>IF(AND(A265="pentathlon", OR(AND(D265='club records'!$N$21, E265&gt;='club records'!$O$21), AND(D265='club records'!$N$22, E265&gt;='club records'!$O$22), AND(D265='club records'!$N$23, E265&gt;='club records'!$O$23), AND(D265='club records'!$N$24, E265&gt;='club records'!$O$24), AND(D265='club records'!$N$25, E265&gt;='club records'!$O$25))), "CR", " ")</f>
        <v xml:space="preserve"> </v>
      </c>
      <c r="AX265" s="21" t="str">
        <f>IF(AND(A265="heptathlon", OR(AND(D265='club records'!$N$26, E265&gt;='club records'!$O$26), AND(D265='club records'!$N$27, E265&gt;='club records'!$O$27), AND(D265='club records'!$N$28, E265&gt;='club records'!$O$28), )), "CR", " ")</f>
        <v xml:space="preserve"> </v>
      </c>
    </row>
    <row r="266" spans="1:50" ht="15" x14ac:dyDescent="0.25">
      <c r="A266" s="2">
        <v>1500</v>
      </c>
      <c r="B266" s="2" t="s">
        <v>205</v>
      </c>
      <c r="C266" s="2" t="s">
        <v>197</v>
      </c>
      <c r="D266" s="13" t="s">
        <v>46</v>
      </c>
      <c r="E266" s="14" t="s">
        <v>370</v>
      </c>
      <c r="F266" s="19">
        <v>43597</v>
      </c>
      <c r="G266" s="2" t="s">
        <v>341</v>
      </c>
      <c r="H266" s="2" t="s">
        <v>367</v>
      </c>
      <c r="I266" s="20" t="str">
        <f>IF(OR(K266="CR", J266="CR", L266="CR", M266="CR", N266="CR", O266="CR", P266="CR", Q266="CR", R266="CR", S266="CR",T266="CR", U266="CR", V266="CR", W266="CR", X266="CR", Y266="CR", Z266="CR", AA266="CR", AB266="CR", AC266="CR", AD266="CR", AE266="CR", AF266="CR", AG266="CR", AH266="CR", AI266="CR", AJ266="CR", AK266="CR", AL266="CR", AM266="CR", AN266="CR", AO266="CR", AP266="CR", AQ266="CR", AR266="CR", AS266="CR", AT266="CR", AU266="CR", AV266="CR", AW266="CR", AX266="CR"), "***CLUB RECORD***", "")</f>
        <v/>
      </c>
      <c r="J266" s="21" t="str">
        <f>IF(AND(A266=100, OR(AND(D266='club records'!$B$6, E266&lt;='club records'!$C$6), AND(D266='club records'!$B$7, E266&lt;='club records'!$C$7), AND(D266='club records'!$B$8, E266&lt;='club records'!$C$8), AND(D266='club records'!$B$9, E266&lt;='club records'!$C$9), AND(D266='club records'!$B$10, E266&lt;='club records'!$C$10))),"CR"," ")</f>
        <v xml:space="preserve"> </v>
      </c>
      <c r="K266" s="21" t="str">
        <f>IF(AND(A266=200, OR(AND(D266='club records'!$B$11, E266&lt;='club records'!$C$11), AND(D266='club records'!$B$12, E266&lt;='club records'!$C$12), AND(D266='club records'!$B$13, E266&lt;='club records'!$C$13), AND(D266='club records'!$B$14, E266&lt;='club records'!$C$14), AND(D266='club records'!$B$15, E266&lt;='club records'!$C$15))),"CR"," ")</f>
        <v xml:space="preserve"> </v>
      </c>
      <c r="L266" s="21" t="str">
        <f>IF(AND(A266=300, OR(AND(D266='club records'!$B$16, E266&lt;='club records'!$C$16), AND(D266='club records'!$B$17, E266&lt;='club records'!$C$17))),"CR"," ")</f>
        <v xml:space="preserve"> </v>
      </c>
      <c r="M266" s="21" t="str">
        <f>IF(AND(A266=400, OR(AND(D266='club records'!$B$19, E266&lt;='club records'!$C$19), AND(D266='club records'!$B$20, E266&lt;='club records'!$C$20), AND(D266='club records'!$B$21, E266&lt;='club records'!$C$21))),"CR"," ")</f>
        <v xml:space="preserve"> </v>
      </c>
      <c r="N266" s="21" t="str">
        <f>IF(AND(A266=800, OR(AND(D266='club records'!$B$22, E266&lt;='club records'!$C$22), AND(D266='club records'!$B$23, E266&lt;='club records'!$C$23), AND(D266='club records'!$B$24, E266&lt;='club records'!$C$24), AND(D266='club records'!$B$25, E266&lt;='club records'!$C$25), AND(D266='club records'!$B$26, E266&lt;='club records'!$C$26))),"CR"," ")</f>
        <v xml:space="preserve"> </v>
      </c>
      <c r="O266" s="21" t="str">
        <f>IF(AND(A266=1200, AND(D266='club records'!$B$28, E266&lt;='club records'!$C$28)),"CR"," ")</f>
        <v xml:space="preserve"> </v>
      </c>
      <c r="P266" s="21" t="str">
        <f>IF(AND(A266=1500, OR(AND(D266='club records'!$B$29, E266&lt;='club records'!$C$29), AND(D266='club records'!$B$30, E266&lt;='club records'!$C$30), AND(D266='club records'!$B$31, E266&lt;='club records'!$C$31), AND(D266='club records'!$B$32, E266&lt;='club records'!$C$32), AND(D266='club records'!$B$33, E266&lt;='club records'!$C$33))),"CR"," ")</f>
        <v xml:space="preserve"> </v>
      </c>
      <c r="Q266" s="21" t="str">
        <f>IF(AND(A266="1M", AND(D266='club records'!$B$37,E266&lt;='club records'!$C$37)),"CR"," ")</f>
        <v xml:space="preserve"> </v>
      </c>
      <c r="R266" s="21" t="str">
        <f>IF(AND(A266=3000, OR(AND(D266='club records'!$B$39, E266&lt;='club records'!$C$39), AND(D266='club records'!$B$40, E266&lt;='club records'!$C$40), AND(D266='club records'!$B$41, E266&lt;='club records'!$C$41))),"CR"," ")</f>
        <v xml:space="preserve"> </v>
      </c>
      <c r="S266" s="21" t="str">
        <f>IF(AND(A266=5000, OR(AND(D266='club records'!$B$42, E266&lt;='club records'!$C$42), AND(D266='club records'!$B$43, E266&lt;='club records'!$C$43))),"CR"," ")</f>
        <v xml:space="preserve"> </v>
      </c>
      <c r="T266" s="21" t="str">
        <f>IF(AND(A266=10000, OR(AND(D266='club records'!$B$44, E266&lt;='club records'!$C$44), AND(D266='club records'!$B$45, E266&lt;='club records'!$C$45))),"CR"," ")</f>
        <v xml:space="preserve"> </v>
      </c>
      <c r="U266" s="22" t="str">
        <f>IF(AND(A266="high jump", OR(AND(D266='club records'!$F$1, E266&gt;='club records'!$G$1), AND(D266='club records'!$F$2, E266&gt;='club records'!$G$2), AND(D266='club records'!$F$3, E266&gt;='club records'!$G$3),AND(D266='club records'!$F$4, E266&gt;='club records'!$G$4), AND(D266='club records'!$F$5, E266&gt;='club records'!$G$5))), "CR", " ")</f>
        <v xml:space="preserve"> </v>
      </c>
      <c r="V266" s="22" t="str">
        <f>IF(AND(A266="long jump", OR(AND(D266='club records'!$F$6, E266&gt;='club records'!$G$6), AND(D266='club records'!$F$7, E266&gt;='club records'!$G$7), AND(D266='club records'!$F$8, E266&gt;='club records'!$G$8), AND(D266='club records'!$F$9, E266&gt;='club records'!$G$9), AND(D266='club records'!$F$10, E266&gt;='club records'!$G$10))), "CR", " ")</f>
        <v xml:space="preserve"> </v>
      </c>
      <c r="W266" s="22" t="str">
        <f>IF(AND(A266="triple jump", OR(AND(D266='club records'!$F$11, E266&gt;='club records'!$G$11), AND(D266='club records'!$F$12, E266&gt;='club records'!$G$12), AND(D266='club records'!$F$13, E266&gt;='club records'!$G$13), AND(D266='club records'!$F$14, E266&gt;='club records'!$G$14), AND(D266='club records'!$F$15, E266&gt;='club records'!$G$15))), "CR", " ")</f>
        <v xml:space="preserve"> </v>
      </c>
      <c r="X266" s="22" t="str">
        <f>IF(AND(A266="pole vault", OR(AND(D266='club records'!$F$16, E266&gt;='club records'!$G$16), AND(D266='club records'!$F$17, E266&gt;='club records'!$G$17), AND(D266='club records'!$F$18, E266&gt;='club records'!$G$18), AND(D266='club records'!$F$19, E266&gt;='club records'!$G$19), AND(D266='club records'!$F$20, E266&gt;='club records'!$G$20))), "CR", " ")</f>
        <v xml:space="preserve"> </v>
      </c>
      <c r="Y266" s="22" t="str">
        <f>IF(AND(A266="discus 0.75", AND(D266='club records'!$F$21, E266&gt;='club records'!$G$21)), "CR", " ")</f>
        <v xml:space="preserve"> </v>
      </c>
      <c r="Z266" s="22" t="str">
        <f>IF(AND(A266="discus 1", OR(AND(D266='club records'!$F$22, E266&gt;='club records'!$G$22), AND(D266='club records'!$F$23, E266&gt;='club records'!$G$23), AND(D266='club records'!$F$24, E266&gt;='club records'!$G$24), AND(D266='club records'!$F$25, E266&gt;='club records'!$G$25))), "CR", " ")</f>
        <v xml:space="preserve"> </v>
      </c>
      <c r="AA266" s="22" t="str">
        <f>IF(AND(A266="hammer 3", OR(AND(D266='club records'!$F$26, E266&gt;='club records'!$G$26), AND(D266='club records'!$F$27, E266&gt;='club records'!$G$27), AND(D266='club records'!$F$28, E266&gt;='club records'!$G$28))), "CR", " ")</f>
        <v xml:space="preserve"> </v>
      </c>
      <c r="AB266" s="22" t="str">
        <f>IF(AND(A266="hammer 4", OR(AND(D266='club records'!$F$29, E266&gt;='club records'!$G$29), AND(D266='club records'!$F$30, E266&gt;='club records'!$G$30))), "CR", " ")</f>
        <v xml:space="preserve"> </v>
      </c>
      <c r="AC266" s="22" t="str">
        <f>IF(AND(A266="javelin 400", AND(D266='club records'!$F$31, E266&gt;='club records'!$G$31)), "CR", " ")</f>
        <v xml:space="preserve"> </v>
      </c>
      <c r="AD266" s="22" t="str">
        <f>IF(AND(A266="javelin 500", OR(AND(D266='club records'!$F$32, E266&gt;='club records'!$G$32), AND(D266='club records'!$F$33, E266&gt;='club records'!$G$33))), "CR", " ")</f>
        <v xml:space="preserve"> </v>
      </c>
      <c r="AE266" s="22" t="str">
        <f>IF(AND(A266="javelin 600", OR(AND(D266='club records'!$F$34, E266&gt;='club records'!$G$34), AND(D266='club records'!$F$35, E266&gt;='club records'!$G$35))), "CR", " ")</f>
        <v xml:space="preserve"> </v>
      </c>
      <c r="AF266" s="22" t="str">
        <f>IF(AND(A266="shot 2.72", AND(D266='club records'!$F$36, E266&gt;='club records'!$G$36)), "CR", " ")</f>
        <v xml:space="preserve"> </v>
      </c>
      <c r="AG266" s="22" t="str">
        <f>IF(AND(A266="shot 3", OR(AND(D266='club records'!$F$37, E266&gt;='club records'!$G$37), AND(D266='club records'!$F$38, E266&gt;='club records'!$G$38))), "CR", " ")</f>
        <v xml:space="preserve"> </v>
      </c>
      <c r="AH266" s="22" t="str">
        <f>IF(AND(A266="shot 4", OR(AND(D266='club records'!$F$39, E266&gt;='club records'!$G$39), AND(D266='club records'!$F$40, E266&gt;='club records'!$G$40))), "CR", " ")</f>
        <v xml:space="preserve"> </v>
      </c>
      <c r="AI266" s="22" t="str">
        <f>IF(AND(A266="70H", AND(D266='club records'!$J$6, E266&lt;='club records'!$K$6)), "CR", " ")</f>
        <v xml:space="preserve"> </v>
      </c>
      <c r="AJ266" s="22" t="str">
        <f>IF(AND(A266="75H", AND(D266='club records'!$J$7, E266&lt;='club records'!$K$7)), "CR", " ")</f>
        <v xml:space="preserve"> </v>
      </c>
      <c r="AK266" s="22" t="str">
        <f>IF(AND(A266="80H", AND(D266='club records'!$J$8, E266&lt;='club records'!$K$8)), "CR", " ")</f>
        <v xml:space="preserve"> </v>
      </c>
      <c r="AL266" s="22" t="str">
        <f>IF(AND(A266="100H", OR(AND(D266='club records'!$J$9, E266&lt;='club records'!$K$9), AND(D266='club records'!$J$10, E266&lt;='club records'!$K$10))), "CR", " ")</f>
        <v xml:space="preserve"> </v>
      </c>
      <c r="AM266" s="22" t="str">
        <f>IF(AND(A266="300H", AND(D266='club records'!$J$11, E266&lt;='club records'!$K$11)), "CR", " ")</f>
        <v xml:space="preserve"> </v>
      </c>
      <c r="AN266" s="22" t="str">
        <f>IF(AND(A266="400H", OR(AND(D266='club records'!$J$12, E266&lt;='club records'!$K$12), AND(D266='club records'!$J$13, E266&lt;='club records'!$K$13), AND(D266='club records'!$J$14, E266&lt;='club records'!$K$14))), "CR", " ")</f>
        <v xml:space="preserve"> </v>
      </c>
      <c r="AO266" s="22" t="str">
        <f>IF(AND(A266="1500SC", OR(AND(D266='club records'!$J$15, E266&lt;='club records'!$K$15), AND(D266='club records'!$J$16, E266&lt;='club records'!$K$16))), "CR", " ")</f>
        <v xml:space="preserve"> </v>
      </c>
      <c r="AP266" s="22" t="str">
        <f>IF(AND(A266="2000SC", OR(AND(D266='club records'!$J$18, E266&lt;='club records'!$K$18), AND(D266='club records'!$J$19, E266&lt;='club records'!$K$19))), "CR", " ")</f>
        <v xml:space="preserve"> </v>
      </c>
      <c r="AQ266" s="22" t="str">
        <f>IF(AND(A266="3000SC", AND(D266='club records'!$J$21, E266&lt;='club records'!$K$21)), "CR", " ")</f>
        <v xml:space="preserve"> </v>
      </c>
      <c r="AR266" s="21" t="str">
        <f>IF(AND(A266="4x100", OR(AND(D266='club records'!$N$1, E266&lt;='club records'!$O$1), AND(D266='club records'!$N$2, E266&lt;='club records'!$O$2), AND(D266='club records'!$N$3, E266&lt;='club records'!$O$3), AND(D266='club records'!$N$4, E266&lt;='club records'!$O$4), AND(D266='club records'!$N$5, E266&lt;='club records'!$O$5))), "CR", " ")</f>
        <v xml:space="preserve"> </v>
      </c>
      <c r="AS266" s="21" t="str">
        <f>IF(AND(A266="4x200", OR(AND(D266='club records'!$N$6, E266&lt;='club records'!$O$6), AND(D266='club records'!$N$7, E266&lt;='club records'!$O$7), AND(D266='club records'!$N$8, E266&lt;='club records'!$O$8), AND(D266='club records'!$N$9, E266&lt;='club records'!$O$9), AND(D266='club records'!$N$10, E266&lt;='club records'!$O$10))), "CR", " ")</f>
        <v xml:space="preserve"> </v>
      </c>
      <c r="AT266" s="21" t="str">
        <f>IF(AND(A266="4x300", OR(AND(D266='club records'!$N$11, E266&lt;='club records'!$O$11), AND(D266='club records'!$N$12, E266&lt;='club records'!$O$12))), "CR", " ")</f>
        <v xml:space="preserve"> </v>
      </c>
      <c r="AU266" s="21" t="str">
        <f>IF(AND(A266="4x400", OR(AND(D266='club records'!$N$13, E266&lt;='club records'!$O$13), AND(D266='club records'!$N$14, E266&lt;='club records'!$O$14), AND(D266='club records'!$N$15, E266&lt;='club records'!$O$15))), "CR", " ")</f>
        <v xml:space="preserve"> </v>
      </c>
      <c r="AV266" s="21" t="str">
        <f>IF(AND(A266="3x800", OR(AND(D266='club records'!$N$16, E266&lt;='club records'!$O$16), AND(D266='club records'!$N$17, E266&lt;='club records'!$O$17), AND(D266='club records'!$N$18, E266&lt;='club records'!$O$18), AND(D266='club records'!$N$19, E266&lt;='club records'!$O$19))), "CR", " ")</f>
        <v xml:space="preserve"> </v>
      </c>
      <c r="AW266" s="21" t="str">
        <f>IF(AND(A266="pentathlon", OR(AND(D266='club records'!$N$21, E266&gt;='club records'!$O$21), AND(D266='club records'!$N$22, E266&gt;='club records'!$O$22), AND(D266='club records'!$N$23, E266&gt;='club records'!$O$23), AND(D266='club records'!$N$24, E266&gt;='club records'!$O$24), AND(D266='club records'!$N$25, E266&gt;='club records'!$O$25))), "CR", " ")</f>
        <v xml:space="preserve"> </v>
      </c>
      <c r="AX266" s="21" t="str">
        <f>IF(AND(A266="heptathlon", OR(AND(D266='club records'!$N$26, E266&gt;='club records'!$O$26), AND(D266='club records'!$N$27, E266&gt;='club records'!$O$27), AND(D266='club records'!$N$28, E266&gt;='club records'!$O$28), )), "CR", " ")</f>
        <v xml:space="preserve"> </v>
      </c>
    </row>
    <row r="267" spans="1:50" ht="15" x14ac:dyDescent="0.25">
      <c r="A267" s="2">
        <v>1500</v>
      </c>
      <c r="B267" s="2" t="s">
        <v>322</v>
      </c>
      <c r="C267" s="2" t="s">
        <v>323</v>
      </c>
      <c r="D267" s="13" t="s">
        <v>46</v>
      </c>
      <c r="E267" s="14" t="s">
        <v>387</v>
      </c>
      <c r="F267" s="19">
        <v>43604</v>
      </c>
      <c r="G267" s="2" t="s">
        <v>341</v>
      </c>
      <c r="H267" s="2" t="s">
        <v>386</v>
      </c>
      <c r="I267" s="20" t="str">
        <f>IF(OR(K267="CR", J267="CR", L267="CR", M267="CR", N267="CR", O267="CR", P267="CR", Q267="CR", R267="CR", S267="CR",T267="CR", U267="CR", V267="CR", W267="CR", X267="CR", Y267="CR", Z267="CR", AA267="CR", AB267="CR", AC267="CR", AD267="CR", AE267="CR", AF267="CR", AG267="CR", AH267="CR", AI267="CR", AJ267="CR", AK267="CR", AL267="CR", AM267="CR", AN267="CR", AO267="CR", AP267="CR", AQ267="CR", AR267="CR", AS267="CR", AT267="CR", AU267="CR", AV267="CR", AW267="CR", AX267="CR"), "***CLUB RECORD***", "")</f>
        <v/>
      </c>
      <c r="J267" s="21" t="str">
        <f>IF(AND(A267=100, OR(AND(D267='club records'!$B$6, E267&lt;='club records'!$C$6), AND(D267='club records'!$B$7, E267&lt;='club records'!$C$7), AND(D267='club records'!$B$8, E267&lt;='club records'!$C$8), AND(D267='club records'!$B$9, E267&lt;='club records'!$C$9), AND(D267='club records'!$B$10, E267&lt;='club records'!$C$10))),"CR"," ")</f>
        <v xml:space="preserve"> </v>
      </c>
      <c r="K267" s="21" t="str">
        <f>IF(AND(A267=200, OR(AND(D267='club records'!$B$11, E267&lt;='club records'!$C$11), AND(D267='club records'!$B$12, E267&lt;='club records'!$C$12), AND(D267='club records'!$B$13, E267&lt;='club records'!$C$13), AND(D267='club records'!$B$14, E267&lt;='club records'!$C$14), AND(D267='club records'!$B$15, E267&lt;='club records'!$C$15))),"CR"," ")</f>
        <v xml:space="preserve"> </v>
      </c>
      <c r="L267" s="21" t="str">
        <f>IF(AND(A267=300, OR(AND(D267='club records'!$B$16, E267&lt;='club records'!$C$16), AND(D267='club records'!$B$17, E267&lt;='club records'!$C$17))),"CR"," ")</f>
        <v xml:space="preserve"> </v>
      </c>
      <c r="M267" s="21" t="str">
        <f>IF(AND(A267=400, OR(AND(D267='club records'!$B$19, E267&lt;='club records'!$C$19), AND(D267='club records'!$B$20, E267&lt;='club records'!$C$20), AND(D267='club records'!$B$21, E267&lt;='club records'!$C$21))),"CR"," ")</f>
        <v xml:space="preserve"> </v>
      </c>
      <c r="N267" s="21" t="str">
        <f>IF(AND(A267=800, OR(AND(D267='club records'!$B$22, E267&lt;='club records'!$C$22), AND(D267='club records'!$B$23, E267&lt;='club records'!$C$23), AND(D267='club records'!$B$24, E267&lt;='club records'!$C$24), AND(D267='club records'!$B$25, E267&lt;='club records'!$C$25), AND(D267='club records'!$B$26, E267&lt;='club records'!$C$26))),"CR"," ")</f>
        <v xml:space="preserve"> </v>
      </c>
      <c r="O267" s="21" t="str">
        <f>IF(AND(A267=1200, AND(D267='club records'!$B$28, E267&lt;='club records'!$C$28)),"CR"," ")</f>
        <v xml:space="preserve"> </v>
      </c>
      <c r="P267" s="21" t="str">
        <f>IF(AND(A267=1500, OR(AND(D267='club records'!$B$29, E267&lt;='club records'!$C$29), AND(D267='club records'!$B$30, E267&lt;='club records'!$C$30), AND(D267='club records'!$B$31, E267&lt;='club records'!$C$31), AND(D267='club records'!$B$32, E267&lt;='club records'!$C$32), AND(D267='club records'!$B$33, E267&lt;='club records'!$C$33))),"CR"," ")</f>
        <v xml:space="preserve"> </v>
      </c>
      <c r="Q267" s="21" t="str">
        <f>IF(AND(A267="1M", AND(D267='club records'!$B$37,E267&lt;='club records'!$C$37)),"CR"," ")</f>
        <v xml:space="preserve"> </v>
      </c>
      <c r="R267" s="21" t="str">
        <f>IF(AND(A267=3000, OR(AND(D267='club records'!$B$39, E267&lt;='club records'!$C$39), AND(D267='club records'!$B$40, E267&lt;='club records'!$C$40), AND(D267='club records'!$B$41, E267&lt;='club records'!$C$41))),"CR"," ")</f>
        <v xml:space="preserve"> </v>
      </c>
      <c r="S267" s="21" t="str">
        <f>IF(AND(A267=5000, OR(AND(D267='club records'!$B$42, E267&lt;='club records'!$C$42), AND(D267='club records'!$B$43, E267&lt;='club records'!$C$43))),"CR"," ")</f>
        <v xml:space="preserve"> </v>
      </c>
      <c r="T267" s="21" t="str">
        <f>IF(AND(A267=10000, OR(AND(D267='club records'!$B$44, E267&lt;='club records'!$C$44), AND(D267='club records'!$B$45, E267&lt;='club records'!$C$45))),"CR"," ")</f>
        <v xml:space="preserve"> </v>
      </c>
      <c r="U267" s="22" t="str">
        <f>IF(AND(A267="high jump", OR(AND(D267='club records'!$F$1, E267&gt;='club records'!$G$1), AND(D267='club records'!$F$2, E267&gt;='club records'!$G$2), AND(D267='club records'!$F$3, E267&gt;='club records'!$G$3),AND(D267='club records'!$F$4, E267&gt;='club records'!$G$4), AND(D267='club records'!$F$5, E267&gt;='club records'!$G$5))), "CR", " ")</f>
        <v xml:space="preserve"> </v>
      </c>
      <c r="V267" s="22" t="str">
        <f>IF(AND(A267="long jump", OR(AND(D267='club records'!$F$6, E267&gt;='club records'!$G$6), AND(D267='club records'!$F$7, E267&gt;='club records'!$G$7), AND(D267='club records'!$F$8, E267&gt;='club records'!$G$8), AND(D267='club records'!$F$9, E267&gt;='club records'!$G$9), AND(D267='club records'!$F$10, E267&gt;='club records'!$G$10))), "CR", " ")</f>
        <v xml:space="preserve"> </v>
      </c>
      <c r="W267" s="22" t="str">
        <f>IF(AND(A267="triple jump", OR(AND(D267='club records'!$F$11, E267&gt;='club records'!$G$11), AND(D267='club records'!$F$12, E267&gt;='club records'!$G$12), AND(D267='club records'!$F$13, E267&gt;='club records'!$G$13), AND(D267='club records'!$F$14, E267&gt;='club records'!$G$14), AND(D267='club records'!$F$15, E267&gt;='club records'!$G$15))), "CR", " ")</f>
        <v xml:space="preserve"> </v>
      </c>
      <c r="X267" s="22" t="str">
        <f>IF(AND(A267="pole vault", OR(AND(D267='club records'!$F$16, E267&gt;='club records'!$G$16), AND(D267='club records'!$F$17, E267&gt;='club records'!$G$17), AND(D267='club records'!$F$18, E267&gt;='club records'!$G$18), AND(D267='club records'!$F$19, E267&gt;='club records'!$G$19), AND(D267='club records'!$F$20, E267&gt;='club records'!$G$20))), "CR", " ")</f>
        <v xml:space="preserve"> </v>
      </c>
      <c r="Y267" s="22" t="str">
        <f>IF(AND(A267="discus 0.75", AND(D267='club records'!$F$21, E267&gt;='club records'!$G$21)), "CR", " ")</f>
        <v xml:space="preserve"> </v>
      </c>
      <c r="Z267" s="22" t="str">
        <f>IF(AND(A267="discus 1", OR(AND(D267='club records'!$F$22, E267&gt;='club records'!$G$22), AND(D267='club records'!$F$23, E267&gt;='club records'!$G$23), AND(D267='club records'!$F$24, E267&gt;='club records'!$G$24), AND(D267='club records'!$F$25, E267&gt;='club records'!$G$25))), "CR", " ")</f>
        <v xml:space="preserve"> </v>
      </c>
      <c r="AA267" s="22" t="str">
        <f>IF(AND(A267="hammer 3", OR(AND(D267='club records'!$F$26, E267&gt;='club records'!$G$26), AND(D267='club records'!$F$27, E267&gt;='club records'!$G$27), AND(D267='club records'!$F$28, E267&gt;='club records'!$G$28))), "CR", " ")</f>
        <v xml:space="preserve"> </v>
      </c>
      <c r="AB267" s="22" t="str">
        <f>IF(AND(A267="hammer 4", OR(AND(D267='club records'!$F$29, E267&gt;='club records'!$G$29), AND(D267='club records'!$F$30, E267&gt;='club records'!$G$30))), "CR", " ")</f>
        <v xml:space="preserve"> </v>
      </c>
      <c r="AC267" s="22" t="str">
        <f>IF(AND(A267="javelin 400", AND(D267='club records'!$F$31, E267&gt;='club records'!$G$31)), "CR", " ")</f>
        <v xml:space="preserve"> </v>
      </c>
      <c r="AD267" s="22" t="str">
        <f>IF(AND(A267="javelin 500", OR(AND(D267='club records'!$F$32, E267&gt;='club records'!$G$32), AND(D267='club records'!$F$33, E267&gt;='club records'!$G$33))), "CR", " ")</f>
        <v xml:space="preserve"> </v>
      </c>
      <c r="AE267" s="22" t="str">
        <f>IF(AND(A267="javelin 600", OR(AND(D267='club records'!$F$34, E267&gt;='club records'!$G$34), AND(D267='club records'!$F$35, E267&gt;='club records'!$G$35))), "CR", " ")</f>
        <v xml:space="preserve"> </v>
      </c>
      <c r="AF267" s="22" t="str">
        <f>IF(AND(A267="shot 2.72", AND(D267='club records'!$F$36, E267&gt;='club records'!$G$36)), "CR", " ")</f>
        <v xml:space="preserve"> </v>
      </c>
      <c r="AG267" s="22" t="str">
        <f>IF(AND(A267="shot 3", OR(AND(D267='club records'!$F$37, E267&gt;='club records'!$G$37), AND(D267='club records'!$F$38, E267&gt;='club records'!$G$38))), "CR", " ")</f>
        <v xml:space="preserve"> </v>
      </c>
      <c r="AH267" s="22" t="str">
        <f>IF(AND(A267="shot 4", OR(AND(D267='club records'!$F$39, E267&gt;='club records'!$G$39), AND(D267='club records'!$F$40, E267&gt;='club records'!$G$40))), "CR", " ")</f>
        <v xml:space="preserve"> </v>
      </c>
      <c r="AI267" s="22" t="str">
        <f>IF(AND(A267="70H", AND(D267='club records'!$J$6, E267&lt;='club records'!$K$6)), "CR", " ")</f>
        <v xml:space="preserve"> </v>
      </c>
      <c r="AJ267" s="22" t="str">
        <f>IF(AND(A267="75H", AND(D267='club records'!$J$7, E267&lt;='club records'!$K$7)), "CR", " ")</f>
        <v xml:space="preserve"> </v>
      </c>
      <c r="AK267" s="22" t="str">
        <f>IF(AND(A267="80H", AND(D267='club records'!$J$8, E267&lt;='club records'!$K$8)), "CR", " ")</f>
        <v xml:space="preserve"> </v>
      </c>
      <c r="AL267" s="22" t="str">
        <f>IF(AND(A267="100H", OR(AND(D267='club records'!$J$9, E267&lt;='club records'!$K$9), AND(D267='club records'!$J$10, E267&lt;='club records'!$K$10))), "CR", " ")</f>
        <v xml:space="preserve"> </v>
      </c>
      <c r="AM267" s="22" t="str">
        <f>IF(AND(A267="300H", AND(D267='club records'!$J$11, E267&lt;='club records'!$K$11)), "CR", " ")</f>
        <v xml:space="preserve"> </v>
      </c>
      <c r="AN267" s="22" t="str">
        <f>IF(AND(A267="400H", OR(AND(D267='club records'!$J$12, E267&lt;='club records'!$K$12), AND(D267='club records'!$J$13, E267&lt;='club records'!$K$13), AND(D267='club records'!$J$14, E267&lt;='club records'!$K$14))), "CR", " ")</f>
        <v xml:space="preserve"> </v>
      </c>
      <c r="AO267" s="22" t="str">
        <f>IF(AND(A267="1500SC", OR(AND(D267='club records'!$J$15, E267&lt;='club records'!$K$15), AND(D267='club records'!$J$16, E267&lt;='club records'!$K$16))), "CR", " ")</f>
        <v xml:space="preserve"> </v>
      </c>
      <c r="AP267" s="22" t="str">
        <f>IF(AND(A267="2000SC", OR(AND(D267='club records'!$J$18, E267&lt;='club records'!$K$18), AND(D267='club records'!$J$19, E267&lt;='club records'!$K$19))), "CR", " ")</f>
        <v xml:space="preserve"> </v>
      </c>
      <c r="AQ267" s="22" t="str">
        <f>IF(AND(A267="3000SC", AND(D267='club records'!$J$21, E267&lt;='club records'!$K$21)), "CR", " ")</f>
        <v xml:space="preserve"> </v>
      </c>
      <c r="AR267" s="21" t="str">
        <f>IF(AND(A267="4x100", OR(AND(D267='club records'!$N$1, E267&lt;='club records'!$O$1), AND(D267='club records'!$N$2, E267&lt;='club records'!$O$2), AND(D267='club records'!$N$3, E267&lt;='club records'!$O$3), AND(D267='club records'!$N$4, E267&lt;='club records'!$O$4), AND(D267='club records'!$N$5, E267&lt;='club records'!$O$5))), "CR", " ")</f>
        <v xml:space="preserve"> </v>
      </c>
      <c r="AS267" s="21" t="str">
        <f>IF(AND(A267="4x200", OR(AND(D267='club records'!$N$6, E267&lt;='club records'!$O$6), AND(D267='club records'!$N$7, E267&lt;='club records'!$O$7), AND(D267='club records'!$N$8, E267&lt;='club records'!$O$8), AND(D267='club records'!$N$9, E267&lt;='club records'!$O$9), AND(D267='club records'!$N$10, E267&lt;='club records'!$O$10))), "CR", " ")</f>
        <v xml:space="preserve"> </v>
      </c>
      <c r="AT267" s="21" t="str">
        <f>IF(AND(A267="4x300", OR(AND(D267='club records'!$N$11, E267&lt;='club records'!$O$11), AND(D267='club records'!$N$12, E267&lt;='club records'!$O$12))), "CR", " ")</f>
        <v xml:space="preserve"> </v>
      </c>
      <c r="AU267" s="21" t="str">
        <f>IF(AND(A267="4x400", OR(AND(D267='club records'!$N$13, E267&lt;='club records'!$O$13), AND(D267='club records'!$N$14, E267&lt;='club records'!$O$14), AND(D267='club records'!$N$15, E267&lt;='club records'!$O$15))), "CR", " ")</f>
        <v xml:space="preserve"> </v>
      </c>
      <c r="AV267" s="21" t="str">
        <f>IF(AND(A267="3x800", OR(AND(D267='club records'!$N$16, E267&lt;='club records'!$O$16), AND(D267='club records'!$N$17, E267&lt;='club records'!$O$17), AND(D267='club records'!$N$18, E267&lt;='club records'!$O$18), AND(D267='club records'!$N$19, E267&lt;='club records'!$O$19))), "CR", " ")</f>
        <v xml:space="preserve"> </v>
      </c>
      <c r="AW267" s="21" t="str">
        <f>IF(AND(A267="pentathlon", OR(AND(D267='club records'!$N$21, E267&gt;='club records'!$O$21), AND(D267='club records'!$N$22, E267&gt;='club records'!$O$22), AND(D267='club records'!$N$23, E267&gt;='club records'!$O$23), AND(D267='club records'!$N$24, E267&gt;='club records'!$O$24), AND(D267='club records'!$N$25, E267&gt;='club records'!$O$25))), "CR", " ")</f>
        <v xml:space="preserve"> </v>
      </c>
      <c r="AX267" s="21" t="str">
        <f>IF(AND(A267="heptathlon", OR(AND(D267='club records'!$N$26, E267&gt;='club records'!$O$26), AND(D267='club records'!$N$27, E267&gt;='club records'!$O$27), AND(D267='club records'!$N$28, E267&gt;='club records'!$O$28), )), "CR", " ")</f>
        <v xml:space="preserve"> </v>
      </c>
    </row>
    <row r="268" spans="1:50" ht="15" x14ac:dyDescent="0.25">
      <c r="A268" s="2">
        <v>1500</v>
      </c>
      <c r="B268" s="2" t="s">
        <v>92</v>
      </c>
      <c r="C268" s="2" t="s">
        <v>193</v>
      </c>
      <c r="D268" s="13" t="s">
        <v>46</v>
      </c>
      <c r="E268" s="14" t="s">
        <v>431</v>
      </c>
      <c r="F268" s="23" t="s">
        <v>432</v>
      </c>
      <c r="G268" s="2" t="s">
        <v>341</v>
      </c>
      <c r="H268" s="2" t="s">
        <v>425</v>
      </c>
      <c r="I268" s="20" t="s">
        <v>430</v>
      </c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1"/>
      <c r="AS268" s="21"/>
      <c r="AT268" s="21"/>
      <c r="AU268" s="21"/>
      <c r="AV268" s="21"/>
      <c r="AW268" s="21"/>
      <c r="AX268" s="21"/>
    </row>
    <row r="269" spans="1:50" ht="15" x14ac:dyDescent="0.25">
      <c r="A269" s="2">
        <v>1500</v>
      </c>
      <c r="B269" s="2" t="s">
        <v>84</v>
      </c>
      <c r="C269" s="2" t="s">
        <v>85</v>
      </c>
      <c r="D269" s="13" t="s">
        <v>46</v>
      </c>
      <c r="E269" s="14" t="s">
        <v>350</v>
      </c>
      <c r="F269" s="19">
        <v>43582</v>
      </c>
      <c r="G269" s="2" t="s">
        <v>341</v>
      </c>
      <c r="H269" s="2" t="s">
        <v>349</v>
      </c>
      <c r="I269" s="20" t="str">
        <f>IF(OR(K269="CR", J269="CR", L269="CR", M269="CR", N269="CR", O269="CR", P269="CR", Q269="CR", R269="CR", S269="CR",T269="CR", U269="CR", V269="CR", W269="CR", X269="CR", Y269="CR", Z269="CR", AA269="CR", AB269="CR", AC269="CR", AD269="CR", AE269="CR", AF269="CR", AG269="CR", AH269="CR", AI269="CR", AJ269="CR", AK269="CR", AL269="CR", AM269="CR", AN269="CR", AO269="CR", AP269="CR", AQ269="CR", AR269="CR", AS269="CR", AT269="CR", AU269="CR", AV269="CR", AW269="CR", AX269="CR"), "***CLUB RECORD***", "")</f>
        <v/>
      </c>
      <c r="J269" s="21" t="str">
        <f>IF(AND(A269=100, OR(AND(D269='club records'!$B$6, E269&lt;='club records'!$C$6), AND(D269='club records'!$B$7, E269&lt;='club records'!$C$7), AND(D269='club records'!$B$8, E269&lt;='club records'!$C$8), AND(D269='club records'!$B$9, E269&lt;='club records'!$C$9), AND(D269='club records'!$B$10, E269&lt;='club records'!$C$10))),"CR"," ")</f>
        <v xml:space="preserve"> </v>
      </c>
      <c r="K269" s="21" t="str">
        <f>IF(AND(A269=200, OR(AND(D269='club records'!$B$11, E269&lt;='club records'!$C$11), AND(D269='club records'!$B$12, E269&lt;='club records'!$C$12), AND(D269='club records'!$B$13, E269&lt;='club records'!$C$13), AND(D269='club records'!$B$14, E269&lt;='club records'!$C$14), AND(D269='club records'!$B$15, E269&lt;='club records'!$C$15))),"CR"," ")</f>
        <v xml:space="preserve"> </v>
      </c>
      <c r="L269" s="21" t="str">
        <f>IF(AND(A269=300, OR(AND(D269='club records'!$B$16, E269&lt;='club records'!$C$16), AND(D269='club records'!$B$17, E269&lt;='club records'!$C$17))),"CR"," ")</f>
        <v xml:space="preserve"> </v>
      </c>
      <c r="M269" s="21" t="str">
        <f>IF(AND(A269=400, OR(AND(D269='club records'!$B$19, E269&lt;='club records'!$C$19), AND(D269='club records'!$B$20, E269&lt;='club records'!$C$20), AND(D269='club records'!$B$21, E269&lt;='club records'!$C$21))),"CR"," ")</f>
        <v xml:space="preserve"> </v>
      </c>
      <c r="N269" s="21" t="str">
        <f>IF(AND(A269=800, OR(AND(D269='club records'!$B$22, E269&lt;='club records'!$C$22), AND(D269='club records'!$B$23, E269&lt;='club records'!$C$23), AND(D269='club records'!$B$24, E269&lt;='club records'!$C$24), AND(D269='club records'!$B$25, E269&lt;='club records'!$C$25), AND(D269='club records'!$B$26, E269&lt;='club records'!$C$26))),"CR"," ")</f>
        <v xml:space="preserve"> </v>
      </c>
      <c r="O269" s="21" t="str">
        <f>IF(AND(A269=1200, AND(D269='club records'!$B$28, E269&lt;='club records'!$C$28)),"CR"," ")</f>
        <v xml:space="preserve"> </v>
      </c>
      <c r="P269" s="21" t="str">
        <f>IF(AND(A269=1500, OR(AND(D269='club records'!$B$29, E269&lt;='club records'!$C$29), AND(D269='club records'!$B$30, E269&lt;='club records'!$C$30), AND(D269='club records'!$B$31, E269&lt;='club records'!$C$31), AND(D269='club records'!$B$32, E269&lt;='club records'!$C$32), AND(D269='club records'!$B$33, E269&lt;='club records'!$C$33))),"CR"," ")</f>
        <v xml:space="preserve"> </v>
      </c>
      <c r="Q269" s="21" t="str">
        <f>IF(AND(A269="1M", AND(D269='club records'!$B$37,E269&lt;='club records'!$C$37)),"CR"," ")</f>
        <v xml:space="preserve"> </v>
      </c>
      <c r="R269" s="21" t="str">
        <f>IF(AND(A269=3000, OR(AND(D269='club records'!$B$39, E269&lt;='club records'!$C$39), AND(D269='club records'!$B$40, E269&lt;='club records'!$C$40), AND(D269='club records'!$B$41, E269&lt;='club records'!$C$41))),"CR"," ")</f>
        <v xml:space="preserve"> </v>
      </c>
      <c r="S269" s="21" t="str">
        <f>IF(AND(A269=5000, OR(AND(D269='club records'!$B$42, E269&lt;='club records'!$C$42), AND(D269='club records'!$B$43, E269&lt;='club records'!$C$43))),"CR"," ")</f>
        <v xml:space="preserve"> </v>
      </c>
      <c r="T269" s="21" t="str">
        <f>IF(AND(A269=10000, OR(AND(D269='club records'!$B$44, E269&lt;='club records'!$C$44), AND(D269='club records'!$B$45, E269&lt;='club records'!$C$45))),"CR"," ")</f>
        <v xml:space="preserve"> </v>
      </c>
      <c r="U269" s="22" t="str">
        <f>IF(AND(A269="high jump", OR(AND(D269='club records'!$F$1, E269&gt;='club records'!$G$1), AND(D269='club records'!$F$2, E269&gt;='club records'!$G$2), AND(D269='club records'!$F$3, E269&gt;='club records'!$G$3),AND(D269='club records'!$F$4, E269&gt;='club records'!$G$4), AND(D269='club records'!$F$5, E269&gt;='club records'!$G$5))), "CR", " ")</f>
        <v xml:space="preserve"> </v>
      </c>
      <c r="V269" s="22" t="str">
        <f>IF(AND(A269="long jump", OR(AND(D269='club records'!$F$6, E269&gt;='club records'!$G$6), AND(D269='club records'!$F$7, E269&gt;='club records'!$G$7), AND(D269='club records'!$F$8, E269&gt;='club records'!$G$8), AND(D269='club records'!$F$9, E269&gt;='club records'!$G$9), AND(D269='club records'!$F$10, E269&gt;='club records'!$G$10))), "CR", " ")</f>
        <v xml:space="preserve"> </v>
      </c>
      <c r="W269" s="22" t="str">
        <f>IF(AND(A269="triple jump", OR(AND(D269='club records'!$F$11, E269&gt;='club records'!$G$11), AND(D269='club records'!$F$12, E269&gt;='club records'!$G$12), AND(D269='club records'!$F$13, E269&gt;='club records'!$G$13), AND(D269='club records'!$F$14, E269&gt;='club records'!$G$14), AND(D269='club records'!$F$15, E269&gt;='club records'!$G$15))), "CR", " ")</f>
        <v xml:space="preserve"> </v>
      </c>
      <c r="X269" s="22" t="str">
        <f>IF(AND(A269="pole vault", OR(AND(D269='club records'!$F$16, E269&gt;='club records'!$G$16), AND(D269='club records'!$F$17, E269&gt;='club records'!$G$17), AND(D269='club records'!$F$18, E269&gt;='club records'!$G$18), AND(D269='club records'!$F$19, E269&gt;='club records'!$G$19), AND(D269='club records'!$F$20, E269&gt;='club records'!$G$20))), "CR", " ")</f>
        <v xml:space="preserve"> </v>
      </c>
      <c r="Y269" s="22" t="str">
        <f>IF(AND(A269="discus 0.75", AND(D269='club records'!$F$21, E269&gt;='club records'!$G$21)), "CR", " ")</f>
        <v xml:space="preserve"> </v>
      </c>
      <c r="Z269" s="22" t="str">
        <f>IF(AND(A269="discus 1", OR(AND(D269='club records'!$F$22, E269&gt;='club records'!$G$22), AND(D269='club records'!$F$23, E269&gt;='club records'!$G$23), AND(D269='club records'!$F$24, E269&gt;='club records'!$G$24), AND(D269='club records'!$F$25, E269&gt;='club records'!$G$25))), "CR", " ")</f>
        <v xml:space="preserve"> </v>
      </c>
      <c r="AA269" s="22" t="str">
        <f>IF(AND(A269="hammer 3", OR(AND(D269='club records'!$F$26, E269&gt;='club records'!$G$26), AND(D269='club records'!$F$27, E269&gt;='club records'!$G$27), AND(D269='club records'!$F$28, E269&gt;='club records'!$G$28))), "CR", " ")</f>
        <v xml:space="preserve"> </v>
      </c>
      <c r="AB269" s="22" t="str">
        <f>IF(AND(A269="hammer 4", OR(AND(D269='club records'!$F$29, E269&gt;='club records'!$G$29), AND(D269='club records'!$F$30, E269&gt;='club records'!$G$30))), "CR", " ")</f>
        <v xml:space="preserve"> </v>
      </c>
      <c r="AC269" s="22" t="str">
        <f>IF(AND(A269="javelin 400", AND(D269='club records'!$F$31, E269&gt;='club records'!$G$31)), "CR", " ")</f>
        <v xml:space="preserve"> </v>
      </c>
      <c r="AD269" s="22" t="str">
        <f>IF(AND(A269="javelin 500", OR(AND(D269='club records'!$F$32, E269&gt;='club records'!$G$32), AND(D269='club records'!$F$33, E269&gt;='club records'!$G$33))), "CR", " ")</f>
        <v xml:space="preserve"> </v>
      </c>
      <c r="AE269" s="22" t="str">
        <f>IF(AND(A269="javelin 600", OR(AND(D269='club records'!$F$34, E269&gt;='club records'!$G$34), AND(D269='club records'!$F$35, E269&gt;='club records'!$G$35))), "CR", " ")</f>
        <v xml:space="preserve"> </v>
      </c>
      <c r="AF269" s="22" t="str">
        <f>IF(AND(A269="shot 2.72", AND(D269='club records'!$F$36, E269&gt;='club records'!$G$36)), "CR", " ")</f>
        <v xml:space="preserve"> </v>
      </c>
      <c r="AG269" s="22" t="str">
        <f>IF(AND(A269="shot 3", OR(AND(D269='club records'!$F$37, E269&gt;='club records'!$G$37), AND(D269='club records'!$F$38, E269&gt;='club records'!$G$38))), "CR", " ")</f>
        <v xml:space="preserve"> </v>
      </c>
      <c r="AH269" s="22" t="str">
        <f>IF(AND(A269="shot 4", OR(AND(D269='club records'!$F$39, E269&gt;='club records'!$G$39), AND(D269='club records'!$F$40, E269&gt;='club records'!$G$40))), "CR", " ")</f>
        <v xml:space="preserve"> </v>
      </c>
      <c r="AI269" s="22" t="str">
        <f>IF(AND(A269="70H", AND(D269='club records'!$J$6, E269&lt;='club records'!$K$6)), "CR", " ")</f>
        <v xml:space="preserve"> </v>
      </c>
      <c r="AJ269" s="22" t="str">
        <f>IF(AND(A269="75H", AND(D269='club records'!$J$7, E269&lt;='club records'!$K$7)), "CR", " ")</f>
        <v xml:space="preserve"> </v>
      </c>
      <c r="AK269" s="22" t="str">
        <f>IF(AND(A269="80H", AND(D269='club records'!$J$8, E269&lt;='club records'!$K$8)), "CR", " ")</f>
        <v xml:space="preserve"> </v>
      </c>
      <c r="AL269" s="22" t="str">
        <f>IF(AND(A269="100H", OR(AND(D269='club records'!$J$9, E269&lt;='club records'!$K$9), AND(D269='club records'!$J$10, E269&lt;='club records'!$K$10))), "CR", " ")</f>
        <v xml:space="preserve"> </v>
      </c>
      <c r="AM269" s="22" t="str">
        <f>IF(AND(A269="300H", AND(D269='club records'!$J$11, E269&lt;='club records'!$K$11)), "CR", " ")</f>
        <v xml:space="preserve"> </v>
      </c>
      <c r="AN269" s="22" t="str">
        <f>IF(AND(A269="400H", OR(AND(D269='club records'!$J$12, E269&lt;='club records'!$K$12), AND(D269='club records'!$J$13, E269&lt;='club records'!$K$13), AND(D269='club records'!$J$14, E269&lt;='club records'!$K$14))), "CR", " ")</f>
        <v xml:space="preserve"> </v>
      </c>
      <c r="AO269" s="22" t="str">
        <f>IF(AND(A269="1500SC", OR(AND(D269='club records'!$J$15, E269&lt;='club records'!$K$15), AND(D269='club records'!$J$16, E269&lt;='club records'!$K$16))), "CR", " ")</f>
        <v xml:space="preserve"> </v>
      </c>
      <c r="AP269" s="22" t="str">
        <f>IF(AND(A269="2000SC", OR(AND(D269='club records'!$J$18, E269&lt;='club records'!$K$18), AND(D269='club records'!$J$19, E269&lt;='club records'!$K$19))), "CR", " ")</f>
        <v xml:space="preserve"> </v>
      </c>
      <c r="AQ269" s="22" t="str">
        <f>IF(AND(A269="3000SC", AND(D269='club records'!$J$21, E269&lt;='club records'!$K$21)), "CR", " ")</f>
        <v xml:space="preserve"> </v>
      </c>
      <c r="AR269" s="21" t="str">
        <f>IF(AND(A269="4x100", OR(AND(D269='club records'!$N$1, E269&lt;='club records'!$O$1), AND(D269='club records'!$N$2, E269&lt;='club records'!$O$2), AND(D269='club records'!$N$3, E269&lt;='club records'!$O$3), AND(D269='club records'!$N$4, E269&lt;='club records'!$O$4), AND(D269='club records'!$N$5, E269&lt;='club records'!$O$5))), "CR", " ")</f>
        <v xml:space="preserve"> </v>
      </c>
      <c r="AS269" s="21" t="str">
        <f>IF(AND(A269="4x200", OR(AND(D269='club records'!$N$6, E269&lt;='club records'!$O$6), AND(D269='club records'!$N$7, E269&lt;='club records'!$O$7), AND(D269='club records'!$N$8, E269&lt;='club records'!$O$8), AND(D269='club records'!$N$9, E269&lt;='club records'!$O$9), AND(D269='club records'!$N$10, E269&lt;='club records'!$O$10))), "CR", " ")</f>
        <v xml:space="preserve"> </v>
      </c>
      <c r="AT269" s="21" t="str">
        <f>IF(AND(A269="4x300", OR(AND(D269='club records'!$N$11, E269&lt;='club records'!$O$11), AND(D269='club records'!$N$12, E269&lt;='club records'!$O$12))), "CR", " ")</f>
        <v xml:space="preserve"> </v>
      </c>
      <c r="AU269" s="21" t="str">
        <f>IF(AND(A269="4x400", OR(AND(D269='club records'!$N$13, E269&lt;='club records'!$O$13), AND(D269='club records'!$N$14, E269&lt;='club records'!$O$14), AND(D269='club records'!$N$15, E269&lt;='club records'!$O$15))), "CR", " ")</f>
        <v xml:space="preserve"> </v>
      </c>
      <c r="AV269" s="21" t="str">
        <f>IF(AND(A269="3x800", OR(AND(D269='club records'!$N$16, E269&lt;='club records'!$O$16), AND(D269='club records'!$N$17, E269&lt;='club records'!$O$17), AND(D269='club records'!$N$18, E269&lt;='club records'!$O$18), AND(D269='club records'!$N$19, E269&lt;='club records'!$O$19))), "CR", " ")</f>
        <v xml:space="preserve"> </v>
      </c>
      <c r="AW269" s="21" t="str">
        <f>IF(AND(A269="pentathlon", OR(AND(D269='club records'!$N$21, E269&gt;='club records'!$O$21), AND(D269='club records'!$N$22, E269&gt;='club records'!$O$22), AND(D269='club records'!$N$23, E269&gt;='club records'!$O$23), AND(D269='club records'!$N$24, E269&gt;='club records'!$O$24), AND(D269='club records'!$N$25, E269&gt;='club records'!$O$25))), "CR", " ")</f>
        <v xml:space="preserve"> </v>
      </c>
      <c r="AX269" s="21" t="str">
        <f>IF(AND(A269="heptathlon", OR(AND(D269='club records'!$N$26, E269&gt;='club records'!$O$26), AND(D269='club records'!$N$27, E269&gt;='club records'!$O$27), AND(D269='club records'!$N$28, E269&gt;='club records'!$O$28), )), "CR", " ")</f>
        <v xml:space="preserve"> </v>
      </c>
    </row>
    <row r="270" spans="1:50" ht="15" x14ac:dyDescent="0.25">
      <c r="A270" s="2" t="s">
        <v>406</v>
      </c>
      <c r="B270" s="2" t="s">
        <v>31</v>
      </c>
      <c r="C270" s="2" t="s">
        <v>34</v>
      </c>
      <c r="D270" s="13" t="s">
        <v>46</v>
      </c>
      <c r="E270" s="14" t="s">
        <v>413</v>
      </c>
      <c r="F270" s="19">
        <v>43609</v>
      </c>
      <c r="G270" s="23" t="s">
        <v>408</v>
      </c>
      <c r="H270" s="2" t="s">
        <v>409</v>
      </c>
      <c r="I270" s="20" t="str">
        <f>IF(OR(K270="CR", J270="CR", L270="CR", M270="CR", N270="CR", O270="CR", P270="CR", Q270="CR", R270="CR", S270="CR",T270="CR", U270="CR", V270="CR", W270="CR", X270="CR", Y270="CR", Z270="CR", AA270="CR", AB270="CR", AC270="CR", AD270="CR", AE270="CR", AF270="CR", AG270="CR", AH270="CR", AI270="CR", AJ270="CR", AK270="CR", AL270="CR", AM270="CR", AN270="CR", AO270="CR", AP270="CR", AQ270="CR", AR270="CR", AS270="CR", AT270="CR", AU270="CR", AV270="CR", AW270="CR", AX270="CR"), "***CLUB RECORD***", "")</f>
        <v/>
      </c>
      <c r="J270" s="21" t="str">
        <f>IF(AND(A270=100, OR(AND(D270='club records'!$B$6, E270&lt;='club records'!$C$6), AND(D270='club records'!$B$7, E270&lt;='club records'!$C$7), AND(D270='club records'!$B$8, E270&lt;='club records'!$C$8), AND(D270='club records'!$B$9, E270&lt;='club records'!$C$9), AND(D270='club records'!$B$10, E270&lt;='club records'!$C$10))),"CR"," ")</f>
        <v xml:space="preserve"> </v>
      </c>
      <c r="K270" s="21" t="str">
        <f>IF(AND(A270=200, OR(AND(D270='club records'!$B$11, E270&lt;='club records'!$C$11), AND(D270='club records'!$B$12, E270&lt;='club records'!$C$12), AND(D270='club records'!$B$13, E270&lt;='club records'!$C$13), AND(D270='club records'!$B$14, E270&lt;='club records'!$C$14), AND(D270='club records'!$B$15, E270&lt;='club records'!$C$15))),"CR"," ")</f>
        <v xml:space="preserve"> </v>
      </c>
      <c r="L270" s="21" t="str">
        <f>IF(AND(A270=300, OR(AND(D270='club records'!$B$16, E270&lt;='club records'!$C$16), AND(D270='club records'!$B$17, E270&lt;='club records'!$C$17))),"CR"," ")</f>
        <v xml:space="preserve"> </v>
      </c>
      <c r="M270" s="21" t="str">
        <f>IF(AND(A270=400, OR(AND(D270='club records'!$B$19, E270&lt;='club records'!$C$19), AND(D270='club records'!$B$20, E270&lt;='club records'!$C$20), AND(D270='club records'!$B$21, E270&lt;='club records'!$C$21))),"CR"," ")</f>
        <v xml:space="preserve"> </v>
      </c>
      <c r="N270" s="21" t="str">
        <f>IF(AND(A270=800, OR(AND(D270='club records'!$B$22, E270&lt;='club records'!$C$22), AND(D270='club records'!$B$23, E270&lt;='club records'!$C$23), AND(D270='club records'!$B$24, E270&lt;='club records'!$C$24), AND(D270='club records'!$B$25, E270&lt;='club records'!$C$25), AND(D270='club records'!$B$26, E270&lt;='club records'!$C$26))),"CR"," ")</f>
        <v xml:space="preserve"> </v>
      </c>
      <c r="O270" s="21" t="str">
        <f>IF(AND(A270=1200, AND(D270='club records'!$B$28, E270&lt;='club records'!$C$28)),"CR"," ")</f>
        <v xml:space="preserve"> </v>
      </c>
      <c r="P270" s="21" t="str">
        <f>IF(AND(A270=1500, OR(AND(D270='club records'!$B$29, E270&lt;='club records'!$C$29), AND(D270='club records'!$B$30, E270&lt;='club records'!$C$30), AND(D270='club records'!$B$31, E270&lt;='club records'!$C$31), AND(D270='club records'!$B$32, E270&lt;='club records'!$C$32), AND(D270='club records'!$B$33, E270&lt;='club records'!$C$33))),"CR"," ")</f>
        <v xml:space="preserve"> </v>
      </c>
      <c r="Q270" s="21" t="str">
        <f>IF(AND(A270="1M", AND(D270='club records'!$B$37,E270&lt;='club records'!$C$37)),"CR"," ")</f>
        <v xml:space="preserve"> </v>
      </c>
      <c r="R270" s="21" t="str">
        <f>IF(AND(A270=3000, OR(AND(D270='club records'!$B$39, E270&lt;='club records'!$C$39), AND(D270='club records'!$B$40, E270&lt;='club records'!$C$40), AND(D270='club records'!$B$41, E270&lt;='club records'!$C$41))),"CR"," ")</f>
        <v xml:space="preserve"> </v>
      </c>
      <c r="S270" s="21" t="str">
        <f>IF(AND(A270=5000, OR(AND(D270='club records'!$B$42, E270&lt;='club records'!$C$42), AND(D270='club records'!$B$43, E270&lt;='club records'!$C$43))),"CR"," ")</f>
        <v xml:space="preserve"> </v>
      </c>
      <c r="T270" s="21" t="str">
        <f>IF(AND(A270=10000, OR(AND(D270='club records'!$B$44, E270&lt;='club records'!$C$44), AND(D270='club records'!$B$45, E270&lt;='club records'!$C$45))),"CR"," ")</f>
        <v xml:space="preserve"> </v>
      </c>
      <c r="U270" s="22" t="str">
        <f>IF(AND(A270="high jump", OR(AND(D270='club records'!$F$1, E270&gt;='club records'!$G$1), AND(D270='club records'!$F$2, E270&gt;='club records'!$G$2), AND(D270='club records'!$F$3, E270&gt;='club records'!$G$3),AND(D270='club records'!$F$4, E270&gt;='club records'!$G$4), AND(D270='club records'!$F$5, E270&gt;='club records'!$G$5))), "CR", " ")</f>
        <v xml:space="preserve"> </v>
      </c>
      <c r="V270" s="22" t="str">
        <f>IF(AND(A270="long jump", OR(AND(D270='club records'!$F$6, E270&gt;='club records'!$G$6), AND(D270='club records'!$F$7, E270&gt;='club records'!$G$7), AND(D270='club records'!$F$8, E270&gt;='club records'!$G$8), AND(D270='club records'!$F$9, E270&gt;='club records'!$G$9), AND(D270='club records'!$F$10, E270&gt;='club records'!$G$10))), "CR", " ")</f>
        <v xml:space="preserve"> </v>
      </c>
      <c r="W270" s="22" t="str">
        <f>IF(AND(A270="triple jump", OR(AND(D270='club records'!$F$11, E270&gt;='club records'!$G$11), AND(D270='club records'!$F$12, E270&gt;='club records'!$G$12), AND(D270='club records'!$F$13, E270&gt;='club records'!$G$13), AND(D270='club records'!$F$14, E270&gt;='club records'!$G$14), AND(D270='club records'!$F$15, E270&gt;='club records'!$G$15))), "CR", " ")</f>
        <v xml:space="preserve"> </v>
      </c>
      <c r="X270" s="22" t="str">
        <f>IF(AND(A270="pole vault", OR(AND(D270='club records'!$F$16, E270&gt;='club records'!$G$16), AND(D270='club records'!$F$17, E270&gt;='club records'!$G$17), AND(D270='club records'!$F$18, E270&gt;='club records'!$G$18), AND(D270='club records'!$F$19, E270&gt;='club records'!$G$19), AND(D270='club records'!$F$20, E270&gt;='club records'!$G$20))), "CR", " ")</f>
        <v xml:space="preserve"> </v>
      </c>
      <c r="Y270" s="22" t="str">
        <f>IF(AND(A270="discus 0.75", AND(D270='club records'!$F$21, E270&gt;='club records'!$G$21)), "CR", " ")</f>
        <v xml:space="preserve"> </v>
      </c>
      <c r="Z270" s="22" t="str">
        <f>IF(AND(A270="discus 1", OR(AND(D270='club records'!$F$22, E270&gt;='club records'!$G$22), AND(D270='club records'!$F$23, E270&gt;='club records'!$G$23), AND(D270='club records'!$F$24, E270&gt;='club records'!$G$24), AND(D270='club records'!$F$25, E270&gt;='club records'!$G$25))), "CR", " ")</f>
        <v xml:space="preserve"> </v>
      </c>
      <c r="AA270" s="22" t="str">
        <f>IF(AND(A270="hammer 3", OR(AND(D270='club records'!$F$26, E270&gt;='club records'!$G$26), AND(D270='club records'!$F$27, E270&gt;='club records'!$G$27), AND(D270='club records'!$F$28, E270&gt;='club records'!$G$28))), "CR", " ")</f>
        <v xml:space="preserve"> </v>
      </c>
      <c r="AB270" s="22" t="str">
        <f>IF(AND(A270="hammer 4", OR(AND(D270='club records'!$F$29, E270&gt;='club records'!$G$29), AND(D270='club records'!$F$30, E270&gt;='club records'!$G$30))), "CR", " ")</f>
        <v xml:space="preserve"> </v>
      </c>
      <c r="AC270" s="22" t="str">
        <f>IF(AND(A270="javelin 400", AND(D270='club records'!$F$31, E270&gt;='club records'!$G$31)), "CR", " ")</f>
        <v xml:space="preserve"> </v>
      </c>
      <c r="AD270" s="22" t="str">
        <f>IF(AND(A270="javelin 500", OR(AND(D270='club records'!$F$32, E270&gt;='club records'!$G$32), AND(D270='club records'!$F$33, E270&gt;='club records'!$G$33))), "CR", " ")</f>
        <v xml:space="preserve"> </v>
      </c>
      <c r="AE270" s="22" t="str">
        <f>IF(AND(A270="javelin 600", OR(AND(D270='club records'!$F$34, E270&gt;='club records'!$G$34), AND(D270='club records'!$F$35, E270&gt;='club records'!$G$35))), "CR", " ")</f>
        <v xml:space="preserve"> </v>
      </c>
      <c r="AF270" s="22" t="str">
        <f>IF(AND(A270="shot 2.72", AND(D270='club records'!$F$36, E270&gt;='club records'!$G$36)), "CR", " ")</f>
        <v xml:space="preserve"> </v>
      </c>
      <c r="AG270" s="22" t="str">
        <f>IF(AND(A270="shot 3", OR(AND(D270='club records'!$F$37, E270&gt;='club records'!$G$37), AND(D270='club records'!$F$38, E270&gt;='club records'!$G$38))), "CR", " ")</f>
        <v xml:space="preserve"> </v>
      </c>
      <c r="AH270" s="22" t="str">
        <f>IF(AND(A270="shot 4", OR(AND(D270='club records'!$F$39, E270&gt;='club records'!$G$39), AND(D270='club records'!$F$40, E270&gt;='club records'!$G$40))), "CR", " ")</f>
        <v xml:space="preserve"> </v>
      </c>
      <c r="AI270" s="22" t="str">
        <f>IF(AND(A270="70H", AND(D270='club records'!$J$6, E270&lt;='club records'!$K$6)), "CR", " ")</f>
        <v xml:space="preserve"> </v>
      </c>
      <c r="AJ270" s="22" t="str">
        <f>IF(AND(A270="75H", AND(D270='club records'!$J$7, E270&lt;='club records'!$K$7)), "CR", " ")</f>
        <v xml:space="preserve"> </v>
      </c>
      <c r="AK270" s="22" t="str">
        <f>IF(AND(A270="80H", AND(D270='club records'!$J$8, E270&lt;='club records'!$K$8)), "CR", " ")</f>
        <v xml:space="preserve"> </v>
      </c>
      <c r="AL270" s="22" t="str">
        <f>IF(AND(A270="100H", OR(AND(D270='club records'!$J$9, E270&lt;='club records'!$K$9), AND(D270='club records'!$J$10, E270&lt;='club records'!$K$10))), "CR", " ")</f>
        <v xml:space="preserve"> </v>
      </c>
      <c r="AM270" s="22" t="str">
        <f>IF(AND(A270="300H", AND(D270='club records'!$J$11, E270&lt;='club records'!$K$11)), "CR", " ")</f>
        <v xml:space="preserve"> </v>
      </c>
      <c r="AN270" s="22" t="str">
        <f>IF(AND(A270="400H", OR(AND(D270='club records'!$J$12, E270&lt;='club records'!$K$12), AND(D270='club records'!$J$13, E270&lt;='club records'!$K$13), AND(D270='club records'!$J$14, E270&lt;='club records'!$K$14))), "CR", " ")</f>
        <v xml:space="preserve"> </v>
      </c>
      <c r="AO270" s="22" t="str">
        <f>IF(AND(A270="1500SC", OR(AND(D270='club records'!$J$15, E270&lt;='club records'!$K$15), AND(D270='club records'!$J$16, E270&lt;='club records'!$K$16))), "CR", " ")</f>
        <v xml:space="preserve"> </v>
      </c>
      <c r="AP270" s="22" t="str">
        <f>IF(AND(A270="2000SC", OR(AND(D270='club records'!$J$18, E270&lt;='club records'!$K$18), AND(D270='club records'!$J$19, E270&lt;='club records'!$K$19))), "CR", " ")</f>
        <v xml:space="preserve"> </v>
      </c>
      <c r="AQ270" s="22" t="str">
        <f>IF(AND(A270="3000SC", AND(D270='club records'!$J$21, E270&lt;='club records'!$K$21)), "CR", " ")</f>
        <v xml:space="preserve"> </v>
      </c>
      <c r="AR270" s="21" t="str">
        <f>IF(AND(A270="4x100", OR(AND(D270='club records'!$N$1, E270&lt;='club records'!$O$1), AND(D270='club records'!$N$2, E270&lt;='club records'!$O$2), AND(D270='club records'!$N$3, E270&lt;='club records'!$O$3), AND(D270='club records'!$N$4, E270&lt;='club records'!$O$4), AND(D270='club records'!$N$5, E270&lt;='club records'!$O$5))), "CR", " ")</f>
        <v xml:space="preserve"> </v>
      </c>
      <c r="AS270" s="21" t="str">
        <f>IF(AND(A270="4x200", OR(AND(D270='club records'!$N$6, E270&lt;='club records'!$O$6), AND(D270='club records'!$N$7, E270&lt;='club records'!$O$7), AND(D270='club records'!$N$8, E270&lt;='club records'!$O$8), AND(D270='club records'!$N$9, E270&lt;='club records'!$O$9), AND(D270='club records'!$N$10, E270&lt;='club records'!$O$10))), "CR", " ")</f>
        <v xml:space="preserve"> </v>
      </c>
      <c r="AT270" s="21" t="str">
        <f>IF(AND(A270="4x300", OR(AND(D270='club records'!$N$11, E270&lt;='club records'!$O$11), AND(D270='club records'!$N$12, E270&lt;='club records'!$O$12))), "CR", " ")</f>
        <v xml:space="preserve"> </v>
      </c>
      <c r="AU270" s="21" t="str">
        <f>IF(AND(A270="4x400", OR(AND(D270='club records'!$N$13, E270&lt;='club records'!$O$13), AND(D270='club records'!$N$14, E270&lt;='club records'!$O$14), AND(D270='club records'!$N$15, E270&lt;='club records'!$O$15))), "CR", " ")</f>
        <v xml:space="preserve"> </v>
      </c>
      <c r="AV270" s="21" t="str">
        <f>IF(AND(A270="3x800", OR(AND(D270='club records'!$N$16, E270&lt;='club records'!$O$16), AND(D270='club records'!$N$17, E270&lt;='club records'!$O$17), AND(D270='club records'!$N$18, E270&lt;='club records'!$O$18), AND(D270='club records'!$N$19, E270&lt;='club records'!$O$19))), "CR", " ")</f>
        <v xml:space="preserve"> </v>
      </c>
      <c r="AW270" s="21" t="str">
        <f>IF(AND(A270="pentathlon", OR(AND(D270='club records'!$N$21, E270&gt;='club records'!$O$21), AND(D270='club records'!$N$22, E270&gt;='club records'!$O$22), AND(D270='club records'!$N$23, E270&gt;='club records'!$O$23), AND(D270='club records'!$N$24, E270&gt;='club records'!$O$24), AND(D270='club records'!$N$25, E270&gt;='club records'!$O$25))), "CR", " ")</f>
        <v xml:space="preserve"> </v>
      </c>
      <c r="AX270" s="21" t="str">
        <f>IF(AND(A270="heptathlon", OR(AND(D270='club records'!$N$26, E270&gt;='club records'!$O$26), AND(D270='club records'!$N$27, E270&gt;='club records'!$O$27), AND(D270='club records'!$N$28, E270&gt;='club records'!$O$28), )), "CR", " ")</f>
        <v xml:space="preserve"> </v>
      </c>
    </row>
    <row r="271" spans="1:50" ht="15" x14ac:dyDescent="0.25">
      <c r="A271" s="2" t="s">
        <v>248</v>
      </c>
      <c r="B271" s="2" t="s">
        <v>470</v>
      </c>
      <c r="D271" s="13" t="s">
        <v>46</v>
      </c>
      <c r="E271" s="14">
        <v>51.84</v>
      </c>
      <c r="F271" s="19">
        <v>43639</v>
      </c>
      <c r="G271" s="2" t="s">
        <v>415</v>
      </c>
      <c r="H271" s="2" t="s">
        <v>469</v>
      </c>
      <c r="I271" s="20" t="str">
        <f>IF(OR(K271="CR", J271="CR", L271="CR", M271="CR", N271="CR", O271="CR", P271="CR", Q271="CR", R271="CR", S271="CR",T271="CR", U271="CR", V271="CR", W271="CR", X271="CR", Y271="CR", Z271="CR", AA271="CR", AB271="CR", AC271="CR", AD271="CR", AE271="CR", AF271="CR", AG271="CR", AH271="CR", AI271="CR", AJ271="CR", AK271="CR", AL271="CR", AM271="CR", AN271="CR", AO271="CR", AP271="CR", AQ271="CR", AR271="CR", AS271="CR", AT271="CR", AU271="CR", AV271="CR", AW271="CR", AX271="CR"), "***CLUB RECORD***", "")</f>
        <v/>
      </c>
      <c r="J271" s="21" t="str">
        <f>IF(AND(A271=100, OR(AND(D271='club records'!$B$6, E271&lt;='club records'!$C$6), AND(D271='club records'!$B$7, E271&lt;='club records'!$C$7), AND(D271='club records'!$B$8, E271&lt;='club records'!$C$8), AND(D271='club records'!$B$9, E271&lt;='club records'!$C$9), AND(D271='club records'!$B$10, E271&lt;='club records'!$C$10))),"CR"," ")</f>
        <v xml:space="preserve"> </v>
      </c>
      <c r="K271" s="21" t="str">
        <f>IF(AND(A271=200, OR(AND(D271='club records'!$B$11, E271&lt;='club records'!$C$11), AND(D271='club records'!$B$12, E271&lt;='club records'!$C$12), AND(D271='club records'!$B$13, E271&lt;='club records'!$C$13), AND(D271='club records'!$B$14, E271&lt;='club records'!$C$14), AND(D271='club records'!$B$15, E271&lt;='club records'!$C$15))),"CR"," ")</f>
        <v xml:space="preserve"> </v>
      </c>
      <c r="L271" s="21" t="str">
        <f>IF(AND(A271=300, OR(AND(D271='club records'!$B$16, E271&lt;='club records'!$C$16), AND(D271='club records'!$B$17, E271&lt;='club records'!$C$17))),"CR"," ")</f>
        <v xml:space="preserve"> </v>
      </c>
      <c r="M271" s="21" t="str">
        <f>IF(AND(A271=400, OR(AND(D271='club records'!$B$19, E271&lt;='club records'!$C$19), AND(D271='club records'!$B$20, E271&lt;='club records'!$C$20), AND(D271='club records'!$B$21, E271&lt;='club records'!$C$21))),"CR"," ")</f>
        <v xml:space="preserve"> </v>
      </c>
      <c r="N271" s="21" t="str">
        <f>IF(AND(A271=800, OR(AND(D271='club records'!$B$22, E271&lt;='club records'!$C$22), AND(D271='club records'!$B$23, E271&lt;='club records'!$C$23), AND(D271='club records'!$B$24, E271&lt;='club records'!$C$24), AND(D271='club records'!$B$25, E271&lt;='club records'!$C$25), AND(D271='club records'!$B$26, E271&lt;='club records'!$C$26))),"CR"," ")</f>
        <v xml:space="preserve"> </v>
      </c>
      <c r="O271" s="21" t="str">
        <f>IF(AND(A271=1200, AND(D271='club records'!$B$28, E271&lt;='club records'!$C$28)),"CR"," ")</f>
        <v xml:space="preserve"> </v>
      </c>
      <c r="P271" s="21" t="str">
        <f>IF(AND(A271=1500, OR(AND(D271='club records'!$B$29, E271&lt;='club records'!$C$29), AND(D271='club records'!$B$30, E271&lt;='club records'!$C$30), AND(D271='club records'!$B$31, E271&lt;='club records'!$C$31), AND(D271='club records'!$B$32, E271&lt;='club records'!$C$32), AND(D271='club records'!$B$33, E271&lt;='club records'!$C$33))),"CR"," ")</f>
        <v xml:space="preserve"> </v>
      </c>
      <c r="Q271" s="21" t="str">
        <f>IF(AND(A271="1M", AND(D271='club records'!$B$37,E271&lt;='club records'!$C$37)),"CR"," ")</f>
        <v xml:space="preserve"> </v>
      </c>
      <c r="R271" s="21" t="str">
        <f>IF(AND(A271=3000, OR(AND(D271='club records'!$B$39, E271&lt;='club records'!$C$39), AND(D271='club records'!$B$40, E271&lt;='club records'!$C$40), AND(D271='club records'!$B$41, E271&lt;='club records'!$C$41))),"CR"," ")</f>
        <v xml:space="preserve"> </v>
      </c>
      <c r="S271" s="21" t="str">
        <f>IF(AND(A271=5000, OR(AND(D271='club records'!$B$42, E271&lt;='club records'!$C$42), AND(D271='club records'!$B$43, E271&lt;='club records'!$C$43))),"CR"," ")</f>
        <v xml:space="preserve"> </v>
      </c>
      <c r="T271" s="21" t="str">
        <f>IF(AND(A271=10000, OR(AND(D271='club records'!$B$44, E271&lt;='club records'!$C$44), AND(D271='club records'!$B$45, E271&lt;='club records'!$C$45))),"CR"," ")</f>
        <v xml:space="preserve"> </v>
      </c>
      <c r="U271" s="22" t="str">
        <f>IF(AND(A271="high jump", OR(AND(D271='club records'!$F$1, E271&gt;='club records'!$G$1), AND(D271='club records'!$F$2, E271&gt;='club records'!$G$2), AND(D271='club records'!$F$3, E271&gt;='club records'!$G$3),AND(D271='club records'!$F$4, E271&gt;='club records'!$G$4), AND(D271='club records'!$F$5, E271&gt;='club records'!$G$5))), "CR", " ")</f>
        <v xml:space="preserve"> </v>
      </c>
      <c r="V271" s="22" t="str">
        <f>IF(AND(A271="long jump", OR(AND(D271='club records'!$F$6, E271&gt;='club records'!$G$6), AND(D271='club records'!$F$7, E271&gt;='club records'!$G$7), AND(D271='club records'!$F$8, E271&gt;='club records'!$G$8), AND(D271='club records'!$F$9, E271&gt;='club records'!$G$9), AND(D271='club records'!$F$10, E271&gt;='club records'!$G$10))), "CR", " ")</f>
        <v xml:space="preserve"> </v>
      </c>
      <c r="W271" s="22" t="str">
        <f>IF(AND(A271="triple jump", OR(AND(D271='club records'!$F$11, E271&gt;='club records'!$G$11), AND(D271='club records'!$F$12, E271&gt;='club records'!$G$12), AND(D271='club records'!$F$13, E271&gt;='club records'!$G$13), AND(D271='club records'!$F$14, E271&gt;='club records'!$G$14), AND(D271='club records'!$F$15, E271&gt;='club records'!$G$15))), "CR", " ")</f>
        <v xml:space="preserve"> </v>
      </c>
      <c r="X271" s="22" t="str">
        <f>IF(AND(A271="pole vault", OR(AND(D271='club records'!$F$16, E271&gt;='club records'!$G$16), AND(D271='club records'!$F$17, E271&gt;='club records'!$G$17), AND(D271='club records'!$F$18, E271&gt;='club records'!$G$18), AND(D271='club records'!$F$19, E271&gt;='club records'!$G$19), AND(D271='club records'!$F$20, E271&gt;='club records'!$G$20))), "CR", " ")</f>
        <v xml:space="preserve"> </v>
      </c>
      <c r="Y271" s="22" t="str">
        <f>IF(AND(A271="discus 0.75", AND(D271='club records'!$F$21, E271&gt;='club records'!$G$21)), "CR", " ")</f>
        <v xml:space="preserve"> </v>
      </c>
      <c r="Z271" s="22" t="str">
        <f>IF(AND(A271="discus 1", OR(AND(D271='club records'!$F$22, E271&gt;='club records'!$G$22), AND(D271='club records'!$F$23, E271&gt;='club records'!$G$23), AND(D271='club records'!$F$24, E271&gt;='club records'!$G$24), AND(D271='club records'!$F$25, E271&gt;='club records'!$G$25))), "CR", " ")</f>
        <v xml:space="preserve"> </v>
      </c>
      <c r="AA271" s="22" t="str">
        <f>IF(AND(A271="hammer 3", OR(AND(D271='club records'!$F$26, E271&gt;='club records'!$G$26), AND(D271='club records'!$F$27, E271&gt;='club records'!$G$27), AND(D271='club records'!$F$28, E271&gt;='club records'!$G$28))), "CR", " ")</f>
        <v xml:space="preserve"> </v>
      </c>
      <c r="AB271" s="22" t="str">
        <f>IF(AND(A271="hammer 4", OR(AND(D271='club records'!$F$29, E271&gt;='club records'!$G$29), AND(D271='club records'!$F$30, E271&gt;='club records'!$G$30))), "CR", " ")</f>
        <v xml:space="preserve"> </v>
      </c>
      <c r="AC271" s="22" t="str">
        <f>IF(AND(A271="javelin 400", AND(D271='club records'!$F$31, E271&gt;='club records'!$G$31)), "CR", " ")</f>
        <v xml:space="preserve"> </v>
      </c>
      <c r="AD271" s="22" t="str">
        <f>IF(AND(A271="javelin 500", OR(AND(D271='club records'!$F$32, E271&gt;='club records'!$G$32), AND(D271='club records'!$F$33, E271&gt;='club records'!$G$33))), "CR", " ")</f>
        <v xml:space="preserve"> </v>
      </c>
      <c r="AE271" s="22" t="str">
        <f>IF(AND(A271="javelin 600", OR(AND(D271='club records'!$F$34, E271&gt;='club records'!$G$34), AND(D271='club records'!$F$35, E271&gt;='club records'!$G$35))), "CR", " ")</f>
        <v xml:space="preserve"> </v>
      </c>
      <c r="AF271" s="22" t="str">
        <f>IF(AND(A271="shot 2.72", AND(D271='club records'!$F$36, E271&gt;='club records'!$G$36)), "CR", " ")</f>
        <v xml:space="preserve"> </v>
      </c>
      <c r="AG271" s="22" t="str">
        <f>IF(AND(A271="shot 3", OR(AND(D271='club records'!$F$37, E271&gt;='club records'!$G$37), AND(D271='club records'!$F$38, E271&gt;='club records'!$G$38))), "CR", " ")</f>
        <v xml:space="preserve"> </v>
      </c>
      <c r="AH271" s="22" t="str">
        <f>IF(AND(A271="shot 4", OR(AND(D271='club records'!$F$39, E271&gt;='club records'!$G$39), AND(D271='club records'!$F$40, E271&gt;='club records'!$G$40))), "CR", " ")</f>
        <v xml:space="preserve"> </v>
      </c>
      <c r="AI271" s="22" t="str">
        <f>IF(AND(A271="70H", AND(D271='club records'!$J$6, E271&lt;='club records'!$K$6)), "CR", " ")</f>
        <v xml:space="preserve"> </v>
      </c>
      <c r="AJ271" s="22" t="str">
        <f>IF(AND(A271="75H", AND(D271='club records'!$J$7, E271&lt;='club records'!$K$7)), "CR", " ")</f>
        <v xml:space="preserve"> </v>
      </c>
      <c r="AK271" s="22" t="str">
        <f>IF(AND(A271="80H", AND(D271='club records'!$J$8, E271&lt;='club records'!$K$8)), "CR", " ")</f>
        <v xml:space="preserve"> </v>
      </c>
      <c r="AL271" s="22" t="str">
        <f>IF(AND(A271="100H", OR(AND(D271='club records'!$J$9, E271&lt;='club records'!$K$9), AND(D271='club records'!$J$10, E271&lt;='club records'!$K$10))), "CR", " ")</f>
        <v xml:space="preserve"> </v>
      </c>
      <c r="AM271" s="22" t="str">
        <f>IF(AND(A271="300H", AND(D271='club records'!$J$11, E271&lt;='club records'!$K$11)), "CR", " ")</f>
        <v xml:space="preserve"> </v>
      </c>
      <c r="AN271" s="22" t="str">
        <f>IF(AND(A271="400H", OR(AND(D271='club records'!$J$12, E271&lt;='club records'!$K$12), AND(D271='club records'!$J$13, E271&lt;='club records'!$K$13), AND(D271='club records'!$J$14, E271&lt;='club records'!$K$14))), "CR", " ")</f>
        <v xml:space="preserve"> </v>
      </c>
      <c r="AO271" s="22" t="str">
        <f>IF(AND(A271="1500SC", OR(AND(D271='club records'!$J$15, E271&lt;='club records'!$K$15), AND(D271='club records'!$J$16, E271&lt;='club records'!$K$16))), "CR", " ")</f>
        <v xml:space="preserve"> </v>
      </c>
      <c r="AP271" s="22" t="str">
        <f>IF(AND(A271="2000SC", OR(AND(D271='club records'!$J$18, E271&lt;='club records'!$K$18), AND(D271='club records'!$J$19, E271&lt;='club records'!$K$19))), "CR", " ")</f>
        <v xml:space="preserve"> </v>
      </c>
      <c r="AQ271" s="22" t="str">
        <f>IF(AND(A271="3000SC", AND(D271='club records'!$J$21, E271&lt;='club records'!$K$21)), "CR", " ")</f>
        <v xml:space="preserve"> </v>
      </c>
      <c r="AR271" s="21" t="str">
        <f>IF(AND(A271="4x100", OR(AND(D271='club records'!$N$1, E271&lt;='club records'!$O$1), AND(D271='club records'!$N$2, E271&lt;='club records'!$O$2), AND(D271='club records'!$N$3, E271&lt;='club records'!$O$3), AND(D271='club records'!$N$4, E271&lt;='club records'!$O$4), AND(D271='club records'!$N$5, E271&lt;='club records'!$O$5))), "CR", " ")</f>
        <v xml:space="preserve"> </v>
      </c>
      <c r="AS271" s="21" t="str">
        <f>IF(AND(A271="4x200", OR(AND(D271='club records'!$N$6, E271&lt;='club records'!$O$6), AND(D271='club records'!$N$7, E271&lt;='club records'!$O$7), AND(D271='club records'!$N$8, E271&lt;='club records'!$O$8), AND(D271='club records'!$N$9, E271&lt;='club records'!$O$9), AND(D271='club records'!$N$10, E271&lt;='club records'!$O$10))), "CR", " ")</f>
        <v xml:space="preserve"> </v>
      </c>
      <c r="AT271" s="21" t="str">
        <f>IF(AND(A271="4x300", OR(AND(D271='club records'!$N$11, E271&lt;='club records'!$O$11), AND(D271='club records'!$N$12, E271&lt;='club records'!$O$12))), "CR", " ")</f>
        <v xml:space="preserve"> </v>
      </c>
      <c r="AU271" s="21" t="str">
        <f>IF(AND(A271="4x400", OR(AND(D271='club records'!$N$13, E271&lt;='club records'!$O$13), AND(D271='club records'!$N$14, E271&lt;='club records'!$O$14), AND(D271='club records'!$N$15, E271&lt;='club records'!$O$15))), "CR", " ")</f>
        <v xml:space="preserve"> </v>
      </c>
      <c r="AV271" s="21" t="str">
        <f>IF(AND(A271="3x800", OR(AND(D271='club records'!$N$16, E271&lt;='club records'!$O$16), AND(D271='club records'!$N$17, E271&lt;='club records'!$O$17), AND(D271='club records'!$N$18, E271&lt;='club records'!$O$18), AND(D271='club records'!$N$19, E271&lt;='club records'!$O$19))), "CR", " ")</f>
        <v xml:space="preserve"> </v>
      </c>
      <c r="AW271" s="21" t="str">
        <f>IF(AND(A271="pentathlon", OR(AND(D271='club records'!$N$21, E271&gt;='club records'!$O$21), AND(D271='club records'!$N$22, E271&gt;='club records'!$O$22), AND(D271='club records'!$N$23, E271&gt;='club records'!$O$23), AND(D271='club records'!$N$24, E271&gt;='club records'!$O$24), AND(D271='club records'!$N$25, E271&gt;='club records'!$O$25))), "CR", " ")</f>
        <v xml:space="preserve"> </v>
      </c>
      <c r="AX271" s="21" t="str">
        <f>IF(AND(A271="heptathlon", OR(AND(D271='club records'!$N$26, E271&gt;='club records'!$O$26), AND(D271='club records'!$N$27, E271&gt;='club records'!$O$27), AND(D271='club records'!$N$28, E271&gt;='club records'!$O$28), )), "CR", " ")</f>
        <v xml:space="preserve"> </v>
      </c>
    </row>
    <row r="272" spans="1:50" ht="15" x14ac:dyDescent="0.25">
      <c r="A272" s="12" t="s">
        <v>251</v>
      </c>
      <c r="B272" s="12" t="s">
        <v>471</v>
      </c>
      <c r="C272" s="12"/>
      <c r="D272" s="16" t="s">
        <v>46</v>
      </c>
      <c r="E272" s="17" t="s">
        <v>472</v>
      </c>
      <c r="F272" s="25">
        <v>43639</v>
      </c>
      <c r="G272" s="12" t="s">
        <v>415</v>
      </c>
      <c r="H272" s="12" t="s">
        <v>469</v>
      </c>
      <c r="I272" s="21" t="str">
        <f>IF(OR(K272="CR", J272="CR", L272="CR", M272="CR", N272="CR", O272="CR", P272="CR", Q272="CR", R272="CR", S272="CR",T272="CR", U272="CR", V272="CR", W272="CR", X272="CR", Y272="CR", Z272="CR", AA272="CR", AB272="CR", AC272="CR", AD272="CR", AE272="CR", AF272="CR", AG272="CR", AH272="CR", AI272="CR", AJ272="CR", AK272="CR", AL272="CR", AM272="CR", AN272="CR", AO272="CR", AP272="CR", AQ272="CR", AR272="CR", AS272="CR", AT272="CR", AU272="CR", AV272="CR", AW272="CR", AX272="CR"), "***CLUB RECORD***", "")</f>
        <v>***CLUB RECORD***</v>
      </c>
      <c r="J272" s="21" t="str">
        <f>IF(AND(A272=100, OR(AND(D272='club records'!$B$6, E272&lt;='club records'!$C$6), AND(D272='club records'!$B$7, E272&lt;='club records'!$C$7), AND(D272='club records'!$B$8, E272&lt;='club records'!$C$8), AND(D272='club records'!$B$9, E272&lt;='club records'!$C$9), AND(D272='club records'!$B$10, E272&lt;='club records'!$C$10))),"CR"," ")</f>
        <v xml:space="preserve"> </v>
      </c>
      <c r="K272" s="21" t="str">
        <f>IF(AND(A272=200, OR(AND(D272='club records'!$B$11, E272&lt;='club records'!$C$11), AND(D272='club records'!$B$12, E272&lt;='club records'!$C$12), AND(D272='club records'!$B$13, E272&lt;='club records'!$C$13), AND(D272='club records'!$B$14, E272&lt;='club records'!$C$14), AND(D272='club records'!$B$15, E272&lt;='club records'!$C$15))),"CR"," ")</f>
        <v xml:space="preserve"> </v>
      </c>
      <c r="L272" s="21" t="str">
        <f>IF(AND(A272=300, OR(AND(D272='club records'!$B$16, E272&lt;='club records'!$C$16), AND(D272='club records'!$B$17, E272&lt;='club records'!$C$17))),"CR"," ")</f>
        <v xml:space="preserve"> </v>
      </c>
      <c r="M272" s="21" t="str">
        <f>IF(AND(A272=400, OR(AND(D272='club records'!$B$19, E272&lt;='club records'!$C$19), AND(D272='club records'!$B$20, E272&lt;='club records'!$C$20), AND(D272='club records'!$B$21, E272&lt;='club records'!$C$21))),"CR"," ")</f>
        <v xml:space="preserve"> </v>
      </c>
      <c r="N272" s="21" t="str">
        <f>IF(AND(A272=800, OR(AND(D272='club records'!$B$22, E272&lt;='club records'!$C$22), AND(D272='club records'!$B$23, E272&lt;='club records'!$C$23), AND(D272='club records'!$B$24, E272&lt;='club records'!$C$24), AND(D272='club records'!$B$25, E272&lt;='club records'!$C$25), AND(D272='club records'!$B$26, E272&lt;='club records'!$C$26))),"CR"," ")</f>
        <v xml:space="preserve"> </v>
      </c>
      <c r="O272" s="21" t="str">
        <f>IF(AND(A272=1200, AND(D272='club records'!$B$28, E272&lt;='club records'!$C$28)),"CR"," ")</f>
        <v xml:space="preserve"> </v>
      </c>
      <c r="P272" s="21" t="str">
        <f>IF(AND(A272=1500, OR(AND(D272='club records'!$B$29, E272&lt;='club records'!$C$29), AND(D272='club records'!$B$30, E272&lt;='club records'!$C$30), AND(D272='club records'!$B$31, E272&lt;='club records'!$C$31), AND(D272='club records'!$B$32, E272&lt;='club records'!$C$32), AND(D272='club records'!$B$33, E272&lt;='club records'!$C$33))),"CR"," ")</f>
        <v xml:space="preserve"> </v>
      </c>
      <c r="Q272" s="21" t="str">
        <f>IF(AND(A272="1M", AND(D272='club records'!$B$37,E272&lt;='club records'!$C$37)),"CR"," ")</f>
        <v xml:space="preserve"> </v>
      </c>
      <c r="R272" s="21" t="str">
        <f>IF(AND(A272=3000, OR(AND(D272='club records'!$B$39, E272&lt;='club records'!$C$39), AND(D272='club records'!$B$40, E272&lt;='club records'!$C$40), AND(D272='club records'!$B$41, E272&lt;='club records'!$C$41))),"CR"," ")</f>
        <v xml:space="preserve"> </v>
      </c>
      <c r="S272" s="21" t="str">
        <f>IF(AND(A272=5000, OR(AND(D272='club records'!$B$42, E272&lt;='club records'!$C$42), AND(D272='club records'!$B$43, E272&lt;='club records'!$C$43))),"CR"," ")</f>
        <v xml:space="preserve"> </v>
      </c>
      <c r="T272" s="21" t="str">
        <f>IF(AND(A272=10000, OR(AND(D272='club records'!$B$44, E272&lt;='club records'!$C$44), AND(D272='club records'!$B$45, E272&lt;='club records'!$C$45))),"CR"," ")</f>
        <v xml:space="preserve"> </v>
      </c>
      <c r="U272" s="22" t="str">
        <f>IF(AND(A272="high jump", OR(AND(D272='club records'!$F$1, E272&gt;='club records'!$G$1), AND(D272='club records'!$F$2, E272&gt;='club records'!$G$2), AND(D272='club records'!$F$3, E272&gt;='club records'!$G$3),AND(D272='club records'!$F$4, E272&gt;='club records'!$G$4), AND(D272='club records'!$F$5, E272&gt;='club records'!$G$5))), "CR", " ")</f>
        <v xml:space="preserve"> </v>
      </c>
      <c r="V272" s="22" t="str">
        <f>IF(AND(A272="long jump", OR(AND(D272='club records'!$F$6, E272&gt;='club records'!$G$6), AND(D272='club records'!$F$7, E272&gt;='club records'!$G$7), AND(D272='club records'!$F$8, E272&gt;='club records'!$G$8), AND(D272='club records'!$F$9, E272&gt;='club records'!$G$9), AND(D272='club records'!$F$10, E272&gt;='club records'!$G$10))), "CR", " ")</f>
        <v xml:space="preserve"> </v>
      </c>
      <c r="W272" s="22" t="str">
        <f>IF(AND(A272="triple jump", OR(AND(D272='club records'!$F$11, E272&gt;='club records'!$G$11), AND(D272='club records'!$F$12, E272&gt;='club records'!$G$12), AND(D272='club records'!$F$13, E272&gt;='club records'!$G$13), AND(D272='club records'!$F$14, E272&gt;='club records'!$G$14), AND(D272='club records'!$F$15, E272&gt;='club records'!$G$15))), "CR", " ")</f>
        <v xml:space="preserve"> </v>
      </c>
      <c r="X272" s="22" t="str">
        <f>IF(AND(A272="pole vault", OR(AND(D272='club records'!$F$16, E272&gt;='club records'!$G$16), AND(D272='club records'!$F$17, E272&gt;='club records'!$G$17), AND(D272='club records'!$F$18, E272&gt;='club records'!$G$18), AND(D272='club records'!$F$19, E272&gt;='club records'!$G$19), AND(D272='club records'!$F$20, E272&gt;='club records'!$G$20))), "CR", " ")</f>
        <v xml:space="preserve"> </v>
      </c>
      <c r="Y272" s="22" t="str">
        <f>IF(AND(A272="discus 0.75", AND(D272='club records'!$F$21, E272&gt;='club records'!$G$21)), "CR", " ")</f>
        <v xml:space="preserve"> </v>
      </c>
      <c r="Z272" s="22" t="str">
        <f>IF(AND(A272="discus 1", OR(AND(D272='club records'!$F$22, E272&gt;='club records'!$G$22), AND(D272='club records'!$F$23, E272&gt;='club records'!$G$23), AND(D272='club records'!$F$24, E272&gt;='club records'!$G$24), AND(D272='club records'!$F$25, E272&gt;='club records'!$G$25))), "CR", " ")</f>
        <v xml:space="preserve"> </v>
      </c>
      <c r="AA272" s="22" t="str">
        <f>IF(AND(A272="hammer 3", OR(AND(D272='club records'!$F$26, E272&gt;='club records'!$G$26), AND(D272='club records'!$F$27, E272&gt;='club records'!$G$27), AND(D272='club records'!$F$28, E272&gt;='club records'!$G$28))), "CR", " ")</f>
        <v xml:space="preserve"> </v>
      </c>
      <c r="AB272" s="22" t="str">
        <f>IF(AND(A272="hammer 4", OR(AND(D272='club records'!$F$29, E272&gt;='club records'!$G$29), AND(D272='club records'!$F$30, E272&gt;='club records'!$G$30))), "CR", " ")</f>
        <v xml:space="preserve"> </v>
      </c>
      <c r="AC272" s="22" t="str">
        <f>IF(AND(A272="javelin 400", AND(D272='club records'!$F$31, E272&gt;='club records'!$G$31)), "CR", " ")</f>
        <v xml:space="preserve"> </v>
      </c>
      <c r="AD272" s="22" t="str">
        <f>IF(AND(A272="javelin 500", OR(AND(D272='club records'!$F$32, E272&gt;='club records'!$G$32), AND(D272='club records'!$F$33, E272&gt;='club records'!$G$33))), "CR", " ")</f>
        <v xml:space="preserve"> </v>
      </c>
      <c r="AE272" s="22" t="str">
        <f>IF(AND(A272="javelin 600", OR(AND(D272='club records'!$F$34, E272&gt;='club records'!$G$34), AND(D272='club records'!$F$35, E272&gt;='club records'!$G$35))), "CR", " ")</f>
        <v xml:space="preserve"> </v>
      </c>
      <c r="AF272" s="22" t="str">
        <f>IF(AND(A272="shot 2.72", AND(D272='club records'!$F$36, E272&gt;='club records'!$G$36)), "CR", " ")</f>
        <v xml:space="preserve"> </v>
      </c>
      <c r="AG272" s="22" t="str">
        <f>IF(AND(A272="shot 3", OR(AND(D272='club records'!$F$37, E272&gt;='club records'!$G$37), AND(D272='club records'!$F$38, E272&gt;='club records'!$G$38))), "CR", " ")</f>
        <v xml:space="preserve"> </v>
      </c>
      <c r="AH272" s="22" t="str">
        <f>IF(AND(A272="shot 4", OR(AND(D272='club records'!$F$39, E272&gt;='club records'!$G$39), AND(D272='club records'!$F$40, E272&gt;='club records'!$G$40))), "CR", " ")</f>
        <v xml:space="preserve"> </v>
      </c>
      <c r="AI272" s="22" t="str">
        <f>IF(AND(A272="70H", AND(D272='club records'!$J$6, E272&lt;='club records'!$K$6)), "CR", " ")</f>
        <v xml:space="preserve"> </v>
      </c>
      <c r="AJ272" s="22" t="str">
        <f>IF(AND(A272="75H", AND(D272='club records'!$J$7, E272&lt;='club records'!$K$7)), "CR", " ")</f>
        <v xml:space="preserve"> </v>
      </c>
      <c r="AK272" s="22" t="str">
        <f>IF(AND(A272="80H", AND(D272='club records'!$J$8, E272&lt;='club records'!$K$8)), "CR", " ")</f>
        <v xml:space="preserve"> </v>
      </c>
      <c r="AL272" s="22" t="str">
        <f>IF(AND(A272="100H", OR(AND(D272='club records'!$J$9, E272&lt;='club records'!$K$9), AND(D272='club records'!$J$10, E272&lt;='club records'!$K$10))), "CR", " ")</f>
        <v xml:space="preserve"> </v>
      </c>
      <c r="AM272" s="22" t="str">
        <f>IF(AND(A272="300H", AND(D272='club records'!$J$11, E272&lt;='club records'!$K$11)), "CR", " ")</f>
        <v xml:space="preserve"> </v>
      </c>
      <c r="AN272" s="22" t="str">
        <f>IF(AND(A272="400H", OR(AND(D272='club records'!$J$12, E272&lt;='club records'!$K$12), AND(D272='club records'!$J$13, E272&lt;='club records'!$K$13), AND(D272='club records'!$J$14, E272&lt;='club records'!$K$14))), "CR", " ")</f>
        <v xml:space="preserve"> </v>
      </c>
      <c r="AO272" s="22" t="str">
        <f>IF(AND(A272="1500SC", OR(AND(D272='club records'!$J$15, E272&lt;='club records'!$K$15), AND(D272='club records'!$J$16, E272&lt;='club records'!$K$16))), "CR", " ")</f>
        <v xml:space="preserve"> </v>
      </c>
      <c r="AP272" s="22" t="str">
        <f>IF(AND(A272="2000SC", OR(AND(D272='club records'!$J$18, E272&lt;='club records'!$K$18), AND(D272='club records'!$J$19, E272&lt;='club records'!$K$19))), "CR", " ")</f>
        <v xml:space="preserve"> </v>
      </c>
      <c r="AQ272" s="22" t="str">
        <f>IF(AND(A272="3000SC", AND(D272='club records'!$J$21, E272&lt;='club records'!$K$21)), "CR", " ")</f>
        <v xml:space="preserve"> </v>
      </c>
      <c r="AR272" s="21" t="str">
        <f>IF(AND(A272="4x100", OR(AND(D272='club records'!$N$1, E272&lt;='club records'!$O$1), AND(D272='club records'!$N$2, E272&lt;='club records'!$O$2), AND(D272='club records'!$N$3, E272&lt;='club records'!$O$3), AND(D272='club records'!$N$4, E272&lt;='club records'!$O$4), AND(D272='club records'!$N$5, E272&lt;='club records'!$O$5))), "CR", " ")</f>
        <v xml:space="preserve"> </v>
      </c>
      <c r="AS272" s="21" t="str">
        <f>IF(AND(A272="4x200", OR(AND(D272='club records'!$N$6, E272&lt;='club records'!$O$6), AND(D272='club records'!$N$7, E272&lt;='club records'!$O$7), AND(D272='club records'!$N$8, E272&lt;='club records'!$O$8), AND(D272='club records'!$N$9, E272&lt;='club records'!$O$9), AND(D272='club records'!$N$10, E272&lt;='club records'!$O$10))), "CR", " ")</f>
        <v xml:space="preserve"> </v>
      </c>
      <c r="AT272" s="21" t="str">
        <f>IF(AND(A272="4x300", OR(AND(D272='club records'!$N$11, E272&lt;='club records'!$O$11), AND(D272='club records'!$N$12, E272&lt;='club records'!$O$12))), "CR", " ")</f>
        <v>CR</v>
      </c>
      <c r="AU272" s="21" t="str">
        <f>IF(AND(A272="4x400", OR(AND(D272='club records'!$N$13, E272&lt;='club records'!$O$13), AND(D272='club records'!$N$14, E272&lt;='club records'!$O$14), AND(D272='club records'!$N$15, E272&lt;='club records'!$O$15))), "CR", " ")</f>
        <v xml:space="preserve"> </v>
      </c>
      <c r="AV272" s="21" t="str">
        <f>IF(AND(A272="3x800", OR(AND(D272='club records'!$N$16, E272&lt;='club records'!$O$16), AND(D272='club records'!$N$17, E272&lt;='club records'!$O$17), AND(D272='club records'!$N$18, E272&lt;='club records'!$O$18), AND(D272='club records'!$N$19, E272&lt;='club records'!$O$19))), "CR", " ")</f>
        <v xml:space="preserve"> </v>
      </c>
      <c r="AW272" s="21" t="str">
        <f>IF(AND(A272="pentathlon", OR(AND(D272='club records'!$N$21, E272&gt;='club records'!$O$21), AND(D272='club records'!$N$22, E272&gt;='club records'!$O$22), AND(D272='club records'!$N$23, E272&gt;='club records'!$O$23), AND(D272='club records'!$N$24, E272&gt;='club records'!$O$24), AND(D272='club records'!$N$25, E272&gt;='club records'!$O$25))), "CR", " ")</f>
        <v xml:space="preserve"> </v>
      </c>
      <c r="AX272" s="21" t="str">
        <f>IF(AND(A272="heptathlon", OR(AND(D272='club records'!$N$26, E272&gt;='club records'!$O$26), AND(D272='club records'!$N$27, E272&gt;='club records'!$O$27), AND(D272='club records'!$N$28, E272&gt;='club records'!$O$28), )), "CR", " ")</f>
        <v xml:space="preserve"> </v>
      </c>
    </row>
    <row r="273" spans="1:50" ht="15" x14ac:dyDescent="0.25">
      <c r="A273" s="2" t="s">
        <v>247</v>
      </c>
      <c r="B273" s="2" t="s">
        <v>92</v>
      </c>
      <c r="C273" s="2" t="s">
        <v>49</v>
      </c>
      <c r="D273" s="13" t="s">
        <v>46</v>
      </c>
      <c r="E273" s="14">
        <v>11.64</v>
      </c>
      <c r="F273" s="23" t="s">
        <v>432</v>
      </c>
      <c r="G273" s="2" t="s">
        <v>341</v>
      </c>
      <c r="H273" s="2" t="s">
        <v>425</v>
      </c>
      <c r="I273" s="20" t="str">
        <f>IF(OR(K273="CR", J273="CR", L273="CR", M273="CR", N273="CR", O273="CR", P273="CR", Q273="CR", R273="CR", S273="CR",T273="CR", U273="CR", V273="CR", W273="CR", X273="CR", Y273="CR", Z273="CR", AA273="CR", AB273="CR", AC273="CR", AD273="CR", AE273="CR", AF273="CR", AG273="CR", AH273="CR", AI273="CR", AJ273="CR", AK273="CR", AL273="CR", AM273="CR", AN273="CR", AO273="CR", AP273="CR", AQ273="CR", AR273="CR", AS273="CR", AT273="CR", AU273="CR", AV273="CR", AW273="CR", AX273="CR"), "***CLUB RECORD***", "")</f>
        <v/>
      </c>
      <c r="J273" s="21" t="str">
        <f>IF(AND(A273=100, OR(AND(D273='club records'!$B$6, E273&lt;='club records'!$C$6), AND(D273='club records'!$B$7, E273&lt;='club records'!$C$7), AND(D273='club records'!$B$8, E273&lt;='club records'!$C$8), AND(D273='club records'!$B$9, E273&lt;='club records'!$C$9), AND(D273='club records'!$B$10, E273&lt;='club records'!$C$10))),"CR"," ")</f>
        <v xml:space="preserve"> </v>
      </c>
      <c r="K273" s="21" t="str">
        <f>IF(AND(A273=200, OR(AND(D273='club records'!$B$11, E273&lt;='club records'!$C$11), AND(D273='club records'!$B$12, E273&lt;='club records'!$C$12), AND(D273='club records'!$B$13, E273&lt;='club records'!$C$13), AND(D273='club records'!$B$14, E273&lt;='club records'!$C$14), AND(D273='club records'!$B$15, E273&lt;='club records'!$C$15))),"CR"," ")</f>
        <v xml:space="preserve"> </v>
      </c>
      <c r="L273" s="21" t="str">
        <f>IF(AND(A273=300, OR(AND(D273='club records'!$B$16, E273&lt;='club records'!$C$16), AND(D273='club records'!$B$17, E273&lt;='club records'!$C$17))),"CR"," ")</f>
        <v xml:space="preserve"> </v>
      </c>
      <c r="M273" s="21" t="str">
        <f>IF(AND(A273=400, OR(AND(D273='club records'!$B$19, E273&lt;='club records'!$C$19), AND(D273='club records'!$B$20, E273&lt;='club records'!$C$20), AND(D273='club records'!$B$21, E273&lt;='club records'!$C$21))),"CR"," ")</f>
        <v xml:space="preserve"> </v>
      </c>
      <c r="N273" s="21" t="str">
        <f>IF(AND(A273=800, OR(AND(D273='club records'!$B$22, E273&lt;='club records'!$C$22), AND(D273='club records'!$B$23, E273&lt;='club records'!$C$23), AND(D273='club records'!$B$24, E273&lt;='club records'!$C$24), AND(D273='club records'!$B$25, E273&lt;='club records'!$C$25), AND(D273='club records'!$B$26, E273&lt;='club records'!$C$26))),"CR"," ")</f>
        <v xml:space="preserve"> </v>
      </c>
      <c r="O273" s="21" t="str">
        <f>IF(AND(A273=1200, AND(D273='club records'!$B$28, E273&lt;='club records'!$C$28)),"CR"," ")</f>
        <v xml:space="preserve"> </v>
      </c>
      <c r="P273" s="21" t="str">
        <f>IF(AND(A273=1500, OR(AND(D273='club records'!$B$29, E273&lt;='club records'!$C$29), AND(D273='club records'!$B$30, E273&lt;='club records'!$C$30), AND(D273='club records'!$B$31, E273&lt;='club records'!$C$31), AND(D273='club records'!$B$32, E273&lt;='club records'!$C$32), AND(D273='club records'!$B$33, E273&lt;='club records'!$C$33))),"CR"," ")</f>
        <v xml:space="preserve"> </v>
      </c>
      <c r="Q273" s="21" t="str">
        <f>IF(AND(A273="1M", AND(D273='club records'!$B$37,E273&lt;='club records'!$C$37)),"CR"," ")</f>
        <v xml:space="preserve"> </v>
      </c>
      <c r="R273" s="21" t="str">
        <f>IF(AND(A273=3000, OR(AND(D273='club records'!$B$39, E273&lt;='club records'!$C$39), AND(D273='club records'!$B$40, E273&lt;='club records'!$C$40), AND(D273='club records'!$B$41, E273&lt;='club records'!$C$41))),"CR"," ")</f>
        <v xml:space="preserve"> </v>
      </c>
      <c r="S273" s="21" t="str">
        <f>IF(AND(A273=5000, OR(AND(D273='club records'!$B$42, E273&lt;='club records'!$C$42), AND(D273='club records'!$B$43, E273&lt;='club records'!$C$43))),"CR"," ")</f>
        <v xml:space="preserve"> </v>
      </c>
      <c r="T273" s="21" t="str">
        <f>IF(AND(A273=10000, OR(AND(D273='club records'!$B$44, E273&lt;='club records'!$C$44), AND(D273='club records'!$B$45, E273&lt;='club records'!$C$45))),"CR"," ")</f>
        <v xml:space="preserve"> </v>
      </c>
      <c r="U273" s="22" t="str">
        <f>IF(AND(A273="high jump", OR(AND(D273='club records'!$F$1, E273&gt;='club records'!$G$1), AND(D273='club records'!$F$2, E273&gt;='club records'!$G$2), AND(D273='club records'!$F$3, E273&gt;='club records'!$G$3),AND(D273='club records'!$F$4, E273&gt;='club records'!$G$4), AND(D273='club records'!$F$5, E273&gt;='club records'!$G$5))), "CR", " ")</f>
        <v xml:space="preserve"> </v>
      </c>
      <c r="V273" s="22" t="str">
        <f>IF(AND(A273="long jump", OR(AND(D273='club records'!$F$6, E273&gt;='club records'!$G$6), AND(D273='club records'!$F$7, E273&gt;='club records'!$G$7), AND(D273='club records'!$F$8, E273&gt;='club records'!$G$8), AND(D273='club records'!$F$9, E273&gt;='club records'!$G$9), AND(D273='club records'!$F$10, E273&gt;='club records'!$G$10))), "CR", " ")</f>
        <v xml:space="preserve"> </v>
      </c>
      <c r="W273" s="22" t="str">
        <f>IF(AND(A273="triple jump", OR(AND(D273='club records'!$F$11, E273&gt;='club records'!$G$11), AND(D273='club records'!$F$12, E273&gt;='club records'!$G$12), AND(D273='club records'!$F$13, E273&gt;='club records'!$G$13), AND(D273='club records'!$F$14, E273&gt;='club records'!$G$14), AND(D273='club records'!$F$15, E273&gt;='club records'!$G$15))), "CR", " ")</f>
        <v xml:space="preserve"> </v>
      </c>
      <c r="X273" s="22" t="str">
        <f>IF(AND(A273="pole vault", OR(AND(D273='club records'!$F$16, E273&gt;='club records'!$G$16), AND(D273='club records'!$F$17, E273&gt;='club records'!$G$17), AND(D273='club records'!$F$18, E273&gt;='club records'!$G$18), AND(D273='club records'!$F$19, E273&gt;='club records'!$G$19), AND(D273='club records'!$F$20, E273&gt;='club records'!$G$20))), "CR", " ")</f>
        <v xml:space="preserve"> </v>
      </c>
      <c r="Y273" s="22" t="str">
        <f>IF(AND(A273="discus 0.75", AND(D273='club records'!$F$21, E273&gt;='club records'!$G$21)), "CR", " ")</f>
        <v xml:space="preserve"> </v>
      </c>
      <c r="Z273" s="22" t="str">
        <f>IF(AND(A273="discus 1", OR(AND(D273='club records'!$F$22, E273&gt;='club records'!$G$22), AND(D273='club records'!$F$23, E273&gt;='club records'!$G$23), AND(D273='club records'!$F$24, E273&gt;='club records'!$G$24), AND(D273='club records'!$F$25, E273&gt;='club records'!$G$25))), "CR", " ")</f>
        <v xml:space="preserve"> </v>
      </c>
      <c r="AA273" s="22" t="str">
        <f>IF(AND(A273="hammer 3", OR(AND(D273='club records'!$F$26, E273&gt;='club records'!$G$26), AND(D273='club records'!$F$27, E273&gt;='club records'!$G$27), AND(D273='club records'!$F$28, E273&gt;='club records'!$G$28))), "CR", " ")</f>
        <v xml:space="preserve"> </v>
      </c>
      <c r="AB273" s="22" t="str">
        <f>IF(AND(A273="hammer 4", OR(AND(D273='club records'!$F$29, E273&gt;='club records'!$G$29), AND(D273='club records'!$F$30, E273&gt;='club records'!$G$30))), "CR", " ")</f>
        <v xml:space="preserve"> </v>
      </c>
      <c r="AC273" s="22" t="str">
        <f>IF(AND(A273="javelin 400", AND(D273='club records'!$F$31, E273&gt;='club records'!$G$31)), "CR", " ")</f>
        <v xml:space="preserve"> </v>
      </c>
      <c r="AD273" s="22" t="str">
        <f>IF(AND(A273="javelin 500", OR(AND(D273='club records'!$F$32, E273&gt;='club records'!$G$32), AND(D273='club records'!$F$33, E273&gt;='club records'!$G$33))), "CR", " ")</f>
        <v xml:space="preserve"> </v>
      </c>
      <c r="AE273" s="22" t="str">
        <f>IF(AND(A273="javelin 600", OR(AND(D273='club records'!$F$34, E273&gt;='club records'!$G$34), AND(D273='club records'!$F$35, E273&gt;='club records'!$G$35))), "CR", " ")</f>
        <v xml:space="preserve"> </v>
      </c>
      <c r="AF273" s="22" t="str">
        <f>IF(AND(A273="shot 2.72", AND(D273='club records'!$F$36, E273&gt;='club records'!$G$36)), "CR", " ")</f>
        <v xml:space="preserve"> </v>
      </c>
      <c r="AG273" s="22" t="str">
        <f>IF(AND(A273="shot 3", OR(AND(D273='club records'!$F$37, E273&gt;='club records'!$G$37), AND(D273='club records'!$F$38, E273&gt;='club records'!$G$38))), "CR", " ")</f>
        <v xml:space="preserve"> </v>
      </c>
      <c r="AH273" s="22" t="str">
        <f>IF(AND(A273="shot 4", OR(AND(D273='club records'!$F$39, E273&gt;='club records'!$G$39), AND(D273='club records'!$F$40, E273&gt;='club records'!$G$40))), "CR", " ")</f>
        <v xml:space="preserve"> </v>
      </c>
      <c r="AI273" s="22" t="str">
        <f>IF(AND(A273="70H", AND(D273='club records'!$J$6, E273&lt;='club records'!$K$6)), "CR", " ")</f>
        <v xml:space="preserve"> </v>
      </c>
      <c r="AJ273" s="22" t="str">
        <f>IF(AND(A273="75H", AND(D273='club records'!$J$7, E273&lt;='club records'!$K$7)), "CR", " ")</f>
        <v xml:space="preserve"> </v>
      </c>
      <c r="AK273" s="22" t="str">
        <f>IF(AND(A273="80H", AND(D273='club records'!$J$8, E273&lt;='club records'!$K$8)), "CR", " ")</f>
        <v xml:space="preserve"> </v>
      </c>
      <c r="AL273" s="22" t="str">
        <f>IF(AND(A273="100H", OR(AND(D273='club records'!$J$9, E273&lt;='club records'!$K$9), AND(D273='club records'!$J$10, E273&lt;='club records'!$K$10))), "CR", " ")</f>
        <v xml:space="preserve"> </v>
      </c>
      <c r="AM273" s="22" t="str">
        <f>IF(AND(A273="300H", AND(D273='club records'!$J$11, E273&lt;='club records'!$K$11)), "CR", " ")</f>
        <v xml:space="preserve"> </v>
      </c>
      <c r="AN273" s="22" t="str">
        <f>IF(AND(A273="400H", OR(AND(D273='club records'!$J$12, E273&lt;='club records'!$K$12), AND(D273='club records'!$J$13, E273&lt;='club records'!$K$13), AND(D273='club records'!$J$14, E273&lt;='club records'!$K$14))), "CR", " ")</f>
        <v xml:space="preserve"> </v>
      </c>
      <c r="AO273" s="22" t="str">
        <f>IF(AND(A273="1500SC", OR(AND(D273='club records'!$J$15, E273&lt;='club records'!$K$15), AND(D273='club records'!$J$16, E273&lt;='club records'!$K$16))), "CR", " ")</f>
        <v xml:space="preserve"> </v>
      </c>
      <c r="AP273" s="22" t="str">
        <f>IF(AND(A273="2000SC", OR(AND(D273='club records'!$J$18, E273&lt;='club records'!$K$18), AND(D273='club records'!$J$19, E273&lt;='club records'!$K$19))), "CR", " ")</f>
        <v xml:space="preserve"> </v>
      </c>
      <c r="AQ273" s="22" t="str">
        <f>IF(AND(A273="3000SC", AND(D273='club records'!$J$21, E273&lt;='club records'!$K$21)), "CR", " ")</f>
        <v xml:space="preserve"> </v>
      </c>
      <c r="AR273" s="21" t="str">
        <f>IF(AND(A273="4x100", OR(AND(D273='club records'!$N$1, E273&lt;='club records'!$O$1), AND(D273='club records'!$N$2, E273&lt;='club records'!$O$2), AND(D273='club records'!$N$3, E273&lt;='club records'!$O$3), AND(D273='club records'!$N$4, E273&lt;='club records'!$O$4), AND(D273='club records'!$N$5, E273&lt;='club records'!$O$5))), "CR", " ")</f>
        <v xml:space="preserve"> </v>
      </c>
      <c r="AS273" s="21" t="str">
        <f>IF(AND(A273="4x200", OR(AND(D273='club records'!$N$6, E273&lt;='club records'!$O$6), AND(D273='club records'!$N$7, E273&lt;='club records'!$O$7), AND(D273='club records'!$N$8, E273&lt;='club records'!$O$8), AND(D273='club records'!$N$9, E273&lt;='club records'!$O$9), AND(D273='club records'!$N$10, E273&lt;='club records'!$O$10))), "CR", " ")</f>
        <v xml:space="preserve"> </v>
      </c>
      <c r="AT273" s="21" t="str">
        <f>IF(AND(A273="4x300", OR(AND(D273='club records'!$N$11, E273&lt;='club records'!$O$11), AND(D273='club records'!$N$12, E273&lt;='club records'!$O$12))), "CR", " ")</f>
        <v xml:space="preserve"> </v>
      </c>
      <c r="AU273" s="21" t="str">
        <f>IF(AND(A273="4x400", OR(AND(D273='club records'!$N$13, E273&lt;='club records'!$O$13), AND(D273='club records'!$N$14, E273&lt;='club records'!$O$14), AND(D273='club records'!$N$15, E273&lt;='club records'!$O$15))), "CR", " ")</f>
        <v xml:space="preserve"> </v>
      </c>
      <c r="AV273" s="21" t="str">
        <f>IF(AND(A273="3x800", OR(AND(D273='club records'!$N$16, E273&lt;='club records'!$O$16), AND(D273='club records'!$N$17, E273&lt;='club records'!$O$17), AND(D273='club records'!$N$18, E273&lt;='club records'!$O$18), AND(D273='club records'!$N$19, E273&lt;='club records'!$O$19))), "CR", " ")</f>
        <v xml:space="preserve"> </v>
      </c>
      <c r="AW273" s="21" t="str">
        <f>IF(AND(A273="pentathlon", OR(AND(D273='club records'!$N$21, E273&gt;='club records'!$O$21), AND(D273='club records'!$N$22, E273&gt;='club records'!$O$22), AND(D273='club records'!$N$23, E273&gt;='club records'!$O$23), AND(D273='club records'!$N$24, E273&gt;='club records'!$O$24), AND(D273='club records'!$N$25, E273&gt;='club records'!$O$25))), "CR", " ")</f>
        <v xml:space="preserve"> </v>
      </c>
      <c r="AX273" s="21" t="str">
        <f>IF(AND(A273="heptathlon", OR(AND(D273='club records'!$N$26, E273&gt;='club records'!$O$26), AND(D273='club records'!$N$27, E273&gt;='club records'!$O$27), AND(D273='club records'!$N$28, E273&gt;='club records'!$O$28), )), "CR", " ")</f>
        <v xml:space="preserve"> </v>
      </c>
    </row>
    <row r="274" spans="1:50" ht="15" x14ac:dyDescent="0.25">
      <c r="A274" s="2" t="s">
        <v>247</v>
      </c>
      <c r="B274" s="2" t="s">
        <v>65</v>
      </c>
      <c r="C274" s="2" t="s">
        <v>66</v>
      </c>
      <c r="D274" s="13" t="s">
        <v>46</v>
      </c>
      <c r="E274" s="14">
        <v>11.71</v>
      </c>
      <c r="F274" s="19">
        <v>43596</v>
      </c>
      <c r="G274" s="2" t="s">
        <v>341</v>
      </c>
      <c r="H274" s="2" t="s">
        <v>367</v>
      </c>
      <c r="I274" s="20" t="str">
        <f>IF(OR(K274="CR", J274="CR", L274="CR", M274="CR", N274="CR", O274="CR", P274="CR", Q274="CR", R274="CR", S274="CR",T274="CR", U274="CR", V274="CR", W274="CR", X274="CR", Y274="CR", Z274="CR", AA274="CR", AB274="CR", AC274="CR", AD274="CR", AE274="CR", AF274="CR", AG274="CR", AH274="CR", AI274="CR", AJ274="CR", AK274="CR", AL274="CR", AM274="CR", AN274="CR", AO274="CR", AP274="CR", AQ274="CR", AR274="CR", AS274="CR", AT274="CR", AU274="CR", AV274="CR", AW274="CR", AX274="CR"), "***CLUB RECORD***", "")</f>
        <v/>
      </c>
      <c r="J274" s="21" t="str">
        <f>IF(AND(A274=100, OR(AND(D274='club records'!$B$6, E274&lt;='club records'!$C$6), AND(D274='club records'!$B$7, E274&lt;='club records'!$C$7), AND(D274='club records'!$B$8, E274&lt;='club records'!$C$8), AND(D274='club records'!$B$9, E274&lt;='club records'!$C$9), AND(D274='club records'!$B$10, E274&lt;='club records'!$C$10))),"CR"," ")</f>
        <v xml:space="preserve"> </v>
      </c>
      <c r="K274" s="21" t="str">
        <f>IF(AND(A274=200, OR(AND(D274='club records'!$B$11, E274&lt;='club records'!$C$11), AND(D274='club records'!$B$12, E274&lt;='club records'!$C$12), AND(D274='club records'!$B$13, E274&lt;='club records'!$C$13), AND(D274='club records'!$B$14, E274&lt;='club records'!$C$14), AND(D274='club records'!$B$15, E274&lt;='club records'!$C$15))),"CR"," ")</f>
        <v xml:space="preserve"> </v>
      </c>
      <c r="L274" s="21" t="str">
        <f>IF(AND(A274=300, OR(AND(D274='club records'!$B$16, E274&lt;='club records'!$C$16), AND(D274='club records'!$B$17, E274&lt;='club records'!$C$17))),"CR"," ")</f>
        <v xml:space="preserve"> </v>
      </c>
      <c r="M274" s="21" t="str">
        <f>IF(AND(A274=400, OR(AND(D274='club records'!$B$19, E274&lt;='club records'!$C$19), AND(D274='club records'!$B$20, E274&lt;='club records'!$C$20), AND(D274='club records'!$B$21, E274&lt;='club records'!$C$21))),"CR"," ")</f>
        <v xml:space="preserve"> </v>
      </c>
      <c r="N274" s="21" t="str">
        <f>IF(AND(A274=800, OR(AND(D274='club records'!$B$22, E274&lt;='club records'!$C$22), AND(D274='club records'!$B$23, E274&lt;='club records'!$C$23), AND(D274='club records'!$B$24, E274&lt;='club records'!$C$24), AND(D274='club records'!$B$25, E274&lt;='club records'!$C$25), AND(D274='club records'!$B$26, E274&lt;='club records'!$C$26))),"CR"," ")</f>
        <v xml:space="preserve"> </v>
      </c>
      <c r="O274" s="21" t="str">
        <f>IF(AND(A274=1200, AND(D274='club records'!$B$28, E274&lt;='club records'!$C$28)),"CR"," ")</f>
        <v xml:space="preserve"> </v>
      </c>
      <c r="P274" s="21" t="str">
        <f>IF(AND(A274=1500, OR(AND(D274='club records'!$B$29, E274&lt;='club records'!$C$29), AND(D274='club records'!$B$30, E274&lt;='club records'!$C$30), AND(D274='club records'!$B$31, E274&lt;='club records'!$C$31), AND(D274='club records'!$B$32, E274&lt;='club records'!$C$32), AND(D274='club records'!$B$33, E274&lt;='club records'!$C$33))),"CR"," ")</f>
        <v xml:space="preserve"> </v>
      </c>
      <c r="Q274" s="21" t="str">
        <f>IF(AND(A274="1M", AND(D274='club records'!$B$37,E274&lt;='club records'!$C$37)),"CR"," ")</f>
        <v xml:space="preserve"> </v>
      </c>
      <c r="R274" s="21" t="str">
        <f>IF(AND(A274=3000, OR(AND(D274='club records'!$B$39, E274&lt;='club records'!$C$39), AND(D274='club records'!$B$40, E274&lt;='club records'!$C$40), AND(D274='club records'!$B$41, E274&lt;='club records'!$C$41))),"CR"," ")</f>
        <v xml:space="preserve"> </v>
      </c>
      <c r="S274" s="21" t="str">
        <f>IF(AND(A274=5000, OR(AND(D274='club records'!$B$42, E274&lt;='club records'!$C$42), AND(D274='club records'!$B$43, E274&lt;='club records'!$C$43))),"CR"," ")</f>
        <v xml:space="preserve"> </v>
      </c>
      <c r="T274" s="21" t="str">
        <f>IF(AND(A274=10000, OR(AND(D274='club records'!$B$44, E274&lt;='club records'!$C$44), AND(D274='club records'!$B$45, E274&lt;='club records'!$C$45))),"CR"," ")</f>
        <v xml:space="preserve"> </v>
      </c>
      <c r="U274" s="22" t="str">
        <f>IF(AND(A274="high jump", OR(AND(D274='club records'!$F$1, E274&gt;='club records'!$G$1), AND(D274='club records'!$F$2, E274&gt;='club records'!$G$2), AND(D274='club records'!$F$3, E274&gt;='club records'!$G$3),AND(D274='club records'!$F$4, E274&gt;='club records'!$G$4), AND(D274='club records'!$F$5, E274&gt;='club records'!$G$5))), "CR", " ")</f>
        <v xml:space="preserve"> </v>
      </c>
      <c r="V274" s="22" t="str">
        <f>IF(AND(A274="long jump", OR(AND(D274='club records'!$F$6, E274&gt;='club records'!$G$6), AND(D274='club records'!$F$7, E274&gt;='club records'!$G$7), AND(D274='club records'!$F$8, E274&gt;='club records'!$G$8), AND(D274='club records'!$F$9, E274&gt;='club records'!$G$9), AND(D274='club records'!$F$10, E274&gt;='club records'!$G$10))), "CR", " ")</f>
        <v xml:space="preserve"> </v>
      </c>
      <c r="W274" s="22" t="str">
        <f>IF(AND(A274="triple jump", OR(AND(D274='club records'!$F$11, E274&gt;='club records'!$G$11), AND(D274='club records'!$F$12, E274&gt;='club records'!$G$12), AND(D274='club records'!$F$13, E274&gt;='club records'!$G$13), AND(D274='club records'!$F$14, E274&gt;='club records'!$G$14), AND(D274='club records'!$F$15, E274&gt;='club records'!$G$15))), "CR", " ")</f>
        <v xml:space="preserve"> </v>
      </c>
      <c r="X274" s="22" t="str">
        <f>IF(AND(A274="pole vault", OR(AND(D274='club records'!$F$16, E274&gt;='club records'!$G$16), AND(D274='club records'!$F$17, E274&gt;='club records'!$G$17), AND(D274='club records'!$F$18, E274&gt;='club records'!$G$18), AND(D274='club records'!$F$19, E274&gt;='club records'!$G$19), AND(D274='club records'!$F$20, E274&gt;='club records'!$G$20))), "CR", " ")</f>
        <v xml:space="preserve"> </v>
      </c>
      <c r="Y274" s="22" t="str">
        <f>IF(AND(A274="discus 0.75", AND(D274='club records'!$F$21, E274&gt;='club records'!$G$21)), "CR", " ")</f>
        <v xml:space="preserve"> </v>
      </c>
      <c r="Z274" s="22" t="str">
        <f>IF(AND(A274="discus 1", OR(AND(D274='club records'!$F$22, E274&gt;='club records'!$G$22), AND(D274='club records'!$F$23, E274&gt;='club records'!$G$23), AND(D274='club records'!$F$24, E274&gt;='club records'!$G$24), AND(D274='club records'!$F$25, E274&gt;='club records'!$G$25))), "CR", " ")</f>
        <v xml:space="preserve"> </v>
      </c>
      <c r="AA274" s="22" t="str">
        <f>IF(AND(A274="hammer 3", OR(AND(D274='club records'!$F$26, E274&gt;='club records'!$G$26), AND(D274='club records'!$F$27, E274&gt;='club records'!$G$27), AND(D274='club records'!$F$28, E274&gt;='club records'!$G$28))), "CR", " ")</f>
        <v xml:space="preserve"> </v>
      </c>
      <c r="AB274" s="22" t="str">
        <f>IF(AND(A274="hammer 4", OR(AND(D274='club records'!$F$29, E274&gt;='club records'!$G$29), AND(D274='club records'!$F$30, E274&gt;='club records'!$G$30))), "CR", " ")</f>
        <v xml:space="preserve"> </v>
      </c>
      <c r="AC274" s="22" t="str">
        <f>IF(AND(A274="javelin 400", AND(D274='club records'!$F$31, E274&gt;='club records'!$G$31)), "CR", " ")</f>
        <v xml:space="preserve"> </v>
      </c>
      <c r="AD274" s="22" t="str">
        <f>IF(AND(A274="javelin 500", OR(AND(D274='club records'!$F$32, E274&gt;='club records'!$G$32), AND(D274='club records'!$F$33, E274&gt;='club records'!$G$33))), "CR", " ")</f>
        <v xml:space="preserve"> </v>
      </c>
      <c r="AE274" s="22" t="str">
        <f>IF(AND(A274="javelin 600", OR(AND(D274='club records'!$F$34, E274&gt;='club records'!$G$34), AND(D274='club records'!$F$35, E274&gt;='club records'!$G$35))), "CR", " ")</f>
        <v xml:space="preserve"> </v>
      </c>
      <c r="AF274" s="22" t="str">
        <f>IF(AND(A274="shot 2.72", AND(D274='club records'!$F$36, E274&gt;='club records'!$G$36)), "CR", " ")</f>
        <v xml:space="preserve"> </v>
      </c>
      <c r="AG274" s="22" t="str">
        <f>IF(AND(A274="shot 3", OR(AND(D274='club records'!$F$37, E274&gt;='club records'!$G$37), AND(D274='club records'!$F$38, E274&gt;='club records'!$G$38))), "CR", " ")</f>
        <v xml:space="preserve"> </v>
      </c>
      <c r="AH274" s="22" t="str">
        <f>IF(AND(A274="shot 4", OR(AND(D274='club records'!$F$39, E274&gt;='club records'!$G$39), AND(D274='club records'!$F$40, E274&gt;='club records'!$G$40))), "CR", " ")</f>
        <v xml:space="preserve"> </v>
      </c>
      <c r="AI274" s="22" t="str">
        <f>IF(AND(A274="70H", AND(D274='club records'!$J$6, E274&lt;='club records'!$K$6)), "CR", " ")</f>
        <v xml:space="preserve"> </v>
      </c>
      <c r="AJ274" s="22" t="str">
        <f>IF(AND(A274="75H", AND(D274='club records'!$J$7, E274&lt;='club records'!$K$7)), "CR", " ")</f>
        <v xml:space="preserve"> </v>
      </c>
      <c r="AK274" s="22" t="str">
        <f>IF(AND(A274="80H", AND(D274='club records'!$J$8, E274&lt;='club records'!$K$8)), "CR", " ")</f>
        <v xml:space="preserve"> </v>
      </c>
      <c r="AL274" s="22" t="str">
        <f>IF(AND(A274="100H", OR(AND(D274='club records'!$J$9, E274&lt;='club records'!$K$9), AND(D274='club records'!$J$10, E274&lt;='club records'!$K$10))), "CR", " ")</f>
        <v xml:space="preserve"> </v>
      </c>
      <c r="AM274" s="22" t="str">
        <f>IF(AND(A274="300H", AND(D274='club records'!$J$11, E274&lt;='club records'!$K$11)), "CR", " ")</f>
        <v xml:space="preserve"> </v>
      </c>
      <c r="AN274" s="22" t="str">
        <f>IF(AND(A274="400H", OR(AND(D274='club records'!$J$12, E274&lt;='club records'!$K$12), AND(D274='club records'!$J$13, E274&lt;='club records'!$K$13), AND(D274='club records'!$J$14, E274&lt;='club records'!$K$14))), "CR", " ")</f>
        <v xml:space="preserve"> </v>
      </c>
      <c r="AO274" s="22" t="str">
        <f>IF(AND(A274="1500SC", OR(AND(D274='club records'!$J$15, E274&lt;='club records'!$K$15), AND(D274='club records'!$J$16, E274&lt;='club records'!$K$16))), "CR", " ")</f>
        <v xml:space="preserve"> </v>
      </c>
      <c r="AP274" s="22" t="str">
        <f>IF(AND(A274="2000SC", OR(AND(D274='club records'!$J$18, E274&lt;='club records'!$K$18), AND(D274='club records'!$J$19, E274&lt;='club records'!$K$19))), "CR", " ")</f>
        <v xml:space="preserve"> </v>
      </c>
      <c r="AQ274" s="22" t="str">
        <f>IF(AND(A274="3000SC", AND(D274='club records'!$J$21, E274&lt;='club records'!$K$21)), "CR", " ")</f>
        <v xml:space="preserve"> </v>
      </c>
      <c r="AR274" s="21" t="str">
        <f>IF(AND(A274="4x100", OR(AND(D274='club records'!$N$1, E274&lt;='club records'!$O$1), AND(D274='club records'!$N$2, E274&lt;='club records'!$O$2), AND(D274='club records'!$N$3, E274&lt;='club records'!$O$3), AND(D274='club records'!$N$4, E274&lt;='club records'!$O$4), AND(D274='club records'!$N$5, E274&lt;='club records'!$O$5))), "CR", " ")</f>
        <v xml:space="preserve"> </v>
      </c>
      <c r="AS274" s="21" t="str">
        <f>IF(AND(A274="4x200", OR(AND(D274='club records'!$N$6, E274&lt;='club records'!$O$6), AND(D274='club records'!$N$7, E274&lt;='club records'!$O$7), AND(D274='club records'!$N$8, E274&lt;='club records'!$O$8), AND(D274='club records'!$N$9, E274&lt;='club records'!$O$9), AND(D274='club records'!$N$10, E274&lt;='club records'!$O$10))), "CR", " ")</f>
        <v xml:space="preserve"> </v>
      </c>
      <c r="AT274" s="21" t="str">
        <f>IF(AND(A274="4x300", OR(AND(D274='club records'!$N$11, E274&lt;='club records'!$O$11), AND(D274='club records'!$N$12, E274&lt;='club records'!$O$12))), "CR", " ")</f>
        <v xml:space="preserve"> </v>
      </c>
      <c r="AU274" s="21" t="str">
        <f>IF(AND(A274="4x400", OR(AND(D274='club records'!$N$13, E274&lt;='club records'!$O$13), AND(D274='club records'!$N$14, E274&lt;='club records'!$O$14), AND(D274='club records'!$N$15, E274&lt;='club records'!$O$15))), "CR", " ")</f>
        <v xml:space="preserve"> </v>
      </c>
      <c r="AV274" s="21" t="str">
        <f>IF(AND(A274="3x800", OR(AND(D274='club records'!$N$16, E274&lt;='club records'!$O$16), AND(D274='club records'!$N$17, E274&lt;='club records'!$O$17), AND(D274='club records'!$N$18, E274&lt;='club records'!$O$18), AND(D274='club records'!$N$19, E274&lt;='club records'!$O$19))), "CR", " ")</f>
        <v xml:space="preserve"> </v>
      </c>
      <c r="AW274" s="21" t="str">
        <f>IF(AND(A274="pentathlon", OR(AND(D274='club records'!$N$21, E274&gt;='club records'!$O$21), AND(D274='club records'!$N$22, E274&gt;='club records'!$O$22), AND(D274='club records'!$N$23, E274&gt;='club records'!$O$23), AND(D274='club records'!$N$24, E274&gt;='club records'!$O$24), AND(D274='club records'!$N$25, E274&gt;='club records'!$O$25))), "CR", " ")</f>
        <v xml:space="preserve"> </v>
      </c>
      <c r="AX274" s="21" t="str">
        <f>IF(AND(A274="heptathlon", OR(AND(D274='club records'!$N$26, E274&gt;='club records'!$O$26), AND(D274='club records'!$N$27, E274&gt;='club records'!$O$27), AND(D274='club records'!$N$28, E274&gt;='club records'!$O$28), )), "CR", " ")</f>
        <v xml:space="preserve"> </v>
      </c>
    </row>
    <row r="275" spans="1:50" ht="15" x14ac:dyDescent="0.25">
      <c r="A275" s="2" t="s">
        <v>247</v>
      </c>
      <c r="B275" s="2" t="s">
        <v>136</v>
      </c>
      <c r="C275" s="2" t="s">
        <v>137</v>
      </c>
      <c r="D275" s="13" t="s">
        <v>46</v>
      </c>
      <c r="E275" s="14">
        <v>16.88</v>
      </c>
      <c r="F275" s="19">
        <v>39903</v>
      </c>
      <c r="G275" s="2" t="s">
        <v>294</v>
      </c>
      <c r="H275" s="2" t="s">
        <v>295</v>
      </c>
      <c r="I275" s="20" t="str">
        <f>IF(OR(K275="CR", J275="CR", L275="CR", M275="CR", N275="CR", O275="CR", P275="CR", Q275="CR", R275="CR", S275="CR",T275="CR", U275="CR", V275="CR", W275="CR", X275="CR", Y275="CR", Z275="CR", AA275="CR", AB275="CR", AC275="CR", AD275="CR", AE275="CR", AF275="CR", AG275="CR", AH275="CR", AI275="CR", AJ275="CR", AK275="CR", AL275="CR", AM275="CR", AN275="CR", AO275="CR", AP275="CR", AQ275="CR", AR275="CR", AS275="CR", AT275="CR", AU275="CR", AV275="CR", AW275="CR", AX275="CR"), "***CLUB RECORD***", "")</f>
        <v/>
      </c>
      <c r="J275" s="21" t="str">
        <f>IF(AND(A275=100, OR(AND(D275='club records'!$B$6, E275&lt;='club records'!$C$6), AND(D275='club records'!$B$7, E275&lt;='club records'!$C$7), AND(D275='club records'!$B$8, E275&lt;='club records'!$C$8), AND(D275='club records'!$B$9, E275&lt;='club records'!$C$9), AND(D275='club records'!$B$10, E275&lt;='club records'!$C$10))),"CR"," ")</f>
        <v xml:space="preserve"> </v>
      </c>
      <c r="K275" s="21" t="str">
        <f>IF(AND(A275=200, OR(AND(D275='club records'!$B$11, E275&lt;='club records'!$C$11), AND(D275='club records'!$B$12, E275&lt;='club records'!$C$12), AND(D275='club records'!$B$13, E275&lt;='club records'!$C$13), AND(D275='club records'!$B$14, E275&lt;='club records'!$C$14), AND(D275='club records'!$B$15, E275&lt;='club records'!$C$15))),"CR"," ")</f>
        <v xml:space="preserve"> </v>
      </c>
      <c r="L275" s="21" t="str">
        <f>IF(AND(A275=300, OR(AND(D275='club records'!$B$16, E275&lt;='club records'!$C$16), AND(D275='club records'!$B$17, E275&lt;='club records'!$C$17))),"CR"," ")</f>
        <v xml:space="preserve"> </v>
      </c>
      <c r="M275" s="21" t="str">
        <f>IF(AND(A275=400, OR(AND(D275='club records'!$B$19, E275&lt;='club records'!$C$19), AND(D275='club records'!$B$20, E275&lt;='club records'!$C$20), AND(D275='club records'!$B$21, E275&lt;='club records'!$C$21))),"CR"," ")</f>
        <v xml:space="preserve"> </v>
      </c>
      <c r="N275" s="21" t="str">
        <f>IF(AND(A275=800, OR(AND(D275='club records'!$B$22, E275&lt;='club records'!$C$22), AND(D275='club records'!$B$23, E275&lt;='club records'!$C$23), AND(D275='club records'!$B$24, E275&lt;='club records'!$C$24), AND(D275='club records'!$B$25, E275&lt;='club records'!$C$25), AND(D275='club records'!$B$26, E275&lt;='club records'!$C$26))),"CR"," ")</f>
        <v xml:space="preserve"> </v>
      </c>
      <c r="O275" s="21" t="str">
        <f>IF(AND(A275=1200, AND(D275='club records'!$B$28, E275&lt;='club records'!$C$28)),"CR"," ")</f>
        <v xml:space="preserve"> </v>
      </c>
      <c r="P275" s="21" t="str">
        <f>IF(AND(A275=1500, OR(AND(D275='club records'!$B$29, E275&lt;='club records'!$C$29), AND(D275='club records'!$B$30, E275&lt;='club records'!$C$30), AND(D275='club records'!$B$31, E275&lt;='club records'!$C$31), AND(D275='club records'!$B$32, E275&lt;='club records'!$C$32), AND(D275='club records'!$B$33, E275&lt;='club records'!$C$33))),"CR"," ")</f>
        <v xml:space="preserve"> </v>
      </c>
      <c r="Q275" s="21" t="str">
        <f>IF(AND(A275="1M", AND(D275='club records'!$B$37,E275&lt;='club records'!$C$37)),"CR"," ")</f>
        <v xml:space="preserve"> </v>
      </c>
      <c r="R275" s="21" t="str">
        <f>IF(AND(A275=3000, OR(AND(D275='club records'!$B$39, E275&lt;='club records'!$C$39), AND(D275='club records'!$B$40, E275&lt;='club records'!$C$40), AND(D275='club records'!$B$41, E275&lt;='club records'!$C$41))),"CR"," ")</f>
        <v xml:space="preserve"> </v>
      </c>
      <c r="S275" s="21" t="str">
        <f>IF(AND(A275=5000, OR(AND(D275='club records'!$B$42, E275&lt;='club records'!$C$42), AND(D275='club records'!$B$43, E275&lt;='club records'!$C$43))),"CR"," ")</f>
        <v xml:space="preserve"> </v>
      </c>
      <c r="T275" s="21" t="str">
        <f>IF(AND(A275=10000, OR(AND(D275='club records'!$B$44, E275&lt;='club records'!$C$44), AND(D275='club records'!$B$45, E275&lt;='club records'!$C$45))),"CR"," ")</f>
        <v xml:space="preserve"> </v>
      </c>
      <c r="U275" s="22" t="str">
        <f>IF(AND(A275="high jump", OR(AND(D275='club records'!$F$1, E275&gt;='club records'!$G$1), AND(D275='club records'!$F$2, E275&gt;='club records'!$G$2), AND(D275='club records'!$F$3, E275&gt;='club records'!$G$3),AND(D275='club records'!$F$4, E275&gt;='club records'!$G$4), AND(D275='club records'!$F$5, E275&gt;='club records'!$G$5))), "CR", " ")</f>
        <v xml:space="preserve"> </v>
      </c>
      <c r="V275" s="22" t="str">
        <f>IF(AND(A275="long jump", OR(AND(D275='club records'!$F$6, E275&gt;='club records'!$G$6), AND(D275='club records'!$F$7, E275&gt;='club records'!$G$7), AND(D275='club records'!$F$8, E275&gt;='club records'!$G$8), AND(D275='club records'!$F$9, E275&gt;='club records'!$G$9), AND(D275='club records'!$F$10, E275&gt;='club records'!$G$10))), "CR", " ")</f>
        <v xml:space="preserve"> </v>
      </c>
      <c r="W275" s="22" t="str">
        <f>IF(AND(A275="triple jump", OR(AND(D275='club records'!$F$11, E275&gt;='club records'!$G$11), AND(D275='club records'!$F$12, E275&gt;='club records'!$G$12), AND(D275='club records'!$F$13, E275&gt;='club records'!$G$13), AND(D275='club records'!$F$14, E275&gt;='club records'!$G$14), AND(D275='club records'!$F$15, E275&gt;='club records'!$G$15))), "CR", " ")</f>
        <v xml:space="preserve"> </v>
      </c>
      <c r="X275" s="22" t="str">
        <f>IF(AND(A275="pole vault", OR(AND(D275='club records'!$F$16, E275&gt;='club records'!$G$16), AND(D275='club records'!$F$17, E275&gt;='club records'!$G$17), AND(D275='club records'!$F$18, E275&gt;='club records'!$G$18), AND(D275='club records'!$F$19, E275&gt;='club records'!$G$19), AND(D275='club records'!$F$20, E275&gt;='club records'!$G$20))), "CR", " ")</f>
        <v xml:space="preserve"> </v>
      </c>
      <c r="Y275" s="22" t="str">
        <f>IF(AND(A275="discus 0.75", AND(D275='club records'!$F$21, E275&gt;='club records'!$G$21)), "CR", " ")</f>
        <v xml:space="preserve"> </v>
      </c>
      <c r="Z275" s="22" t="str">
        <f>IF(AND(A275="discus 1", OR(AND(D275='club records'!$F$22, E275&gt;='club records'!$G$22), AND(D275='club records'!$F$23, E275&gt;='club records'!$G$23), AND(D275='club records'!$F$24, E275&gt;='club records'!$G$24), AND(D275='club records'!$F$25, E275&gt;='club records'!$G$25))), "CR", " ")</f>
        <v xml:space="preserve"> </v>
      </c>
      <c r="AA275" s="22" t="str">
        <f>IF(AND(A275="hammer 3", OR(AND(D275='club records'!$F$26, E275&gt;='club records'!$G$26), AND(D275='club records'!$F$27, E275&gt;='club records'!$G$27), AND(D275='club records'!$F$28, E275&gt;='club records'!$G$28))), "CR", " ")</f>
        <v xml:space="preserve"> </v>
      </c>
      <c r="AB275" s="22" t="str">
        <f>IF(AND(A275="hammer 4", OR(AND(D275='club records'!$F$29, E275&gt;='club records'!$G$29), AND(D275='club records'!$F$30, E275&gt;='club records'!$G$30))), "CR", " ")</f>
        <v xml:space="preserve"> </v>
      </c>
      <c r="AC275" s="22" t="str">
        <f>IF(AND(A275="javelin 400", AND(D275='club records'!$F$31, E275&gt;='club records'!$G$31)), "CR", " ")</f>
        <v xml:space="preserve"> </v>
      </c>
      <c r="AD275" s="22" t="str">
        <f>IF(AND(A275="javelin 500", OR(AND(D275='club records'!$F$32, E275&gt;='club records'!$G$32), AND(D275='club records'!$F$33, E275&gt;='club records'!$G$33))), "CR", " ")</f>
        <v xml:space="preserve"> </v>
      </c>
      <c r="AE275" s="22" t="str">
        <f>IF(AND(A275="javelin 600", OR(AND(D275='club records'!$F$34, E275&gt;='club records'!$G$34), AND(D275='club records'!$F$35, E275&gt;='club records'!$G$35))), "CR", " ")</f>
        <v xml:space="preserve"> </v>
      </c>
      <c r="AF275" s="22" t="str">
        <f>IF(AND(A275="shot 2.72", AND(D275='club records'!$F$36, E275&gt;='club records'!$G$36)), "CR", " ")</f>
        <v xml:space="preserve"> </v>
      </c>
      <c r="AG275" s="22" t="str">
        <f>IF(AND(A275="shot 3", OR(AND(D275='club records'!$F$37, E275&gt;='club records'!$G$37), AND(D275='club records'!$F$38, E275&gt;='club records'!$G$38))), "CR", " ")</f>
        <v xml:space="preserve"> </v>
      </c>
      <c r="AH275" s="22" t="str">
        <f>IF(AND(A275="shot 4", OR(AND(D275='club records'!$F$39, E275&gt;='club records'!$G$39), AND(D275='club records'!$F$40, E275&gt;='club records'!$G$40))), "CR", " ")</f>
        <v xml:space="preserve"> </v>
      </c>
      <c r="AI275" s="22" t="str">
        <f>IF(AND(A275="70H", AND(D275='club records'!$J$6, E275&lt;='club records'!$K$6)), "CR", " ")</f>
        <v xml:space="preserve"> </v>
      </c>
      <c r="AJ275" s="22" t="str">
        <f>IF(AND(A275="75H", AND(D275='club records'!$J$7, E275&lt;='club records'!$K$7)), "CR", " ")</f>
        <v xml:space="preserve"> </v>
      </c>
      <c r="AK275" s="22" t="str">
        <f>IF(AND(A275="80H", AND(D275='club records'!$J$8, E275&lt;='club records'!$K$8)), "CR", " ")</f>
        <v xml:space="preserve"> </v>
      </c>
      <c r="AL275" s="22" t="str">
        <f>IF(AND(A275="100H", OR(AND(D275='club records'!$J$9, E275&lt;='club records'!$K$9), AND(D275='club records'!$J$10, E275&lt;='club records'!$K$10))), "CR", " ")</f>
        <v xml:space="preserve"> </v>
      </c>
      <c r="AM275" s="22" t="str">
        <f>IF(AND(A275="300H", AND(D275='club records'!$J$11, E275&lt;='club records'!$K$11)), "CR", " ")</f>
        <v xml:space="preserve"> </v>
      </c>
      <c r="AN275" s="22" t="str">
        <f>IF(AND(A275="400H", OR(AND(D275='club records'!$J$12, E275&lt;='club records'!$K$12), AND(D275='club records'!$J$13, E275&lt;='club records'!$K$13), AND(D275='club records'!$J$14, E275&lt;='club records'!$K$14))), "CR", " ")</f>
        <v xml:space="preserve"> </v>
      </c>
      <c r="AO275" s="22" t="str">
        <f>IF(AND(A275="1500SC", OR(AND(D275='club records'!$J$15, E275&lt;='club records'!$K$15), AND(D275='club records'!$J$16, E275&lt;='club records'!$K$16))), "CR", " ")</f>
        <v xml:space="preserve"> </v>
      </c>
      <c r="AP275" s="22" t="str">
        <f>IF(AND(A275="2000SC", OR(AND(D275='club records'!$J$18, E275&lt;='club records'!$K$18), AND(D275='club records'!$J$19, E275&lt;='club records'!$K$19))), "CR", " ")</f>
        <v xml:space="preserve"> </v>
      </c>
      <c r="AQ275" s="22" t="str">
        <f>IF(AND(A275="3000SC", AND(D275='club records'!$J$21, E275&lt;='club records'!$K$21)), "CR", " ")</f>
        <v xml:space="preserve"> </v>
      </c>
      <c r="AR275" s="21" t="str">
        <f>IF(AND(A275="4x100", OR(AND(D275='club records'!$N$1, E275&lt;='club records'!$O$1), AND(D275='club records'!$N$2, E275&lt;='club records'!$O$2), AND(D275='club records'!$N$3, E275&lt;='club records'!$O$3), AND(D275='club records'!$N$4, E275&lt;='club records'!$O$4), AND(D275='club records'!$N$5, E275&lt;='club records'!$O$5))), "CR", " ")</f>
        <v xml:space="preserve"> </v>
      </c>
      <c r="AS275" s="21" t="str">
        <f>IF(AND(A275="4x200", OR(AND(D275='club records'!$N$6, E275&lt;='club records'!$O$6), AND(D275='club records'!$N$7, E275&lt;='club records'!$O$7), AND(D275='club records'!$N$8, E275&lt;='club records'!$O$8), AND(D275='club records'!$N$9, E275&lt;='club records'!$O$9), AND(D275='club records'!$N$10, E275&lt;='club records'!$O$10))), "CR", " ")</f>
        <v xml:space="preserve"> </v>
      </c>
      <c r="AT275" s="21" t="str">
        <f>IF(AND(A275="4x300", OR(AND(D275='club records'!$N$11, E275&lt;='club records'!$O$11), AND(D275='club records'!$N$12, E275&lt;='club records'!$O$12))), "CR", " ")</f>
        <v xml:space="preserve"> </v>
      </c>
      <c r="AU275" s="21" t="str">
        <f>IF(AND(A275="4x400", OR(AND(D275='club records'!$N$13, E275&lt;='club records'!$O$13), AND(D275='club records'!$N$14, E275&lt;='club records'!$O$14), AND(D275='club records'!$N$15, E275&lt;='club records'!$O$15))), "CR", " ")</f>
        <v xml:space="preserve"> </v>
      </c>
      <c r="AV275" s="21" t="str">
        <f>IF(AND(A275="3x800", OR(AND(D275='club records'!$N$16, E275&lt;='club records'!$O$16), AND(D275='club records'!$N$17, E275&lt;='club records'!$O$17), AND(D275='club records'!$N$18, E275&lt;='club records'!$O$18), AND(D275='club records'!$N$19, E275&lt;='club records'!$O$19))), "CR", " ")</f>
        <v xml:space="preserve"> </v>
      </c>
      <c r="AW275" s="21" t="str">
        <f>IF(AND(A275="pentathlon", OR(AND(D275='club records'!$N$21, E275&gt;='club records'!$O$21), AND(D275='club records'!$N$22, E275&gt;='club records'!$O$22), AND(D275='club records'!$N$23, E275&gt;='club records'!$O$23), AND(D275='club records'!$N$24, E275&gt;='club records'!$O$24), AND(D275='club records'!$N$25, E275&gt;='club records'!$O$25))), "CR", " ")</f>
        <v xml:space="preserve"> </v>
      </c>
      <c r="AX275" s="21" t="str">
        <f>IF(AND(A275="heptathlon", OR(AND(D275='club records'!$N$26, E275&gt;='club records'!$O$26), AND(D275='club records'!$N$27, E275&gt;='club records'!$O$27), AND(D275='club records'!$N$28, E275&gt;='club records'!$O$28), )), "CR", " ")</f>
        <v xml:space="preserve"> </v>
      </c>
    </row>
    <row r="276" spans="1:50" ht="15" x14ac:dyDescent="0.25">
      <c r="A276" s="2" t="s">
        <v>170</v>
      </c>
      <c r="B276" s="2" t="s">
        <v>313</v>
      </c>
      <c r="C276" s="2" t="s">
        <v>99</v>
      </c>
      <c r="D276" s="13" t="s">
        <v>46</v>
      </c>
      <c r="E276" s="14">
        <v>11.88</v>
      </c>
      <c r="F276" s="19">
        <v>43582</v>
      </c>
      <c r="G276" s="2" t="s">
        <v>341</v>
      </c>
      <c r="H276" s="2" t="s">
        <v>349</v>
      </c>
      <c r="I276" s="20" t="str">
        <f>IF(OR(K276="CR", J276="CR", L276="CR", M276="CR", N276="CR", O276="CR", P276="CR", Q276="CR", R276="CR", S276="CR",T276="CR", U276="CR", V276="CR", W276="CR", X276="CR", Y276="CR", Z276="CR", AA276="CR", AB276="CR", AC276="CR", AD276="CR", AE276="CR", AF276="CR", AG276="CR", AH276="CR", AI276="CR", AJ276="CR", AK276="CR", AL276="CR", AM276="CR", AN276="CR", AO276="CR", AP276="CR", AQ276="CR", AR276="CR", AS276="CR", AT276="CR", AU276="CR", AV276="CR", AW276="CR", AX276="CR"), "***CLUB RECORD***", "")</f>
        <v/>
      </c>
      <c r="J276" s="21" t="str">
        <f>IF(AND(A276=100, OR(AND(D276='club records'!$B$6, E276&lt;='club records'!$C$6), AND(D276='club records'!$B$7, E276&lt;='club records'!$C$7), AND(D276='club records'!$B$8, E276&lt;='club records'!$C$8), AND(D276='club records'!$B$9, E276&lt;='club records'!$C$9), AND(D276='club records'!$B$10, E276&lt;='club records'!$C$10))),"CR"," ")</f>
        <v xml:space="preserve"> </v>
      </c>
      <c r="K276" s="21" t="str">
        <f>IF(AND(A276=200, OR(AND(D276='club records'!$B$11, E276&lt;='club records'!$C$11), AND(D276='club records'!$B$12, E276&lt;='club records'!$C$12), AND(D276='club records'!$B$13, E276&lt;='club records'!$C$13), AND(D276='club records'!$B$14, E276&lt;='club records'!$C$14), AND(D276='club records'!$B$15, E276&lt;='club records'!$C$15))),"CR"," ")</f>
        <v xml:space="preserve"> </v>
      </c>
      <c r="L276" s="21" t="str">
        <f>IF(AND(A276=300, OR(AND(D276='club records'!$B$16, E276&lt;='club records'!$C$16), AND(D276='club records'!$B$17, E276&lt;='club records'!$C$17))),"CR"," ")</f>
        <v xml:space="preserve"> </v>
      </c>
      <c r="M276" s="21" t="str">
        <f>IF(AND(A276=400, OR(AND(D276='club records'!$B$19, E276&lt;='club records'!$C$19), AND(D276='club records'!$B$20, E276&lt;='club records'!$C$20), AND(D276='club records'!$B$21, E276&lt;='club records'!$C$21))),"CR"," ")</f>
        <v xml:space="preserve"> </v>
      </c>
      <c r="N276" s="21" t="str">
        <f>IF(AND(A276=800, OR(AND(D276='club records'!$B$22, E276&lt;='club records'!$C$22), AND(D276='club records'!$B$23, E276&lt;='club records'!$C$23), AND(D276='club records'!$B$24, E276&lt;='club records'!$C$24), AND(D276='club records'!$B$25, E276&lt;='club records'!$C$25), AND(D276='club records'!$B$26, E276&lt;='club records'!$C$26))),"CR"," ")</f>
        <v xml:space="preserve"> </v>
      </c>
      <c r="O276" s="21" t="str">
        <f>IF(AND(A276=1200, AND(D276='club records'!$B$28, E276&lt;='club records'!$C$28)),"CR"," ")</f>
        <v xml:space="preserve"> </v>
      </c>
      <c r="P276" s="21" t="str">
        <f>IF(AND(A276=1500, OR(AND(D276='club records'!$B$29, E276&lt;='club records'!$C$29), AND(D276='club records'!$B$30, E276&lt;='club records'!$C$30), AND(D276='club records'!$B$31, E276&lt;='club records'!$C$31), AND(D276='club records'!$B$32, E276&lt;='club records'!$C$32), AND(D276='club records'!$B$33, E276&lt;='club records'!$C$33))),"CR"," ")</f>
        <v xml:space="preserve"> </v>
      </c>
      <c r="Q276" s="21" t="str">
        <f>IF(AND(A276="1M", AND(D276='club records'!$B$37,E276&lt;='club records'!$C$37)),"CR"," ")</f>
        <v xml:space="preserve"> </v>
      </c>
      <c r="R276" s="21" t="str">
        <f>IF(AND(A276=3000, OR(AND(D276='club records'!$B$39, E276&lt;='club records'!$C$39), AND(D276='club records'!$B$40, E276&lt;='club records'!$C$40), AND(D276='club records'!$B$41, E276&lt;='club records'!$C$41))),"CR"," ")</f>
        <v xml:space="preserve"> </v>
      </c>
      <c r="S276" s="21" t="str">
        <f>IF(AND(A276=5000, OR(AND(D276='club records'!$B$42, E276&lt;='club records'!$C$42), AND(D276='club records'!$B$43, E276&lt;='club records'!$C$43))),"CR"," ")</f>
        <v xml:space="preserve"> </v>
      </c>
      <c r="T276" s="21" t="str">
        <f>IF(AND(A276=10000, OR(AND(D276='club records'!$B$44, E276&lt;='club records'!$C$44), AND(D276='club records'!$B$45, E276&lt;='club records'!$C$45))),"CR"," ")</f>
        <v xml:space="preserve"> </v>
      </c>
      <c r="U276" s="22" t="str">
        <f>IF(AND(A276="high jump", OR(AND(D276='club records'!$F$1, E276&gt;='club records'!$G$1), AND(D276='club records'!$F$2, E276&gt;='club records'!$G$2), AND(D276='club records'!$F$3, E276&gt;='club records'!$G$3),AND(D276='club records'!$F$4, E276&gt;='club records'!$G$4), AND(D276='club records'!$F$5, E276&gt;='club records'!$G$5))), "CR", " ")</f>
        <v xml:space="preserve"> </v>
      </c>
      <c r="V276" s="22" t="str">
        <f>IF(AND(A276="long jump", OR(AND(D276='club records'!$F$6, E276&gt;='club records'!$G$6), AND(D276='club records'!$F$7, E276&gt;='club records'!$G$7), AND(D276='club records'!$F$8, E276&gt;='club records'!$G$8), AND(D276='club records'!$F$9, E276&gt;='club records'!$G$9), AND(D276='club records'!$F$10, E276&gt;='club records'!$G$10))), "CR", " ")</f>
        <v xml:space="preserve"> </v>
      </c>
      <c r="W276" s="22" t="str">
        <f>IF(AND(A276="triple jump", OR(AND(D276='club records'!$F$11, E276&gt;='club records'!$G$11), AND(D276='club records'!$F$12, E276&gt;='club records'!$G$12), AND(D276='club records'!$F$13, E276&gt;='club records'!$G$13), AND(D276='club records'!$F$14, E276&gt;='club records'!$G$14), AND(D276='club records'!$F$15, E276&gt;='club records'!$G$15))), "CR", " ")</f>
        <v xml:space="preserve"> </v>
      </c>
      <c r="X276" s="22" t="str">
        <f>IF(AND(A276="pole vault", OR(AND(D276='club records'!$F$16, E276&gt;='club records'!$G$16), AND(D276='club records'!$F$17, E276&gt;='club records'!$G$17), AND(D276='club records'!$F$18, E276&gt;='club records'!$G$18), AND(D276='club records'!$F$19, E276&gt;='club records'!$G$19), AND(D276='club records'!$F$20, E276&gt;='club records'!$G$20))), "CR", " ")</f>
        <v xml:space="preserve"> </v>
      </c>
      <c r="Y276" s="22" t="str">
        <f>IF(AND(A276="discus 0.75", AND(D276='club records'!$F$21, E276&gt;='club records'!$G$21)), "CR", " ")</f>
        <v xml:space="preserve"> </v>
      </c>
      <c r="Z276" s="22" t="str">
        <f>IF(AND(A276="discus 1", OR(AND(D276='club records'!$F$22, E276&gt;='club records'!$G$22), AND(D276='club records'!$F$23, E276&gt;='club records'!$G$23), AND(D276='club records'!$F$24, E276&gt;='club records'!$G$24), AND(D276='club records'!$F$25, E276&gt;='club records'!$G$25))), "CR", " ")</f>
        <v xml:space="preserve"> </v>
      </c>
      <c r="AA276" s="22" t="str">
        <f>IF(AND(A276="hammer 3", OR(AND(D276='club records'!$F$26, E276&gt;='club records'!$G$26), AND(D276='club records'!$F$27, E276&gt;='club records'!$G$27), AND(D276='club records'!$F$28, E276&gt;='club records'!$G$28))), "CR", " ")</f>
        <v xml:space="preserve"> </v>
      </c>
      <c r="AB276" s="22" t="str">
        <f>IF(AND(A276="hammer 4", OR(AND(D276='club records'!$F$29, E276&gt;='club records'!$G$29), AND(D276='club records'!$F$30, E276&gt;='club records'!$G$30))), "CR", " ")</f>
        <v xml:space="preserve"> </v>
      </c>
      <c r="AC276" s="22" t="str">
        <f>IF(AND(A276="javelin 400", AND(D276='club records'!$F$31, E276&gt;='club records'!$G$31)), "CR", " ")</f>
        <v xml:space="preserve"> </v>
      </c>
      <c r="AD276" s="22" t="str">
        <f>IF(AND(A276="javelin 500", OR(AND(D276='club records'!$F$32, E276&gt;='club records'!$G$32), AND(D276='club records'!$F$33, E276&gt;='club records'!$G$33))), "CR", " ")</f>
        <v xml:space="preserve"> </v>
      </c>
      <c r="AE276" s="22" t="str">
        <f>IF(AND(A276="javelin 600", OR(AND(D276='club records'!$F$34, E276&gt;='club records'!$G$34), AND(D276='club records'!$F$35, E276&gt;='club records'!$G$35))), "CR", " ")</f>
        <v xml:space="preserve"> </v>
      </c>
      <c r="AF276" s="22" t="str">
        <f>IF(AND(A276="shot 2.72", AND(D276='club records'!$F$36, E276&gt;='club records'!$G$36)), "CR", " ")</f>
        <v xml:space="preserve"> </v>
      </c>
      <c r="AG276" s="22" t="str">
        <f>IF(AND(A276="shot 3", OR(AND(D276='club records'!$F$37, E276&gt;='club records'!$G$37), AND(D276='club records'!$F$38, E276&gt;='club records'!$G$38))), "CR", " ")</f>
        <v xml:space="preserve"> </v>
      </c>
      <c r="AH276" s="22" t="str">
        <f>IF(AND(A276="shot 4", OR(AND(D276='club records'!$F$39, E276&gt;='club records'!$G$39), AND(D276='club records'!$F$40, E276&gt;='club records'!$G$40))), "CR", " ")</f>
        <v xml:space="preserve"> </v>
      </c>
      <c r="AI276" s="22" t="str">
        <f>IF(AND(A276="70H", AND(D276='club records'!$J$6, E276&lt;='club records'!$K$6)), "CR", " ")</f>
        <v xml:space="preserve"> </v>
      </c>
      <c r="AJ276" s="22" t="str">
        <f>IF(AND(A276="75H", AND(D276='club records'!$J$7, E276&lt;='club records'!$K$7)), "CR", " ")</f>
        <v xml:space="preserve"> </v>
      </c>
      <c r="AK276" s="22" t="str">
        <f>IF(AND(A276="80H", AND(D276='club records'!$J$8, E276&lt;='club records'!$K$8)), "CR", " ")</f>
        <v xml:space="preserve"> </v>
      </c>
      <c r="AL276" s="22" t="str">
        <f>IF(AND(A276="100H", OR(AND(D276='club records'!$J$9, E276&lt;='club records'!$K$9), AND(D276='club records'!$J$10, E276&lt;='club records'!$K$10))), "CR", " ")</f>
        <v xml:space="preserve"> </v>
      </c>
      <c r="AM276" s="22" t="str">
        <f>IF(AND(A276="300H", AND(D276='club records'!$J$11, E276&lt;='club records'!$K$11)), "CR", " ")</f>
        <v xml:space="preserve"> </v>
      </c>
      <c r="AN276" s="22" t="str">
        <f>IF(AND(A276="400H", OR(AND(D276='club records'!$J$12, E276&lt;='club records'!$K$12), AND(D276='club records'!$J$13, E276&lt;='club records'!$K$13), AND(D276='club records'!$J$14, E276&lt;='club records'!$K$14))), "CR", " ")</f>
        <v xml:space="preserve"> </v>
      </c>
      <c r="AO276" s="22" t="str">
        <f>IF(AND(A276="1500SC", OR(AND(D276='club records'!$J$15, E276&lt;='club records'!$K$15), AND(D276='club records'!$J$16, E276&lt;='club records'!$K$16))), "CR", " ")</f>
        <v xml:space="preserve"> </v>
      </c>
      <c r="AP276" s="22" t="str">
        <f>IF(AND(A276="2000SC", OR(AND(D276='club records'!$J$18, E276&lt;='club records'!$K$18), AND(D276='club records'!$J$19, E276&lt;='club records'!$K$19))), "CR", " ")</f>
        <v xml:space="preserve"> </v>
      </c>
      <c r="AQ276" s="22" t="str">
        <f>IF(AND(A276="3000SC", AND(D276='club records'!$J$21, E276&lt;='club records'!$K$21)), "CR", " ")</f>
        <v xml:space="preserve"> </v>
      </c>
      <c r="AR276" s="21" t="str">
        <f>IF(AND(A276="4x100", OR(AND(D276='club records'!$N$1, E276&lt;='club records'!$O$1), AND(D276='club records'!$N$2, E276&lt;='club records'!$O$2), AND(D276='club records'!$N$3, E276&lt;='club records'!$O$3), AND(D276='club records'!$N$4, E276&lt;='club records'!$O$4), AND(D276='club records'!$N$5, E276&lt;='club records'!$O$5))), "CR", " ")</f>
        <v xml:space="preserve"> </v>
      </c>
      <c r="AS276" s="21" t="str">
        <f>IF(AND(A276="4x200", OR(AND(D276='club records'!$N$6, E276&lt;='club records'!$O$6), AND(D276='club records'!$N$7, E276&lt;='club records'!$O$7), AND(D276='club records'!$N$8, E276&lt;='club records'!$O$8), AND(D276='club records'!$N$9, E276&lt;='club records'!$O$9), AND(D276='club records'!$N$10, E276&lt;='club records'!$O$10))), "CR", " ")</f>
        <v xml:space="preserve"> </v>
      </c>
      <c r="AT276" s="21" t="str">
        <f>IF(AND(A276="4x300", OR(AND(D276='club records'!$N$11, E276&lt;='club records'!$O$11), AND(D276='club records'!$N$12, E276&lt;='club records'!$O$12))), "CR", " ")</f>
        <v xml:space="preserve"> </v>
      </c>
      <c r="AU276" s="21" t="str">
        <f>IF(AND(A276="4x400", OR(AND(D276='club records'!$N$13, E276&lt;='club records'!$O$13), AND(D276='club records'!$N$14, E276&lt;='club records'!$O$14), AND(D276='club records'!$N$15, E276&lt;='club records'!$O$15))), "CR", " ")</f>
        <v xml:space="preserve"> </v>
      </c>
      <c r="AV276" s="21" t="str">
        <f>IF(AND(A276="3x800", OR(AND(D276='club records'!$N$16, E276&lt;='club records'!$O$16), AND(D276='club records'!$N$17, E276&lt;='club records'!$O$17), AND(D276='club records'!$N$18, E276&lt;='club records'!$O$18), AND(D276='club records'!$N$19, E276&lt;='club records'!$O$19))), "CR", " ")</f>
        <v xml:space="preserve"> </v>
      </c>
      <c r="AW276" s="21" t="str">
        <f>IF(AND(A276="pentathlon", OR(AND(D276='club records'!$N$21, E276&gt;='club records'!$O$21), AND(D276='club records'!$N$22, E276&gt;='club records'!$O$22), AND(D276='club records'!$N$23, E276&gt;='club records'!$O$23), AND(D276='club records'!$N$24, E276&gt;='club records'!$O$24), AND(D276='club records'!$N$25, E276&gt;='club records'!$O$25))), "CR", " ")</f>
        <v xml:space="preserve"> </v>
      </c>
      <c r="AX276" s="21" t="str">
        <f>IF(AND(A276="heptathlon", OR(AND(D276='club records'!$N$26, E276&gt;='club records'!$O$26), AND(D276='club records'!$N$27, E276&gt;='club records'!$O$27), AND(D276='club records'!$N$28, E276&gt;='club records'!$O$28), )), "CR", " ")</f>
        <v xml:space="preserve"> </v>
      </c>
    </row>
    <row r="277" spans="1:50" ht="15" x14ac:dyDescent="0.25">
      <c r="A277" s="2" t="s">
        <v>170</v>
      </c>
      <c r="B277" s="2" t="s">
        <v>31</v>
      </c>
      <c r="C277" s="2" t="s">
        <v>126</v>
      </c>
      <c r="D277" s="13" t="s">
        <v>46</v>
      </c>
      <c r="E277" s="14">
        <v>13.98</v>
      </c>
      <c r="F277" s="19">
        <v>43639</v>
      </c>
      <c r="G277" s="2" t="s">
        <v>415</v>
      </c>
      <c r="H277" s="2" t="s">
        <v>469</v>
      </c>
      <c r="I277" s="20" t="str">
        <f>IF(OR(K277="CR", J277="CR", L277="CR", M277="CR", N277="CR", O277="CR", P277="CR", Q277="CR", R277="CR", S277="CR",T277="CR", U277="CR", V277="CR", W277="CR", X277="CR", Y277="CR", Z277="CR", AA277="CR", AB277="CR", AC277="CR", AD277="CR", AE277="CR", AF277="CR", AG277="CR", AH277="CR", AI277="CR", AJ277="CR", AK277="CR", AL277="CR", AM277="CR", AN277="CR", AO277="CR", AP277="CR", AQ277="CR", AR277="CR", AS277="CR", AT277="CR", AU277="CR", AV277="CR", AW277="CR", AX277="CR"), "***CLUB RECORD***", "")</f>
        <v/>
      </c>
      <c r="J277" s="21" t="str">
        <f>IF(AND(A277=100, OR(AND(D277='club records'!$B$6, E277&lt;='club records'!$C$6), AND(D277='club records'!$B$7, E277&lt;='club records'!$C$7), AND(D277='club records'!$B$8, E277&lt;='club records'!$C$8), AND(D277='club records'!$B$9, E277&lt;='club records'!$C$9), AND(D277='club records'!$B$10, E277&lt;='club records'!$C$10))),"CR"," ")</f>
        <v xml:space="preserve"> </v>
      </c>
      <c r="K277" s="21" t="str">
        <f>IF(AND(A277=200, OR(AND(D277='club records'!$B$11, E277&lt;='club records'!$C$11), AND(D277='club records'!$B$12, E277&lt;='club records'!$C$12), AND(D277='club records'!$B$13, E277&lt;='club records'!$C$13), AND(D277='club records'!$B$14, E277&lt;='club records'!$C$14), AND(D277='club records'!$B$15, E277&lt;='club records'!$C$15))),"CR"," ")</f>
        <v xml:space="preserve"> </v>
      </c>
      <c r="L277" s="21" t="str">
        <f>IF(AND(A277=300, OR(AND(D277='club records'!$B$16, E277&lt;='club records'!$C$16), AND(D277='club records'!$B$17, E277&lt;='club records'!$C$17))),"CR"," ")</f>
        <v xml:space="preserve"> </v>
      </c>
      <c r="M277" s="21" t="str">
        <f>IF(AND(A277=400, OR(AND(D277='club records'!$B$19, E277&lt;='club records'!$C$19), AND(D277='club records'!$B$20, E277&lt;='club records'!$C$20), AND(D277='club records'!$B$21, E277&lt;='club records'!$C$21))),"CR"," ")</f>
        <v xml:space="preserve"> </v>
      </c>
      <c r="N277" s="21" t="str">
        <f>IF(AND(A277=800, OR(AND(D277='club records'!$B$22, E277&lt;='club records'!$C$22), AND(D277='club records'!$B$23, E277&lt;='club records'!$C$23), AND(D277='club records'!$B$24, E277&lt;='club records'!$C$24), AND(D277='club records'!$B$25, E277&lt;='club records'!$C$25), AND(D277='club records'!$B$26, E277&lt;='club records'!$C$26))),"CR"," ")</f>
        <v xml:space="preserve"> </v>
      </c>
      <c r="O277" s="21" t="str">
        <f>IF(AND(A277=1200, AND(D277='club records'!$B$28, E277&lt;='club records'!$C$28)),"CR"," ")</f>
        <v xml:space="preserve"> </v>
      </c>
      <c r="P277" s="21" t="str">
        <f>IF(AND(A277=1500, OR(AND(D277='club records'!$B$29, E277&lt;='club records'!$C$29), AND(D277='club records'!$B$30, E277&lt;='club records'!$C$30), AND(D277='club records'!$B$31, E277&lt;='club records'!$C$31), AND(D277='club records'!$B$32, E277&lt;='club records'!$C$32), AND(D277='club records'!$B$33, E277&lt;='club records'!$C$33))),"CR"," ")</f>
        <v xml:space="preserve"> </v>
      </c>
      <c r="Q277" s="21" t="str">
        <f>IF(AND(A277="1M", AND(D277='club records'!$B$37,E277&lt;='club records'!$C$37)),"CR"," ")</f>
        <v xml:space="preserve"> </v>
      </c>
      <c r="R277" s="21" t="str">
        <f>IF(AND(A277=3000, OR(AND(D277='club records'!$B$39, E277&lt;='club records'!$C$39), AND(D277='club records'!$B$40, E277&lt;='club records'!$C$40), AND(D277='club records'!$B$41, E277&lt;='club records'!$C$41))),"CR"," ")</f>
        <v xml:space="preserve"> </v>
      </c>
      <c r="S277" s="21" t="str">
        <f>IF(AND(A277=5000, OR(AND(D277='club records'!$B$42, E277&lt;='club records'!$C$42), AND(D277='club records'!$B$43, E277&lt;='club records'!$C$43))),"CR"," ")</f>
        <v xml:space="preserve"> </v>
      </c>
      <c r="T277" s="21" t="str">
        <f>IF(AND(A277=10000, OR(AND(D277='club records'!$B$44, E277&lt;='club records'!$C$44), AND(D277='club records'!$B$45, E277&lt;='club records'!$C$45))),"CR"," ")</f>
        <v xml:space="preserve"> </v>
      </c>
      <c r="U277" s="22" t="str">
        <f>IF(AND(A277="high jump", OR(AND(D277='club records'!$F$1, E277&gt;='club records'!$G$1), AND(D277='club records'!$F$2, E277&gt;='club records'!$G$2), AND(D277='club records'!$F$3, E277&gt;='club records'!$G$3),AND(D277='club records'!$F$4, E277&gt;='club records'!$G$4), AND(D277='club records'!$F$5, E277&gt;='club records'!$G$5))), "CR", " ")</f>
        <v xml:space="preserve"> </v>
      </c>
      <c r="V277" s="22" t="str">
        <f>IF(AND(A277="long jump", OR(AND(D277='club records'!$F$6, E277&gt;='club records'!$G$6), AND(D277='club records'!$F$7, E277&gt;='club records'!$G$7), AND(D277='club records'!$F$8, E277&gt;='club records'!$G$8), AND(D277='club records'!$F$9, E277&gt;='club records'!$G$9), AND(D277='club records'!$F$10, E277&gt;='club records'!$G$10))), "CR", " ")</f>
        <v xml:space="preserve"> </v>
      </c>
      <c r="W277" s="22" t="str">
        <f>IF(AND(A277="triple jump", OR(AND(D277='club records'!$F$11, E277&gt;='club records'!$G$11), AND(D277='club records'!$F$12, E277&gt;='club records'!$G$12), AND(D277='club records'!$F$13, E277&gt;='club records'!$G$13), AND(D277='club records'!$F$14, E277&gt;='club records'!$G$14), AND(D277='club records'!$F$15, E277&gt;='club records'!$G$15))), "CR", " ")</f>
        <v xml:space="preserve"> </v>
      </c>
      <c r="X277" s="22" t="str">
        <f>IF(AND(A277="pole vault", OR(AND(D277='club records'!$F$16, E277&gt;='club records'!$G$16), AND(D277='club records'!$F$17, E277&gt;='club records'!$G$17), AND(D277='club records'!$F$18, E277&gt;='club records'!$G$18), AND(D277='club records'!$F$19, E277&gt;='club records'!$G$19), AND(D277='club records'!$F$20, E277&gt;='club records'!$G$20))), "CR", " ")</f>
        <v xml:space="preserve"> </v>
      </c>
      <c r="Y277" s="22" t="str">
        <f>IF(AND(A277="discus 0.75", AND(D277='club records'!$F$21, E277&gt;='club records'!$G$21)), "CR", " ")</f>
        <v xml:space="preserve"> </v>
      </c>
      <c r="Z277" s="22" t="str">
        <f>IF(AND(A277="discus 1", OR(AND(D277='club records'!$F$22, E277&gt;='club records'!$G$22), AND(D277='club records'!$F$23, E277&gt;='club records'!$G$23), AND(D277='club records'!$F$24, E277&gt;='club records'!$G$24), AND(D277='club records'!$F$25, E277&gt;='club records'!$G$25))), "CR", " ")</f>
        <v xml:space="preserve"> </v>
      </c>
      <c r="AA277" s="22" t="str">
        <f>IF(AND(A277="hammer 3", OR(AND(D277='club records'!$F$26, E277&gt;='club records'!$G$26), AND(D277='club records'!$F$27, E277&gt;='club records'!$G$27), AND(D277='club records'!$F$28, E277&gt;='club records'!$G$28))), "CR", " ")</f>
        <v xml:space="preserve"> </v>
      </c>
      <c r="AB277" s="22" t="str">
        <f>IF(AND(A277="hammer 4", OR(AND(D277='club records'!$F$29, E277&gt;='club records'!$G$29), AND(D277='club records'!$F$30, E277&gt;='club records'!$G$30))), "CR", " ")</f>
        <v xml:space="preserve"> </v>
      </c>
      <c r="AC277" s="22" t="str">
        <f>IF(AND(A277="javelin 400", AND(D277='club records'!$F$31, E277&gt;='club records'!$G$31)), "CR", " ")</f>
        <v xml:space="preserve"> </v>
      </c>
      <c r="AD277" s="22" t="str">
        <f>IF(AND(A277="javelin 500", OR(AND(D277='club records'!$F$32, E277&gt;='club records'!$G$32), AND(D277='club records'!$F$33, E277&gt;='club records'!$G$33))), "CR", " ")</f>
        <v xml:space="preserve"> </v>
      </c>
      <c r="AE277" s="22" t="str">
        <f>IF(AND(A277="javelin 600", OR(AND(D277='club records'!$F$34, E277&gt;='club records'!$G$34), AND(D277='club records'!$F$35, E277&gt;='club records'!$G$35))), "CR", " ")</f>
        <v xml:space="preserve"> </v>
      </c>
      <c r="AF277" s="22" t="str">
        <f>IF(AND(A277="shot 2.72", AND(D277='club records'!$F$36, E277&gt;='club records'!$G$36)), "CR", " ")</f>
        <v xml:space="preserve"> </v>
      </c>
      <c r="AG277" s="22" t="str">
        <f>IF(AND(A277="shot 3", OR(AND(D277='club records'!$F$37, E277&gt;='club records'!$G$37), AND(D277='club records'!$F$38, E277&gt;='club records'!$G$38))), "CR", " ")</f>
        <v xml:space="preserve"> </v>
      </c>
      <c r="AH277" s="22" t="str">
        <f>IF(AND(A277="shot 4", OR(AND(D277='club records'!$F$39, E277&gt;='club records'!$G$39), AND(D277='club records'!$F$40, E277&gt;='club records'!$G$40))), "CR", " ")</f>
        <v xml:space="preserve"> </v>
      </c>
      <c r="AI277" s="22" t="str">
        <f>IF(AND(A277="70H", AND(D277='club records'!$J$6, E277&lt;='club records'!$K$6)), "CR", " ")</f>
        <v xml:space="preserve"> </v>
      </c>
      <c r="AJ277" s="22" t="str">
        <f>IF(AND(A277="75H", AND(D277='club records'!$J$7, E277&lt;='club records'!$K$7)), "CR", " ")</f>
        <v xml:space="preserve"> </v>
      </c>
      <c r="AK277" s="22" t="str">
        <f>IF(AND(A277="80H", AND(D277='club records'!$J$8, E277&lt;='club records'!$K$8)), "CR", " ")</f>
        <v xml:space="preserve"> </v>
      </c>
      <c r="AL277" s="22" t="str">
        <f>IF(AND(A277="100H", OR(AND(D277='club records'!$J$9, E277&lt;='club records'!$K$9), AND(D277='club records'!$J$10, E277&lt;='club records'!$K$10))), "CR", " ")</f>
        <v xml:space="preserve"> </v>
      </c>
      <c r="AM277" s="22" t="str">
        <f>IF(AND(A277="300H", AND(D277='club records'!$J$11, E277&lt;='club records'!$K$11)), "CR", " ")</f>
        <v xml:space="preserve"> </v>
      </c>
      <c r="AN277" s="22" t="str">
        <f>IF(AND(A277="400H", OR(AND(D277='club records'!$J$12, E277&lt;='club records'!$K$12), AND(D277='club records'!$J$13, E277&lt;='club records'!$K$13), AND(D277='club records'!$J$14, E277&lt;='club records'!$K$14))), "CR", " ")</f>
        <v xml:space="preserve"> </v>
      </c>
      <c r="AO277" s="22" t="str">
        <f>IF(AND(A277="1500SC", OR(AND(D277='club records'!$J$15, E277&lt;='club records'!$K$15), AND(D277='club records'!$J$16, E277&lt;='club records'!$K$16))), "CR", " ")</f>
        <v xml:space="preserve"> </v>
      </c>
      <c r="AP277" s="22" t="str">
        <f>IF(AND(A277="2000SC", OR(AND(D277='club records'!$J$18, E277&lt;='club records'!$K$18), AND(D277='club records'!$J$19, E277&lt;='club records'!$K$19))), "CR", " ")</f>
        <v xml:space="preserve"> </v>
      </c>
      <c r="AQ277" s="22" t="str">
        <f>IF(AND(A277="3000SC", AND(D277='club records'!$J$21, E277&lt;='club records'!$K$21)), "CR", " ")</f>
        <v xml:space="preserve"> </v>
      </c>
      <c r="AR277" s="21" t="str">
        <f>IF(AND(A277="4x100", OR(AND(D277='club records'!$N$1, E277&lt;='club records'!$O$1), AND(D277='club records'!$N$2, E277&lt;='club records'!$O$2), AND(D277='club records'!$N$3, E277&lt;='club records'!$O$3), AND(D277='club records'!$N$4, E277&lt;='club records'!$O$4), AND(D277='club records'!$N$5, E277&lt;='club records'!$O$5))), "CR", " ")</f>
        <v xml:space="preserve"> </v>
      </c>
      <c r="AS277" s="21" t="str">
        <f>IF(AND(A277="4x200", OR(AND(D277='club records'!$N$6, E277&lt;='club records'!$O$6), AND(D277='club records'!$N$7, E277&lt;='club records'!$O$7), AND(D277='club records'!$N$8, E277&lt;='club records'!$O$8), AND(D277='club records'!$N$9, E277&lt;='club records'!$O$9), AND(D277='club records'!$N$10, E277&lt;='club records'!$O$10))), "CR", " ")</f>
        <v xml:space="preserve"> </v>
      </c>
      <c r="AT277" s="21" t="str">
        <f>IF(AND(A277="4x300", OR(AND(D277='club records'!$N$11, E277&lt;='club records'!$O$11), AND(D277='club records'!$N$12, E277&lt;='club records'!$O$12))), "CR", " ")</f>
        <v xml:space="preserve"> </v>
      </c>
      <c r="AU277" s="21" t="str">
        <f>IF(AND(A277="4x400", OR(AND(D277='club records'!$N$13, E277&lt;='club records'!$O$13), AND(D277='club records'!$N$14, E277&lt;='club records'!$O$14), AND(D277='club records'!$N$15, E277&lt;='club records'!$O$15))), "CR", " ")</f>
        <v xml:space="preserve"> </v>
      </c>
      <c r="AV277" s="21" t="str">
        <f>IF(AND(A277="3x800", OR(AND(D277='club records'!$N$16, E277&lt;='club records'!$O$16), AND(D277='club records'!$N$17, E277&lt;='club records'!$O$17), AND(D277='club records'!$N$18, E277&lt;='club records'!$O$18), AND(D277='club records'!$N$19, E277&lt;='club records'!$O$19))), "CR", " ")</f>
        <v xml:space="preserve"> </v>
      </c>
      <c r="AW277" s="21" t="str">
        <f>IF(AND(A277="pentathlon", OR(AND(D277='club records'!$N$21, E277&gt;='club records'!$O$21), AND(D277='club records'!$N$22, E277&gt;='club records'!$O$22), AND(D277='club records'!$N$23, E277&gt;='club records'!$O$23), AND(D277='club records'!$N$24, E277&gt;='club records'!$O$24), AND(D277='club records'!$N$25, E277&gt;='club records'!$O$25))), "CR", " ")</f>
        <v xml:space="preserve"> </v>
      </c>
      <c r="AX277" s="21" t="str">
        <f>IF(AND(A277="heptathlon", OR(AND(D277='club records'!$N$26, E277&gt;='club records'!$O$26), AND(D277='club records'!$N$27, E277&gt;='club records'!$O$27), AND(D277='club records'!$N$28, E277&gt;='club records'!$O$28), )), "CR", " ")</f>
        <v xml:space="preserve"> </v>
      </c>
    </row>
    <row r="278" spans="1:50" ht="15" x14ac:dyDescent="0.25">
      <c r="A278" s="2" t="s">
        <v>170</v>
      </c>
      <c r="B278" s="2" t="s">
        <v>351</v>
      </c>
      <c r="C278" s="2" t="s">
        <v>68</v>
      </c>
      <c r="D278" s="13" t="s">
        <v>46</v>
      </c>
      <c r="E278" s="14">
        <v>15.13</v>
      </c>
      <c r="F278" s="19">
        <v>43639</v>
      </c>
      <c r="G278" s="2" t="s">
        <v>415</v>
      </c>
      <c r="H278" s="2" t="s">
        <v>469</v>
      </c>
      <c r="I278" s="20" t="str">
        <f>IF(OR(K278="CR", J278="CR", L278="CR", M278="CR", N278="CR", O278="CR", P278="CR", Q278="CR", R278="CR", S278="CR",T278="CR", U278="CR", V278="CR", W278="CR", X278="CR", Y278="CR", Z278="CR", AA278="CR", AB278="CR", AC278="CR", AD278="CR", AE278="CR", AF278="CR", AG278="CR", AH278="CR", AI278="CR", AJ278="CR", AK278="CR", AL278="CR", AM278="CR", AN278="CR", AO278="CR", AP278="CR", AQ278="CR", AR278="CR", AS278="CR", AT278="CR", AU278="CR", AV278="CR", AW278="CR", AX278="CR"), "***CLUB RECORD***", "")</f>
        <v/>
      </c>
      <c r="J278" s="21" t="str">
        <f>IF(AND(A278=100, OR(AND(D278='club records'!$B$6, E278&lt;='club records'!$C$6), AND(D278='club records'!$B$7, E278&lt;='club records'!$C$7), AND(D278='club records'!$B$8, E278&lt;='club records'!$C$8), AND(D278='club records'!$B$9, E278&lt;='club records'!$C$9), AND(D278='club records'!$B$10, E278&lt;='club records'!$C$10))),"CR"," ")</f>
        <v xml:space="preserve"> </v>
      </c>
      <c r="K278" s="21" t="str">
        <f>IF(AND(A278=200, OR(AND(D278='club records'!$B$11, E278&lt;='club records'!$C$11), AND(D278='club records'!$B$12, E278&lt;='club records'!$C$12), AND(D278='club records'!$B$13, E278&lt;='club records'!$C$13), AND(D278='club records'!$B$14, E278&lt;='club records'!$C$14), AND(D278='club records'!$B$15, E278&lt;='club records'!$C$15))),"CR"," ")</f>
        <v xml:space="preserve"> </v>
      </c>
      <c r="L278" s="21" t="str">
        <f>IF(AND(A278=300, OR(AND(D278='club records'!$B$16, E278&lt;='club records'!$C$16), AND(D278='club records'!$B$17, E278&lt;='club records'!$C$17))),"CR"," ")</f>
        <v xml:space="preserve"> </v>
      </c>
      <c r="M278" s="21" t="str">
        <f>IF(AND(A278=400, OR(AND(D278='club records'!$B$19, E278&lt;='club records'!$C$19), AND(D278='club records'!$B$20, E278&lt;='club records'!$C$20), AND(D278='club records'!$B$21, E278&lt;='club records'!$C$21))),"CR"," ")</f>
        <v xml:space="preserve"> </v>
      </c>
      <c r="N278" s="21" t="str">
        <f>IF(AND(A278=800, OR(AND(D278='club records'!$B$22, E278&lt;='club records'!$C$22), AND(D278='club records'!$B$23, E278&lt;='club records'!$C$23), AND(D278='club records'!$B$24, E278&lt;='club records'!$C$24), AND(D278='club records'!$B$25, E278&lt;='club records'!$C$25), AND(D278='club records'!$B$26, E278&lt;='club records'!$C$26))),"CR"," ")</f>
        <v xml:space="preserve"> </v>
      </c>
      <c r="O278" s="21" t="str">
        <f>IF(AND(A278=1200, AND(D278='club records'!$B$28, E278&lt;='club records'!$C$28)),"CR"," ")</f>
        <v xml:space="preserve"> </v>
      </c>
      <c r="P278" s="21" t="str">
        <f>IF(AND(A278=1500, OR(AND(D278='club records'!$B$29, E278&lt;='club records'!$C$29), AND(D278='club records'!$B$30, E278&lt;='club records'!$C$30), AND(D278='club records'!$B$31, E278&lt;='club records'!$C$31), AND(D278='club records'!$B$32, E278&lt;='club records'!$C$32), AND(D278='club records'!$B$33, E278&lt;='club records'!$C$33))),"CR"," ")</f>
        <v xml:space="preserve"> </v>
      </c>
      <c r="Q278" s="21" t="str">
        <f>IF(AND(A278="1M", AND(D278='club records'!$B$37,E278&lt;='club records'!$C$37)),"CR"," ")</f>
        <v xml:space="preserve"> </v>
      </c>
      <c r="R278" s="21" t="str">
        <f>IF(AND(A278=3000, OR(AND(D278='club records'!$B$39, E278&lt;='club records'!$C$39), AND(D278='club records'!$B$40, E278&lt;='club records'!$C$40), AND(D278='club records'!$B$41, E278&lt;='club records'!$C$41))),"CR"," ")</f>
        <v xml:space="preserve"> </v>
      </c>
      <c r="S278" s="21" t="str">
        <f>IF(AND(A278=5000, OR(AND(D278='club records'!$B$42, E278&lt;='club records'!$C$42), AND(D278='club records'!$B$43, E278&lt;='club records'!$C$43))),"CR"," ")</f>
        <v xml:space="preserve"> </v>
      </c>
      <c r="T278" s="21" t="str">
        <f>IF(AND(A278=10000, OR(AND(D278='club records'!$B$44, E278&lt;='club records'!$C$44), AND(D278='club records'!$B$45, E278&lt;='club records'!$C$45))),"CR"," ")</f>
        <v xml:space="preserve"> </v>
      </c>
      <c r="U278" s="22" t="str">
        <f>IF(AND(A278="high jump", OR(AND(D278='club records'!$F$1, E278&gt;='club records'!$G$1), AND(D278='club records'!$F$2, E278&gt;='club records'!$G$2), AND(D278='club records'!$F$3, E278&gt;='club records'!$G$3),AND(D278='club records'!$F$4, E278&gt;='club records'!$G$4), AND(D278='club records'!$F$5, E278&gt;='club records'!$G$5))), "CR", " ")</f>
        <v xml:space="preserve"> </v>
      </c>
      <c r="V278" s="22" t="str">
        <f>IF(AND(A278="long jump", OR(AND(D278='club records'!$F$6, E278&gt;='club records'!$G$6), AND(D278='club records'!$F$7, E278&gt;='club records'!$G$7), AND(D278='club records'!$F$8, E278&gt;='club records'!$G$8), AND(D278='club records'!$F$9, E278&gt;='club records'!$G$9), AND(D278='club records'!$F$10, E278&gt;='club records'!$G$10))), "CR", " ")</f>
        <v xml:space="preserve"> </v>
      </c>
      <c r="W278" s="22" t="str">
        <f>IF(AND(A278="triple jump", OR(AND(D278='club records'!$F$11, E278&gt;='club records'!$G$11), AND(D278='club records'!$F$12, E278&gt;='club records'!$G$12), AND(D278='club records'!$F$13, E278&gt;='club records'!$G$13), AND(D278='club records'!$F$14, E278&gt;='club records'!$G$14), AND(D278='club records'!$F$15, E278&gt;='club records'!$G$15))), "CR", " ")</f>
        <v xml:space="preserve"> </v>
      </c>
      <c r="X278" s="22" t="str">
        <f>IF(AND(A278="pole vault", OR(AND(D278='club records'!$F$16, E278&gt;='club records'!$G$16), AND(D278='club records'!$F$17, E278&gt;='club records'!$G$17), AND(D278='club records'!$F$18, E278&gt;='club records'!$G$18), AND(D278='club records'!$F$19, E278&gt;='club records'!$G$19), AND(D278='club records'!$F$20, E278&gt;='club records'!$G$20))), "CR", " ")</f>
        <v xml:space="preserve"> </v>
      </c>
      <c r="Y278" s="22" t="str">
        <f>IF(AND(A278="discus 0.75", AND(D278='club records'!$F$21, E278&gt;='club records'!$G$21)), "CR", " ")</f>
        <v xml:space="preserve"> </v>
      </c>
      <c r="Z278" s="22" t="str">
        <f>IF(AND(A278="discus 1", OR(AND(D278='club records'!$F$22, E278&gt;='club records'!$G$22), AND(D278='club records'!$F$23, E278&gt;='club records'!$G$23), AND(D278='club records'!$F$24, E278&gt;='club records'!$G$24), AND(D278='club records'!$F$25, E278&gt;='club records'!$G$25))), "CR", " ")</f>
        <v xml:space="preserve"> </v>
      </c>
      <c r="AA278" s="22" t="str">
        <f>IF(AND(A278="hammer 3", OR(AND(D278='club records'!$F$26, E278&gt;='club records'!$G$26), AND(D278='club records'!$F$27, E278&gt;='club records'!$G$27), AND(D278='club records'!$F$28, E278&gt;='club records'!$G$28))), "CR", " ")</f>
        <v xml:space="preserve"> </v>
      </c>
      <c r="AB278" s="22" t="str">
        <f>IF(AND(A278="hammer 4", OR(AND(D278='club records'!$F$29, E278&gt;='club records'!$G$29), AND(D278='club records'!$F$30, E278&gt;='club records'!$G$30))), "CR", " ")</f>
        <v xml:space="preserve"> </v>
      </c>
      <c r="AC278" s="22" t="str">
        <f>IF(AND(A278="javelin 400", AND(D278='club records'!$F$31, E278&gt;='club records'!$G$31)), "CR", " ")</f>
        <v xml:space="preserve"> </v>
      </c>
      <c r="AD278" s="22" t="str">
        <f>IF(AND(A278="javelin 500", OR(AND(D278='club records'!$F$32, E278&gt;='club records'!$G$32), AND(D278='club records'!$F$33, E278&gt;='club records'!$G$33))), "CR", " ")</f>
        <v xml:space="preserve"> </v>
      </c>
      <c r="AE278" s="22" t="str">
        <f>IF(AND(A278="javelin 600", OR(AND(D278='club records'!$F$34, E278&gt;='club records'!$G$34), AND(D278='club records'!$F$35, E278&gt;='club records'!$G$35))), "CR", " ")</f>
        <v xml:space="preserve"> </v>
      </c>
      <c r="AF278" s="22" t="str">
        <f>IF(AND(A278="shot 2.72", AND(D278='club records'!$F$36, E278&gt;='club records'!$G$36)), "CR", " ")</f>
        <v xml:space="preserve"> </v>
      </c>
      <c r="AG278" s="22" t="str">
        <f>IF(AND(A278="shot 3", OR(AND(D278='club records'!$F$37, E278&gt;='club records'!$G$37), AND(D278='club records'!$F$38, E278&gt;='club records'!$G$38))), "CR", " ")</f>
        <v xml:space="preserve"> </v>
      </c>
      <c r="AH278" s="22" t="str">
        <f>IF(AND(A278="shot 4", OR(AND(D278='club records'!$F$39, E278&gt;='club records'!$G$39), AND(D278='club records'!$F$40, E278&gt;='club records'!$G$40))), "CR", " ")</f>
        <v xml:space="preserve"> </v>
      </c>
      <c r="AI278" s="22" t="str">
        <f>IF(AND(A278="70H", AND(D278='club records'!$J$6, E278&lt;='club records'!$K$6)), "CR", " ")</f>
        <v xml:space="preserve"> </v>
      </c>
      <c r="AJ278" s="22" t="str">
        <f>IF(AND(A278="75H", AND(D278='club records'!$J$7, E278&lt;='club records'!$K$7)), "CR", " ")</f>
        <v xml:space="preserve"> </v>
      </c>
      <c r="AK278" s="22" t="str">
        <f>IF(AND(A278="80H", AND(D278='club records'!$J$8, E278&lt;='club records'!$K$8)), "CR", " ")</f>
        <v xml:space="preserve"> </v>
      </c>
      <c r="AL278" s="22" t="str">
        <f>IF(AND(A278="100H", OR(AND(D278='club records'!$J$9, E278&lt;='club records'!$K$9), AND(D278='club records'!$J$10, E278&lt;='club records'!$K$10))), "CR", " ")</f>
        <v xml:space="preserve"> </v>
      </c>
      <c r="AM278" s="22" t="str">
        <f>IF(AND(A278="300H", AND(D278='club records'!$J$11, E278&lt;='club records'!$K$11)), "CR", " ")</f>
        <v xml:space="preserve"> </v>
      </c>
      <c r="AN278" s="22" t="str">
        <f>IF(AND(A278="400H", OR(AND(D278='club records'!$J$12, E278&lt;='club records'!$K$12), AND(D278='club records'!$J$13, E278&lt;='club records'!$K$13), AND(D278='club records'!$J$14, E278&lt;='club records'!$K$14))), "CR", " ")</f>
        <v xml:space="preserve"> </v>
      </c>
      <c r="AO278" s="22" t="str">
        <f>IF(AND(A278="1500SC", OR(AND(D278='club records'!$J$15, E278&lt;='club records'!$K$15), AND(D278='club records'!$J$16, E278&lt;='club records'!$K$16))), "CR", " ")</f>
        <v xml:space="preserve"> </v>
      </c>
      <c r="AP278" s="22" t="str">
        <f>IF(AND(A278="2000SC", OR(AND(D278='club records'!$J$18, E278&lt;='club records'!$K$18), AND(D278='club records'!$J$19, E278&lt;='club records'!$K$19))), "CR", " ")</f>
        <v xml:space="preserve"> </v>
      </c>
      <c r="AQ278" s="22" t="str">
        <f>IF(AND(A278="3000SC", AND(D278='club records'!$J$21, E278&lt;='club records'!$K$21)), "CR", " ")</f>
        <v xml:space="preserve"> </v>
      </c>
      <c r="AR278" s="21" t="str">
        <f>IF(AND(A278="4x100", OR(AND(D278='club records'!$N$1, E278&lt;='club records'!$O$1), AND(D278='club records'!$N$2, E278&lt;='club records'!$O$2), AND(D278='club records'!$N$3, E278&lt;='club records'!$O$3), AND(D278='club records'!$N$4, E278&lt;='club records'!$O$4), AND(D278='club records'!$N$5, E278&lt;='club records'!$O$5))), "CR", " ")</f>
        <v xml:space="preserve"> </v>
      </c>
      <c r="AS278" s="21" t="str">
        <f>IF(AND(A278="4x200", OR(AND(D278='club records'!$N$6, E278&lt;='club records'!$O$6), AND(D278='club records'!$N$7, E278&lt;='club records'!$O$7), AND(D278='club records'!$N$8, E278&lt;='club records'!$O$8), AND(D278='club records'!$N$9, E278&lt;='club records'!$O$9), AND(D278='club records'!$N$10, E278&lt;='club records'!$O$10))), "CR", " ")</f>
        <v xml:space="preserve"> </v>
      </c>
      <c r="AT278" s="21" t="str">
        <f>IF(AND(A278="4x300", OR(AND(D278='club records'!$N$11, E278&lt;='club records'!$O$11), AND(D278='club records'!$N$12, E278&lt;='club records'!$O$12))), "CR", " ")</f>
        <v xml:space="preserve"> </v>
      </c>
      <c r="AU278" s="21" t="str">
        <f>IF(AND(A278="4x400", OR(AND(D278='club records'!$N$13, E278&lt;='club records'!$O$13), AND(D278='club records'!$N$14, E278&lt;='club records'!$O$14), AND(D278='club records'!$N$15, E278&lt;='club records'!$O$15))), "CR", " ")</f>
        <v xml:space="preserve"> </v>
      </c>
      <c r="AV278" s="21" t="str">
        <f>IF(AND(A278="3x800", OR(AND(D278='club records'!$N$16, E278&lt;='club records'!$O$16), AND(D278='club records'!$N$17, E278&lt;='club records'!$O$17), AND(D278='club records'!$N$18, E278&lt;='club records'!$O$18), AND(D278='club records'!$N$19, E278&lt;='club records'!$O$19))), "CR", " ")</f>
        <v xml:space="preserve"> </v>
      </c>
      <c r="AW278" s="21" t="str">
        <f>IF(AND(A278="pentathlon", OR(AND(D278='club records'!$N$21, E278&gt;='club records'!$O$21), AND(D278='club records'!$N$22, E278&gt;='club records'!$O$22), AND(D278='club records'!$N$23, E278&gt;='club records'!$O$23), AND(D278='club records'!$N$24, E278&gt;='club records'!$O$24), AND(D278='club records'!$N$25, E278&gt;='club records'!$O$25))), "CR", " ")</f>
        <v xml:space="preserve"> </v>
      </c>
      <c r="AX278" s="21" t="str">
        <f>IF(AND(A278="heptathlon", OR(AND(D278='club records'!$N$26, E278&gt;='club records'!$O$26), AND(D278='club records'!$N$27, E278&gt;='club records'!$O$27), AND(D278='club records'!$N$28, E278&gt;='club records'!$O$28), )), "CR", " ")</f>
        <v xml:space="preserve"> </v>
      </c>
    </row>
    <row r="279" spans="1:50" ht="15" x14ac:dyDescent="0.25">
      <c r="A279" s="2" t="s">
        <v>170</v>
      </c>
      <c r="B279" s="2" t="s">
        <v>118</v>
      </c>
      <c r="C279" s="2" t="s">
        <v>119</v>
      </c>
      <c r="D279" s="13" t="s">
        <v>46</v>
      </c>
      <c r="E279" s="14">
        <v>16.350000000000001</v>
      </c>
      <c r="F279" s="19">
        <v>43604</v>
      </c>
      <c r="G279" s="2" t="s">
        <v>341</v>
      </c>
      <c r="H279" s="2" t="s">
        <v>386</v>
      </c>
      <c r="I279" s="20" t="str">
        <f>IF(OR(K279="CR", J279="CR", L279="CR", M279="CR", N279="CR", O279="CR", P279="CR", Q279="CR", R279="CR", S279="CR",T279="CR", U279="CR", V279="CR", W279="CR", X279="CR", Y279="CR", Z279="CR", AA279="CR", AB279="CR", AC279="CR", AD279="CR", AE279="CR", AF279="CR", AG279="CR", AH279="CR", AI279="CR", AJ279="CR", AK279="CR", AL279="CR", AM279="CR", AN279="CR", AO279="CR", AP279="CR", AQ279="CR", AR279="CR", AS279="CR", AT279="CR", AU279="CR", AV279="CR", AW279="CR", AX279="CR"), "***CLUB RECORD***", "")</f>
        <v/>
      </c>
      <c r="J279" s="21" t="str">
        <f>IF(AND(A279=100, OR(AND(D279='club records'!$B$6, E279&lt;='club records'!$C$6), AND(D279='club records'!$B$7, E279&lt;='club records'!$C$7), AND(D279='club records'!$B$8, E279&lt;='club records'!$C$8), AND(D279='club records'!$B$9, E279&lt;='club records'!$C$9), AND(D279='club records'!$B$10, E279&lt;='club records'!$C$10))),"CR"," ")</f>
        <v xml:space="preserve"> </v>
      </c>
      <c r="K279" s="21" t="str">
        <f>IF(AND(A279=200, OR(AND(D279='club records'!$B$11, E279&lt;='club records'!$C$11), AND(D279='club records'!$B$12, E279&lt;='club records'!$C$12), AND(D279='club records'!$B$13, E279&lt;='club records'!$C$13), AND(D279='club records'!$B$14, E279&lt;='club records'!$C$14), AND(D279='club records'!$B$15, E279&lt;='club records'!$C$15))),"CR"," ")</f>
        <v xml:space="preserve"> </v>
      </c>
      <c r="L279" s="21" t="str">
        <f>IF(AND(A279=300, OR(AND(D279='club records'!$B$16, E279&lt;='club records'!$C$16), AND(D279='club records'!$B$17, E279&lt;='club records'!$C$17))),"CR"," ")</f>
        <v xml:space="preserve"> </v>
      </c>
      <c r="M279" s="21" t="str">
        <f>IF(AND(A279=400, OR(AND(D279='club records'!$B$19, E279&lt;='club records'!$C$19), AND(D279='club records'!$B$20, E279&lt;='club records'!$C$20), AND(D279='club records'!$B$21, E279&lt;='club records'!$C$21))),"CR"," ")</f>
        <v xml:space="preserve"> </v>
      </c>
      <c r="N279" s="21" t="str">
        <f>IF(AND(A279=800, OR(AND(D279='club records'!$B$22, E279&lt;='club records'!$C$22), AND(D279='club records'!$B$23, E279&lt;='club records'!$C$23), AND(D279='club records'!$B$24, E279&lt;='club records'!$C$24), AND(D279='club records'!$B$25, E279&lt;='club records'!$C$25), AND(D279='club records'!$B$26, E279&lt;='club records'!$C$26))),"CR"," ")</f>
        <v xml:space="preserve"> </v>
      </c>
      <c r="O279" s="21" t="str">
        <f>IF(AND(A279=1200, AND(D279='club records'!$B$28, E279&lt;='club records'!$C$28)),"CR"," ")</f>
        <v xml:space="preserve"> </v>
      </c>
      <c r="P279" s="21" t="str">
        <f>IF(AND(A279=1500, OR(AND(D279='club records'!$B$29, E279&lt;='club records'!$C$29), AND(D279='club records'!$B$30, E279&lt;='club records'!$C$30), AND(D279='club records'!$B$31, E279&lt;='club records'!$C$31), AND(D279='club records'!$B$32, E279&lt;='club records'!$C$32), AND(D279='club records'!$B$33, E279&lt;='club records'!$C$33))),"CR"," ")</f>
        <v xml:space="preserve"> </v>
      </c>
      <c r="Q279" s="21" t="str">
        <f>IF(AND(A279="1M", AND(D279='club records'!$B$37,E279&lt;='club records'!$C$37)),"CR"," ")</f>
        <v xml:space="preserve"> </v>
      </c>
      <c r="R279" s="21" t="str">
        <f>IF(AND(A279=3000, OR(AND(D279='club records'!$B$39, E279&lt;='club records'!$C$39), AND(D279='club records'!$B$40, E279&lt;='club records'!$C$40), AND(D279='club records'!$B$41, E279&lt;='club records'!$C$41))),"CR"," ")</f>
        <v xml:space="preserve"> </v>
      </c>
      <c r="S279" s="21" t="str">
        <f>IF(AND(A279=5000, OR(AND(D279='club records'!$B$42, E279&lt;='club records'!$C$42), AND(D279='club records'!$B$43, E279&lt;='club records'!$C$43))),"CR"," ")</f>
        <v xml:space="preserve"> </v>
      </c>
      <c r="T279" s="21" t="str">
        <f>IF(AND(A279=10000, OR(AND(D279='club records'!$B$44, E279&lt;='club records'!$C$44), AND(D279='club records'!$B$45, E279&lt;='club records'!$C$45))),"CR"," ")</f>
        <v xml:space="preserve"> </v>
      </c>
      <c r="U279" s="22" t="str">
        <f>IF(AND(A279="high jump", OR(AND(D279='club records'!$F$1, E279&gt;='club records'!$G$1), AND(D279='club records'!$F$2, E279&gt;='club records'!$G$2), AND(D279='club records'!$F$3, E279&gt;='club records'!$G$3),AND(D279='club records'!$F$4, E279&gt;='club records'!$G$4), AND(D279='club records'!$F$5, E279&gt;='club records'!$G$5))), "CR", " ")</f>
        <v xml:space="preserve"> </v>
      </c>
      <c r="V279" s="22" t="str">
        <f>IF(AND(A279="long jump", OR(AND(D279='club records'!$F$6, E279&gt;='club records'!$G$6), AND(D279='club records'!$F$7, E279&gt;='club records'!$G$7), AND(D279='club records'!$F$8, E279&gt;='club records'!$G$8), AND(D279='club records'!$F$9, E279&gt;='club records'!$G$9), AND(D279='club records'!$F$10, E279&gt;='club records'!$G$10))), "CR", " ")</f>
        <v xml:space="preserve"> </v>
      </c>
      <c r="W279" s="22" t="str">
        <f>IF(AND(A279="triple jump", OR(AND(D279='club records'!$F$11, E279&gt;='club records'!$G$11), AND(D279='club records'!$F$12, E279&gt;='club records'!$G$12), AND(D279='club records'!$F$13, E279&gt;='club records'!$G$13), AND(D279='club records'!$F$14, E279&gt;='club records'!$G$14), AND(D279='club records'!$F$15, E279&gt;='club records'!$G$15))), "CR", " ")</f>
        <v xml:space="preserve"> </v>
      </c>
      <c r="X279" s="22" t="str">
        <f>IF(AND(A279="pole vault", OR(AND(D279='club records'!$F$16, E279&gt;='club records'!$G$16), AND(D279='club records'!$F$17, E279&gt;='club records'!$G$17), AND(D279='club records'!$F$18, E279&gt;='club records'!$G$18), AND(D279='club records'!$F$19, E279&gt;='club records'!$G$19), AND(D279='club records'!$F$20, E279&gt;='club records'!$G$20))), "CR", " ")</f>
        <v xml:space="preserve"> </v>
      </c>
      <c r="Y279" s="22" t="str">
        <f>IF(AND(A279="discus 0.75", AND(D279='club records'!$F$21, E279&gt;='club records'!$G$21)), "CR", " ")</f>
        <v xml:space="preserve"> </v>
      </c>
      <c r="Z279" s="22" t="str">
        <f>IF(AND(A279="discus 1", OR(AND(D279='club records'!$F$22, E279&gt;='club records'!$G$22), AND(D279='club records'!$F$23, E279&gt;='club records'!$G$23), AND(D279='club records'!$F$24, E279&gt;='club records'!$G$24), AND(D279='club records'!$F$25, E279&gt;='club records'!$G$25))), "CR", " ")</f>
        <v xml:space="preserve"> </v>
      </c>
      <c r="AA279" s="22" t="str">
        <f>IF(AND(A279="hammer 3", OR(AND(D279='club records'!$F$26, E279&gt;='club records'!$G$26), AND(D279='club records'!$F$27, E279&gt;='club records'!$G$27), AND(D279='club records'!$F$28, E279&gt;='club records'!$G$28))), "CR", " ")</f>
        <v xml:space="preserve"> </v>
      </c>
      <c r="AB279" s="22" t="str">
        <f>IF(AND(A279="hammer 4", OR(AND(D279='club records'!$F$29, E279&gt;='club records'!$G$29), AND(D279='club records'!$F$30, E279&gt;='club records'!$G$30))), "CR", " ")</f>
        <v xml:space="preserve"> </v>
      </c>
      <c r="AC279" s="22" t="str">
        <f>IF(AND(A279="javelin 400", AND(D279='club records'!$F$31, E279&gt;='club records'!$G$31)), "CR", " ")</f>
        <v xml:space="preserve"> </v>
      </c>
      <c r="AD279" s="22" t="str">
        <f>IF(AND(A279="javelin 500", OR(AND(D279='club records'!$F$32, E279&gt;='club records'!$G$32), AND(D279='club records'!$F$33, E279&gt;='club records'!$G$33))), "CR", " ")</f>
        <v xml:space="preserve"> </v>
      </c>
      <c r="AE279" s="22" t="str">
        <f>IF(AND(A279="javelin 600", OR(AND(D279='club records'!$F$34, E279&gt;='club records'!$G$34), AND(D279='club records'!$F$35, E279&gt;='club records'!$G$35))), "CR", " ")</f>
        <v xml:space="preserve"> </v>
      </c>
      <c r="AF279" s="22" t="str">
        <f>IF(AND(A279="shot 2.72", AND(D279='club records'!$F$36, E279&gt;='club records'!$G$36)), "CR", " ")</f>
        <v xml:space="preserve"> </v>
      </c>
      <c r="AG279" s="22" t="str">
        <f>IF(AND(A279="shot 3", OR(AND(D279='club records'!$F$37, E279&gt;='club records'!$G$37), AND(D279='club records'!$F$38, E279&gt;='club records'!$G$38))), "CR", " ")</f>
        <v xml:space="preserve"> </v>
      </c>
      <c r="AH279" s="22" t="str">
        <f>IF(AND(A279="shot 4", OR(AND(D279='club records'!$F$39, E279&gt;='club records'!$G$39), AND(D279='club records'!$F$40, E279&gt;='club records'!$G$40))), "CR", " ")</f>
        <v xml:space="preserve"> </v>
      </c>
      <c r="AI279" s="22" t="str">
        <f>IF(AND(A279="70H", AND(D279='club records'!$J$6, E279&lt;='club records'!$K$6)), "CR", " ")</f>
        <v xml:space="preserve"> </v>
      </c>
      <c r="AJ279" s="22" t="str">
        <f>IF(AND(A279="75H", AND(D279='club records'!$J$7, E279&lt;='club records'!$K$7)), "CR", " ")</f>
        <v xml:space="preserve"> </v>
      </c>
      <c r="AK279" s="22" t="str">
        <f>IF(AND(A279="80H", AND(D279='club records'!$J$8, E279&lt;='club records'!$K$8)), "CR", " ")</f>
        <v xml:space="preserve"> </v>
      </c>
      <c r="AL279" s="22" t="str">
        <f>IF(AND(A279="100H", OR(AND(D279='club records'!$J$9, E279&lt;='club records'!$K$9), AND(D279='club records'!$J$10, E279&lt;='club records'!$K$10))), "CR", " ")</f>
        <v xml:space="preserve"> </v>
      </c>
      <c r="AM279" s="22" t="str">
        <f>IF(AND(A279="300H", AND(D279='club records'!$J$11, E279&lt;='club records'!$K$11)), "CR", " ")</f>
        <v xml:space="preserve"> </v>
      </c>
      <c r="AN279" s="22" t="str">
        <f>IF(AND(A279="400H", OR(AND(D279='club records'!$J$12, E279&lt;='club records'!$K$12), AND(D279='club records'!$J$13, E279&lt;='club records'!$K$13), AND(D279='club records'!$J$14, E279&lt;='club records'!$K$14))), "CR", " ")</f>
        <v xml:space="preserve"> </v>
      </c>
      <c r="AO279" s="22" t="str">
        <f>IF(AND(A279="1500SC", OR(AND(D279='club records'!$J$15, E279&lt;='club records'!$K$15), AND(D279='club records'!$J$16, E279&lt;='club records'!$K$16))), "CR", " ")</f>
        <v xml:space="preserve"> </v>
      </c>
      <c r="AP279" s="22" t="str">
        <f>IF(AND(A279="2000SC", OR(AND(D279='club records'!$J$18, E279&lt;='club records'!$K$18), AND(D279='club records'!$J$19, E279&lt;='club records'!$K$19))), "CR", " ")</f>
        <v xml:space="preserve"> </v>
      </c>
      <c r="AQ279" s="22" t="str">
        <f>IF(AND(A279="3000SC", AND(D279='club records'!$J$21, E279&lt;='club records'!$K$21)), "CR", " ")</f>
        <v xml:space="preserve"> </v>
      </c>
      <c r="AR279" s="21" t="str">
        <f>IF(AND(A279="4x100", OR(AND(D279='club records'!$N$1, E279&lt;='club records'!$O$1), AND(D279='club records'!$N$2, E279&lt;='club records'!$O$2), AND(D279='club records'!$N$3, E279&lt;='club records'!$O$3), AND(D279='club records'!$N$4, E279&lt;='club records'!$O$4), AND(D279='club records'!$N$5, E279&lt;='club records'!$O$5))), "CR", " ")</f>
        <v xml:space="preserve"> </v>
      </c>
      <c r="AS279" s="21" t="str">
        <f>IF(AND(A279="4x200", OR(AND(D279='club records'!$N$6, E279&lt;='club records'!$O$6), AND(D279='club records'!$N$7, E279&lt;='club records'!$O$7), AND(D279='club records'!$N$8, E279&lt;='club records'!$O$8), AND(D279='club records'!$N$9, E279&lt;='club records'!$O$9), AND(D279='club records'!$N$10, E279&lt;='club records'!$O$10))), "CR", " ")</f>
        <v xml:space="preserve"> </v>
      </c>
      <c r="AT279" s="21" t="str">
        <f>IF(AND(A279="4x300", OR(AND(D279='club records'!$N$11, E279&lt;='club records'!$O$11), AND(D279='club records'!$N$12, E279&lt;='club records'!$O$12))), "CR", " ")</f>
        <v xml:space="preserve"> </v>
      </c>
      <c r="AU279" s="21" t="str">
        <f>IF(AND(A279="4x400", OR(AND(D279='club records'!$N$13, E279&lt;='club records'!$O$13), AND(D279='club records'!$N$14, E279&lt;='club records'!$O$14), AND(D279='club records'!$N$15, E279&lt;='club records'!$O$15))), "CR", " ")</f>
        <v xml:space="preserve"> </v>
      </c>
      <c r="AV279" s="21" t="str">
        <f>IF(AND(A279="3x800", OR(AND(D279='club records'!$N$16, E279&lt;='club records'!$O$16), AND(D279='club records'!$N$17, E279&lt;='club records'!$O$17), AND(D279='club records'!$N$18, E279&lt;='club records'!$O$18), AND(D279='club records'!$N$19, E279&lt;='club records'!$O$19))), "CR", " ")</f>
        <v xml:space="preserve"> </v>
      </c>
      <c r="AW279" s="21" t="str">
        <f>IF(AND(A279="pentathlon", OR(AND(D279='club records'!$N$21, E279&gt;='club records'!$O$21), AND(D279='club records'!$N$22, E279&gt;='club records'!$O$22), AND(D279='club records'!$N$23, E279&gt;='club records'!$O$23), AND(D279='club records'!$N$24, E279&gt;='club records'!$O$24), AND(D279='club records'!$N$25, E279&gt;='club records'!$O$25))), "CR", " ")</f>
        <v xml:space="preserve"> </v>
      </c>
      <c r="AX279" s="21" t="str">
        <f>IF(AND(A279="heptathlon", OR(AND(D279='club records'!$N$26, E279&gt;='club records'!$O$26), AND(D279='club records'!$N$27, E279&gt;='club records'!$O$27), AND(D279='club records'!$N$28, E279&gt;='club records'!$O$28), )), "CR", " ")</f>
        <v xml:space="preserve"> </v>
      </c>
    </row>
    <row r="280" spans="1:50" ht="15" x14ac:dyDescent="0.25">
      <c r="A280" s="2" t="s">
        <v>171</v>
      </c>
      <c r="B280" s="2" t="s">
        <v>351</v>
      </c>
      <c r="C280" s="2" t="s">
        <v>68</v>
      </c>
      <c r="D280" s="13" t="s">
        <v>46</v>
      </c>
      <c r="E280" s="14">
        <v>13.74</v>
      </c>
      <c r="F280" s="19">
        <v>43639</v>
      </c>
      <c r="G280" s="2" t="s">
        <v>415</v>
      </c>
      <c r="H280" s="2" t="s">
        <v>469</v>
      </c>
      <c r="I280" s="20" t="s">
        <v>430</v>
      </c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1"/>
      <c r="AS280" s="21"/>
      <c r="AT280" s="21"/>
      <c r="AU280" s="21"/>
      <c r="AV280" s="21"/>
      <c r="AW280" s="21"/>
      <c r="AX280" s="21"/>
    </row>
    <row r="281" spans="1:50" ht="15" x14ac:dyDescent="0.25">
      <c r="A281" s="2" t="s">
        <v>171</v>
      </c>
      <c r="B281" s="2" t="s">
        <v>118</v>
      </c>
      <c r="C281" s="2" t="s">
        <v>119</v>
      </c>
      <c r="D281" s="13" t="s">
        <v>46</v>
      </c>
      <c r="E281" s="14">
        <v>22.9</v>
      </c>
      <c r="F281" s="19">
        <v>43604</v>
      </c>
      <c r="G281" s="2" t="s">
        <v>341</v>
      </c>
      <c r="H281" s="2" t="s">
        <v>386</v>
      </c>
      <c r="I281" s="20" t="str">
        <f>IF(OR(K281="CR", J281="CR", L281="CR", M281="CR", N281="CR", O281="CR", P281="CR", Q281="CR", R281="CR", S281="CR",T281="CR", U281="CR", V281="CR", W281="CR", X281="CR", Y281="CR", Z281="CR", AA281="CR", AB281="CR", AC281="CR", AD281="CR", AE281="CR", AF281="CR", AG281="CR", AH281="CR", AI281="CR", AJ281="CR", AK281="CR", AL281="CR", AM281="CR", AN281="CR", AO281="CR", AP281="CR", AQ281="CR", AR281="CR", AS281="CR", AT281="CR", AU281="CR", AV281="CR", AW281="CR", AX281="CR"), "***CLUB RECORD***", "")</f>
        <v/>
      </c>
      <c r="J281" s="21" t="str">
        <f>IF(AND(A281=100, OR(AND(D281='club records'!$B$6, E281&lt;='club records'!$C$6), AND(D281='club records'!$B$7, E281&lt;='club records'!$C$7), AND(D281='club records'!$B$8, E281&lt;='club records'!$C$8), AND(D281='club records'!$B$9, E281&lt;='club records'!$C$9), AND(D281='club records'!$B$10, E281&lt;='club records'!$C$10))),"CR"," ")</f>
        <v xml:space="preserve"> </v>
      </c>
      <c r="K281" s="21" t="str">
        <f>IF(AND(A281=200, OR(AND(D281='club records'!$B$11, E281&lt;='club records'!$C$11), AND(D281='club records'!$B$12, E281&lt;='club records'!$C$12), AND(D281='club records'!$B$13, E281&lt;='club records'!$C$13), AND(D281='club records'!$B$14, E281&lt;='club records'!$C$14), AND(D281='club records'!$B$15, E281&lt;='club records'!$C$15))),"CR"," ")</f>
        <v xml:space="preserve"> </v>
      </c>
      <c r="L281" s="21" t="str">
        <f>IF(AND(A281=300, OR(AND(D281='club records'!$B$16, E281&lt;='club records'!$C$16), AND(D281='club records'!$B$17, E281&lt;='club records'!$C$17))),"CR"," ")</f>
        <v xml:space="preserve"> </v>
      </c>
      <c r="M281" s="21" t="str">
        <f>IF(AND(A281=400, OR(AND(D281='club records'!$B$19, E281&lt;='club records'!$C$19), AND(D281='club records'!$B$20, E281&lt;='club records'!$C$20), AND(D281='club records'!$B$21, E281&lt;='club records'!$C$21))),"CR"," ")</f>
        <v xml:space="preserve"> </v>
      </c>
      <c r="N281" s="21" t="str">
        <f>IF(AND(A281=800, OR(AND(D281='club records'!$B$22, E281&lt;='club records'!$C$22), AND(D281='club records'!$B$23, E281&lt;='club records'!$C$23), AND(D281='club records'!$B$24, E281&lt;='club records'!$C$24), AND(D281='club records'!$B$25, E281&lt;='club records'!$C$25), AND(D281='club records'!$B$26, E281&lt;='club records'!$C$26))),"CR"," ")</f>
        <v xml:space="preserve"> </v>
      </c>
      <c r="O281" s="21" t="str">
        <f>IF(AND(A281=1200, AND(D281='club records'!$B$28, E281&lt;='club records'!$C$28)),"CR"," ")</f>
        <v xml:space="preserve"> </v>
      </c>
      <c r="P281" s="21" t="str">
        <f>IF(AND(A281=1500, OR(AND(D281='club records'!$B$29, E281&lt;='club records'!$C$29), AND(D281='club records'!$B$30, E281&lt;='club records'!$C$30), AND(D281='club records'!$B$31, E281&lt;='club records'!$C$31), AND(D281='club records'!$B$32, E281&lt;='club records'!$C$32), AND(D281='club records'!$B$33, E281&lt;='club records'!$C$33))),"CR"," ")</f>
        <v xml:space="preserve"> </v>
      </c>
      <c r="Q281" s="21" t="str">
        <f>IF(AND(A281="1M", AND(D281='club records'!$B$37,E281&lt;='club records'!$C$37)),"CR"," ")</f>
        <v xml:space="preserve"> </v>
      </c>
      <c r="R281" s="21" t="str">
        <f>IF(AND(A281=3000, OR(AND(D281='club records'!$B$39, E281&lt;='club records'!$C$39), AND(D281='club records'!$B$40, E281&lt;='club records'!$C$40), AND(D281='club records'!$B$41, E281&lt;='club records'!$C$41))),"CR"," ")</f>
        <v xml:space="preserve"> </v>
      </c>
      <c r="S281" s="21" t="str">
        <f>IF(AND(A281=5000, OR(AND(D281='club records'!$B$42, E281&lt;='club records'!$C$42), AND(D281='club records'!$B$43, E281&lt;='club records'!$C$43))),"CR"," ")</f>
        <v xml:space="preserve"> </v>
      </c>
      <c r="T281" s="21" t="str">
        <f>IF(AND(A281=10000, OR(AND(D281='club records'!$B$44, E281&lt;='club records'!$C$44), AND(D281='club records'!$B$45, E281&lt;='club records'!$C$45))),"CR"," ")</f>
        <v xml:space="preserve"> </v>
      </c>
      <c r="U281" s="22" t="str">
        <f>IF(AND(A281="high jump", OR(AND(D281='club records'!$F$1, E281&gt;='club records'!$G$1), AND(D281='club records'!$F$2, E281&gt;='club records'!$G$2), AND(D281='club records'!$F$3, E281&gt;='club records'!$G$3),AND(D281='club records'!$F$4, E281&gt;='club records'!$G$4), AND(D281='club records'!$F$5, E281&gt;='club records'!$G$5))), "CR", " ")</f>
        <v xml:space="preserve"> </v>
      </c>
      <c r="V281" s="22" t="str">
        <f>IF(AND(A281="long jump", OR(AND(D281='club records'!$F$6, E281&gt;='club records'!$G$6), AND(D281='club records'!$F$7, E281&gt;='club records'!$G$7), AND(D281='club records'!$F$8, E281&gt;='club records'!$G$8), AND(D281='club records'!$F$9, E281&gt;='club records'!$G$9), AND(D281='club records'!$F$10, E281&gt;='club records'!$G$10))), "CR", " ")</f>
        <v xml:space="preserve"> </v>
      </c>
      <c r="W281" s="22" t="str">
        <f>IF(AND(A281="triple jump", OR(AND(D281='club records'!$F$11, E281&gt;='club records'!$G$11), AND(D281='club records'!$F$12, E281&gt;='club records'!$G$12), AND(D281='club records'!$F$13, E281&gt;='club records'!$G$13), AND(D281='club records'!$F$14, E281&gt;='club records'!$G$14), AND(D281='club records'!$F$15, E281&gt;='club records'!$G$15))), "CR", " ")</f>
        <v xml:space="preserve"> </v>
      </c>
      <c r="X281" s="22" t="str">
        <f>IF(AND(A281="pole vault", OR(AND(D281='club records'!$F$16, E281&gt;='club records'!$G$16), AND(D281='club records'!$F$17, E281&gt;='club records'!$G$17), AND(D281='club records'!$F$18, E281&gt;='club records'!$G$18), AND(D281='club records'!$F$19, E281&gt;='club records'!$G$19), AND(D281='club records'!$F$20, E281&gt;='club records'!$G$20))), "CR", " ")</f>
        <v xml:space="preserve"> </v>
      </c>
      <c r="Y281" s="22" t="str">
        <f>IF(AND(A281="discus 0.75", AND(D281='club records'!$F$21, E281&gt;='club records'!$G$21)), "CR", " ")</f>
        <v xml:space="preserve"> </v>
      </c>
      <c r="Z281" s="22" t="str">
        <f>IF(AND(A281="discus 1", OR(AND(D281='club records'!$F$22, E281&gt;='club records'!$G$22), AND(D281='club records'!$F$23, E281&gt;='club records'!$G$23), AND(D281='club records'!$F$24, E281&gt;='club records'!$G$24), AND(D281='club records'!$F$25, E281&gt;='club records'!$G$25))), "CR", " ")</f>
        <v xml:space="preserve"> </v>
      </c>
      <c r="AA281" s="22" t="str">
        <f>IF(AND(A281="hammer 3", OR(AND(D281='club records'!$F$26, E281&gt;='club records'!$G$26), AND(D281='club records'!$F$27, E281&gt;='club records'!$G$27), AND(D281='club records'!$F$28, E281&gt;='club records'!$G$28))), "CR", " ")</f>
        <v xml:space="preserve"> </v>
      </c>
      <c r="AB281" s="22" t="str">
        <f>IF(AND(A281="hammer 4", OR(AND(D281='club records'!$F$29, E281&gt;='club records'!$G$29), AND(D281='club records'!$F$30, E281&gt;='club records'!$G$30))), "CR", " ")</f>
        <v xml:space="preserve"> </v>
      </c>
      <c r="AC281" s="22" t="str">
        <f>IF(AND(A281="javelin 400", AND(D281='club records'!$F$31, E281&gt;='club records'!$G$31)), "CR", " ")</f>
        <v xml:space="preserve"> </v>
      </c>
      <c r="AD281" s="22" t="str">
        <f>IF(AND(A281="javelin 500", OR(AND(D281='club records'!$F$32, E281&gt;='club records'!$G$32), AND(D281='club records'!$F$33, E281&gt;='club records'!$G$33))), "CR", " ")</f>
        <v xml:space="preserve"> </v>
      </c>
      <c r="AE281" s="22" t="str">
        <f>IF(AND(A281="javelin 600", OR(AND(D281='club records'!$F$34, E281&gt;='club records'!$G$34), AND(D281='club records'!$F$35, E281&gt;='club records'!$G$35))), "CR", " ")</f>
        <v xml:space="preserve"> </v>
      </c>
      <c r="AF281" s="22" t="str">
        <f>IF(AND(A281="shot 2.72", AND(D281='club records'!$F$36, E281&gt;='club records'!$G$36)), "CR", " ")</f>
        <v xml:space="preserve"> </v>
      </c>
      <c r="AG281" s="22" t="str">
        <f>IF(AND(A281="shot 3", OR(AND(D281='club records'!$F$37, E281&gt;='club records'!$G$37), AND(D281='club records'!$F$38, E281&gt;='club records'!$G$38))), "CR", " ")</f>
        <v xml:space="preserve"> </v>
      </c>
      <c r="AH281" s="22" t="str">
        <f>IF(AND(A281="shot 4", OR(AND(D281='club records'!$F$39, E281&gt;='club records'!$G$39), AND(D281='club records'!$F$40, E281&gt;='club records'!$G$40))), "CR", " ")</f>
        <v xml:space="preserve"> </v>
      </c>
      <c r="AI281" s="22" t="str">
        <f>IF(AND(A281="70H", AND(D281='club records'!$J$6, E281&lt;='club records'!$K$6)), "CR", " ")</f>
        <v xml:space="preserve"> </v>
      </c>
      <c r="AJ281" s="22" t="str">
        <f>IF(AND(A281="75H", AND(D281='club records'!$J$7, E281&lt;='club records'!$K$7)), "CR", " ")</f>
        <v xml:space="preserve"> </v>
      </c>
      <c r="AK281" s="22" t="str">
        <f>IF(AND(A281="80H", AND(D281='club records'!$J$8, E281&lt;='club records'!$K$8)), "CR", " ")</f>
        <v xml:space="preserve"> </v>
      </c>
      <c r="AL281" s="22" t="str">
        <f>IF(AND(A281="100H", OR(AND(D281='club records'!$J$9, E281&lt;='club records'!$K$9), AND(D281='club records'!$J$10, E281&lt;='club records'!$K$10))), "CR", " ")</f>
        <v xml:space="preserve"> </v>
      </c>
      <c r="AM281" s="22" t="str">
        <f>IF(AND(A281="300H", AND(D281='club records'!$J$11, E281&lt;='club records'!$K$11)), "CR", " ")</f>
        <v xml:space="preserve"> </v>
      </c>
      <c r="AN281" s="22" t="str">
        <f>IF(AND(A281="400H", OR(AND(D281='club records'!$J$12, E281&lt;='club records'!$K$12), AND(D281='club records'!$J$13, E281&lt;='club records'!$K$13), AND(D281='club records'!$J$14, E281&lt;='club records'!$K$14))), "CR", " ")</f>
        <v xml:space="preserve"> </v>
      </c>
      <c r="AO281" s="22" t="str">
        <f>IF(AND(A281="1500SC", OR(AND(D281='club records'!$J$15, E281&lt;='club records'!$K$15), AND(D281='club records'!$J$16, E281&lt;='club records'!$K$16))), "CR", " ")</f>
        <v xml:space="preserve"> </v>
      </c>
      <c r="AP281" s="22" t="str">
        <f>IF(AND(A281="2000SC", OR(AND(D281='club records'!$J$18, E281&lt;='club records'!$K$18), AND(D281='club records'!$J$19, E281&lt;='club records'!$K$19))), "CR", " ")</f>
        <v xml:space="preserve"> </v>
      </c>
      <c r="AQ281" s="22" t="str">
        <f>IF(AND(A281="3000SC", AND(D281='club records'!$J$21, E281&lt;='club records'!$K$21)), "CR", " ")</f>
        <v xml:space="preserve"> </v>
      </c>
      <c r="AR281" s="21" t="str">
        <f>IF(AND(A281="4x100", OR(AND(D281='club records'!$N$1, E281&lt;='club records'!$O$1), AND(D281='club records'!$N$2, E281&lt;='club records'!$O$2), AND(D281='club records'!$N$3, E281&lt;='club records'!$O$3), AND(D281='club records'!$N$4, E281&lt;='club records'!$O$4), AND(D281='club records'!$N$5, E281&lt;='club records'!$O$5))), "CR", " ")</f>
        <v xml:space="preserve"> </v>
      </c>
      <c r="AS281" s="21" t="str">
        <f>IF(AND(A281="4x200", OR(AND(D281='club records'!$N$6, E281&lt;='club records'!$O$6), AND(D281='club records'!$N$7, E281&lt;='club records'!$O$7), AND(D281='club records'!$N$8, E281&lt;='club records'!$O$8), AND(D281='club records'!$N$9, E281&lt;='club records'!$O$9), AND(D281='club records'!$N$10, E281&lt;='club records'!$O$10))), "CR", " ")</f>
        <v xml:space="preserve"> </v>
      </c>
      <c r="AT281" s="21" t="str">
        <f>IF(AND(A281="4x300", OR(AND(D281='club records'!$N$11, E281&lt;='club records'!$O$11), AND(D281='club records'!$N$12, E281&lt;='club records'!$O$12))), "CR", " ")</f>
        <v xml:space="preserve"> </v>
      </c>
      <c r="AU281" s="21" t="str">
        <f>IF(AND(A281="4x400", OR(AND(D281='club records'!$N$13, E281&lt;='club records'!$O$13), AND(D281='club records'!$N$14, E281&lt;='club records'!$O$14), AND(D281='club records'!$N$15, E281&lt;='club records'!$O$15))), "CR", " ")</f>
        <v xml:space="preserve"> </v>
      </c>
      <c r="AV281" s="21" t="str">
        <f>IF(AND(A281="3x800", OR(AND(D281='club records'!$N$16, E281&lt;='club records'!$O$16), AND(D281='club records'!$N$17, E281&lt;='club records'!$O$17), AND(D281='club records'!$N$18, E281&lt;='club records'!$O$18), AND(D281='club records'!$N$19, E281&lt;='club records'!$O$19))), "CR", " ")</f>
        <v xml:space="preserve"> </v>
      </c>
      <c r="AW281" s="21" t="str">
        <f>IF(AND(A281="pentathlon", OR(AND(D281='club records'!$N$21, E281&gt;='club records'!$O$21), AND(D281='club records'!$N$22, E281&gt;='club records'!$O$22), AND(D281='club records'!$N$23, E281&gt;='club records'!$O$23), AND(D281='club records'!$N$24, E281&gt;='club records'!$O$24), AND(D281='club records'!$N$25, E281&gt;='club records'!$O$25))), "CR", " ")</f>
        <v xml:space="preserve"> </v>
      </c>
      <c r="AX281" s="21" t="str">
        <f>IF(AND(A281="heptathlon", OR(AND(D281='club records'!$N$26, E281&gt;='club records'!$O$26), AND(D281='club records'!$N$27, E281&gt;='club records'!$O$27), AND(D281='club records'!$N$28, E281&gt;='club records'!$O$28), )), "CR", " ")</f>
        <v xml:space="preserve"> </v>
      </c>
    </row>
    <row r="282" spans="1:50" ht="15" x14ac:dyDescent="0.25">
      <c r="A282" s="2" t="s">
        <v>41</v>
      </c>
      <c r="B282" s="2" t="s">
        <v>69</v>
      </c>
      <c r="C282" s="2" t="s">
        <v>70</v>
      </c>
      <c r="D282" s="13" t="s">
        <v>46</v>
      </c>
      <c r="E282" s="14">
        <v>1.2</v>
      </c>
      <c r="F282" s="19">
        <v>43638</v>
      </c>
      <c r="G282" s="2" t="s">
        <v>341</v>
      </c>
      <c r="H282" s="2" t="s">
        <v>476</v>
      </c>
      <c r="I282" s="22" t="s">
        <v>430</v>
      </c>
      <c r="N282" s="2"/>
      <c r="O282" s="2"/>
      <c r="P282" s="2"/>
      <c r="Q282" s="2"/>
      <c r="R282" s="2"/>
      <c r="S282" s="2"/>
    </row>
    <row r="283" spans="1:50" ht="15" x14ac:dyDescent="0.25">
      <c r="A283" s="2" t="s">
        <v>41</v>
      </c>
      <c r="B283" s="2" t="s">
        <v>136</v>
      </c>
      <c r="C283" s="2" t="s">
        <v>137</v>
      </c>
      <c r="D283" s="13" t="s">
        <v>46</v>
      </c>
      <c r="E283" s="14">
        <v>1.23</v>
      </c>
      <c r="F283" s="19">
        <v>43635</v>
      </c>
      <c r="G283" s="2" t="s">
        <v>333</v>
      </c>
      <c r="H283" s="2" t="s">
        <v>334</v>
      </c>
      <c r="I283" s="20" t="s">
        <v>430</v>
      </c>
      <c r="N283" s="2"/>
      <c r="O283" s="2"/>
      <c r="P283" s="2"/>
      <c r="Q283" s="2"/>
      <c r="R283" s="2"/>
      <c r="S283" s="2"/>
    </row>
    <row r="284" spans="1:50" ht="15" x14ac:dyDescent="0.25">
      <c r="A284" s="2" t="s">
        <v>41</v>
      </c>
      <c r="B284" s="2" t="s">
        <v>65</v>
      </c>
      <c r="C284" s="2" t="s">
        <v>66</v>
      </c>
      <c r="D284" s="13" t="s">
        <v>46</v>
      </c>
      <c r="E284" s="14">
        <v>1.4</v>
      </c>
      <c r="F284" s="19">
        <v>39903</v>
      </c>
      <c r="G284" s="2" t="s">
        <v>294</v>
      </c>
      <c r="H284" s="2" t="s">
        <v>295</v>
      </c>
      <c r="I284" s="20" t="str">
        <f>IF(OR(K284="CR", J284="CR", L284="CR", M284="CR", N284="CR", O284="CR", P284="CR", Q284="CR", R284="CR", S284="CR",T284="CR", U284="CR", V284="CR", W284="CR", X284="CR", Y284="CR", Z284="CR", AA284="CR", AB284="CR", AC284="CR", AD284="CR", AE284="CR", AF284="CR", AG284="CR", AH284="CR", AI284="CR", AJ284="CR", AK284="CR", AL284="CR", AM284="CR", AN284="CR", AO284="CR", AP284="CR", AQ284="CR", AR284="CR", AS284="CR", AT284="CR", AU284="CR", AV284="CR", AW284="CR", AX284="CR"), "***CLUB RECORD***", "")</f>
        <v/>
      </c>
      <c r="J284" s="21" t="str">
        <f>IF(AND(A284=100, OR(AND(D284='club records'!$B$6, E284&lt;='club records'!$C$6), AND(D284='club records'!$B$7, E284&lt;='club records'!$C$7), AND(D284='club records'!$B$8, E284&lt;='club records'!$C$8), AND(D284='club records'!$B$9, E284&lt;='club records'!$C$9), AND(D284='club records'!$B$10, E284&lt;='club records'!$C$10))),"CR"," ")</f>
        <v xml:space="preserve"> </v>
      </c>
      <c r="K284" s="21" t="str">
        <f>IF(AND(A284=200, OR(AND(D284='club records'!$B$11, E284&lt;='club records'!$C$11), AND(D284='club records'!$B$12, E284&lt;='club records'!$C$12), AND(D284='club records'!$B$13, E284&lt;='club records'!$C$13), AND(D284='club records'!$B$14, E284&lt;='club records'!$C$14), AND(D284='club records'!$B$15, E284&lt;='club records'!$C$15))),"CR"," ")</f>
        <v xml:space="preserve"> </v>
      </c>
      <c r="L284" s="21" t="str">
        <f>IF(AND(A284=300, OR(AND(D284='club records'!$B$16, E284&lt;='club records'!$C$16), AND(D284='club records'!$B$17, E284&lt;='club records'!$C$17))),"CR"," ")</f>
        <v xml:space="preserve"> </v>
      </c>
      <c r="M284" s="21" t="str">
        <f>IF(AND(A284=400, OR(AND(D284='club records'!$B$19, E284&lt;='club records'!$C$19), AND(D284='club records'!$B$20, E284&lt;='club records'!$C$20), AND(D284='club records'!$B$21, E284&lt;='club records'!$C$21))),"CR"," ")</f>
        <v xml:space="preserve"> </v>
      </c>
      <c r="N284" s="21" t="str">
        <f>IF(AND(A284=800, OR(AND(D284='club records'!$B$22, E284&lt;='club records'!$C$22), AND(D284='club records'!$B$23, E284&lt;='club records'!$C$23), AND(D284='club records'!$B$24, E284&lt;='club records'!$C$24), AND(D284='club records'!$B$25, E284&lt;='club records'!$C$25), AND(D284='club records'!$B$26, E284&lt;='club records'!$C$26))),"CR"," ")</f>
        <v xml:space="preserve"> </v>
      </c>
      <c r="O284" s="21" t="str">
        <f>IF(AND(A284=1200, AND(D284='club records'!$B$28, E284&lt;='club records'!$C$28)),"CR"," ")</f>
        <v xml:space="preserve"> </v>
      </c>
      <c r="P284" s="21" t="str">
        <f>IF(AND(A284=1500, OR(AND(D284='club records'!$B$29, E284&lt;='club records'!$C$29), AND(D284='club records'!$B$30, E284&lt;='club records'!$C$30), AND(D284='club records'!$B$31, E284&lt;='club records'!$C$31), AND(D284='club records'!$B$32, E284&lt;='club records'!$C$32), AND(D284='club records'!$B$33, E284&lt;='club records'!$C$33))),"CR"," ")</f>
        <v xml:space="preserve"> </v>
      </c>
      <c r="Q284" s="21" t="str">
        <f>IF(AND(A284="1M", AND(D284='club records'!$B$37,E284&lt;='club records'!$C$37)),"CR"," ")</f>
        <v xml:space="preserve"> </v>
      </c>
      <c r="R284" s="21" t="str">
        <f>IF(AND(A284=3000, OR(AND(D284='club records'!$B$39, E284&lt;='club records'!$C$39), AND(D284='club records'!$B$40, E284&lt;='club records'!$C$40), AND(D284='club records'!$B$41, E284&lt;='club records'!$C$41))),"CR"," ")</f>
        <v xml:space="preserve"> </v>
      </c>
      <c r="S284" s="21" t="str">
        <f>IF(AND(A284=5000, OR(AND(D284='club records'!$B$42, E284&lt;='club records'!$C$42), AND(D284='club records'!$B$43, E284&lt;='club records'!$C$43))),"CR"," ")</f>
        <v xml:space="preserve"> </v>
      </c>
      <c r="T284" s="21" t="str">
        <f>IF(AND(A284=10000, OR(AND(D284='club records'!$B$44, E284&lt;='club records'!$C$44), AND(D284='club records'!$B$45, E284&lt;='club records'!$C$45))),"CR"," ")</f>
        <v xml:space="preserve"> </v>
      </c>
      <c r="U284" s="22" t="str">
        <f>IF(AND(A284="high jump", OR(AND(D284='club records'!$F$1, E284&gt;='club records'!$G$1), AND(D284='club records'!$F$2, E284&gt;='club records'!$G$2), AND(D284='club records'!$F$3, E284&gt;='club records'!$G$3),AND(D284='club records'!$F$4, E284&gt;='club records'!$G$4), AND(D284='club records'!$F$5, E284&gt;='club records'!$G$5))), "CR", " ")</f>
        <v xml:space="preserve"> </v>
      </c>
      <c r="V284" s="22" t="str">
        <f>IF(AND(A284="long jump", OR(AND(D284='club records'!$F$6, E284&gt;='club records'!$G$6), AND(D284='club records'!$F$7, E284&gt;='club records'!$G$7), AND(D284='club records'!$F$8, E284&gt;='club records'!$G$8), AND(D284='club records'!$F$9, E284&gt;='club records'!$G$9), AND(D284='club records'!$F$10, E284&gt;='club records'!$G$10))), "CR", " ")</f>
        <v xml:space="preserve"> </v>
      </c>
      <c r="W284" s="22" t="str">
        <f>IF(AND(A284="triple jump", OR(AND(D284='club records'!$F$11, E284&gt;='club records'!$G$11), AND(D284='club records'!$F$12, E284&gt;='club records'!$G$12), AND(D284='club records'!$F$13, E284&gt;='club records'!$G$13), AND(D284='club records'!$F$14, E284&gt;='club records'!$G$14), AND(D284='club records'!$F$15, E284&gt;='club records'!$G$15))), "CR", " ")</f>
        <v xml:space="preserve"> </v>
      </c>
      <c r="X284" s="22" t="str">
        <f>IF(AND(A284="pole vault", OR(AND(D284='club records'!$F$16, E284&gt;='club records'!$G$16), AND(D284='club records'!$F$17, E284&gt;='club records'!$G$17), AND(D284='club records'!$F$18, E284&gt;='club records'!$G$18), AND(D284='club records'!$F$19, E284&gt;='club records'!$G$19), AND(D284='club records'!$F$20, E284&gt;='club records'!$G$20))), "CR", " ")</f>
        <v xml:space="preserve"> </v>
      </c>
      <c r="Y284" s="22" t="str">
        <f>IF(AND(A284="discus 0.75", AND(D284='club records'!$F$21, E284&gt;='club records'!$G$21)), "CR", " ")</f>
        <v xml:space="preserve"> </v>
      </c>
      <c r="Z284" s="22" t="str">
        <f>IF(AND(A284="discus 1", OR(AND(D284='club records'!$F$22, E284&gt;='club records'!$G$22), AND(D284='club records'!$F$23, E284&gt;='club records'!$G$23), AND(D284='club records'!$F$24, E284&gt;='club records'!$G$24), AND(D284='club records'!$F$25, E284&gt;='club records'!$G$25))), "CR", " ")</f>
        <v xml:space="preserve"> </v>
      </c>
      <c r="AA284" s="22" t="str">
        <f>IF(AND(A284="hammer 3", OR(AND(D284='club records'!$F$26, E284&gt;='club records'!$G$26), AND(D284='club records'!$F$27, E284&gt;='club records'!$G$27), AND(D284='club records'!$F$28, E284&gt;='club records'!$G$28))), "CR", " ")</f>
        <v xml:space="preserve"> </v>
      </c>
      <c r="AB284" s="22" t="str">
        <f>IF(AND(A284="hammer 4", OR(AND(D284='club records'!$F$29, E284&gt;='club records'!$G$29), AND(D284='club records'!$F$30, E284&gt;='club records'!$G$30))), "CR", " ")</f>
        <v xml:space="preserve"> </v>
      </c>
      <c r="AC284" s="22" t="str">
        <f>IF(AND(A284="javelin 400", AND(D284='club records'!$F$31, E284&gt;='club records'!$G$31)), "CR", " ")</f>
        <v xml:space="preserve"> </v>
      </c>
      <c r="AD284" s="22" t="str">
        <f>IF(AND(A284="javelin 500", OR(AND(D284='club records'!$F$32, E284&gt;='club records'!$G$32), AND(D284='club records'!$F$33, E284&gt;='club records'!$G$33))), "CR", " ")</f>
        <v xml:space="preserve"> </v>
      </c>
      <c r="AE284" s="22" t="str">
        <f>IF(AND(A284="javelin 600", OR(AND(D284='club records'!$F$34, E284&gt;='club records'!$G$34), AND(D284='club records'!$F$35, E284&gt;='club records'!$G$35))), "CR", " ")</f>
        <v xml:space="preserve"> </v>
      </c>
      <c r="AF284" s="22" t="str">
        <f>IF(AND(A284="shot 2.72", AND(D284='club records'!$F$36, E284&gt;='club records'!$G$36)), "CR", " ")</f>
        <v xml:space="preserve"> </v>
      </c>
      <c r="AG284" s="22" t="str">
        <f>IF(AND(A284="shot 3", OR(AND(D284='club records'!$F$37, E284&gt;='club records'!$G$37), AND(D284='club records'!$F$38, E284&gt;='club records'!$G$38))), "CR", " ")</f>
        <v xml:space="preserve"> </v>
      </c>
      <c r="AH284" s="22" t="str">
        <f>IF(AND(A284="shot 4", OR(AND(D284='club records'!$F$39, E284&gt;='club records'!$G$39), AND(D284='club records'!$F$40, E284&gt;='club records'!$G$40))), "CR", " ")</f>
        <v xml:space="preserve"> </v>
      </c>
      <c r="AI284" s="22" t="str">
        <f>IF(AND(A284="70H", AND(D284='club records'!$J$6, E284&lt;='club records'!$K$6)), "CR", " ")</f>
        <v xml:space="preserve"> </v>
      </c>
      <c r="AJ284" s="22" t="str">
        <f>IF(AND(A284="75H", AND(D284='club records'!$J$7, E284&lt;='club records'!$K$7)), "CR", " ")</f>
        <v xml:space="preserve"> </v>
      </c>
      <c r="AK284" s="22" t="str">
        <f>IF(AND(A284="80H", AND(D284='club records'!$J$8, E284&lt;='club records'!$K$8)), "CR", " ")</f>
        <v xml:space="preserve"> </v>
      </c>
      <c r="AL284" s="22" t="str">
        <f>IF(AND(A284="100H", OR(AND(D284='club records'!$J$9, E284&lt;='club records'!$K$9), AND(D284='club records'!$J$10, E284&lt;='club records'!$K$10))), "CR", " ")</f>
        <v xml:space="preserve"> </v>
      </c>
      <c r="AM284" s="22" t="str">
        <f>IF(AND(A284="300H", AND(D284='club records'!$J$11, E284&lt;='club records'!$K$11)), "CR", " ")</f>
        <v xml:space="preserve"> </v>
      </c>
      <c r="AN284" s="22" t="str">
        <f>IF(AND(A284="400H", OR(AND(D284='club records'!$J$12, E284&lt;='club records'!$K$12), AND(D284='club records'!$J$13, E284&lt;='club records'!$K$13), AND(D284='club records'!$J$14, E284&lt;='club records'!$K$14))), "CR", " ")</f>
        <v xml:space="preserve"> </v>
      </c>
      <c r="AO284" s="22" t="str">
        <f>IF(AND(A284="1500SC", OR(AND(D284='club records'!$J$15, E284&lt;='club records'!$K$15), AND(D284='club records'!$J$16, E284&lt;='club records'!$K$16))), "CR", " ")</f>
        <v xml:space="preserve"> </v>
      </c>
      <c r="AP284" s="22" t="str">
        <f>IF(AND(A284="2000SC", OR(AND(D284='club records'!$J$18, E284&lt;='club records'!$K$18), AND(D284='club records'!$J$19, E284&lt;='club records'!$K$19))), "CR", " ")</f>
        <v xml:space="preserve"> </v>
      </c>
      <c r="AQ284" s="22" t="str">
        <f>IF(AND(A284="3000SC", AND(D284='club records'!$J$21, E284&lt;='club records'!$K$21)), "CR", " ")</f>
        <v xml:space="preserve"> </v>
      </c>
      <c r="AR284" s="21" t="str">
        <f>IF(AND(A284="4x100", OR(AND(D284='club records'!$N$1, E284&lt;='club records'!$O$1), AND(D284='club records'!$N$2, E284&lt;='club records'!$O$2), AND(D284='club records'!$N$3, E284&lt;='club records'!$O$3), AND(D284='club records'!$N$4, E284&lt;='club records'!$O$4), AND(D284='club records'!$N$5, E284&lt;='club records'!$O$5))), "CR", " ")</f>
        <v xml:space="preserve"> </v>
      </c>
      <c r="AS284" s="21" t="str">
        <f>IF(AND(A284="4x200", OR(AND(D284='club records'!$N$6, E284&lt;='club records'!$O$6), AND(D284='club records'!$N$7, E284&lt;='club records'!$O$7), AND(D284='club records'!$N$8, E284&lt;='club records'!$O$8), AND(D284='club records'!$N$9, E284&lt;='club records'!$O$9), AND(D284='club records'!$N$10, E284&lt;='club records'!$O$10))), "CR", " ")</f>
        <v xml:space="preserve"> </v>
      </c>
      <c r="AT284" s="21" t="str">
        <f>IF(AND(A284="4x300", OR(AND(D284='club records'!$N$11, E284&lt;='club records'!$O$11), AND(D284='club records'!$N$12, E284&lt;='club records'!$O$12))), "CR", " ")</f>
        <v xml:space="preserve"> </v>
      </c>
      <c r="AU284" s="21" t="str">
        <f>IF(AND(A284="4x400", OR(AND(D284='club records'!$N$13, E284&lt;='club records'!$O$13), AND(D284='club records'!$N$14, E284&lt;='club records'!$O$14), AND(D284='club records'!$N$15, E284&lt;='club records'!$O$15))), "CR", " ")</f>
        <v xml:space="preserve"> </v>
      </c>
      <c r="AV284" s="21" t="str">
        <f>IF(AND(A284="3x800", OR(AND(D284='club records'!$N$16, E284&lt;='club records'!$O$16), AND(D284='club records'!$N$17, E284&lt;='club records'!$O$17), AND(D284='club records'!$N$18, E284&lt;='club records'!$O$18), AND(D284='club records'!$N$19, E284&lt;='club records'!$O$19))), "CR", " ")</f>
        <v xml:space="preserve"> </v>
      </c>
      <c r="AW284" s="21" t="str">
        <f>IF(AND(A284="pentathlon", OR(AND(D284='club records'!$N$21, E284&gt;='club records'!$O$21), AND(D284='club records'!$N$22, E284&gt;='club records'!$O$22), AND(D284='club records'!$N$23, E284&gt;='club records'!$O$23), AND(D284='club records'!$N$24, E284&gt;='club records'!$O$24), AND(D284='club records'!$N$25, E284&gt;='club records'!$O$25))), "CR", " ")</f>
        <v xml:space="preserve"> </v>
      </c>
      <c r="AX284" s="21" t="str">
        <f>IF(AND(A284="heptathlon", OR(AND(D284='club records'!$N$26, E284&gt;='club records'!$O$26), AND(D284='club records'!$N$27, E284&gt;='club records'!$O$27), AND(D284='club records'!$N$28, E284&gt;='club records'!$O$28), )), "CR", " ")</f>
        <v xml:space="preserve"> </v>
      </c>
    </row>
    <row r="285" spans="1:50" ht="15" x14ac:dyDescent="0.25">
      <c r="A285" s="2" t="s">
        <v>41</v>
      </c>
      <c r="B285" s="2" t="s">
        <v>21</v>
      </c>
      <c r="C285" s="2" t="s">
        <v>100</v>
      </c>
      <c r="D285" s="13" t="s">
        <v>46</v>
      </c>
      <c r="E285" s="14">
        <v>1.5</v>
      </c>
      <c r="F285" s="23" t="s">
        <v>432</v>
      </c>
      <c r="G285" s="2" t="s">
        <v>341</v>
      </c>
      <c r="H285" s="2" t="s">
        <v>425</v>
      </c>
      <c r="I285" s="20" t="str">
        <f>IF(OR(K285="CR", J285="CR", L285="CR", M285="CR", N285="CR", O285="CR", P285="CR", Q285="CR", R285="CR", S285="CR",T285="CR", U285="CR", V285="CR", W285="CR", X285="CR", Y285="CR", Z285="CR", AA285="CR", AB285="CR", AC285="CR", AD285="CR", AE285="CR", AF285="CR", AG285="CR", AH285="CR", AI285="CR", AJ285="CR", AK285="CR", AL285="CR", AM285="CR", AN285="CR", AO285="CR", AP285="CR", AQ285="CR", AR285="CR", AS285="CR", AT285="CR", AU285="CR", AV285="CR", AW285="CR", AX285="CR"), "***CLUB RECORD***", "")</f>
        <v/>
      </c>
      <c r="J285" s="21" t="str">
        <f>IF(AND(A285=100, OR(AND(D285='club records'!$B$6, E285&lt;='club records'!$C$6), AND(D285='club records'!$B$7, E285&lt;='club records'!$C$7), AND(D285='club records'!$B$8, E285&lt;='club records'!$C$8), AND(D285='club records'!$B$9, E285&lt;='club records'!$C$9), AND(D285='club records'!$B$10, E285&lt;='club records'!$C$10))),"CR"," ")</f>
        <v xml:space="preserve"> </v>
      </c>
      <c r="K285" s="21" t="str">
        <f>IF(AND(A285=200, OR(AND(D285='club records'!$B$11, E285&lt;='club records'!$C$11), AND(D285='club records'!$B$12, E285&lt;='club records'!$C$12), AND(D285='club records'!$B$13, E285&lt;='club records'!$C$13), AND(D285='club records'!$B$14, E285&lt;='club records'!$C$14), AND(D285='club records'!$B$15, E285&lt;='club records'!$C$15))),"CR"," ")</f>
        <v xml:space="preserve"> </v>
      </c>
      <c r="L285" s="21" t="str">
        <f>IF(AND(A285=300, OR(AND(D285='club records'!$B$16, E285&lt;='club records'!$C$16), AND(D285='club records'!$B$17, E285&lt;='club records'!$C$17))),"CR"," ")</f>
        <v xml:space="preserve"> </v>
      </c>
      <c r="M285" s="21" t="str">
        <f>IF(AND(A285=400, OR(AND(D285='club records'!$B$19, E285&lt;='club records'!$C$19), AND(D285='club records'!$B$20, E285&lt;='club records'!$C$20), AND(D285='club records'!$B$21, E285&lt;='club records'!$C$21))),"CR"," ")</f>
        <v xml:space="preserve"> </v>
      </c>
      <c r="N285" s="21" t="str">
        <f>IF(AND(A285=800, OR(AND(D285='club records'!$B$22, E285&lt;='club records'!$C$22), AND(D285='club records'!$B$23, E285&lt;='club records'!$C$23), AND(D285='club records'!$B$24, E285&lt;='club records'!$C$24), AND(D285='club records'!$B$25, E285&lt;='club records'!$C$25), AND(D285='club records'!$B$26, E285&lt;='club records'!$C$26))),"CR"," ")</f>
        <v xml:space="preserve"> </v>
      </c>
      <c r="O285" s="21" t="str">
        <f>IF(AND(A285=1200, AND(D285='club records'!$B$28, E285&lt;='club records'!$C$28)),"CR"," ")</f>
        <v xml:space="preserve"> </v>
      </c>
      <c r="P285" s="21" t="str">
        <f>IF(AND(A285=1500, OR(AND(D285='club records'!$B$29, E285&lt;='club records'!$C$29), AND(D285='club records'!$B$30, E285&lt;='club records'!$C$30), AND(D285='club records'!$B$31, E285&lt;='club records'!$C$31), AND(D285='club records'!$B$32, E285&lt;='club records'!$C$32), AND(D285='club records'!$B$33, E285&lt;='club records'!$C$33))),"CR"," ")</f>
        <v xml:space="preserve"> </v>
      </c>
      <c r="Q285" s="21" t="str">
        <f>IF(AND(A285="1M", AND(D285='club records'!$B$37,E285&lt;='club records'!$C$37)),"CR"," ")</f>
        <v xml:space="preserve"> </v>
      </c>
      <c r="R285" s="21" t="str">
        <f>IF(AND(A285=3000, OR(AND(D285='club records'!$B$39, E285&lt;='club records'!$C$39), AND(D285='club records'!$B$40, E285&lt;='club records'!$C$40), AND(D285='club records'!$B$41, E285&lt;='club records'!$C$41))),"CR"," ")</f>
        <v xml:space="preserve"> </v>
      </c>
      <c r="S285" s="21" t="str">
        <f>IF(AND(A285=5000, OR(AND(D285='club records'!$B$42, E285&lt;='club records'!$C$42), AND(D285='club records'!$B$43, E285&lt;='club records'!$C$43))),"CR"," ")</f>
        <v xml:space="preserve"> </v>
      </c>
      <c r="T285" s="21" t="str">
        <f>IF(AND(A285=10000, OR(AND(D285='club records'!$B$44, E285&lt;='club records'!$C$44), AND(D285='club records'!$B$45, E285&lt;='club records'!$C$45))),"CR"," ")</f>
        <v xml:space="preserve"> </v>
      </c>
      <c r="U285" s="22" t="str">
        <f>IF(AND(A285="high jump", OR(AND(D285='club records'!$F$1, E285&gt;='club records'!$G$1), AND(D285='club records'!$F$2, E285&gt;='club records'!$G$2), AND(D285='club records'!$F$3, E285&gt;='club records'!$G$3),AND(D285='club records'!$F$4, E285&gt;='club records'!$G$4), AND(D285='club records'!$F$5, E285&gt;='club records'!$G$5))), "CR", " ")</f>
        <v xml:space="preserve"> </v>
      </c>
      <c r="V285" s="22" t="str">
        <f>IF(AND(A285="long jump", OR(AND(D285='club records'!$F$6, E285&gt;='club records'!$G$6), AND(D285='club records'!$F$7, E285&gt;='club records'!$G$7), AND(D285='club records'!$F$8, E285&gt;='club records'!$G$8), AND(D285='club records'!$F$9, E285&gt;='club records'!$G$9), AND(D285='club records'!$F$10, E285&gt;='club records'!$G$10))), "CR", " ")</f>
        <v xml:space="preserve"> </v>
      </c>
      <c r="W285" s="22" t="str">
        <f>IF(AND(A285="triple jump", OR(AND(D285='club records'!$F$11, E285&gt;='club records'!$G$11), AND(D285='club records'!$F$12, E285&gt;='club records'!$G$12), AND(D285='club records'!$F$13, E285&gt;='club records'!$G$13), AND(D285='club records'!$F$14, E285&gt;='club records'!$G$14), AND(D285='club records'!$F$15, E285&gt;='club records'!$G$15))), "CR", " ")</f>
        <v xml:space="preserve"> </v>
      </c>
      <c r="X285" s="22" t="str">
        <f>IF(AND(A285="pole vault", OR(AND(D285='club records'!$F$16, E285&gt;='club records'!$G$16), AND(D285='club records'!$F$17, E285&gt;='club records'!$G$17), AND(D285='club records'!$F$18, E285&gt;='club records'!$G$18), AND(D285='club records'!$F$19, E285&gt;='club records'!$G$19), AND(D285='club records'!$F$20, E285&gt;='club records'!$G$20))), "CR", " ")</f>
        <v xml:space="preserve"> </v>
      </c>
      <c r="Y285" s="22" t="str">
        <f>IF(AND(A285="discus 0.75", AND(D285='club records'!$F$21, E285&gt;='club records'!$G$21)), "CR", " ")</f>
        <v xml:space="preserve"> </v>
      </c>
      <c r="Z285" s="22" t="str">
        <f>IF(AND(A285="discus 1", OR(AND(D285='club records'!$F$22, E285&gt;='club records'!$G$22), AND(D285='club records'!$F$23, E285&gt;='club records'!$G$23), AND(D285='club records'!$F$24, E285&gt;='club records'!$G$24), AND(D285='club records'!$F$25, E285&gt;='club records'!$G$25))), "CR", " ")</f>
        <v xml:space="preserve"> </v>
      </c>
      <c r="AA285" s="22" t="str">
        <f>IF(AND(A285="hammer 3", OR(AND(D285='club records'!$F$26, E285&gt;='club records'!$G$26), AND(D285='club records'!$F$27, E285&gt;='club records'!$G$27), AND(D285='club records'!$F$28, E285&gt;='club records'!$G$28))), "CR", " ")</f>
        <v xml:space="preserve"> </v>
      </c>
      <c r="AB285" s="22" t="str">
        <f>IF(AND(A285="hammer 4", OR(AND(D285='club records'!$F$29, E285&gt;='club records'!$G$29), AND(D285='club records'!$F$30, E285&gt;='club records'!$G$30))), "CR", " ")</f>
        <v xml:space="preserve"> </v>
      </c>
      <c r="AC285" s="22" t="str">
        <f>IF(AND(A285="javelin 400", AND(D285='club records'!$F$31, E285&gt;='club records'!$G$31)), "CR", " ")</f>
        <v xml:space="preserve"> </v>
      </c>
      <c r="AD285" s="22" t="str">
        <f>IF(AND(A285="javelin 500", OR(AND(D285='club records'!$F$32, E285&gt;='club records'!$G$32), AND(D285='club records'!$F$33, E285&gt;='club records'!$G$33))), "CR", " ")</f>
        <v xml:space="preserve"> </v>
      </c>
      <c r="AE285" s="22" t="str">
        <f>IF(AND(A285="javelin 600", OR(AND(D285='club records'!$F$34, E285&gt;='club records'!$G$34), AND(D285='club records'!$F$35, E285&gt;='club records'!$G$35))), "CR", " ")</f>
        <v xml:space="preserve"> </v>
      </c>
      <c r="AF285" s="22" t="str">
        <f>IF(AND(A285="shot 2.72", AND(D285='club records'!$F$36, E285&gt;='club records'!$G$36)), "CR", " ")</f>
        <v xml:space="preserve"> </v>
      </c>
      <c r="AG285" s="22" t="str">
        <f>IF(AND(A285="shot 3", OR(AND(D285='club records'!$F$37, E285&gt;='club records'!$G$37), AND(D285='club records'!$F$38, E285&gt;='club records'!$G$38))), "CR", " ")</f>
        <v xml:space="preserve"> </v>
      </c>
      <c r="AH285" s="22" t="str">
        <f>IF(AND(A285="shot 4", OR(AND(D285='club records'!$F$39, E285&gt;='club records'!$G$39), AND(D285='club records'!$F$40, E285&gt;='club records'!$G$40))), "CR", " ")</f>
        <v xml:space="preserve"> </v>
      </c>
      <c r="AI285" s="22" t="str">
        <f>IF(AND(A285="70H", AND(D285='club records'!$J$6, E285&lt;='club records'!$K$6)), "CR", " ")</f>
        <v xml:space="preserve"> </v>
      </c>
      <c r="AJ285" s="22" t="str">
        <f>IF(AND(A285="75H", AND(D285='club records'!$J$7, E285&lt;='club records'!$K$7)), "CR", " ")</f>
        <v xml:space="preserve"> </v>
      </c>
      <c r="AK285" s="22" t="str">
        <f>IF(AND(A285="80H", AND(D285='club records'!$J$8, E285&lt;='club records'!$K$8)), "CR", " ")</f>
        <v xml:space="preserve"> </v>
      </c>
      <c r="AL285" s="22" t="str">
        <f>IF(AND(A285="100H", OR(AND(D285='club records'!$J$9, E285&lt;='club records'!$K$9), AND(D285='club records'!$J$10, E285&lt;='club records'!$K$10))), "CR", " ")</f>
        <v xml:space="preserve"> </v>
      </c>
      <c r="AM285" s="22" t="str">
        <f>IF(AND(A285="300H", AND(D285='club records'!$J$11, E285&lt;='club records'!$K$11)), "CR", " ")</f>
        <v xml:space="preserve"> </v>
      </c>
      <c r="AN285" s="22" t="str">
        <f>IF(AND(A285="400H", OR(AND(D285='club records'!$J$12, E285&lt;='club records'!$K$12), AND(D285='club records'!$J$13, E285&lt;='club records'!$K$13), AND(D285='club records'!$J$14, E285&lt;='club records'!$K$14))), "CR", " ")</f>
        <v xml:space="preserve"> </v>
      </c>
      <c r="AO285" s="22" t="str">
        <f>IF(AND(A285="1500SC", OR(AND(D285='club records'!$J$15, E285&lt;='club records'!$K$15), AND(D285='club records'!$J$16, E285&lt;='club records'!$K$16))), "CR", " ")</f>
        <v xml:space="preserve"> </v>
      </c>
      <c r="AP285" s="22" t="str">
        <f>IF(AND(A285="2000SC", OR(AND(D285='club records'!$J$18, E285&lt;='club records'!$K$18), AND(D285='club records'!$J$19, E285&lt;='club records'!$K$19))), "CR", " ")</f>
        <v xml:space="preserve"> </v>
      </c>
      <c r="AQ285" s="22" t="str">
        <f>IF(AND(A285="3000SC", AND(D285='club records'!$J$21, E285&lt;='club records'!$K$21)), "CR", " ")</f>
        <v xml:space="preserve"> </v>
      </c>
      <c r="AR285" s="21" t="str">
        <f>IF(AND(A285="4x100", OR(AND(D285='club records'!$N$1, E285&lt;='club records'!$O$1), AND(D285='club records'!$N$2, E285&lt;='club records'!$O$2), AND(D285='club records'!$N$3, E285&lt;='club records'!$O$3), AND(D285='club records'!$N$4, E285&lt;='club records'!$O$4), AND(D285='club records'!$N$5, E285&lt;='club records'!$O$5))), "CR", " ")</f>
        <v xml:space="preserve"> </v>
      </c>
      <c r="AS285" s="21" t="str">
        <f>IF(AND(A285="4x200", OR(AND(D285='club records'!$N$6, E285&lt;='club records'!$O$6), AND(D285='club records'!$N$7, E285&lt;='club records'!$O$7), AND(D285='club records'!$N$8, E285&lt;='club records'!$O$8), AND(D285='club records'!$N$9, E285&lt;='club records'!$O$9), AND(D285='club records'!$N$10, E285&lt;='club records'!$O$10))), "CR", " ")</f>
        <v xml:space="preserve"> </v>
      </c>
      <c r="AT285" s="21" t="str">
        <f>IF(AND(A285="4x300", OR(AND(D285='club records'!$N$11, E285&lt;='club records'!$O$11), AND(D285='club records'!$N$12, E285&lt;='club records'!$O$12))), "CR", " ")</f>
        <v xml:space="preserve"> </v>
      </c>
      <c r="AU285" s="21" t="str">
        <f>IF(AND(A285="4x400", OR(AND(D285='club records'!$N$13, E285&lt;='club records'!$O$13), AND(D285='club records'!$N$14, E285&lt;='club records'!$O$14), AND(D285='club records'!$N$15, E285&lt;='club records'!$O$15))), "CR", " ")</f>
        <v xml:space="preserve"> </v>
      </c>
      <c r="AV285" s="21" t="str">
        <f>IF(AND(A285="3x800", OR(AND(D285='club records'!$N$16, E285&lt;='club records'!$O$16), AND(D285='club records'!$N$17, E285&lt;='club records'!$O$17), AND(D285='club records'!$N$18, E285&lt;='club records'!$O$18), AND(D285='club records'!$N$19, E285&lt;='club records'!$O$19))), "CR", " ")</f>
        <v xml:space="preserve"> </v>
      </c>
      <c r="AW285" s="21" t="str">
        <f>IF(AND(A285="pentathlon", OR(AND(D285='club records'!$N$21, E285&gt;='club records'!$O$21), AND(D285='club records'!$N$22, E285&gt;='club records'!$O$22), AND(D285='club records'!$N$23, E285&gt;='club records'!$O$23), AND(D285='club records'!$N$24, E285&gt;='club records'!$O$24), AND(D285='club records'!$N$25, E285&gt;='club records'!$O$25))), "CR", " ")</f>
        <v xml:space="preserve"> </v>
      </c>
      <c r="AX285" s="21" t="str">
        <f>IF(AND(A285="heptathlon", OR(AND(D285='club records'!$N$26, E285&gt;='club records'!$O$26), AND(D285='club records'!$N$27, E285&gt;='club records'!$O$27), AND(D285='club records'!$N$28, E285&gt;='club records'!$O$28), )), "CR", " ")</f>
        <v xml:space="preserve"> </v>
      </c>
    </row>
    <row r="286" spans="1:50" ht="15" x14ac:dyDescent="0.25">
      <c r="A286" s="2" t="s">
        <v>41</v>
      </c>
      <c r="B286" s="2" t="s">
        <v>92</v>
      </c>
      <c r="C286" s="2" t="s">
        <v>49</v>
      </c>
      <c r="D286" s="13" t="s">
        <v>46</v>
      </c>
      <c r="E286" s="14">
        <v>1.5</v>
      </c>
      <c r="F286" s="19">
        <v>43632</v>
      </c>
      <c r="G286" s="2" t="s">
        <v>415</v>
      </c>
      <c r="H286" s="2" t="s">
        <v>452</v>
      </c>
      <c r="I286" s="20" t="str">
        <f>IF(OR(K286="CR", J286="CR", L286="CR", M286="CR", N286="CR", O286="CR", P286="CR", Q286="CR", R286="CR", S286="CR",T286="CR", U286="CR", V286="CR", W286="CR", X286="CR", Y286="CR", Z286="CR", AA286="CR", AB286="CR", AC286="CR", AD286="CR", AE286="CR", AF286="CR", AG286="CR", AH286="CR", AI286="CR", AJ286="CR", AK286="CR", AL286="CR", AM286="CR", AN286="CR", AO286="CR", AP286="CR", AQ286="CR", AR286="CR", AS286="CR", AT286="CR", AU286="CR", AV286="CR", AW286="CR", AX286="CR"), "***CLUB RECORD***", "")</f>
        <v/>
      </c>
      <c r="J286" s="21" t="str">
        <f>IF(AND(A286=100, OR(AND(D286='club records'!$B$6, E286&lt;='club records'!$C$6), AND(D286='club records'!$B$7, E286&lt;='club records'!$C$7), AND(D286='club records'!$B$8, E286&lt;='club records'!$C$8), AND(D286='club records'!$B$9, E286&lt;='club records'!$C$9), AND(D286='club records'!$B$10, E286&lt;='club records'!$C$10))),"CR"," ")</f>
        <v xml:space="preserve"> </v>
      </c>
      <c r="K286" s="21" t="str">
        <f>IF(AND(A286=200, OR(AND(D286='club records'!$B$11, E286&lt;='club records'!$C$11), AND(D286='club records'!$B$12, E286&lt;='club records'!$C$12), AND(D286='club records'!$B$13, E286&lt;='club records'!$C$13), AND(D286='club records'!$B$14, E286&lt;='club records'!$C$14), AND(D286='club records'!$B$15, E286&lt;='club records'!$C$15))),"CR"," ")</f>
        <v xml:space="preserve"> </v>
      </c>
      <c r="L286" s="21" t="str">
        <f>IF(AND(A286=300, OR(AND(D286='club records'!$B$16, E286&lt;='club records'!$C$16), AND(D286='club records'!$B$17, E286&lt;='club records'!$C$17))),"CR"," ")</f>
        <v xml:space="preserve"> </v>
      </c>
      <c r="M286" s="21" t="str">
        <f>IF(AND(A286=400, OR(AND(D286='club records'!$B$19, E286&lt;='club records'!$C$19), AND(D286='club records'!$B$20, E286&lt;='club records'!$C$20), AND(D286='club records'!$B$21, E286&lt;='club records'!$C$21))),"CR"," ")</f>
        <v xml:space="preserve"> </v>
      </c>
      <c r="N286" s="21" t="str">
        <f>IF(AND(A286=800, OR(AND(D286='club records'!$B$22, E286&lt;='club records'!$C$22), AND(D286='club records'!$B$23, E286&lt;='club records'!$C$23), AND(D286='club records'!$B$24, E286&lt;='club records'!$C$24), AND(D286='club records'!$B$25, E286&lt;='club records'!$C$25), AND(D286='club records'!$B$26, E286&lt;='club records'!$C$26))),"CR"," ")</f>
        <v xml:space="preserve"> </v>
      </c>
      <c r="O286" s="21" t="str">
        <f>IF(AND(A286=1200, AND(D286='club records'!$B$28, E286&lt;='club records'!$C$28)),"CR"," ")</f>
        <v xml:space="preserve"> </v>
      </c>
      <c r="P286" s="21" t="str">
        <f>IF(AND(A286=1500, OR(AND(D286='club records'!$B$29, E286&lt;='club records'!$C$29), AND(D286='club records'!$B$30, E286&lt;='club records'!$C$30), AND(D286='club records'!$B$31, E286&lt;='club records'!$C$31), AND(D286='club records'!$B$32, E286&lt;='club records'!$C$32), AND(D286='club records'!$B$33, E286&lt;='club records'!$C$33))),"CR"," ")</f>
        <v xml:space="preserve"> </v>
      </c>
      <c r="Q286" s="21" t="str">
        <f>IF(AND(A286="1M", AND(D286='club records'!$B$37,E286&lt;='club records'!$C$37)),"CR"," ")</f>
        <v xml:space="preserve"> </v>
      </c>
      <c r="R286" s="21" t="str">
        <f>IF(AND(A286=3000, OR(AND(D286='club records'!$B$39, E286&lt;='club records'!$C$39), AND(D286='club records'!$B$40, E286&lt;='club records'!$C$40), AND(D286='club records'!$B$41, E286&lt;='club records'!$C$41))),"CR"," ")</f>
        <v xml:space="preserve"> </v>
      </c>
      <c r="S286" s="21" t="str">
        <f>IF(AND(A286=5000, OR(AND(D286='club records'!$B$42, E286&lt;='club records'!$C$42), AND(D286='club records'!$B$43, E286&lt;='club records'!$C$43))),"CR"," ")</f>
        <v xml:space="preserve"> </v>
      </c>
      <c r="T286" s="21" t="str">
        <f>IF(AND(A286=10000, OR(AND(D286='club records'!$B$44, E286&lt;='club records'!$C$44), AND(D286='club records'!$B$45, E286&lt;='club records'!$C$45))),"CR"," ")</f>
        <v xml:space="preserve"> </v>
      </c>
      <c r="U286" s="22" t="str">
        <f>IF(AND(A286="high jump", OR(AND(D286='club records'!$F$1, E286&gt;='club records'!$G$1), AND(D286='club records'!$F$2, E286&gt;='club records'!$G$2), AND(D286='club records'!$F$3, E286&gt;='club records'!$G$3),AND(D286='club records'!$F$4, E286&gt;='club records'!$G$4), AND(D286='club records'!$F$5, E286&gt;='club records'!$G$5))), "CR", " ")</f>
        <v xml:space="preserve"> </v>
      </c>
      <c r="V286" s="22" t="str">
        <f>IF(AND(A286="long jump", OR(AND(D286='club records'!$F$6, E286&gt;='club records'!$G$6), AND(D286='club records'!$F$7, E286&gt;='club records'!$G$7), AND(D286='club records'!$F$8, E286&gt;='club records'!$G$8), AND(D286='club records'!$F$9, E286&gt;='club records'!$G$9), AND(D286='club records'!$F$10, E286&gt;='club records'!$G$10))), "CR", " ")</f>
        <v xml:space="preserve"> </v>
      </c>
      <c r="W286" s="22" t="str">
        <f>IF(AND(A286="triple jump", OR(AND(D286='club records'!$F$11, E286&gt;='club records'!$G$11), AND(D286='club records'!$F$12, E286&gt;='club records'!$G$12), AND(D286='club records'!$F$13, E286&gt;='club records'!$G$13), AND(D286='club records'!$F$14, E286&gt;='club records'!$G$14), AND(D286='club records'!$F$15, E286&gt;='club records'!$G$15))), "CR", " ")</f>
        <v xml:space="preserve"> </v>
      </c>
      <c r="X286" s="22" t="str">
        <f>IF(AND(A286="pole vault", OR(AND(D286='club records'!$F$16, E286&gt;='club records'!$G$16), AND(D286='club records'!$F$17, E286&gt;='club records'!$G$17), AND(D286='club records'!$F$18, E286&gt;='club records'!$G$18), AND(D286='club records'!$F$19, E286&gt;='club records'!$G$19), AND(D286='club records'!$F$20, E286&gt;='club records'!$G$20))), "CR", " ")</f>
        <v xml:space="preserve"> </v>
      </c>
      <c r="Y286" s="22" t="str">
        <f>IF(AND(A286="discus 0.75", AND(D286='club records'!$F$21, E286&gt;='club records'!$G$21)), "CR", " ")</f>
        <v xml:space="preserve"> </v>
      </c>
      <c r="Z286" s="22" t="str">
        <f>IF(AND(A286="discus 1", OR(AND(D286='club records'!$F$22, E286&gt;='club records'!$G$22), AND(D286='club records'!$F$23, E286&gt;='club records'!$G$23), AND(D286='club records'!$F$24, E286&gt;='club records'!$G$24), AND(D286='club records'!$F$25, E286&gt;='club records'!$G$25))), "CR", " ")</f>
        <v xml:space="preserve"> </v>
      </c>
      <c r="AA286" s="22" t="str">
        <f>IF(AND(A286="hammer 3", OR(AND(D286='club records'!$F$26, E286&gt;='club records'!$G$26), AND(D286='club records'!$F$27, E286&gt;='club records'!$G$27), AND(D286='club records'!$F$28, E286&gt;='club records'!$G$28))), "CR", " ")</f>
        <v xml:space="preserve"> </v>
      </c>
      <c r="AB286" s="22" t="str">
        <f>IF(AND(A286="hammer 4", OR(AND(D286='club records'!$F$29, E286&gt;='club records'!$G$29), AND(D286='club records'!$F$30, E286&gt;='club records'!$G$30))), "CR", " ")</f>
        <v xml:space="preserve"> </v>
      </c>
      <c r="AC286" s="22" t="str">
        <f>IF(AND(A286="javelin 400", AND(D286='club records'!$F$31, E286&gt;='club records'!$G$31)), "CR", " ")</f>
        <v xml:space="preserve"> </v>
      </c>
      <c r="AD286" s="22" t="str">
        <f>IF(AND(A286="javelin 500", OR(AND(D286='club records'!$F$32, E286&gt;='club records'!$G$32), AND(D286='club records'!$F$33, E286&gt;='club records'!$G$33))), "CR", " ")</f>
        <v xml:space="preserve"> </v>
      </c>
      <c r="AE286" s="22" t="str">
        <f>IF(AND(A286="javelin 600", OR(AND(D286='club records'!$F$34, E286&gt;='club records'!$G$34), AND(D286='club records'!$F$35, E286&gt;='club records'!$G$35))), "CR", " ")</f>
        <v xml:space="preserve"> </v>
      </c>
      <c r="AF286" s="22" t="str">
        <f>IF(AND(A286="shot 2.72", AND(D286='club records'!$F$36, E286&gt;='club records'!$G$36)), "CR", " ")</f>
        <v xml:space="preserve"> </v>
      </c>
      <c r="AG286" s="22" t="str">
        <f>IF(AND(A286="shot 3", OR(AND(D286='club records'!$F$37, E286&gt;='club records'!$G$37), AND(D286='club records'!$F$38, E286&gt;='club records'!$G$38))), "CR", " ")</f>
        <v xml:space="preserve"> </v>
      </c>
      <c r="AH286" s="22" t="str">
        <f>IF(AND(A286="shot 4", OR(AND(D286='club records'!$F$39, E286&gt;='club records'!$G$39), AND(D286='club records'!$F$40, E286&gt;='club records'!$G$40))), "CR", " ")</f>
        <v xml:space="preserve"> </v>
      </c>
      <c r="AI286" s="22" t="str">
        <f>IF(AND(A286="70H", AND(D286='club records'!$J$6, E286&lt;='club records'!$K$6)), "CR", " ")</f>
        <v xml:space="preserve"> </v>
      </c>
      <c r="AJ286" s="22" t="str">
        <f>IF(AND(A286="75H", AND(D286='club records'!$J$7, E286&lt;='club records'!$K$7)), "CR", " ")</f>
        <v xml:space="preserve"> </v>
      </c>
      <c r="AK286" s="22" t="str">
        <f>IF(AND(A286="80H", AND(D286='club records'!$J$8, E286&lt;='club records'!$K$8)), "CR", " ")</f>
        <v xml:space="preserve"> </v>
      </c>
      <c r="AL286" s="22" t="str">
        <f>IF(AND(A286="100H", OR(AND(D286='club records'!$J$9, E286&lt;='club records'!$K$9), AND(D286='club records'!$J$10, E286&lt;='club records'!$K$10))), "CR", " ")</f>
        <v xml:space="preserve"> </v>
      </c>
      <c r="AM286" s="22" t="str">
        <f>IF(AND(A286="300H", AND(D286='club records'!$J$11, E286&lt;='club records'!$K$11)), "CR", " ")</f>
        <v xml:space="preserve"> </v>
      </c>
      <c r="AN286" s="22" t="str">
        <f>IF(AND(A286="400H", OR(AND(D286='club records'!$J$12, E286&lt;='club records'!$K$12), AND(D286='club records'!$J$13, E286&lt;='club records'!$K$13), AND(D286='club records'!$J$14, E286&lt;='club records'!$K$14))), "CR", " ")</f>
        <v xml:space="preserve"> </v>
      </c>
      <c r="AO286" s="22" t="str">
        <f>IF(AND(A286="1500SC", OR(AND(D286='club records'!$J$15, E286&lt;='club records'!$K$15), AND(D286='club records'!$J$16, E286&lt;='club records'!$K$16))), "CR", " ")</f>
        <v xml:space="preserve"> </v>
      </c>
      <c r="AP286" s="22" t="str">
        <f>IF(AND(A286="2000SC", OR(AND(D286='club records'!$J$18, E286&lt;='club records'!$K$18), AND(D286='club records'!$J$19, E286&lt;='club records'!$K$19))), "CR", " ")</f>
        <v xml:space="preserve"> </v>
      </c>
      <c r="AQ286" s="22" t="str">
        <f>IF(AND(A286="3000SC", AND(D286='club records'!$J$21, E286&lt;='club records'!$K$21)), "CR", " ")</f>
        <v xml:space="preserve"> </v>
      </c>
      <c r="AR286" s="21" t="str">
        <f>IF(AND(A286="4x100", OR(AND(D286='club records'!$N$1, E286&lt;='club records'!$O$1), AND(D286='club records'!$N$2, E286&lt;='club records'!$O$2), AND(D286='club records'!$N$3, E286&lt;='club records'!$O$3), AND(D286='club records'!$N$4, E286&lt;='club records'!$O$4), AND(D286='club records'!$N$5, E286&lt;='club records'!$O$5))), "CR", " ")</f>
        <v xml:space="preserve"> </v>
      </c>
      <c r="AS286" s="21" t="str">
        <f>IF(AND(A286="4x200", OR(AND(D286='club records'!$N$6, E286&lt;='club records'!$O$6), AND(D286='club records'!$N$7, E286&lt;='club records'!$O$7), AND(D286='club records'!$N$8, E286&lt;='club records'!$O$8), AND(D286='club records'!$N$9, E286&lt;='club records'!$O$9), AND(D286='club records'!$N$10, E286&lt;='club records'!$O$10))), "CR", " ")</f>
        <v xml:space="preserve"> </v>
      </c>
      <c r="AT286" s="21" t="str">
        <f>IF(AND(A286="4x300", OR(AND(D286='club records'!$N$11, E286&lt;='club records'!$O$11), AND(D286='club records'!$N$12, E286&lt;='club records'!$O$12))), "CR", " ")</f>
        <v xml:space="preserve"> </v>
      </c>
      <c r="AU286" s="21" t="str">
        <f>IF(AND(A286="4x400", OR(AND(D286='club records'!$N$13, E286&lt;='club records'!$O$13), AND(D286='club records'!$N$14, E286&lt;='club records'!$O$14), AND(D286='club records'!$N$15, E286&lt;='club records'!$O$15))), "CR", " ")</f>
        <v xml:space="preserve"> </v>
      </c>
      <c r="AV286" s="21" t="str">
        <f>IF(AND(A286="3x800", OR(AND(D286='club records'!$N$16, E286&lt;='club records'!$O$16), AND(D286='club records'!$N$17, E286&lt;='club records'!$O$17), AND(D286='club records'!$N$18, E286&lt;='club records'!$O$18), AND(D286='club records'!$N$19, E286&lt;='club records'!$O$19))), "CR", " ")</f>
        <v xml:space="preserve"> </v>
      </c>
      <c r="AW286" s="21" t="str">
        <f>IF(AND(A286="pentathlon", OR(AND(D286='club records'!$N$21, E286&gt;='club records'!$O$21), AND(D286='club records'!$N$22, E286&gt;='club records'!$O$22), AND(D286='club records'!$N$23, E286&gt;='club records'!$O$23), AND(D286='club records'!$N$24, E286&gt;='club records'!$O$24), AND(D286='club records'!$N$25, E286&gt;='club records'!$O$25))), "CR", " ")</f>
        <v xml:space="preserve"> </v>
      </c>
      <c r="AX286" s="21" t="str">
        <f>IF(AND(A286="heptathlon", OR(AND(D286='club records'!$N$26, E286&gt;='club records'!$O$26), AND(D286='club records'!$N$27, E286&gt;='club records'!$O$27), AND(D286='club records'!$N$28, E286&gt;='club records'!$O$28), )), "CR", " ")</f>
        <v xml:space="preserve"> </v>
      </c>
    </row>
    <row r="287" spans="1:50" ht="15" x14ac:dyDescent="0.25">
      <c r="A287" s="2" t="s">
        <v>172</v>
      </c>
      <c r="B287" s="2" t="s">
        <v>80</v>
      </c>
      <c r="C287" s="2" t="s">
        <v>101</v>
      </c>
      <c r="D287" s="13" t="s">
        <v>46</v>
      </c>
      <c r="E287" s="14">
        <v>4.93</v>
      </c>
      <c r="F287" s="19">
        <v>43582</v>
      </c>
      <c r="G287" s="2" t="s">
        <v>341</v>
      </c>
      <c r="H287" s="2" t="s">
        <v>349</v>
      </c>
      <c r="I287" s="20" t="str">
        <f>IF(OR(K287="CR", J287="CR", L287="CR", M287="CR", N287="CR", O287="CR", P287="CR", Q287="CR", R287="CR", S287="CR",T287="CR", U287="CR", V287="CR", W287="CR", X287="CR", Y287="CR", Z287="CR", AA287="CR", AB287="CR", AC287="CR", AD287="CR", AE287="CR", AF287="CR", AG287="CR", AH287="CR", AI287="CR", AJ287="CR", AK287="CR", AL287="CR", AM287="CR", AN287="CR", AO287="CR", AP287="CR", AQ287="CR", AR287="CR", AS287="CR", AT287="CR", AU287="CR", AV287="CR", AW287="CR", AX287="CR"), "***CLUB RECORD***", "")</f>
        <v/>
      </c>
      <c r="J287" s="21" t="str">
        <f>IF(AND(A287=100, OR(AND(D287='club records'!$B$6, E287&lt;='club records'!$C$6), AND(D287='club records'!$B$7, E287&lt;='club records'!$C$7), AND(D287='club records'!$B$8, E287&lt;='club records'!$C$8), AND(D287='club records'!$B$9, E287&lt;='club records'!$C$9), AND(D287='club records'!$B$10, E287&lt;='club records'!$C$10))),"CR"," ")</f>
        <v xml:space="preserve"> </v>
      </c>
      <c r="K287" s="21" t="str">
        <f>IF(AND(A287=200, OR(AND(D287='club records'!$B$11, E287&lt;='club records'!$C$11), AND(D287='club records'!$B$12, E287&lt;='club records'!$C$12), AND(D287='club records'!$B$13, E287&lt;='club records'!$C$13), AND(D287='club records'!$B$14, E287&lt;='club records'!$C$14), AND(D287='club records'!$B$15, E287&lt;='club records'!$C$15))),"CR"," ")</f>
        <v xml:space="preserve"> </v>
      </c>
      <c r="L287" s="21" t="str">
        <f>IF(AND(A287=300, OR(AND(D287='club records'!$B$16, E287&lt;='club records'!$C$16), AND(D287='club records'!$B$17, E287&lt;='club records'!$C$17))),"CR"," ")</f>
        <v xml:space="preserve"> </v>
      </c>
      <c r="M287" s="21" t="str">
        <f>IF(AND(A287=400, OR(AND(D287='club records'!$B$19, E287&lt;='club records'!$C$19), AND(D287='club records'!$B$20, E287&lt;='club records'!$C$20), AND(D287='club records'!$B$21, E287&lt;='club records'!$C$21))),"CR"," ")</f>
        <v xml:space="preserve"> </v>
      </c>
      <c r="N287" s="21" t="str">
        <f>IF(AND(A287=800, OR(AND(D287='club records'!$B$22, E287&lt;='club records'!$C$22), AND(D287='club records'!$B$23, E287&lt;='club records'!$C$23), AND(D287='club records'!$B$24, E287&lt;='club records'!$C$24), AND(D287='club records'!$B$25, E287&lt;='club records'!$C$25), AND(D287='club records'!$B$26, E287&lt;='club records'!$C$26))),"CR"," ")</f>
        <v xml:space="preserve"> </v>
      </c>
      <c r="O287" s="21" t="str">
        <f>IF(AND(A287=1200, AND(D287='club records'!$B$28, E287&lt;='club records'!$C$28)),"CR"," ")</f>
        <v xml:space="preserve"> </v>
      </c>
      <c r="P287" s="21" t="str">
        <f>IF(AND(A287=1500, OR(AND(D287='club records'!$B$29, E287&lt;='club records'!$C$29), AND(D287='club records'!$B$30, E287&lt;='club records'!$C$30), AND(D287='club records'!$B$31, E287&lt;='club records'!$C$31), AND(D287='club records'!$B$32, E287&lt;='club records'!$C$32), AND(D287='club records'!$B$33, E287&lt;='club records'!$C$33))),"CR"," ")</f>
        <v xml:space="preserve"> </v>
      </c>
      <c r="Q287" s="21" t="str">
        <f>IF(AND(A287="1M", AND(D287='club records'!$B$37,E287&lt;='club records'!$C$37)),"CR"," ")</f>
        <v xml:space="preserve"> </v>
      </c>
      <c r="R287" s="21" t="str">
        <f>IF(AND(A287=3000, OR(AND(D287='club records'!$B$39, E287&lt;='club records'!$C$39), AND(D287='club records'!$B$40, E287&lt;='club records'!$C$40), AND(D287='club records'!$B$41, E287&lt;='club records'!$C$41))),"CR"," ")</f>
        <v xml:space="preserve"> </v>
      </c>
      <c r="S287" s="21" t="str">
        <f>IF(AND(A287=5000, OR(AND(D287='club records'!$B$42, E287&lt;='club records'!$C$42), AND(D287='club records'!$B$43, E287&lt;='club records'!$C$43))),"CR"," ")</f>
        <v xml:space="preserve"> </v>
      </c>
      <c r="T287" s="21" t="str">
        <f>IF(AND(A287=10000, OR(AND(D287='club records'!$B$44, E287&lt;='club records'!$C$44), AND(D287='club records'!$B$45, E287&lt;='club records'!$C$45))),"CR"," ")</f>
        <v xml:space="preserve"> </v>
      </c>
      <c r="U287" s="22" t="str">
        <f>IF(AND(A287="high jump", OR(AND(D287='club records'!$F$1, E287&gt;='club records'!$G$1), AND(D287='club records'!$F$2, E287&gt;='club records'!$G$2), AND(D287='club records'!$F$3, E287&gt;='club records'!$G$3),AND(D287='club records'!$F$4, E287&gt;='club records'!$G$4), AND(D287='club records'!$F$5, E287&gt;='club records'!$G$5))), "CR", " ")</f>
        <v xml:space="preserve"> </v>
      </c>
      <c r="V287" s="22" t="str">
        <f>IF(AND(A287="long jump", OR(AND(D287='club records'!$F$6, E287&gt;='club records'!$G$6), AND(D287='club records'!$F$7, E287&gt;='club records'!$G$7), AND(D287='club records'!$F$8, E287&gt;='club records'!$G$8), AND(D287='club records'!$F$9, E287&gt;='club records'!$G$9), AND(D287='club records'!$F$10, E287&gt;='club records'!$G$10))), "CR", " ")</f>
        <v xml:space="preserve"> </v>
      </c>
      <c r="W287" s="22" t="str">
        <f>IF(AND(A287="triple jump", OR(AND(D287='club records'!$F$11, E287&gt;='club records'!$G$11), AND(D287='club records'!$F$12, E287&gt;='club records'!$G$12), AND(D287='club records'!$F$13, E287&gt;='club records'!$G$13), AND(D287='club records'!$F$14, E287&gt;='club records'!$G$14), AND(D287='club records'!$F$15, E287&gt;='club records'!$G$15))), "CR", " ")</f>
        <v xml:space="preserve"> </v>
      </c>
      <c r="X287" s="22" t="str">
        <f>IF(AND(A287="pole vault", OR(AND(D287='club records'!$F$16, E287&gt;='club records'!$G$16), AND(D287='club records'!$F$17, E287&gt;='club records'!$G$17), AND(D287='club records'!$F$18, E287&gt;='club records'!$G$18), AND(D287='club records'!$F$19, E287&gt;='club records'!$G$19), AND(D287='club records'!$F$20, E287&gt;='club records'!$G$20))), "CR", " ")</f>
        <v xml:space="preserve"> </v>
      </c>
      <c r="Y287" s="22" t="str">
        <f>IF(AND(A287="discus 0.75", AND(D287='club records'!$F$21, E287&gt;='club records'!$G$21)), "CR", " ")</f>
        <v xml:space="preserve"> </v>
      </c>
      <c r="Z287" s="22" t="str">
        <f>IF(AND(A287="discus 1", OR(AND(D287='club records'!$F$22, E287&gt;='club records'!$G$22), AND(D287='club records'!$F$23, E287&gt;='club records'!$G$23), AND(D287='club records'!$F$24, E287&gt;='club records'!$G$24), AND(D287='club records'!$F$25, E287&gt;='club records'!$G$25))), "CR", " ")</f>
        <v xml:space="preserve"> </v>
      </c>
      <c r="AA287" s="22" t="str">
        <f>IF(AND(A287="hammer 3", OR(AND(D287='club records'!$F$26, E287&gt;='club records'!$G$26), AND(D287='club records'!$F$27, E287&gt;='club records'!$G$27), AND(D287='club records'!$F$28, E287&gt;='club records'!$G$28))), "CR", " ")</f>
        <v xml:space="preserve"> </v>
      </c>
      <c r="AB287" s="22" t="str">
        <f>IF(AND(A287="hammer 4", OR(AND(D287='club records'!$F$29, E287&gt;='club records'!$G$29), AND(D287='club records'!$F$30, E287&gt;='club records'!$G$30))), "CR", " ")</f>
        <v xml:space="preserve"> </v>
      </c>
      <c r="AC287" s="22" t="str">
        <f>IF(AND(A287="javelin 400", AND(D287='club records'!$F$31, E287&gt;='club records'!$G$31)), "CR", " ")</f>
        <v xml:space="preserve"> </v>
      </c>
      <c r="AD287" s="22" t="str">
        <f>IF(AND(A287="javelin 500", OR(AND(D287='club records'!$F$32, E287&gt;='club records'!$G$32), AND(D287='club records'!$F$33, E287&gt;='club records'!$G$33))), "CR", " ")</f>
        <v xml:space="preserve"> </v>
      </c>
      <c r="AE287" s="22" t="str">
        <f>IF(AND(A287="javelin 600", OR(AND(D287='club records'!$F$34, E287&gt;='club records'!$G$34), AND(D287='club records'!$F$35, E287&gt;='club records'!$G$35))), "CR", " ")</f>
        <v xml:space="preserve"> </v>
      </c>
      <c r="AF287" s="22" t="str">
        <f>IF(AND(A287="shot 2.72", AND(D287='club records'!$F$36, E287&gt;='club records'!$G$36)), "CR", " ")</f>
        <v xml:space="preserve"> </v>
      </c>
      <c r="AG287" s="22" t="str">
        <f>IF(AND(A287="shot 3", OR(AND(D287='club records'!$F$37, E287&gt;='club records'!$G$37), AND(D287='club records'!$F$38, E287&gt;='club records'!$G$38))), "CR", " ")</f>
        <v xml:space="preserve"> </v>
      </c>
      <c r="AH287" s="22" t="str">
        <f>IF(AND(A287="shot 4", OR(AND(D287='club records'!$F$39, E287&gt;='club records'!$G$39), AND(D287='club records'!$F$40, E287&gt;='club records'!$G$40))), "CR", " ")</f>
        <v xml:space="preserve"> </v>
      </c>
      <c r="AI287" s="22" t="str">
        <f>IF(AND(A287="70H", AND(D287='club records'!$J$6, E287&lt;='club records'!$K$6)), "CR", " ")</f>
        <v xml:space="preserve"> </v>
      </c>
      <c r="AJ287" s="22" t="str">
        <f>IF(AND(A287="75H", AND(D287='club records'!$J$7, E287&lt;='club records'!$K$7)), "CR", " ")</f>
        <v xml:space="preserve"> </v>
      </c>
      <c r="AK287" s="22" t="str">
        <f>IF(AND(A287="80H", AND(D287='club records'!$J$8, E287&lt;='club records'!$K$8)), "CR", " ")</f>
        <v xml:space="preserve"> </v>
      </c>
      <c r="AL287" s="22" t="str">
        <f>IF(AND(A287="100H", OR(AND(D287='club records'!$J$9, E287&lt;='club records'!$K$9), AND(D287='club records'!$J$10, E287&lt;='club records'!$K$10))), "CR", " ")</f>
        <v xml:space="preserve"> </v>
      </c>
      <c r="AM287" s="22" t="str">
        <f>IF(AND(A287="300H", AND(D287='club records'!$J$11, E287&lt;='club records'!$K$11)), "CR", " ")</f>
        <v xml:space="preserve"> </v>
      </c>
      <c r="AN287" s="22" t="str">
        <f>IF(AND(A287="400H", OR(AND(D287='club records'!$J$12, E287&lt;='club records'!$K$12), AND(D287='club records'!$J$13, E287&lt;='club records'!$K$13), AND(D287='club records'!$J$14, E287&lt;='club records'!$K$14))), "CR", " ")</f>
        <v xml:space="preserve"> </v>
      </c>
      <c r="AO287" s="22" t="str">
        <f>IF(AND(A287="1500SC", OR(AND(D287='club records'!$J$15, E287&lt;='club records'!$K$15), AND(D287='club records'!$J$16, E287&lt;='club records'!$K$16))), "CR", " ")</f>
        <v xml:space="preserve"> </v>
      </c>
      <c r="AP287" s="22" t="str">
        <f>IF(AND(A287="2000SC", OR(AND(D287='club records'!$J$18, E287&lt;='club records'!$K$18), AND(D287='club records'!$J$19, E287&lt;='club records'!$K$19))), "CR", " ")</f>
        <v xml:space="preserve"> </v>
      </c>
      <c r="AQ287" s="22" t="str">
        <f>IF(AND(A287="3000SC", AND(D287='club records'!$J$21, E287&lt;='club records'!$K$21)), "CR", " ")</f>
        <v xml:space="preserve"> </v>
      </c>
      <c r="AR287" s="21" t="str">
        <f>IF(AND(A287="4x100", OR(AND(D287='club records'!$N$1, E287&lt;='club records'!$O$1), AND(D287='club records'!$N$2, E287&lt;='club records'!$O$2), AND(D287='club records'!$N$3, E287&lt;='club records'!$O$3), AND(D287='club records'!$N$4, E287&lt;='club records'!$O$4), AND(D287='club records'!$N$5, E287&lt;='club records'!$O$5))), "CR", " ")</f>
        <v xml:space="preserve"> </v>
      </c>
      <c r="AS287" s="21" t="str">
        <f>IF(AND(A287="4x200", OR(AND(D287='club records'!$N$6, E287&lt;='club records'!$O$6), AND(D287='club records'!$N$7, E287&lt;='club records'!$O$7), AND(D287='club records'!$N$8, E287&lt;='club records'!$O$8), AND(D287='club records'!$N$9, E287&lt;='club records'!$O$9), AND(D287='club records'!$N$10, E287&lt;='club records'!$O$10))), "CR", " ")</f>
        <v xml:space="preserve"> </v>
      </c>
      <c r="AT287" s="21" t="str">
        <f>IF(AND(A287="4x300", OR(AND(D287='club records'!$N$11, E287&lt;='club records'!$O$11), AND(D287='club records'!$N$12, E287&lt;='club records'!$O$12))), "CR", " ")</f>
        <v xml:space="preserve"> </v>
      </c>
      <c r="AU287" s="21" t="str">
        <f>IF(AND(A287="4x400", OR(AND(D287='club records'!$N$13, E287&lt;='club records'!$O$13), AND(D287='club records'!$N$14, E287&lt;='club records'!$O$14), AND(D287='club records'!$N$15, E287&lt;='club records'!$O$15))), "CR", " ")</f>
        <v xml:space="preserve"> </v>
      </c>
      <c r="AV287" s="21" t="str">
        <f>IF(AND(A287="3x800", OR(AND(D287='club records'!$N$16, E287&lt;='club records'!$O$16), AND(D287='club records'!$N$17, E287&lt;='club records'!$O$17), AND(D287='club records'!$N$18, E287&lt;='club records'!$O$18), AND(D287='club records'!$N$19, E287&lt;='club records'!$O$19))), "CR", " ")</f>
        <v xml:space="preserve"> </v>
      </c>
      <c r="AW287" s="21" t="str">
        <f>IF(AND(A287="pentathlon", OR(AND(D287='club records'!$N$21, E287&gt;='club records'!$O$21), AND(D287='club records'!$N$22, E287&gt;='club records'!$O$22), AND(D287='club records'!$N$23, E287&gt;='club records'!$O$23), AND(D287='club records'!$N$24, E287&gt;='club records'!$O$24), AND(D287='club records'!$N$25, E287&gt;='club records'!$O$25))), "CR", " ")</f>
        <v xml:space="preserve"> </v>
      </c>
      <c r="AX287" s="21" t="str">
        <f>IF(AND(A287="heptathlon", OR(AND(D287='club records'!$N$26, E287&gt;='club records'!$O$26), AND(D287='club records'!$N$27, E287&gt;='club records'!$O$27), AND(D287='club records'!$N$28, E287&gt;='club records'!$O$28), )), "CR", " ")</f>
        <v xml:space="preserve"> </v>
      </c>
    </row>
    <row r="288" spans="1:50" ht="15" x14ac:dyDescent="0.25">
      <c r="A288" s="2" t="s">
        <v>172</v>
      </c>
      <c r="B288" s="2" t="s">
        <v>136</v>
      </c>
      <c r="C288" s="2" t="s">
        <v>137</v>
      </c>
      <c r="D288" s="13" t="s">
        <v>46</v>
      </c>
      <c r="E288" s="14">
        <v>22.56</v>
      </c>
      <c r="F288" s="19">
        <v>43604</v>
      </c>
      <c r="G288" s="2" t="s">
        <v>341</v>
      </c>
      <c r="H288" s="2" t="s">
        <v>386</v>
      </c>
      <c r="I288" s="20" t="str">
        <f>IF(OR(K288="CR", J288="CR", L288="CR", M288="CR", N288="CR", O288="CR", P288="CR", Q288="CR", R288="CR", S288="CR",T288="CR", U288="CR", V288="CR", W288="CR", X288="CR", Y288="CR", Z288="CR", AA288="CR", AB288="CR", AC288="CR", AD288="CR", AE288="CR", AF288="CR", AG288="CR", AH288="CR", AI288="CR", AJ288="CR", AK288="CR", AL288="CR", AM288="CR", AN288="CR", AO288="CR", AP288="CR", AQ288="CR", AR288="CR", AS288="CR", AT288="CR", AU288="CR", AV288="CR", AW288="CR", AX288="CR"), "***CLUB RECORD***", "")</f>
        <v/>
      </c>
      <c r="J288" s="21" t="str">
        <f>IF(AND(A288=100, OR(AND(D288='club records'!$B$6, E288&lt;='club records'!$C$6), AND(D288='club records'!$B$7, E288&lt;='club records'!$C$7), AND(D288='club records'!$B$8, E288&lt;='club records'!$C$8), AND(D288='club records'!$B$9, E288&lt;='club records'!$C$9), AND(D288='club records'!$B$10, E288&lt;='club records'!$C$10))),"CR"," ")</f>
        <v xml:space="preserve"> </v>
      </c>
      <c r="K288" s="21" t="str">
        <f>IF(AND(A288=200, OR(AND(D288='club records'!$B$11, E288&lt;='club records'!$C$11), AND(D288='club records'!$B$12, E288&lt;='club records'!$C$12), AND(D288='club records'!$B$13, E288&lt;='club records'!$C$13), AND(D288='club records'!$B$14, E288&lt;='club records'!$C$14), AND(D288='club records'!$B$15, E288&lt;='club records'!$C$15))),"CR"," ")</f>
        <v xml:space="preserve"> </v>
      </c>
      <c r="L288" s="21" t="str">
        <f>IF(AND(A288=300, OR(AND(D288='club records'!$B$16, E288&lt;='club records'!$C$16), AND(D288='club records'!$B$17, E288&lt;='club records'!$C$17))),"CR"," ")</f>
        <v xml:space="preserve"> </v>
      </c>
      <c r="M288" s="21" t="str">
        <f>IF(AND(A288=400, OR(AND(D288='club records'!$B$19, E288&lt;='club records'!$C$19), AND(D288='club records'!$B$20, E288&lt;='club records'!$C$20), AND(D288='club records'!$B$21, E288&lt;='club records'!$C$21))),"CR"," ")</f>
        <v xml:space="preserve"> </v>
      </c>
      <c r="N288" s="21" t="str">
        <f>IF(AND(A288=800, OR(AND(D288='club records'!$B$22, E288&lt;='club records'!$C$22), AND(D288='club records'!$B$23, E288&lt;='club records'!$C$23), AND(D288='club records'!$B$24, E288&lt;='club records'!$C$24), AND(D288='club records'!$B$25, E288&lt;='club records'!$C$25), AND(D288='club records'!$B$26, E288&lt;='club records'!$C$26))),"CR"," ")</f>
        <v xml:space="preserve"> </v>
      </c>
      <c r="O288" s="21" t="str">
        <f>IF(AND(A288=1200, AND(D288='club records'!$B$28, E288&lt;='club records'!$C$28)),"CR"," ")</f>
        <v xml:space="preserve"> </v>
      </c>
      <c r="P288" s="21" t="str">
        <f>IF(AND(A288=1500, OR(AND(D288='club records'!$B$29, E288&lt;='club records'!$C$29), AND(D288='club records'!$B$30, E288&lt;='club records'!$C$30), AND(D288='club records'!$B$31, E288&lt;='club records'!$C$31), AND(D288='club records'!$B$32, E288&lt;='club records'!$C$32), AND(D288='club records'!$B$33, E288&lt;='club records'!$C$33))),"CR"," ")</f>
        <v xml:space="preserve"> </v>
      </c>
      <c r="Q288" s="21" t="str">
        <f>IF(AND(A288="1M", AND(D288='club records'!$B$37,E288&lt;='club records'!$C$37)),"CR"," ")</f>
        <v xml:space="preserve"> </v>
      </c>
      <c r="R288" s="21" t="str">
        <f>IF(AND(A288=3000, OR(AND(D288='club records'!$B$39, E288&lt;='club records'!$C$39), AND(D288='club records'!$B$40, E288&lt;='club records'!$C$40), AND(D288='club records'!$B$41, E288&lt;='club records'!$C$41))),"CR"," ")</f>
        <v xml:space="preserve"> </v>
      </c>
      <c r="S288" s="21" t="str">
        <f>IF(AND(A288=5000, OR(AND(D288='club records'!$B$42, E288&lt;='club records'!$C$42), AND(D288='club records'!$B$43, E288&lt;='club records'!$C$43))),"CR"," ")</f>
        <v xml:space="preserve"> </v>
      </c>
      <c r="T288" s="21" t="str">
        <f>IF(AND(A288=10000, OR(AND(D288='club records'!$B$44, E288&lt;='club records'!$C$44), AND(D288='club records'!$B$45, E288&lt;='club records'!$C$45))),"CR"," ")</f>
        <v xml:space="preserve"> </v>
      </c>
      <c r="U288" s="22" t="str">
        <f>IF(AND(A288="high jump", OR(AND(D288='club records'!$F$1, E288&gt;='club records'!$G$1), AND(D288='club records'!$F$2, E288&gt;='club records'!$G$2), AND(D288='club records'!$F$3, E288&gt;='club records'!$G$3),AND(D288='club records'!$F$4, E288&gt;='club records'!$G$4), AND(D288='club records'!$F$5, E288&gt;='club records'!$G$5))), "CR", " ")</f>
        <v xml:space="preserve"> </v>
      </c>
      <c r="V288" s="22" t="str">
        <f>IF(AND(A288="long jump", OR(AND(D288='club records'!$F$6, E288&gt;='club records'!$G$6), AND(D288='club records'!$F$7, E288&gt;='club records'!$G$7), AND(D288='club records'!$F$8, E288&gt;='club records'!$G$8), AND(D288='club records'!$F$9, E288&gt;='club records'!$G$9), AND(D288='club records'!$F$10, E288&gt;='club records'!$G$10))), "CR", " ")</f>
        <v xml:space="preserve"> </v>
      </c>
      <c r="W288" s="22" t="str">
        <f>IF(AND(A288="triple jump", OR(AND(D288='club records'!$F$11, E288&gt;='club records'!$G$11), AND(D288='club records'!$F$12, E288&gt;='club records'!$G$12), AND(D288='club records'!$F$13, E288&gt;='club records'!$G$13), AND(D288='club records'!$F$14, E288&gt;='club records'!$G$14), AND(D288='club records'!$F$15, E288&gt;='club records'!$G$15))), "CR", " ")</f>
        <v xml:space="preserve"> </v>
      </c>
      <c r="X288" s="22" t="str">
        <f>IF(AND(A288="pole vault", OR(AND(D288='club records'!$F$16, E288&gt;='club records'!$G$16), AND(D288='club records'!$F$17, E288&gt;='club records'!$G$17), AND(D288='club records'!$F$18, E288&gt;='club records'!$G$18), AND(D288='club records'!$F$19, E288&gt;='club records'!$G$19), AND(D288='club records'!$F$20, E288&gt;='club records'!$G$20))), "CR", " ")</f>
        <v xml:space="preserve"> </v>
      </c>
      <c r="Y288" s="22" t="str">
        <f>IF(AND(A288="discus 0.75", AND(D288='club records'!$F$21, E288&gt;='club records'!$G$21)), "CR", " ")</f>
        <v xml:space="preserve"> </v>
      </c>
      <c r="Z288" s="22" t="str">
        <f>IF(AND(A288="discus 1", OR(AND(D288='club records'!$F$22, E288&gt;='club records'!$G$22), AND(D288='club records'!$F$23, E288&gt;='club records'!$G$23), AND(D288='club records'!$F$24, E288&gt;='club records'!$G$24), AND(D288='club records'!$F$25, E288&gt;='club records'!$G$25))), "CR", " ")</f>
        <v xml:space="preserve"> </v>
      </c>
      <c r="AA288" s="22" t="str">
        <f>IF(AND(A288="hammer 3", OR(AND(D288='club records'!$F$26, E288&gt;='club records'!$G$26), AND(D288='club records'!$F$27, E288&gt;='club records'!$G$27), AND(D288='club records'!$F$28, E288&gt;='club records'!$G$28))), "CR", " ")</f>
        <v xml:space="preserve"> </v>
      </c>
      <c r="AB288" s="22" t="str">
        <f>IF(AND(A288="hammer 4", OR(AND(D288='club records'!$F$29, E288&gt;='club records'!$G$29), AND(D288='club records'!$F$30, E288&gt;='club records'!$G$30))), "CR", " ")</f>
        <v xml:space="preserve"> </v>
      </c>
      <c r="AC288" s="22" t="str">
        <f>IF(AND(A288="javelin 400", AND(D288='club records'!$F$31, E288&gt;='club records'!$G$31)), "CR", " ")</f>
        <v xml:space="preserve"> </v>
      </c>
      <c r="AD288" s="22" t="str">
        <f>IF(AND(A288="javelin 500", OR(AND(D288='club records'!$F$32, E288&gt;='club records'!$G$32), AND(D288='club records'!$F$33, E288&gt;='club records'!$G$33))), "CR", " ")</f>
        <v xml:space="preserve"> </v>
      </c>
      <c r="AE288" s="22" t="str">
        <f>IF(AND(A288="javelin 600", OR(AND(D288='club records'!$F$34, E288&gt;='club records'!$G$34), AND(D288='club records'!$F$35, E288&gt;='club records'!$G$35))), "CR", " ")</f>
        <v xml:space="preserve"> </v>
      </c>
      <c r="AF288" s="22" t="str">
        <f>IF(AND(A288="shot 2.72", AND(D288='club records'!$F$36, E288&gt;='club records'!$G$36)), "CR", " ")</f>
        <v xml:space="preserve"> </v>
      </c>
      <c r="AG288" s="22" t="str">
        <f>IF(AND(A288="shot 3", OR(AND(D288='club records'!$F$37, E288&gt;='club records'!$G$37), AND(D288='club records'!$F$38, E288&gt;='club records'!$G$38))), "CR", " ")</f>
        <v xml:space="preserve"> </v>
      </c>
      <c r="AH288" s="22" t="str">
        <f>IF(AND(A288="shot 4", OR(AND(D288='club records'!$F$39, E288&gt;='club records'!$G$39), AND(D288='club records'!$F$40, E288&gt;='club records'!$G$40))), "CR", " ")</f>
        <v xml:space="preserve"> </v>
      </c>
      <c r="AI288" s="22" t="str">
        <f>IF(AND(A288="70H", AND(D288='club records'!$J$6, E288&lt;='club records'!$K$6)), "CR", " ")</f>
        <v xml:space="preserve"> </v>
      </c>
      <c r="AJ288" s="22" t="str">
        <f>IF(AND(A288="75H", AND(D288='club records'!$J$7, E288&lt;='club records'!$K$7)), "CR", " ")</f>
        <v xml:space="preserve"> </v>
      </c>
      <c r="AK288" s="22" t="str">
        <f>IF(AND(A288="80H", AND(D288='club records'!$J$8, E288&lt;='club records'!$K$8)), "CR", " ")</f>
        <v xml:space="preserve"> </v>
      </c>
      <c r="AL288" s="22" t="str">
        <f>IF(AND(A288="100H", OR(AND(D288='club records'!$J$9, E288&lt;='club records'!$K$9), AND(D288='club records'!$J$10, E288&lt;='club records'!$K$10))), "CR", " ")</f>
        <v xml:space="preserve"> </v>
      </c>
      <c r="AM288" s="22" t="str">
        <f>IF(AND(A288="300H", AND(D288='club records'!$J$11, E288&lt;='club records'!$K$11)), "CR", " ")</f>
        <v xml:space="preserve"> </v>
      </c>
      <c r="AN288" s="22" t="str">
        <f>IF(AND(A288="400H", OR(AND(D288='club records'!$J$12, E288&lt;='club records'!$K$12), AND(D288='club records'!$J$13, E288&lt;='club records'!$K$13), AND(D288='club records'!$J$14, E288&lt;='club records'!$K$14))), "CR", " ")</f>
        <v xml:space="preserve"> </v>
      </c>
      <c r="AO288" s="22" t="str">
        <f>IF(AND(A288="1500SC", OR(AND(D288='club records'!$J$15, E288&lt;='club records'!$K$15), AND(D288='club records'!$J$16, E288&lt;='club records'!$K$16))), "CR", " ")</f>
        <v xml:space="preserve"> </v>
      </c>
      <c r="AP288" s="22" t="str">
        <f>IF(AND(A288="2000SC", OR(AND(D288='club records'!$J$18, E288&lt;='club records'!$K$18), AND(D288='club records'!$J$19, E288&lt;='club records'!$K$19))), "CR", " ")</f>
        <v xml:space="preserve"> </v>
      </c>
      <c r="AQ288" s="22" t="str">
        <f>IF(AND(A288="3000SC", AND(D288='club records'!$J$21, E288&lt;='club records'!$K$21)), "CR", " ")</f>
        <v xml:space="preserve"> </v>
      </c>
      <c r="AR288" s="21" t="str">
        <f>IF(AND(A288="4x100", OR(AND(D288='club records'!$N$1, E288&lt;='club records'!$O$1), AND(D288='club records'!$N$2, E288&lt;='club records'!$O$2), AND(D288='club records'!$N$3, E288&lt;='club records'!$O$3), AND(D288='club records'!$N$4, E288&lt;='club records'!$O$4), AND(D288='club records'!$N$5, E288&lt;='club records'!$O$5))), "CR", " ")</f>
        <v xml:space="preserve"> </v>
      </c>
      <c r="AS288" s="21" t="str">
        <f>IF(AND(A288="4x200", OR(AND(D288='club records'!$N$6, E288&lt;='club records'!$O$6), AND(D288='club records'!$N$7, E288&lt;='club records'!$O$7), AND(D288='club records'!$N$8, E288&lt;='club records'!$O$8), AND(D288='club records'!$N$9, E288&lt;='club records'!$O$9), AND(D288='club records'!$N$10, E288&lt;='club records'!$O$10))), "CR", " ")</f>
        <v xml:space="preserve"> </v>
      </c>
      <c r="AT288" s="21" t="str">
        <f>IF(AND(A288="4x300", OR(AND(D288='club records'!$N$11, E288&lt;='club records'!$O$11), AND(D288='club records'!$N$12, E288&lt;='club records'!$O$12))), "CR", " ")</f>
        <v xml:space="preserve"> </v>
      </c>
      <c r="AU288" s="21" t="str">
        <f>IF(AND(A288="4x400", OR(AND(D288='club records'!$N$13, E288&lt;='club records'!$O$13), AND(D288='club records'!$N$14, E288&lt;='club records'!$O$14), AND(D288='club records'!$N$15, E288&lt;='club records'!$O$15))), "CR", " ")</f>
        <v xml:space="preserve"> </v>
      </c>
      <c r="AV288" s="21" t="str">
        <f>IF(AND(A288="3x800", OR(AND(D288='club records'!$N$16, E288&lt;='club records'!$O$16), AND(D288='club records'!$N$17, E288&lt;='club records'!$O$17), AND(D288='club records'!$N$18, E288&lt;='club records'!$O$18), AND(D288='club records'!$N$19, E288&lt;='club records'!$O$19))), "CR", " ")</f>
        <v xml:space="preserve"> </v>
      </c>
      <c r="AW288" s="21" t="str">
        <f>IF(AND(A288="pentathlon", OR(AND(D288='club records'!$N$21, E288&gt;='club records'!$O$21), AND(D288='club records'!$N$22, E288&gt;='club records'!$O$22), AND(D288='club records'!$N$23, E288&gt;='club records'!$O$23), AND(D288='club records'!$N$24, E288&gt;='club records'!$O$24), AND(D288='club records'!$N$25, E288&gt;='club records'!$O$25))), "CR", " ")</f>
        <v xml:space="preserve"> </v>
      </c>
      <c r="AX288" s="21" t="str">
        <f>IF(AND(A288="heptathlon", OR(AND(D288='club records'!$N$26, E288&gt;='club records'!$O$26), AND(D288='club records'!$N$27, E288&gt;='club records'!$O$27), AND(D288='club records'!$N$28, E288&gt;='club records'!$O$28), )), "CR", " ")</f>
        <v xml:space="preserve"> </v>
      </c>
    </row>
    <row r="289" spans="1:50" ht="15" x14ac:dyDescent="0.25">
      <c r="A289" s="2" t="s">
        <v>172</v>
      </c>
      <c r="B289" s="2" t="s">
        <v>351</v>
      </c>
      <c r="C289" s="2" t="s">
        <v>68</v>
      </c>
      <c r="D289" s="13" t="s">
        <v>46</v>
      </c>
      <c r="E289" s="14">
        <v>25.05</v>
      </c>
      <c r="F289" s="23" t="s">
        <v>432</v>
      </c>
      <c r="G289" s="2" t="s">
        <v>341</v>
      </c>
      <c r="H289" s="2" t="s">
        <v>425</v>
      </c>
      <c r="I289" s="20" t="str">
        <f>IF(OR(K289="CR", J289="CR", L289="CR", M289="CR", N289="CR", O289="CR", P289="CR", Q289="CR", R289="CR", S289="CR",T289="CR", U289="CR", V289="CR", W289="CR", X289="CR", Y289="CR", Z289="CR", AA289="CR", AB289="CR", AC289="CR", AD289="CR", AE289="CR", AF289="CR", AG289="CR", AH289="CR", AI289="CR", AJ289="CR", AK289="CR", AL289="CR", AM289="CR", AN289="CR", AO289="CR", AP289="CR", AQ289="CR", AR289="CR", AS289="CR", AT289="CR", AU289="CR", AV289="CR", AW289="CR", AX289="CR"), "***CLUB RECORD***", "")</f>
        <v/>
      </c>
      <c r="J289" s="21" t="str">
        <f>IF(AND(A289=100, OR(AND(D289='club records'!$B$6, E289&lt;='club records'!$C$6), AND(D289='club records'!$B$7, E289&lt;='club records'!$C$7), AND(D289='club records'!$B$8, E289&lt;='club records'!$C$8), AND(D289='club records'!$B$9, E289&lt;='club records'!$C$9), AND(D289='club records'!$B$10, E289&lt;='club records'!$C$10))),"CR"," ")</f>
        <v xml:space="preserve"> </v>
      </c>
      <c r="K289" s="21" t="str">
        <f>IF(AND(A289=200, OR(AND(D289='club records'!$B$11, E289&lt;='club records'!$C$11), AND(D289='club records'!$B$12, E289&lt;='club records'!$C$12), AND(D289='club records'!$B$13, E289&lt;='club records'!$C$13), AND(D289='club records'!$B$14, E289&lt;='club records'!$C$14), AND(D289='club records'!$B$15, E289&lt;='club records'!$C$15))),"CR"," ")</f>
        <v xml:space="preserve"> </v>
      </c>
      <c r="L289" s="21" t="str">
        <f>IF(AND(A289=300, OR(AND(D289='club records'!$B$16, E289&lt;='club records'!$C$16), AND(D289='club records'!$B$17, E289&lt;='club records'!$C$17))),"CR"," ")</f>
        <v xml:space="preserve"> </v>
      </c>
      <c r="M289" s="21" t="str">
        <f>IF(AND(A289=400, OR(AND(D289='club records'!$B$19, E289&lt;='club records'!$C$19), AND(D289='club records'!$B$20, E289&lt;='club records'!$C$20), AND(D289='club records'!$B$21, E289&lt;='club records'!$C$21))),"CR"," ")</f>
        <v xml:space="preserve"> </v>
      </c>
      <c r="N289" s="21" t="str">
        <f>IF(AND(A289=800, OR(AND(D289='club records'!$B$22, E289&lt;='club records'!$C$22), AND(D289='club records'!$B$23, E289&lt;='club records'!$C$23), AND(D289='club records'!$B$24, E289&lt;='club records'!$C$24), AND(D289='club records'!$B$25, E289&lt;='club records'!$C$25), AND(D289='club records'!$B$26, E289&lt;='club records'!$C$26))),"CR"," ")</f>
        <v xml:space="preserve"> </v>
      </c>
      <c r="O289" s="21" t="str">
        <f>IF(AND(A289=1200, AND(D289='club records'!$B$28, E289&lt;='club records'!$C$28)),"CR"," ")</f>
        <v xml:space="preserve"> </v>
      </c>
      <c r="P289" s="21" t="str">
        <f>IF(AND(A289=1500, OR(AND(D289='club records'!$B$29, E289&lt;='club records'!$C$29), AND(D289='club records'!$B$30, E289&lt;='club records'!$C$30), AND(D289='club records'!$B$31, E289&lt;='club records'!$C$31), AND(D289='club records'!$B$32, E289&lt;='club records'!$C$32), AND(D289='club records'!$B$33, E289&lt;='club records'!$C$33))),"CR"," ")</f>
        <v xml:space="preserve"> </v>
      </c>
      <c r="Q289" s="21" t="str">
        <f>IF(AND(A289="1M", AND(D289='club records'!$B$37,E289&lt;='club records'!$C$37)),"CR"," ")</f>
        <v xml:space="preserve"> </v>
      </c>
      <c r="R289" s="21" t="str">
        <f>IF(AND(A289=3000, OR(AND(D289='club records'!$B$39, E289&lt;='club records'!$C$39), AND(D289='club records'!$B$40, E289&lt;='club records'!$C$40), AND(D289='club records'!$B$41, E289&lt;='club records'!$C$41))),"CR"," ")</f>
        <v xml:space="preserve"> </v>
      </c>
      <c r="S289" s="21" t="str">
        <f>IF(AND(A289=5000, OR(AND(D289='club records'!$B$42, E289&lt;='club records'!$C$42), AND(D289='club records'!$B$43, E289&lt;='club records'!$C$43))),"CR"," ")</f>
        <v xml:space="preserve"> </v>
      </c>
      <c r="T289" s="21" t="str">
        <f>IF(AND(A289=10000, OR(AND(D289='club records'!$B$44, E289&lt;='club records'!$C$44), AND(D289='club records'!$B$45, E289&lt;='club records'!$C$45))),"CR"," ")</f>
        <v xml:space="preserve"> </v>
      </c>
      <c r="U289" s="22" t="str">
        <f>IF(AND(A289="high jump", OR(AND(D289='club records'!$F$1, E289&gt;='club records'!$G$1), AND(D289='club records'!$F$2, E289&gt;='club records'!$G$2), AND(D289='club records'!$F$3, E289&gt;='club records'!$G$3),AND(D289='club records'!$F$4, E289&gt;='club records'!$G$4), AND(D289='club records'!$F$5, E289&gt;='club records'!$G$5))), "CR", " ")</f>
        <v xml:space="preserve"> </v>
      </c>
      <c r="V289" s="22" t="str">
        <f>IF(AND(A289="long jump", OR(AND(D289='club records'!$F$6, E289&gt;='club records'!$G$6), AND(D289='club records'!$F$7, E289&gt;='club records'!$G$7), AND(D289='club records'!$F$8, E289&gt;='club records'!$G$8), AND(D289='club records'!$F$9, E289&gt;='club records'!$G$9), AND(D289='club records'!$F$10, E289&gt;='club records'!$G$10))), "CR", " ")</f>
        <v xml:space="preserve"> </v>
      </c>
      <c r="W289" s="22" t="str">
        <f>IF(AND(A289="triple jump", OR(AND(D289='club records'!$F$11, E289&gt;='club records'!$G$11), AND(D289='club records'!$F$12, E289&gt;='club records'!$G$12), AND(D289='club records'!$F$13, E289&gt;='club records'!$G$13), AND(D289='club records'!$F$14, E289&gt;='club records'!$G$14), AND(D289='club records'!$F$15, E289&gt;='club records'!$G$15))), "CR", " ")</f>
        <v xml:space="preserve"> </v>
      </c>
      <c r="X289" s="22" t="str">
        <f>IF(AND(A289="pole vault", OR(AND(D289='club records'!$F$16, E289&gt;='club records'!$G$16), AND(D289='club records'!$F$17, E289&gt;='club records'!$G$17), AND(D289='club records'!$F$18, E289&gt;='club records'!$G$18), AND(D289='club records'!$F$19, E289&gt;='club records'!$G$19), AND(D289='club records'!$F$20, E289&gt;='club records'!$G$20))), "CR", " ")</f>
        <v xml:space="preserve"> </v>
      </c>
      <c r="Y289" s="22" t="str">
        <f>IF(AND(A289="discus 0.75", AND(D289='club records'!$F$21, E289&gt;='club records'!$G$21)), "CR", " ")</f>
        <v xml:space="preserve"> </v>
      </c>
      <c r="Z289" s="22" t="str">
        <f>IF(AND(A289="discus 1", OR(AND(D289='club records'!$F$22, E289&gt;='club records'!$G$22), AND(D289='club records'!$F$23, E289&gt;='club records'!$G$23), AND(D289='club records'!$F$24, E289&gt;='club records'!$G$24), AND(D289='club records'!$F$25, E289&gt;='club records'!$G$25))), "CR", " ")</f>
        <v xml:space="preserve"> </v>
      </c>
      <c r="AA289" s="22" t="str">
        <f>IF(AND(A289="hammer 3", OR(AND(D289='club records'!$F$26, E289&gt;='club records'!$G$26), AND(D289='club records'!$F$27, E289&gt;='club records'!$G$27), AND(D289='club records'!$F$28, E289&gt;='club records'!$G$28))), "CR", " ")</f>
        <v xml:space="preserve"> </v>
      </c>
      <c r="AB289" s="22" t="str">
        <f>IF(AND(A289="hammer 4", OR(AND(D289='club records'!$F$29, E289&gt;='club records'!$G$29), AND(D289='club records'!$F$30, E289&gt;='club records'!$G$30))), "CR", " ")</f>
        <v xml:space="preserve"> </v>
      </c>
      <c r="AC289" s="22" t="str">
        <f>IF(AND(A289="javelin 400", AND(D289='club records'!$F$31, E289&gt;='club records'!$G$31)), "CR", " ")</f>
        <v xml:space="preserve"> </v>
      </c>
      <c r="AD289" s="22" t="str">
        <f>IF(AND(A289="javelin 500", OR(AND(D289='club records'!$F$32, E289&gt;='club records'!$G$32), AND(D289='club records'!$F$33, E289&gt;='club records'!$G$33))), "CR", " ")</f>
        <v xml:space="preserve"> </v>
      </c>
      <c r="AE289" s="22" t="str">
        <f>IF(AND(A289="javelin 600", OR(AND(D289='club records'!$F$34, E289&gt;='club records'!$G$34), AND(D289='club records'!$F$35, E289&gt;='club records'!$G$35))), "CR", " ")</f>
        <v xml:space="preserve"> </v>
      </c>
      <c r="AF289" s="22" t="str">
        <f>IF(AND(A289="shot 2.72", AND(D289='club records'!$F$36, E289&gt;='club records'!$G$36)), "CR", " ")</f>
        <v xml:space="preserve"> </v>
      </c>
      <c r="AG289" s="22" t="str">
        <f>IF(AND(A289="shot 3", OR(AND(D289='club records'!$F$37, E289&gt;='club records'!$G$37), AND(D289='club records'!$F$38, E289&gt;='club records'!$G$38))), "CR", " ")</f>
        <v xml:space="preserve"> </v>
      </c>
      <c r="AH289" s="22" t="str">
        <f>IF(AND(A289="shot 4", OR(AND(D289='club records'!$F$39, E289&gt;='club records'!$G$39), AND(D289='club records'!$F$40, E289&gt;='club records'!$G$40))), "CR", " ")</f>
        <v xml:space="preserve"> </v>
      </c>
      <c r="AI289" s="22" t="str">
        <f>IF(AND(A289="70H", AND(D289='club records'!$J$6, E289&lt;='club records'!$K$6)), "CR", " ")</f>
        <v xml:space="preserve"> </v>
      </c>
      <c r="AJ289" s="22" t="str">
        <f>IF(AND(A289="75H", AND(D289='club records'!$J$7, E289&lt;='club records'!$K$7)), "CR", " ")</f>
        <v xml:space="preserve"> </v>
      </c>
      <c r="AK289" s="22" t="str">
        <f>IF(AND(A289="80H", AND(D289='club records'!$J$8, E289&lt;='club records'!$K$8)), "CR", " ")</f>
        <v xml:space="preserve"> </v>
      </c>
      <c r="AL289" s="22" t="str">
        <f>IF(AND(A289="100H", OR(AND(D289='club records'!$J$9, E289&lt;='club records'!$K$9), AND(D289='club records'!$J$10, E289&lt;='club records'!$K$10))), "CR", " ")</f>
        <v xml:space="preserve"> </v>
      </c>
      <c r="AM289" s="22" t="str">
        <f>IF(AND(A289="300H", AND(D289='club records'!$J$11, E289&lt;='club records'!$K$11)), "CR", " ")</f>
        <v xml:space="preserve"> </v>
      </c>
      <c r="AN289" s="22" t="str">
        <f>IF(AND(A289="400H", OR(AND(D289='club records'!$J$12, E289&lt;='club records'!$K$12), AND(D289='club records'!$J$13, E289&lt;='club records'!$K$13), AND(D289='club records'!$J$14, E289&lt;='club records'!$K$14))), "CR", " ")</f>
        <v xml:space="preserve"> </v>
      </c>
      <c r="AO289" s="22" t="str">
        <f>IF(AND(A289="1500SC", OR(AND(D289='club records'!$J$15, E289&lt;='club records'!$K$15), AND(D289='club records'!$J$16, E289&lt;='club records'!$K$16))), "CR", " ")</f>
        <v xml:space="preserve"> </v>
      </c>
      <c r="AP289" s="22" t="str">
        <f>IF(AND(A289="2000SC", OR(AND(D289='club records'!$J$18, E289&lt;='club records'!$K$18), AND(D289='club records'!$J$19, E289&lt;='club records'!$K$19))), "CR", " ")</f>
        <v xml:space="preserve"> </v>
      </c>
      <c r="AQ289" s="22" t="str">
        <f>IF(AND(A289="3000SC", AND(D289='club records'!$J$21, E289&lt;='club records'!$K$21)), "CR", " ")</f>
        <v xml:space="preserve"> </v>
      </c>
      <c r="AR289" s="21" t="str">
        <f>IF(AND(A289="4x100", OR(AND(D289='club records'!$N$1, E289&lt;='club records'!$O$1), AND(D289='club records'!$N$2, E289&lt;='club records'!$O$2), AND(D289='club records'!$N$3, E289&lt;='club records'!$O$3), AND(D289='club records'!$N$4, E289&lt;='club records'!$O$4), AND(D289='club records'!$N$5, E289&lt;='club records'!$O$5))), "CR", " ")</f>
        <v xml:space="preserve"> </v>
      </c>
      <c r="AS289" s="21" t="str">
        <f>IF(AND(A289="4x200", OR(AND(D289='club records'!$N$6, E289&lt;='club records'!$O$6), AND(D289='club records'!$N$7, E289&lt;='club records'!$O$7), AND(D289='club records'!$N$8, E289&lt;='club records'!$O$8), AND(D289='club records'!$N$9, E289&lt;='club records'!$O$9), AND(D289='club records'!$N$10, E289&lt;='club records'!$O$10))), "CR", " ")</f>
        <v xml:space="preserve"> </v>
      </c>
      <c r="AT289" s="21" t="str">
        <f>IF(AND(A289="4x300", OR(AND(D289='club records'!$N$11, E289&lt;='club records'!$O$11), AND(D289='club records'!$N$12, E289&lt;='club records'!$O$12))), "CR", " ")</f>
        <v xml:space="preserve"> </v>
      </c>
      <c r="AU289" s="21" t="str">
        <f>IF(AND(A289="4x400", OR(AND(D289='club records'!$N$13, E289&lt;='club records'!$O$13), AND(D289='club records'!$N$14, E289&lt;='club records'!$O$14), AND(D289='club records'!$N$15, E289&lt;='club records'!$O$15))), "CR", " ")</f>
        <v xml:space="preserve"> </v>
      </c>
      <c r="AV289" s="21" t="str">
        <f>IF(AND(A289="3x800", OR(AND(D289='club records'!$N$16, E289&lt;='club records'!$O$16), AND(D289='club records'!$N$17, E289&lt;='club records'!$O$17), AND(D289='club records'!$N$18, E289&lt;='club records'!$O$18), AND(D289='club records'!$N$19, E289&lt;='club records'!$O$19))), "CR", " ")</f>
        <v xml:space="preserve"> </v>
      </c>
      <c r="AW289" s="21" t="str">
        <f>IF(AND(A289="pentathlon", OR(AND(D289='club records'!$N$21, E289&gt;='club records'!$O$21), AND(D289='club records'!$N$22, E289&gt;='club records'!$O$22), AND(D289='club records'!$N$23, E289&gt;='club records'!$O$23), AND(D289='club records'!$N$24, E289&gt;='club records'!$O$24), AND(D289='club records'!$N$25, E289&gt;='club records'!$O$25))), "CR", " ")</f>
        <v xml:space="preserve"> </v>
      </c>
      <c r="AX289" s="21" t="str">
        <f>IF(AND(A289="heptathlon", OR(AND(D289='club records'!$N$26, E289&gt;='club records'!$O$26), AND(D289='club records'!$N$27, E289&gt;='club records'!$O$27), AND(D289='club records'!$N$28, E289&gt;='club records'!$O$28), )), "CR", " ")</f>
        <v xml:space="preserve"> </v>
      </c>
    </row>
    <row r="290" spans="1:50" ht="15" x14ac:dyDescent="0.25">
      <c r="A290" s="2" t="s">
        <v>42</v>
      </c>
      <c r="B290" s="2" t="s">
        <v>69</v>
      </c>
      <c r="C290" s="2" t="s">
        <v>70</v>
      </c>
      <c r="D290" s="13" t="s">
        <v>46</v>
      </c>
      <c r="E290" s="14">
        <v>3.76</v>
      </c>
      <c r="F290" s="19">
        <v>39903</v>
      </c>
      <c r="G290" s="2" t="s">
        <v>294</v>
      </c>
      <c r="H290" s="2" t="s">
        <v>295</v>
      </c>
      <c r="I290" s="20" t="str">
        <f>IF(OR(K290="CR", J290="CR", L290="CR", M290="CR", N290="CR", O290="CR", P290="CR", Q290="CR", R290="CR", S290="CR",T290="CR", U290="CR", V290="CR", W290="CR", X290="CR", Y290="CR", Z290="CR", AA290="CR", AB290="CR", AC290="CR", AD290="CR", AE290="CR", AF290="CR", AG290="CR", AH290="CR", AI290="CR", AJ290="CR", AK290="CR", AL290="CR", AM290="CR", AN290="CR", AO290="CR", AP290="CR", AQ290="CR", AR290="CR", AS290="CR", AT290="CR", AU290="CR", AV290="CR", AW290="CR", AX290="CR"), "***CLUB RECORD***", "")</f>
        <v/>
      </c>
      <c r="J290" s="21" t="str">
        <f>IF(AND(A290=100, OR(AND(D290='club records'!$B$6, E290&lt;='club records'!$C$6), AND(D290='club records'!$B$7, E290&lt;='club records'!$C$7), AND(D290='club records'!$B$8, E290&lt;='club records'!$C$8), AND(D290='club records'!$B$9, E290&lt;='club records'!$C$9), AND(D290='club records'!$B$10, E290&lt;='club records'!$C$10))),"CR"," ")</f>
        <v xml:space="preserve"> </v>
      </c>
      <c r="K290" s="21" t="str">
        <f>IF(AND(A290=200, OR(AND(D290='club records'!$B$11, E290&lt;='club records'!$C$11), AND(D290='club records'!$B$12, E290&lt;='club records'!$C$12), AND(D290='club records'!$B$13, E290&lt;='club records'!$C$13), AND(D290='club records'!$B$14, E290&lt;='club records'!$C$14), AND(D290='club records'!$B$15, E290&lt;='club records'!$C$15))),"CR"," ")</f>
        <v xml:space="preserve"> </v>
      </c>
      <c r="L290" s="21" t="str">
        <f>IF(AND(A290=300, OR(AND(D290='club records'!$B$16, E290&lt;='club records'!$C$16), AND(D290='club records'!$B$17, E290&lt;='club records'!$C$17))),"CR"," ")</f>
        <v xml:space="preserve"> </v>
      </c>
      <c r="M290" s="21" t="str">
        <f>IF(AND(A290=400, OR(AND(D290='club records'!$B$19, E290&lt;='club records'!$C$19), AND(D290='club records'!$B$20, E290&lt;='club records'!$C$20), AND(D290='club records'!$B$21, E290&lt;='club records'!$C$21))),"CR"," ")</f>
        <v xml:space="preserve"> </v>
      </c>
      <c r="N290" s="21" t="str">
        <f>IF(AND(A290=800, OR(AND(D290='club records'!$B$22, E290&lt;='club records'!$C$22), AND(D290='club records'!$B$23, E290&lt;='club records'!$C$23), AND(D290='club records'!$B$24, E290&lt;='club records'!$C$24), AND(D290='club records'!$B$25, E290&lt;='club records'!$C$25), AND(D290='club records'!$B$26, E290&lt;='club records'!$C$26))),"CR"," ")</f>
        <v xml:space="preserve"> </v>
      </c>
      <c r="O290" s="21" t="str">
        <f>IF(AND(A290=1200, AND(D290='club records'!$B$28, E290&lt;='club records'!$C$28)),"CR"," ")</f>
        <v xml:space="preserve"> </v>
      </c>
      <c r="P290" s="21" t="str">
        <f>IF(AND(A290=1500, OR(AND(D290='club records'!$B$29, E290&lt;='club records'!$C$29), AND(D290='club records'!$B$30, E290&lt;='club records'!$C$30), AND(D290='club records'!$B$31, E290&lt;='club records'!$C$31), AND(D290='club records'!$B$32, E290&lt;='club records'!$C$32), AND(D290='club records'!$B$33, E290&lt;='club records'!$C$33))),"CR"," ")</f>
        <v xml:space="preserve"> </v>
      </c>
      <c r="Q290" s="21" t="str">
        <f>IF(AND(A290="1M", AND(D290='club records'!$B$37,E290&lt;='club records'!$C$37)),"CR"," ")</f>
        <v xml:space="preserve"> </v>
      </c>
      <c r="R290" s="21" t="str">
        <f>IF(AND(A290=3000, OR(AND(D290='club records'!$B$39, E290&lt;='club records'!$C$39), AND(D290='club records'!$B$40, E290&lt;='club records'!$C$40), AND(D290='club records'!$B$41, E290&lt;='club records'!$C$41))),"CR"," ")</f>
        <v xml:space="preserve"> </v>
      </c>
      <c r="S290" s="21" t="str">
        <f>IF(AND(A290=5000, OR(AND(D290='club records'!$B$42, E290&lt;='club records'!$C$42), AND(D290='club records'!$B$43, E290&lt;='club records'!$C$43))),"CR"," ")</f>
        <v xml:space="preserve"> </v>
      </c>
      <c r="T290" s="21" t="str">
        <f>IF(AND(A290=10000, OR(AND(D290='club records'!$B$44, E290&lt;='club records'!$C$44), AND(D290='club records'!$B$45, E290&lt;='club records'!$C$45))),"CR"," ")</f>
        <v xml:space="preserve"> </v>
      </c>
      <c r="U290" s="22" t="str">
        <f>IF(AND(A290="high jump", OR(AND(D290='club records'!$F$1, E290&gt;='club records'!$G$1), AND(D290='club records'!$F$2, E290&gt;='club records'!$G$2), AND(D290='club records'!$F$3, E290&gt;='club records'!$G$3),AND(D290='club records'!$F$4, E290&gt;='club records'!$G$4), AND(D290='club records'!$F$5, E290&gt;='club records'!$G$5))), "CR", " ")</f>
        <v xml:space="preserve"> </v>
      </c>
      <c r="V290" s="22" t="str">
        <f>IF(AND(A290="long jump", OR(AND(D290='club records'!$F$6, E290&gt;='club records'!$G$6), AND(D290='club records'!$F$7, E290&gt;='club records'!$G$7), AND(D290='club records'!$F$8, E290&gt;='club records'!$G$8), AND(D290='club records'!$F$9, E290&gt;='club records'!$G$9), AND(D290='club records'!$F$10, E290&gt;='club records'!$G$10))), "CR", " ")</f>
        <v xml:space="preserve"> </v>
      </c>
      <c r="W290" s="22" t="str">
        <f>IF(AND(A290="triple jump", OR(AND(D290='club records'!$F$11, E290&gt;='club records'!$G$11), AND(D290='club records'!$F$12, E290&gt;='club records'!$G$12), AND(D290='club records'!$F$13, E290&gt;='club records'!$G$13), AND(D290='club records'!$F$14, E290&gt;='club records'!$G$14), AND(D290='club records'!$F$15, E290&gt;='club records'!$G$15))), "CR", " ")</f>
        <v xml:space="preserve"> </v>
      </c>
      <c r="X290" s="22" t="str">
        <f>IF(AND(A290="pole vault", OR(AND(D290='club records'!$F$16, E290&gt;='club records'!$G$16), AND(D290='club records'!$F$17, E290&gt;='club records'!$G$17), AND(D290='club records'!$F$18, E290&gt;='club records'!$G$18), AND(D290='club records'!$F$19, E290&gt;='club records'!$G$19), AND(D290='club records'!$F$20, E290&gt;='club records'!$G$20))), "CR", " ")</f>
        <v xml:space="preserve"> </v>
      </c>
      <c r="Y290" s="22" t="str">
        <f>IF(AND(A290="discus 0.75", AND(D290='club records'!$F$21, E290&gt;='club records'!$G$21)), "CR", " ")</f>
        <v xml:space="preserve"> </v>
      </c>
      <c r="Z290" s="22" t="str">
        <f>IF(AND(A290="discus 1", OR(AND(D290='club records'!$F$22, E290&gt;='club records'!$G$22), AND(D290='club records'!$F$23, E290&gt;='club records'!$G$23), AND(D290='club records'!$F$24, E290&gt;='club records'!$G$24), AND(D290='club records'!$F$25, E290&gt;='club records'!$G$25))), "CR", " ")</f>
        <v xml:space="preserve"> </v>
      </c>
      <c r="AA290" s="22" t="str">
        <f>IF(AND(A290="hammer 3", OR(AND(D290='club records'!$F$26, E290&gt;='club records'!$G$26), AND(D290='club records'!$F$27, E290&gt;='club records'!$G$27), AND(D290='club records'!$F$28, E290&gt;='club records'!$G$28))), "CR", " ")</f>
        <v xml:space="preserve"> </v>
      </c>
      <c r="AB290" s="22" t="str">
        <f>IF(AND(A290="hammer 4", OR(AND(D290='club records'!$F$29, E290&gt;='club records'!$G$29), AND(D290='club records'!$F$30, E290&gt;='club records'!$G$30))), "CR", " ")</f>
        <v xml:space="preserve"> </v>
      </c>
      <c r="AC290" s="22" t="str">
        <f>IF(AND(A290="javelin 400", AND(D290='club records'!$F$31, E290&gt;='club records'!$G$31)), "CR", " ")</f>
        <v xml:space="preserve"> </v>
      </c>
      <c r="AD290" s="22" t="str">
        <f>IF(AND(A290="javelin 500", OR(AND(D290='club records'!$F$32, E290&gt;='club records'!$G$32), AND(D290='club records'!$F$33, E290&gt;='club records'!$G$33))), "CR", " ")</f>
        <v xml:space="preserve"> </v>
      </c>
      <c r="AE290" s="22" t="str">
        <f>IF(AND(A290="javelin 600", OR(AND(D290='club records'!$F$34, E290&gt;='club records'!$G$34), AND(D290='club records'!$F$35, E290&gt;='club records'!$G$35))), "CR", " ")</f>
        <v xml:space="preserve"> </v>
      </c>
      <c r="AF290" s="22" t="str">
        <f>IF(AND(A290="shot 2.72", AND(D290='club records'!$F$36, E290&gt;='club records'!$G$36)), "CR", " ")</f>
        <v xml:space="preserve"> </v>
      </c>
      <c r="AG290" s="22" t="str">
        <f>IF(AND(A290="shot 3", OR(AND(D290='club records'!$F$37, E290&gt;='club records'!$G$37), AND(D290='club records'!$F$38, E290&gt;='club records'!$G$38))), "CR", " ")</f>
        <v xml:space="preserve"> </v>
      </c>
      <c r="AH290" s="22" t="str">
        <f>IF(AND(A290="shot 4", OR(AND(D290='club records'!$F$39, E290&gt;='club records'!$G$39), AND(D290='club records'!$F$40, E290&gt;='club records'!$G$40))), "CR", " ")</f>
        <v xml:space="preserve"> </v>
      </c>
      <c r="AI290" s="22" t="str">
        <f>IF(AND(A290="70H", AND(D290='club records'!$J$6, E290&lt;='club records'!$K$6)), "CR", " ")</f>
        <v xml:space="preserve"> </v>
      </c>
      <c r="AJ290" s="22" t="str">
        <f>IF(AND(A290="75H", AND(D290='club records'!$J$7, E290&lt;='club records'!$K$7)), "CR", " ")</f>
        <v xml:space="preserve"> </v>
      </c>
      <c r="AK290" s="22" t="str">
        <f>IF(AND(A290="80H", AND(D290='club records'!$J$8, E290&lt;='club records'!$K$8)), "CR", " ")</f>
        <v xml:space="preserve"> </v>
      </c>
      <c r="AL290" s="22" t="str">
        <f>IF(AND(A290="100H", OR(AND(D290='club records'!$J$9, E290&lt;='club records'!$K$9), AND(D290='club records'!$J$10, E290&lt;='club records'!$K$10))), "CR", " ")</f>
        <v xml:space="preserve"> </v>
      </c>
      <c r="AM290" s="22" t="str">
        <f>IF(AND(A290="300H", AND(D290='club records'!$J$11, E290&lt;='club records'!$K$11)), "CR", " ")</f>
        <v xml:space="preserve"> </v>
      </c>
      <c r="AN290" s="22" t="str">
        <f>IF(AND(A290="400H", OR(AND(D290='club records'!$J$12, E290&lt;='club records'!$K$12), AND(D290='club records'!$J$13, E290&lt;='club records'!$K$13), AND(D290='club records'!$J$14, E290&lt;='club records'!$K$14))), "CR", " ")</f>
        <v xml:space="preserve"> </v>
      </c>
      <c r="AO290" s="22" t="str">
        <f>IF(AND(A290="1500SC", OR(AND(D290='club records'!$J$15, E290&lt;='club records'!$K$15), AND(D290='club records'!$J$16, E290&lt;='club records'!$K$16))), "CR", " ")</f>
        <v xml:space="preserve"> </v>
      </c>
      <c r="AP290" s="22" t="str">
        <f>IF(AND(A290="2000SC", OR(AND(D290='club records'!$J$18, E290&lt;='club records'!$K$18), AND(D290='club records'!$J$19, E290&lt;='club records'!$K$19))), "CR", " ")</f>
        <v xml:space="preserve"> </v>
      </c>
      <c r="AQ290" s="22" t="str">
        <f>IF(AND(A290="3000SC", AND(D290='club records'!$J$21, E290&lt;='club records'!$K$21)), "CR", " ")</f>
        <v xml:space="preserve"> </v>
      </c>
      <c r="AR290" s="21" t="str">
        <f>IF(AND(A290="4x100", OR(AND(D290='club records'!$N$1, E290&lt;='club records'!$O$1), AND(D290='club records'!$N$2, E290&lt;='club records'!$O$2), AND(D290='club records'!$N$3, E290&lt;='club records'!$O$3), AND(D290='club records'!$N$4, E290&lt;='club records'!$O$4), AND(D290='club records'!$N$5, E290&lt;='club records'!$O$5))), "CR", " ")</f>
        <v xml:space="preserve"> </v>
      </c>
      <c r="AS290" s="21" t="str">
        <f>IF(AND(A290="4x200", OR(AND(D290='club records'!$N$6, E290&lt;='club records'!$O$6), AND(D290='club records'!$N$7, E290&lt;='club records'!$O$7), AND(D290='club records'!$N$8, E290&lt;='club records'!$O$8), AND(D290='club records'!$N$9, E290&lt;='club records'!$O$9), AND(D290='club records'!$N$10, E290&lt;='club records'!$O$10))), "CR", " ")</f>
        <v xml:space="preserve"> </v>
      </c>
      <c r="AT290" s="21" t="str">
        <f>IF(AND(A290="4x300", OR(AND(D290='club records'!$N$11, E290&lt;='club records'!$O$11), AND(D290='club records'!$N$12, E290&lt;='club records'!$O$12))), "CR", " ")</f>
        <v xml:space="preserve"> </v>
      </c>
      <c r="AU290" s="21" t="str">
        <f>IF(AND(A290="4x400", OR(AND(D290='club records'!$N$13, E290&lt;='club records'!$O$13), AND(D290='club records'!$N$14, E290&lt;='club records'!$O$14), AND(D290='club records'!$N$15, E290&lt;='club records'!$O$15))), "CR", " ")</f>
        <v xml:space="preserve"> </v>
      </c>
      <c r="AV290" s="21" t="str">
        <f>IF(AND(A290="3x800", OR(AND(D290='club records'!$N$16, E290&lt;='club records'!$O$16), AND(D290='club records'!$N$17, E290&lt;='club records'!$O$17), AND(D290='club records'!$N$18, E290&lt;='club records'!$O$18), AND(D290='club records'!$N$19, E290&lt;='club records'!$O$19))), "CR", " ")</f>
        <v xml:space="preserve"> </v>
      </c>
      <c r="AW290" s="21" t="str">
        <f>IF(AND(A290="pentathlon", OR(AND(D290='club records'!$N$21, E290&gt;='club records'!$O$21), AND(D290='club records'!$N$22, E290&gt;='club records'!$O$22), AND(D290='club records'!$N$23, E290&gt;='club records'!$O$23), AND(D290='club records'!$N$24, E290&gt;='club records'!$O$24), AND(D290='club records'!$N$25, E290&gt;='club records'!$O$25))), "CR", " ")</f>
        <v xml:space="preserve"> </v>
      </c>
      <c r="AX290" s="21" t="str">
        <f>IF(AND(A290="heptathlon", OR(AND(D290='club records'!$N$26, E290&gt;='club records'!$O$26), AND(D290='club records'!$N$27, E290&gt;='club records'!$O$27), AND(D290='club records'!$N$28, E290&gt;='club records'!$O$28), )), "CR", " ")</f>
        <v xml:space="preserve"> </v>
      </c>
    </row>
    <row r="291" spans="1:50" ht="15" x14ac:dyDescent="0.25">
      <c r="A291" s="2" t="s">
        <v>42</v>
      </c>
      <c r="B291" s="2" t="s">
        <v>31</v>
      </c>
      <c r="C291" s="2" t="s">
        <v>126</v>
      </c>
      <c r="D291" s="13" t="s">
        <v>46</v>
      </c>
      <c r="E291" s="14">
        <v>3.78</v>
      </c>
      <c r="F291" s="19">
        <v>39903</v>
      </c>
      <c r="G291" s="2" t="s">
        <v>294</v>
      </c>
      <c r="H291" s="2" t="s">
        <v>295</v>
      </c>
      <c r="I291" s="20" t="str">
        <f>IF(OR(K291="CR", J291="CR", L291="CR", M291="CR", N291="CR", O291="CR", P291="CR", Q291="CR", R291="CR", S291="CR",T291="CR", U291="CR", V291="CR", W291="CR", X291="CR", Y291="CR", Z291="CR", AA291="CR", AB291="CR", AC291="CR", AD291="CR", AE291="CR", AF291="CR", AG291="CR", AH291="CR", AI291="CR", AJ291="CR", AK291="CR", AL291="CR", AM291="CR", AN291="CR", AO291="CR", AP291="CR", AQ291="CR", AR291="CR", AS291="CR", AT291="CR", AU291="CR", AV291="CR", AW291="CR", AX291="CR"), "***CLUB RECORD***", "")</f>
        <v/>
      </c>
      <c r="J291" s="21" t="str">
        <f>IF(AND(A291=100, OR(AND(D291='club records'!$B$6, E291&lt;='club records'!$C$6), AND(D291='club records'!$B$7, E291&lt;='club records'!$C$7), AND(D291='club records'!$B$8, E291&lt;='club records'!$C$8), AND(D291='club records'!$B$9, E291&lt;='club records'!$C$9), AND(D291='club records'!$B$10, E291&lt;='club records'!$C$10))),"CR"," ")</f>
        <v xml:space="preserve"> </v>
      </c>
      <c r="K291" s="21" t="str">
        <f>IF(AND(A291=200, OR(AND(D291='club records'!$B$11, E291&lt;='club records'!$C$11), AND(D291='club records'!$B$12, E291&lt;='club records'!$C$12), AND(D291='club records'!$B$13, E291&lt;='club records'!$C$13), AND(D291='club records'!$B$14, E291&lt;='club records'!$C$14), AND(D291='club records'!$B$15, E291&lt;='club records'!$C$15))),"CR"," ")</f>
        <v xml:space="preserve"> </v>
      </c>
      <c r="L291" s="21" t="str">
        <f>IF(AND(A291=300, OR(AND(D291='club records'!$B$16, E291&lt;='club records'!$C$16), AND(D291='club records'!$B$17, E291&lt;='club records'!$C$17))),"CR"," ")</f>
        <v xml:space="preserve"> </v>
      </c>
      <c r="M291" s="21" t="str">
        <f>IF(AND(A291=400, OR(AND(D291='club records'!$B$19, E291&lt;='club records'!$C$19), AND(D291='club records'!$B$20, E291&lt;='club records'!$C$20), AND(D291='club records'!$B$21, E291&lt;='club records'!$C$21))),"CR"," ")</f>
        <v xml:space="preserve"> </v>
      </c>
      <c r="N291" s="21" t="str">
        <f>IF(AND(A291=800, OR(AND(D291='club records'!$B$22, E291&lt;='club records'!$C$22), AND(D291='club records'!$B$23, E291&lt;='club records'!$C$23), AND(D291='club records'!$B$24, E291&lt;='club records'!$C$24), AND(D291='club records'!$B$25, E291&lt;='club records'!$C$25), AND(D291='club records'!$B$26, E291&lt;='club records'!$C$26))),"CR"," ")</f>
        <v xml:space="preserve"> </v>
      </c>
      <c r="O291" s="21" t="str">
        <f>IF(AND(A291=1200, AND(D291='club records'!$B$28, E291&lt;='club records'!$C$28)),"CR"," ")</f>
        <v xml:space="preserve"> </v>
      </c>
      <c r="P291" s="21" t="str">
        <f>IF(AND(A291=1500, OR(AND(D291='club records'!$B$29, E291&lt;='club records'!$C$29), AND(D291='club records'!$B$30, E291&lt;='club records'!$C$30), AND(D291='club records'!$B$31, E291&lt;='club records'!$C$31), AND(D291='club records'!$B$32, E291&lt;='club records'!$C$32), AND(D291='club records'!$B$33, E291&lt;='club records'!$C$33))),"CR"," ")</f>
        <v xml:space="preserve"> </v>
      </c>
      <c r="Q291" s="21" t="str">
        <f>IF(AND(A291="1M", AND(D291='club records'!$B$37,E291&lt;='club records'!$C$37)),"CR"," ")</f>
        <v xml:space="preserve"> </v>
      </c>
      <c r="R291" s="21" t="str">
        <f>IF(AND(A291=3000, OR(AND(D291='club records'!$B$39, E291&lt;='club records'!$C$39), AND(D291='club records'!$B$40, E291&lt;='club records'!$C$40), AND(D291='club records'!$B$41, E291&lt;='club records'!$C$41))),"CR"," ")</f>
        <v xml:space="preserve"> </v>
      </c>
      <c r="S291" s="21" t="str">
        <f>IF(AND(A291=5000, OR(AND(D291='club records'!$B$42, E291&lt;='club records'!$C$42), AND(D291='club records'!$B$43, E291&lt;='club records'!$C$43))),"CR"," ")</f>
        <v xml:space="preserve"> </v>
      </c>
      <c r="T291" s="21" t="str">
        <f>IF(AND(A291=10000, OR(AND(D291='club records'!$B$44, E291&lt;='club records'!$C$44), AND(D291='club records'!$B$45, E291&lt;='club records'!$C$45))),"CR"," ")</f>
        <v xml:space="preserve"> </v>
      </c>
      <c r="U291" s="22" t="str">
        <f>IF(AND(A291="high jump", OR(AND(D291='club records'!$F$1, E291&gt;='club records'!$G$1), AND(D291='club records'!$F$2, E291&gt;='club records'!$G$2), AND(D291='club records'!$F$3, E291&gt;='club records'!$G$3),AND(D291='club records'!$F$4, E291&gt;='club records'!$G$4), AND(D291='club records'!$F$5, E291&gt;='club records'!$G$5))), "CR", " ")</f>
        <v xml:space="preserve"> </v>
      </c>
      <c r="V291" s="22" t="str">
        <f>IF(AND(A291="long jump", OR(AND(D291='club records'!$F$6, E291&gt;='club records'!$G$6), AND(D291='club records'!$F$7, E291&gt;='club records'!$G$7), AND(D291='club records'!$F$8, E291&gt;='club records'!$G$8), AND(D291='club records'!$F$9, E291&gt;='club records'!$G$9), AND(D291='club records'!$F$10, E291&gt;='club records'!$G$10))), "CR", " ")</f>
        <v xml:space="preserve"> </v>
      </c>
      <c r="W291" s="22" t="str">
        <f>IF(AND(A291="triple jump", OR(AND(D291='club records'!$F$11, E291&gt;='club records'!$G$11), AND(D291='club records'!$F$12, E291&gt;='club records'!$G$12), AND(D291='club records'!$F$13, E291&gt;='club records'!$G$13), AND(D291='club records'!$F$14, E291&gt;='club records'!$G$14), AND(D291='club records'!$F$15, E291&gt;='club records'!$G$15))), "CR", " ")</f>
        <v xml:space="preserve"> </v>
      </c>
      <c r="X291" s="22" t="str">
        <f>IF(AND(A291="pole vault", OR(AND(D291='club records'!$F$16, E291&gt;='club records'!$G$16), AND(D291='club records'!$F$17, E291&gt;='club records'!$G$17), AND(D291='club records'!$F$18, E291&gt;='club records'!$G$18), AND(D291='club records'!$F$19, E291&gt;='club records'!$G$19), AND(D291='club records'!$F$20, E291&gt;='club records'!$G$20))), "CR", " ")</f>
        <v xml:space="preserve"> </v>
      </c>
      <c r="Y291" s="22" t="str">
        <f>IF(AND(A291="discus 0.75", AND(D291='club records'!$F$21, E291&gt;='club records'!$G$21)), "CR", " ")</f>
        <v xml:space="preserve"> </v>
      </c>
      <c r="Z291" s="22" t="str">
        <f>IF(AND(A291="discus 1", OR(AND(D291='club records'!$F$22, E291&gt;='club records'!$G$22), AND(D291='club records'!$F$23, E291&gt;='club records'!$G$23), AND(D291='club records'!$F$24, E291&gt;='club records'!$G$24), AND(D291='club records'!$F$25, E291&gt;='club records'!$G$25))), "CR", " ")</f>
        <v xml:space="preserve"> </v>
      </c>
      <c r="AA291" s="22" t="str">
        <f>IF(AND(A291="hammer 3", OR(AND(D291='club records'!$F$26, E291&gt;='club records'!$G$26), AND(D291='club records'!$F$27, E291&gt;='club records'!$G$27), AND(D291='club records'!$F$28, E291&gt;='club records'!$G$28))), "CR", " ")</f>
        <v xml:space="preserve"> </v>
      </c>
      <c r="AB291" s="22" t="str">
        <f>IF(AND(A291="hammer 4", OR(AND(D291='club records'!$F$29, E291&gt;='club records'!$G$29), AND(D291='club records'!$F$30, E291&gt;='club records'!$G$30))), "CR", " ")</f>
        <v xml:space="preserve"> </v>
      </c>
      <c r="AC291" s="22" t="str">
        <f>IF(AND(A291="javelin 400", AND(D291='club records'!$F$31, E291&gt;='club records'!$G$31)), "CR", " ")</f>
        <v xml:space="preserve"> </v>
      </c>
      <c r="AD291" s="22" t="str">
        <f>IF(AND(A291="javelin 500", OR(AND(D291='club records'!$F$32, E291&gt;='club records'!$G$32), AND(D291='club records'!$F$33, E291&gt;='club records'!$G$33))), "CR", " ")</f>
        <v xml:space="preserve"> </v>
      </c>
      <c r="AE291" s="22" t="str">
        <f>IF(AND(A291="javelin 600", OR(AND(D291='club records'!$F$34, E291&gt;='club records'!$G$34), AND(D291='club records'!$F$35, E291&gt;='club records'!$G$35))), "CR", " ")</f>
        <v xml:space="preserve"> </v>
      </c>
      <c r="AF291" s="22" t="str">
        <f>IF(AND(A291="shot 2.72", AND(D291='club records'!$F$36, E291&gt;='club records'!$G$36)), "CR", " ")</f>
        <v xml:space="preserve"> </v>
      </c>
      <c r="AG291" s="22" t="str">
        <f>IF(AND(A291="shot 3", OR(AND(D291='club records'!$F$37, E291&gt;='club records'!$G$37), AND(D291='club records'!$F$38, E291&gt;='club records'!$G$38))), "CR", " ")</f>
        <v xml:space="preserve"> </v>
      </c>
      <c r="AH291" s="22" t="str">
        <f>IF(AND(A291="shot 4", OR(AND(D291='club records'!$F$39, E291&gt;='club records'!$G$39), AND(D291='club records'!$F$40, E291&gt;='club records'!$G$40))), "CR", " ")</f>
        <v xml:space="preserve"> </v>
      </c>
      <c r="AI291" s="22" t="str">
        <f>IF(AND(A291="70H", AND(D291='club records'!$J$6, E291&lt;='club records'!$K$6)), "CR", " ")</f>
        <v xml:space="preserve"> </v>
      </c>
      <c r="AJ291" s="22" t="str">
        <f>IF(AND(A291="75H", AND(D291='club records'!$J$7, E291&lt;='club records'!$K$7)), "CR", " ")</f>
        <v xml:space="preserve"> </v>
      </c>
      <c r="AK291" s="22" t="str">
        <f>IF(AND(A291="80H", AND(D291='club records'!$J$8, E291&lt;='club records'!$K$8)), "CR", " ")</f>
        <v xml:space="preserve"> </v>
      </c>
      <c r="AL291" s="22" t="str">
        <f>IF(AND(A291="100H", OR(AND(D291='club records'!$J$9, E291&lt;='club records'!$K$9), AND(D291='club records'!$J$10, E291&lt;='club records'!$K$10))), "CR", " ")</f>
        <v xml:space="preserve"> </v>
      </c>
      <c r="AM291" s="22" t="str">
        <f>IF(AND(A291="300H", AND(D291='club records'!$J$11, E291&lt;='club records'!$K$11)), "CR", " ")</f>
        <v xml:space="preserve"> </v>
      </c>
      <c r="AN291" s="22" t="str">
        <f>IF(AND(A291="400H", OR(AND(D291='club records'!$J$12, E291&lt;='club records'!$K$12), AND(D291='club records'!$J$13, E291&lt;='club records'!$K$13), AND(D291='club records'!$J$14, E291&lt;='club records'!$K$14))), "CR", " ")</f>
        <v xml:space="preserve"> </v>
      </c>
      <c r="AO291" s="22" t="str">
        <f>IF(AND(A291="1500SC", OR(AND(D291='club records'!$J$15, E291&lt;='club records'!$K$15), AND(D291='club records'!$J$16, E291&lt;='club records'!$K$16))), "CR", " ")</f>
        <v xml:space="preserve"> </v>
      </c>
      <c r="AP291" s="22" t="str">
        <f>IF(AND(A291="2000SC", OR(AND(D291='club records'!$J$18, E291&lt;='club records'!$K$18), AND(D291='club records'!$J$19, E291&lt;='club records'!$K$19))), "CR", " ")</f>
        <v xml:space="preserve"> </v>
      </c>
      <c r="AQ291" s="22" t="str">
        <f>IF(AND(A291="3000SC", AND(D291='club records'!$J$21, E291&lt;='club records'!$K$21)), "CR", " ")</f>
        <v xml:space="preserve"> </v>
      </c>
      <c r="AR291" s="21" t="str">
        <f>IF(AND(A291="4x100", OR(AND(D291='club records'!$N$1, E291&lt;='club records'!$O$1), AND(D291='club records'!$N$2, E291&lt;='club records'!$O$2), AND(D291='club records'!$N$3, E291&lt;='club records'!$O$3), AND(D291='club records'!$N$4, E291&lt;='club records'!$O$4), AND(D291='club records'!$N$5, E291&lt;='club records'!$O$5))), "CR", " ")</f>
        <v xml:space="preserve"> </v>
      </c>
      <c r="AS291" s="21" t="str">
        <f>IF(AND(A291="4x200", OR(AND(D291='club records'!$N$6, E291&lt;='club records'!$O$6), AND(D291='club records'!$N$7, E291&lt;='club records'!$O$7), AND(D291='club records'!$N$8, E291&lt;='club records'!$O$8), AND(D291='club records'!$N$9, E291&lt;='club records'!$O$9), AND(D291='club records'!$N$10, E291&lt;='club records'!$O$10))), "CR", " ")</f>
        <v xml:space="preserve"> </v>
      </c>
      <c r="AT291" s="21" t="str">
        <f>IF(AND(A291="4x300", OR(AND(D291='club records'!$N$11, E291&lt;='club records'!$O$11), AND(D291='club records'!$N$12, E291&lt;='club records'!$O$12))), "CR", " ")</f>
        <v xml:space="preserve"> </v>
      </c>
      <c r="AU291" s="21" t="str">
        <f>IF(AND(A291="4x400", OR(AND(D291='club records'!$N$13, E291&lt;='club records'!$O$13), AND(D291='club records'!$N$14, E291&lt;='club records'!$O$14), AND(D291='club records'!$N$15, E291&lt;='club records'!$O$15))), "CR", " ")</f>
        <v xml:space="preserve"> </v>
      </c>
      <c r="AV291" s="21" t="str">
        <f>IF(AND(A291="3x800", OR(AND(D291='club records'!$N$16, E291&lt;='club records'!$O$16), AND(D291='club records'!$N$17, E291&lt;='club records'!$O$17), AND(D291='club records'!$N$18, E291&lt;='club records'!$O$18), AND(D291='club records'!$N$19, E291&lt;='club records'!$O$19))), "CR", " ")</f>
        <v xml:space="preserve"> </v>
      </c>
      <c r="AW291" s="21" t="str">
        <f>IF(AND(A291="pentathlon", OR(AND(D291='club records'!$N$21, E291&gt;='club records'!$O$21), AND(D291='club records'!$N$22, E291&gt;='club records'!$O$22), AND(D291='club records'!$N$23, E291&gt;='club records'!$O$23), AND(D291='club records'!$N$24, E291&gt;='club records'!$O$24), AND(D291='club records'!$N$25, E291&gt;='club records'!$O$25))), "CR", " ")</f>
        <v xml:space="preserve"> </v>
      </c>
      <c r="AX291" s="21" t="str">
        <f>IF(AND(A291="heptathlon", OR(AND(D291='club records'!$N$26, E291&gt;='club records'!$O$26), AND(D291='club records'!$N$27, E291&gt;='club records'!$O$27), AND(D291='club records'!$N$28, E291&gt;='club records'!$O$28), )), "CR", " ")</f>
        <v xml:space="preserve"> </v>
      </c>
    </row>
    <row r="292" spans="1:50" ht="15" x14ac:dyDescent="0.25">
      <c r="A292" s="2" t="s">
        <v>42</v>
      </c>
      <c r="B292" s="2" t="s">
        <v>136</v>
      </c>
      <c r="C292" s="2" t="s">
        <v>137</v>
      </c>
      <c r="D292" s="13" t="s">
        <v>46</v>
      </c>
      <c r="E292" s="14">
        <v>3.92</v>
      </c>
      <c r="F292" s="19">
        <v>39903</v>
      </c>
      <c r="G292" s="2" t="s">
        <v>294</v>
      </c>
      <c r="H292" s="2" t="s">
        <v>295</v>
      </c>
      <c r="I292" s="20" t="str">
        <f>IF(OR(K292="CR", J292="CR", L292="CR", M292="CR", N292="CR", O292="CR", P292="CR", Q292="CR", R292="CR", S292="CR",T292="CR", U292="CR", V292="CR", W292="CR", X292="CR", Y292="CR", Z292="CR", AA292="CR", AB292="CR", AC292="CR", AD292="CR", AE292="CR", AF292="CR", AG292="CR", AH292="CR", AI292="CR", AJ292="CR", AK292="CR", AL292="CR", AM292="CR", AN292="CR", AO292="CR", AP292="CR", AQ292="CR", AR292="CR", AS292="CR", AT292="CR", AU292="CR", AV292="CR", AW292="CR", AX292="CR"), "***CLUB RECORD***", "")</f>
        <v/>
      </c>
      <c r="J292" s="21" t="str">
        <f>IF(AND(A292=100, OR(AND(D292='club records'!$B$6, E292&lt;='club records'!$C$6), AND(D292='club records'!$B$7, E292&lt;='club records'!$C$7), AND(D292='club records'!$B$8, E292&lt;='club records'!$C$8), AND(D292='club records'!$B$9, E292&lt;='club records'!$C$9), AND(D292='club records'!$B$10, E292&lt;='club records'!$C$10))),"CR"," ")</f>
        <v xml:space="preserve"> </v>
      </c>
      <c r="K292" s="21" t="str">
        <f>IF(AND(A292=200, OR(AND(D292='club records'!$B$11, E292&lt;='club records'!$C$11), AND(D292='club records'!$B$12, E292&lt;='club records'!$C$12), AND(D292='club records'!$B$13, E292&lt;='club records'!$C$13), AND(D292='club records'!$B$14, E292&lt;='club records'!$C$14), AND(D292='club records'!$B$15, E292&lt;='club records'!$C$15))),"CR"," ")</f>
        <v xml:space="preserve"> </v>
      </c>
      <c r="L292" s="21" t="str">
        <f>IF(AND(A292=300, OR(AND(D292='club records'!$B$16, E292&lt;='club records'!$C$16), AND(D292='club records'!$B$17, E292&lt;='club records'!$C$17))),"CR"," ")</f>
        <v xml:space="preserve"> </v>
      </c>
      <c r="M292" s="21" t="str">
        <f>IF(AND(A292=400, OR(AND(D292='club records'!$B$19, E292&lt;='club records'!$C$19), AND(D292='club records'!$B$20, E292&lt;='club records'!$C$20), AND(D292='club records'!$B$21, E292&lt;='club records'!$C$21))),"CR"," ")</f>
        <v xml:space="preserve"> </v>
      </c>
      <c r="N292" s="21" t="str">
        <f>IF(AND(A292=800, OR(AND(D292='club records'!$B$22, E292&lt;='club records'!$C$22), AND(D292='club records'!$B$23, E292&lt;='club records'!$C$23), AND(D292='club records'!$B$24, E292&lt;='club records'!$C$24), AND(D292='club records'!$B$25, E292&lt;='club records'!$C$25), AND(D292='club records'!$B$26, E292&lt;='club records'!$C$26))),"CR"," ")</f>
        <v xml:space="preserve"> </v>
      </c>
      <c r="O292" s="21" t="str">
        <f>IF(AND(A292=1200, AND(D292='club records'!$B$28, E292&lt;='club records'!$C$28)),"CR"," ")</f>
        <v xml:space="preserve"> </v>
      </c>
      <c r="P292" s="21" t="str">
        <f>IF(AND(A292=1500, OR(AND(D292='club records'!$B$29, E292&lt;='club records'!$C$29), AND(D292='club records'!$B$30, E292&lt;='club records'!$C$30), AND(D292='club records'!$B$31, E292&lt;='club records'!$C$31), AND(D292='club records'!$B$32, E292&lt;='club records'!$C$32), AND(D292='club records'!$B$33, E292&lt;='club records'!$C$33))),"CR"," ")</f>
        <v xml:space="preserve"> </v>
      </c>
      <c r="Q292" s="21" t="str">
        <f>IF(AND(A292="1M", AND(D292='club records'!$B$37,E292&lt;='club records'!$C$37)),"CR"," ")</f>
        <v xml:space="preserve"> </v>
      </c>
      <c r="R292" s="21" t="str">
        <f>IF(AND(A292=3000, OR(AND(D292='club records'!$B$39, E292&lt;='club records'!$C$39), AND(D292='club records'!$B$40, E292&lt;='club records'!$C$40), AND(D292='club records'!$B$41, E292&lt;='club records'!$C$41))),"CR"," ")</f>
        <v xml:space="preserve"> </v>
      </c>
      <c r="S292" s="21" t="str">
        <f>IF(AND(A292=5000, OR(AND(D292='club records'!$B$42, E292&lt;='club records'!$C$42), AND(D292='club records'!$B$43, E292&lt;='club records'!$C$43))),"CR"," ")</f>
        <v xml:space="preserve"> </v>
      </c>
      <c r="T292" s="21" t="str">
        <f>IF(AND(A292=10000, OR(AND(D292='club records'!$B$44, E292&lt;='club records'!$C$44), AND(D292='club records'!$B$45, E292&lt;='club records'!$C$45))),"CR"," ")</f>
        <v xml:space="preserve"> </v>
      </c>
      <c r="U292" s="22" t="str">
        <f>IF(AND(A292="high jump", OR(AND(D292='club records'!$F$1, E292&gt;='club records'!$G$1), AND(D292='club records'!$F$2, E292&gt;='club records'!$G$2), AND(D292='club records'!$F$3, E292&gt;='club records'!$G$3),AND(D292='club records'!$F$4, E292&gt;='club records'!$G$4), AND(D292='club records'!$F$5, E292&gt;='club records'!$G$5))), "CR", " ")</f>
        <v xml:space="preserve"> </v>
      </c>
      <c r="V292" s="22" t="str">
        <f>IF(AND(A292="long jump", OR(AND(D292='club records'!$F$6, E292&gt;='club records'!$G$6), AND(D292='club records'!$F$7, E292&gt;='club records'!$G$7), AND(D292='club records'!$F$8, E292&gt;='club records'!$G$8), AND(D292='club records'!$F$9, E292&gt;='club records'!$G$9), AND(D292='club records'!$F$10, E292&gt;='club records'!$G$10))), "CR", " ")</f>
        <v xml:space="preserve"> </v>
      </c>
      <c r="W292" s="22" t="str">
        <f>IF(AND(A292="triple jump", OR(AND(D292='club records'!$F$11, E292&gt;='club records'!$G$11), AND(D292='club records'!$F$12, E292&gt;='club records'!$G$12), AND(D292='club records'!$F$13, E292&gt;='club records'!$G$13), AND(D292='club records'!$F$14, E292&gt;='club records'!$G$14), AND(D292='club records'!$F$15, E292&gt;='club records'!$G$15))), "CR", " ")</f>
        <v xml:space="preserve"> </v>
      </c>
      <c r="X292" s="22" t="str">
        <f>IF(AND(A292="pole vault", OR(AND(D292='club records'!$F$16, E292&gt;='club records'!$G$16), AND(D292='club records'!$F$17, E292&gt;='club records'!$G$17), AND(D292='club records'!$F$18, E292&gt;='club records'!$G$18), AND(D292='club records'!$F$19, E292&gt;='club records'!$G$19), AND(D292='club records'!$F$20, E292&gt;='club records'!$G$20))), "CR", " ")</f>
        <v xml:space="preserve"> </v>
      </c>
      <c r="Y292" s="22" t="str">
        <f>IF(AND(A292="discus 0.75", AND(D292='club records'!$F$21, E292&gt;='club records'!$G$21)), "CR", " ")</f>
        <v xml:space="preserve"> </v>
      </c>
      <c r="Z292" s="22" t="str">
        <f>IF(AND(A292="discus 1", OR(AND(D292='club records'!$F$22, E292&gt;='club records'!$G$22), AND(D292='club records'!$F$23, E292&gt;='club records'!$G$23), AND(D292='club records'!$F$24, E292&gt;='club records'!$G$24), AND(D292='club records'!$F$25, E292&gt;='club records'!$G$25))), "CR", " ")</f>
        <v xml:space="preserve"> </v>
      </c>
      <c r="AA292" s="22" t="str">
        <f>IF(AND(A292="hammer 3", OR(AND(D292='club records'!$F$26, E292&gt;='club records'!$G$26), AND(D292='club records'!$F$27, E292&gt;='club records'!$G$27), AND(D292='club records'!$F$28, E292&gt;='club records'!$G$28))), "CR", " ")</f>
        <v xml:space="preserve"> </v>
      </c>
      <c r="AB292" s="22" t="str">
        <f>IF(AND(A292="hammer 4", OR(AND(D292='club records'!$F$29, E292&gt;='club records'!$G$29), AND(D292='club records'!$F$30, E292&gt;='club records'!$G$30))), "CR", " ")</f>
        <v xml:space="preserve"> </v>
      </c>
      <c r="AC292" s="22" t="str">
        <f>IF(AND(A292="javelin 400", AND(D292='club records'!$F$31, E292&gt;='club records'!$G$31)), "CR", " ")</f>
        <v xml:space="preserve"> </v>
      </c>
      <c r="AD292" s="22" t="str">
        <f>IF(AND(A292="javelin 500", OR(AND(D292='club records'!$F$32, E292&gt;='club records'!$G$32), AND(D292='club records'!$F$33, E292&gt;='club records'!$G$33))), "CR", " ")</f>
        <v xml:space="preserve"> </v>
      </c>
      <c r="AE292" s="22" t="str">
        <f>IF(AND(A292="javelin 600", OR(AND(D292='club records'!$F$34, E292&gt;='club records'!$G$34), AND(D292='club records'!$F$35, E292&gt;='club records'!$G$35))), "CR", " ")</f>
        <v xml:space="preserve"> </v>
      </c>
      <c r="AF292" s="22" t="str">
        <f>IF(AND(A292="shot 2.72", AND(D292='club records'!$F$36, E292&gt;='club records'!$G$36)), "CR", " ")</f>
        <v xml:space="preserve"> </v>
      </c>
      <c r="AG292" s="22" t="str">
        <f>IF(AND(A292="shot 3", OR(AND(D292='club records'!$F$37, E292&gt;='club records'!$G$37), AND(D292='club records'!$F$38, E292&gt;='club records'!$G$38))), "CR", " ")</f>
        <v xml:space="preserve"> </v>
      </c>
      <c r="AH292" s="22" t="str">
        <f>IF(AND(A292="shot 4", OR(AND(D292='club records'!$F$39, E292&gt;='club records'!$G$39), AND(D292='club records'!$F$40, E292&gt;='club records'!$G$40))), "CR", " ")</f>
        <v xml:space="preserve"> </v>
      </c>
      <c r="AI292" s="22" t="str">
        <f>IF(AND(A292="70H", AND(D292='club records'!$J$6, E292&lt;='club records'!$K$6)), "CR", " ")</f>
        <v xml:space="preserve"> </v>
      </c>
      <c r="AJ292" s="22" t="str">
        <f>IF(AND(A292="75H", AND(D292='club records'!$J$7, E292&lt;='club records'!$K$7)), "CR", " ")</f>
        <v xml:space="preserve"> </v>
      </c>
      <c r="AK292" s="22" t="str">
        <f>IF(AND(A292="80H", AND(D292='club records'!$J$8, E292&lt;='club records'!$K$8)), "CR", " ")</f>
        <v xml:space="preserve"> </v>
      </c>
      <c r="AL292" s="22" t="str">
        <f>IF(AND(A292="100H", OR(AND(D292='club records'!$J$9, E292&lt;='club records'!$K$9), AND(D292='club records'!$J$10, E292&lt;='club records'!$K$10))), "CR", " ")</f>
        <v xml:space="preserve"> </v>
      </c>
      <c r="AM292" s="22" t="str">
        <f>IF(AND(A292="300H", AND(D292='club records'!$J$11, E292&lt;='club records'!$K$11)), "CR", " ")</f>
        <v xml:space="preserve"> </v>
      </c>
      <c r="AN292" s="22" t="str">
        <f>IF(AND(A292="400H", OR(AND(D292='club records'!$J$12, E292&lt;='club records'!$K$12), AND(D292='club records'!$J$13, E292&lt;='club records'!$K$13), AND(D292='club records'!$J$14, E292&lt;='club records'!$K$14))), "CR", " ")</f>
        <v xml:space="preserve"> </v>
      </c>
      <c r="AO292" s="22" t="str">
        <f>IF(AND(A292="1500SC", OR(AND(D292='club records'!$J$15, E292&lt;='club records'!$K$15), AND(D292='club records'!$J$16, E292&lt;='club records'!$K$16))), "CR", " ")</f>
        <v xml:space="preserve"> </v>
      </c>
      <c r="AP292" s="22" t="str">
        <f>IF(AND(A292="2000SC", OR(AND(D292='club records'!$J$18, E292&lt;='club records'!$K$18), AND(D292='club records'!$J$19, E292&lt;='club records'!$K$19))), "CR", " ")</f>
        <v xml:space="preserve"> </v>
      </c>
      <c r="AQ292" s="22" t="str">
        <f>IF(AND(A292="3000SC", AND(D292='club records'!$J$21, E292&lt;='club records'!$K$21)), "CR", " ")</f>
        <v xml:space="preserve"> </v>
      </c>
      <c r="AR292" s="21" t="str">
        <f>IF(AND(A292="4x100", OR(AND(D292='club records'!$N$1, E292&lt;='club records'!$O$1), AND(D292='club records'!$N$2, E292&lt;='club records'!$O$2), AND(D292='club records'!$N$3, E292&lt;='club records'!$O$3), AND(D292='club records'!$N$4, E292&lt;='club records'!$O$4), AND(D292='club records'!$N$5, E292&lt;='club records'!$O$5))), "CR", " ")</f>
        <v xml:space="preserve"> </v>
      </c>
      <c r="AS292" s="21" t="str">
        <f>IF(AND(A292="4x200", OR(AND(D292='club records'!$N$6, E292&lt;='club records'!$O$6), AND(D292='club records'!$N$7, E292&lt;='club records'!$O$7), AND(D292='club records'!$N$8, E292&lt;='club records'!$O$8), AND(D292='club records'!$N$9, E292&lt;='club records'!$O$9), AND(D292='club records'!$N$10, E292&lt;='club records'!$O$10))), "CR", " ")</f>
        <v xml:space="preserve"> </v>
      </c>
      <c r="AT292" s="21" t="str">
        <f>IF(AND(A292="4x300", OR(AND(D292='club records'!$N$11, E292&lt;='club records'!$O$11), AND(D292='club records'!$N$12, E292&lt;='club records'!$O$12))), "CR", " ")</f>
        <v xml:space="preserve"> </v>
      </c>
      <c r="AU292" s="21" t="str">
        <f>IF(AND(A292="4x400", OR(AND(D292='club records'!$N$13, E292&lt;='club records'!$O$13), AND(D292='club records'!$N$14, E292&lt;='club records'!$O$14), AND(D292='club records'!$N$15, E292&lt;='club records'!$O$15))), "CR", " ")</f>
        <v xml:space="preserve"> </v>
      </c>
      <c r="AV292" s="21" t="str">
        <f>IF(AND(A292="3x800", OR(AND(D292='club records'!$N$16, E292&lt;='club records'!$O$16), AND(D292='club records'!$N$17, E292&lt;='club records'!$O$17), AND(D292='club records'!$N$18, E292&lt;='club records'!$O$18), AND(D292='club records'!$N$19, E292&lt;='club records'!$O$19))), "CR", " ")</f>
        <v xml:space="preserve"> </v>
      </c>
      <c r="AW292" s="21" t="str">
        <f>IF(AND(A292="pentathlon", OR(AND(D292='club records'!$N$21, E292&gt;='club records'!$O$21), AND(D292='club records'!$N$22, E292&gt;='club records'!$O$22), AND(D292='club records'!$N$23, E292&gt;='club records'!$O$23), AND(D292='club records'!$N$24, E292&gt;='club records'!$O$24), AND(D292='club records'!$N$25, E292&gt;='club records'!$O$25))), "CR", " ")</f>
        <v xml:space="preserve"> </v>
      </c>
      <c r="AX292" s="21" t="str">
        <f>IF(AND(A292="heptathlon", OR(AND(D292='club records'!$N$26, E292&gt;='club records'!$O$26), AND(D292='club records'!$N$27, E292&gt;='club records'!$O$27), AND(D292='club records'!$N$28, E292&gt;='club records'!$O$28), )), "CR", " ")</f>
        <v xml:space="preserve"> </v>
      </c>
    </row>
    <row r="293" spans="1:50" ht="15" x14ac:dyDescent="0.25">
      <c r="A293" s="2" t="s">
        <v>42</v>
      </c>
      <c r="B293" s="2" t="s">
        <v>63</v>
      </c>
      <c r="C293" s="2" t="s">
        <v>68</v>
      </c>
      <c r="D293" s="13" t="s">
        <v>46</v>
      </c>
      <c r="E293" s="14">
        <v>3.94</v>
      </c>
      <c r="F293" s="19">
        <v>39903</v>
      </c>
      <c r="G293" s="2" t="s">
        <v>294</v>
      </c>
      <c r="H293" s="2" t="s">
        <v>295</v>
      </c>
      <c r="I293" s="20" t="str">
        <f>IF(OR(K293="CR", J293="CR", L293="CR", M293="CR", N293="CR", O293="CR", P293="CR", Q293="CR", R293="CR", S293="CR",T293="CR", U293="CR", V293="CR", W293="CR", X293="CR", Y293="CR", Z293="CR", AA293="CR", AB293="CR", AC293="CR", AD293="CR", AE293="CR", AF293="CR", AG293="CR", AH293="CR", AI293="CR", AJ293="CR", AK293="CR", AL293="CR", AM293="CR", AN293="CR", AO293="CR", AP293="CR", AQ293="CR", AR293="CR", AS293="CR", AT293="CR", AU293="CR", AV293="CR", AW293="CR", AX293="CR"), "***CLUB RECORD***", "")</f>
        <v/>
      </c>
      <c r="J293" s="21" t="str">
        <f>IF(AND(A293=100, OR(AND(D293='club records'!$B$6, E293&lt;='club records'!$C$6), AND(D293='club records'!$B$7, E293&lt;='club records'!$C$7), AND(D293='club records'!$B$8, E293&lt;='club records'!$C$8), AND(D293='club records'!$B$9, E293&lt;='club records'!$C$9), AND(D293='club records'!$B$10, E293&lt;='club records'!$C$10))),"CR"," ")</f>
        <v xml:space="preserve"> </v>
      </c>
      <c r="K293" s="21" t="str">
        <f>IF(AND(A293=200, OR(AND(D293='club records'!$B$11, E293&lt;='club records'!$C$11), AND(D293='club records'!$B$12, E293&lt;='club records'!$C$12), AND(D293='club records'!$B$13, E293&lt;='club records'!$C$13), AND(D293='club records'!$B$14, E293&lt;='club records'!$C$14), AND(D293='club records'!$B$15, E293&lt;='club records'!$C$15))),"CR"," ")</f>
        <v xml:space="preserve"> </v>
      </c>
      <c r="L293" s="21" t="str">
        <f>IF(AND(A293=300, OR(AND(D293='club records'!$B$16, E293&lt;='club records'!$C$16), AND(D293='club records'!$B$17, E293&lt;='club records'!$C$17))),"CR"," ")</f>
        <v xml:space="preserve"> </v>
      </c>
      <c r="M293" s="21" t="str">
        <f>IF(AND(A293=400, OR(AND(D293='club records'!$B$19, E293&lt;='club records'!$C$19), AND(D293='club records'!$B$20, E293&lt;='club records'!$C$20), AND(D293='club records'!$B$21, E293&lt;='club records'!$C$21))),"CR"," ")</f>
        <v xml:space="preserve"> </v>
      </c>
      <c r="N293" s="21" t="str">
        <f>IF(AND(A293=800, OR(AND(D293='club records'!$B$22, E293&lt;='club records'!$C$22), AND(D293='club records'!$B$23, E293&lt;='club records'!$C$23), AND(D293='club records'!$B$24, E293&lt;='club records'!$C$24), AND(D293='club records'!$B$25, E293&lt;='club records'!$C$25), AND(D293='club records'!$B$26, E293&lt;='club records'!$C$26))),"CR"," ")</f>
        <v xml:space="preserve"> </v>
      </c>
      <c r="O293" s="21" t="str">
        <f>IF(AND(A293=1200, AND(D293='club records'!$B$28, E293&lt;='club records'!$C$28)),"CR"," ")</f>
        <v xml:space="preserve"> </v>
      </c>
      <c r="P293" s="21" t="str">
        <f>IF(AND(A293=1500, OR(AND(D293='club records'!$B$29, E293&lt;='club records'!$C$29), AND(D293='club records'!$B$30, E293&lt;='club records'!$C$30), AND(D293='club records'!$B$31, E293&lt;='club records'!$C$31), AND(D293='club records'!$B$32, E293&lt;='club records'!$C$32), AND(D293='club records'!$B$33, E293&lt;='club records'!$C$33))),"CR"," ")</f>
        <v xml:space="preserve"> </v>
      </c>
      <c r="Q293" s="21" t="str">
        <f>IF(AND(A293="1M", AND(D293='club records'!$B$37,E293&lt;='club records'!$C$37)),"CR"," ")</f>
        <v xml:space="preserve"> </v>
      </c>
      <c r="R293" s="21" t="str">
        <f>IF(AND(A293=3000, OR(AND(D293='club records'!$B$39, E293&lt;='club records'!$C$39), AND(D293='club records'!$B$40, E293&lt;='club records'!$C$40), AND(D293='club records'!$B$41, E293&lt;='club records'!$C$41))),"CR"," ")</f>
        <v xml:space="preserve"> </v>
      </c>
      <c r="S293" s="21" t="str">
        <f>IF(AND(A293=5000, OR(AND(D293='club records'!$B$42, E293&lt;='club records'!$C$42), AND(D293='club records'!$B$43, E293&lt;='club records'!$C$43))),"CR"," ")</f>
        <v xml:space="preserve"> </v>
      </c>
      <c r="T293" s="21" t="str">
        <f>IF(AND(A293=10000, OR(AND(D293='club records'!$B$44, E293&lt;='club records'!$C$44), AND(D293='club records'!$B$45, E293&lt;='club records'!$C$45))),"CR"," ")</f>
        <v xml:space="preserve"> </v>
      </c>
      <c r="U293" s="22" t="str">
        <f>IF(AND(A293="high jump", OR(AND(D293='club records'!$F$1, E293&gt;='club records'!$G$1), AND(D293='club records'!$F$2, E293&gt;='club records'!$G$2), AND(D293='club records'!$F$3, E293&gt;='club records'!$G$3),AND(D293='club records'!$F$4, E293&gt;='club records'!$G$4), AND(D293='club records'!$F$5, E293&gt;='club records'!$G$5))), "CR", " ")</f>
        <v xml:space="preserve"> </v>
      </c>
      <c r="V293" s="22" t="str">
        <f>IF(AND(A293="long jump", OR(AND(D293='club records'!$F$6, E293&gt;='club records'!$G$6), AND(D293='club records'!$F$7, E293&gt;='club records'!$G$7), AND(D293='club records'!$F$8, E293&gt;='club records'!$G$8), AND(D293='club records'!$F$9, E293&gt;='club records'!$G$9), AND(D293='club records'!$F$10, E293&gt;='club records'!$G$10))), "CR", " ")</f>
        <v xml:space="preserve"> </v>
      </c>
      <c r="W293" s="22" t="str">
        <f>IF(AND(A293="triple jump", OR(AND(D293='club records'!$F$11, E293&gt;='club records'!$G$11), AND(D293='club records'!$F$12, E293&gt;='club records'!$G$12), AND(D293='club records'!$F$13, E293&gt;='club records'!$G$13), AND(D293='club records'!$F$14, E293&gt;='club records'!$G$14), AND(D293='club records'!$F$15, E293&gt;='club records'!$G$15))), "CR", " ")</f>
        <v xml:space="preserve"> </v>
      </c>
      <c r="X293" s="22" t="str">
        <f>IF(AND(A293="pole vault", OR(AND(D293='club records'!$F$16, E293&gt;='club records'!$G$16), AND(D293='club records'!$F$17, E293&gt;='club records'!$G$17), AND(D293='club records'!$F$18, E293&gt;='club records'!$G$18), AND(D293='club records'!$F$19, E293&gt;='club records'!$G$19), AND(D293='club records'!$F$20, E293&gt;='club records'!$G$20))), "CR", " ")</f>
        <v xml:space="preserve"> </v>
      </c>
      <c r="Y293" s="22" t="str">
        <f>IF(AND(A293="discus 0.75", AND(D293='club records'!$F$21, E293&gt;='club records'!$G$21)), "CR", " ")</f>
        <v xml:space="preserve"> </v>
      </c>
      <c r="Z293" s="22" t="str">
        <f>IF(AND(A293="discus 1", OR(AND(D293='club records'!$F$22, E293&gt;='club records'!$G$22), AND(D293='club records'!$F$23, E293&gt;='club records'!$G$23), AND(D293='club records'!$F$24, E293&gt;='club records'!$G$24), AND(D293='club records'!$F$25, E293&gt;='club records'!$G$25))), "CR", " ")</f>
        <v xml:space="preserve"> </v>
      </c>
      <c r="AA293" s="22" t="str">
        <f>IF(AND(A293="hammer 3", OR(AND(D293='club records'!$F$26, E293&gt;='club records'!$G$26), AND(D293='club records'!$F$27, E293&gt;='club records'!$G$27), AND(D293='club records'!$F$28, E293&gt;='club records'!$G$28))), "CR", " ")</f>
        <v xml:space="preserve"> </v>
      </c>
      <c r="AB293" s="22" t="str">
        <f>IF(AND(A293="hammer 4", OR(AND(D293='club records'!$F$29, E293&gt;='club records'!$G$29), AND(D293='club records'!$F$30, E293&gt;='club records'!$G$30))), "CR", " ")</f>
        <v xml:space="preserve"> </v>
      </c>
      <c r="AC293" s="22" t="str">
        <f>IF(AND(A293="javelin 400", AND(D293='club records'!$F$31, E293&gt;='club records'!$G$31)), "CR", " ")</f>
        <v xml:space="preserve"> </v>
      </c>
      <c r="AD293" s="22" t="str">
        <f>IF(AND(A293="javelin 500", OR(AND(D293='club records'!$F$32, E293&gt;='club records'!$G$32), AND(D293='club records'!$F$33, E293&gt;='club records'!$G$33))), "CR", " ")</f>
        <v xml:space="preserve"> </v>
      </c>
      <c r="AE293" s="22" t="str">
        <f>IF(AND(A293="javelin 600", OR(AND(D293='club records'!$F$34, E293&gt;='club records'!$G$34), AND(D293='club records'!$F$35, E293&gt;='club records'!$G$35))), "CR", " ")</f>
        <v xml:space="preserve"> </v>
      </c>
      <c r="AF293" s="22" t="str">
        <f>IF(AND(A293="shot 2.72", AND(D293='club records'!$F$36, E293&gt;='club records'!$G$36)), "CR", " ")</f>
        <v xml:space="preserve"> </v>
      </c>
      <c r="AG293" s="22" t="str">
        <f>IF(AND(A293="shot 3", OR(AND(D293='club records'!$F$37, E293&gt;='club records'!$G$37), AND(D293='club records'!$F$38, E293&gt;='club records'!$G$38))), "CR", " ")</f>
        <v xml:space="preserve"> </v>
      </c>
      <c r="AH293" s="22" t="str">
        <f>IF(AND(A293="shot 4", OR(AND(D293='club records'!$F$39, E293&gt;='club records'!$G$39), AND(D293='club records'!$F$40, E293&gt;='club records'!$G$40))), "CR", " ")</f>
        <v xml:space="preserve"> </v>
      </c>
      <c r="AI293" s="22" t="str">
        <f>IF(AND(A293="70H", AND(D293='club records'!$J$6, E293&lt;='club records'!$K$6)), "CR", " ")</f>
        <v xml:space="preserve"> </v>
      </c>
      <c r="AJ293" s="22" t="str">
        <f>IF(AND(A293="75H", AND(D293='club records'!$J$7, E293&lt;='club records'!$K$7)), "CR", " ")</f>
        <v xml:space="preserve"> </v>
      </c>
      <c r="AK293" s="22" t="str">
        <f>IF(AND(A293="80H", AND(D293='club records'!$J$8, E293&lt;='club records'!$K$8)), "CR", " ")</f>
        <v xml:space="preserve"> </v>
      </c>
      <c r="AL293" s="22" t="str">
        <f>IF(AND(A293="100H", OR(AND(D293='club records'!$J$9, E293&lt;='club records'!$K$9), AND(D293='club records'!$J$10, E293&lt;='club records'!$K$10))), "CR", " ")</f>
        <v xml:space="preserve"> </v>
      </c>
      <c r="AM293" s="22" t="str">
        <f>IF(AND(A293="300H", AND(D293='club records'!$J$11, E293&lt;='club records'!$K$11)), "CR", " ")</f>
        <v xml:space="preserve"> </v>
      </c>
      <c r="AN293" s="22" t="str">
        <f>IF(AND(A293="400H", OR(AND(D293='club records'!$J$12, E293&lt;='club records'!$K$12), AND(D293='club records'!$J$13, E293&lt;='club records'!$K$13), AND(D293='club records'!$J$14, E293&lt;='club records'!$K$14))), "CR", " ")</f>
        <v xml:space="preserve"> </v>
      </c>
      <c r="AO293" s="22" t="str">
        <f>IF(AND(A293="1500SC", OR(AND(D293='club records'!$J$15, E293&lt;='club records'!$K$15), AND(D293='club records'!$J$16, E293&lt;='club records'!$K$16))), "CR", " ")</f>
        <v xml:space="preserve"> </v>
      </c>
      <c r="AP293" s="22" t="str">
        <f>IF(AND(A293="2000SC", OR(AND(D293='club records'!$J$18, E293&lt;='club records'!$K$18), AND(D293='club records'!$J$19, E293&lt;='club records'!$K$19))), "CR", " ")</f>
        <v xml:space="preserve"> </v>
      </c>
      <c r="AQ293" s="22" t="str">
        <f>IF(AND(A293="3000SC", AND(D293='club records'!$J$21, E293&lt;='club records'!$K$21)), "CR", " ")</f>
        <v xml:space="preserve"> </v>
      </c>
      <c r="AR293" s="21" t="str">
        <f>IF(AND(A293="4x100", OR(AND(D293='club records'!$N$1, E293&lt;='club records'!$O$1), AND(D293='club records'!$N$2, E293&lt;='club records'!$O$2), AND(D293='club records'!$N$3, E293&lt;='club records'!$O$3), AND(D293='club records'!$N$4, E293&lt;='club records'!$O$4), AND(D293='club records'!$N$5, E293&lt;='club records'!$O$5))), "CR", " ")</f>
        <v xml:space="preserve"> </v>
      </c>
      <c r="AS293" s="21" t="str">
        <f>IF(AND(A293="4x200", OR(AND(D293='club records'!$N$6, E293&lt;='club records'!$O$6), AND(D293='club records'!$N$7, E293&lt;='club records'!$O$7), AND(D293='club records'!$N$8, E293&lt;='club records'!$O$8), AND(D293='club records'!$N$9, E293&lt;='club records'!$O$9), AND(D293='club records'!$N$10, E293&lt;='club records'!$O$10))), "CR", " ")</f>
        <v xml:space="preserve"> </v>
      </c>
      <c r="AT293" s="21" t="str">
        <f>IF(AND(A293="4x300", OR(AND(D293='club records'!$N$11, E293&lt;='club records'!$O$11), AND(D293='club records'!$N$12, E293&lt;='club records'!$O$12))), "CR", " ")</f>
        <v xml:space="preserve"> </v>
      </c>
      <c r="AU293" s="21" t="str">
        <f>IF(AND(A293="4x400", OR(AND(D293='club records'!$N$13, E293&lt;='club records'!$O$13), AND(D293='club records'!$N$14, E293&lt;='club records'!$O$14), AND(D293='club records'!$N$15, E293&lt;='club records'!$O$15))), "CR", " ")</f>
        <v xml:space="preserve"> </v>
      </c>
      <c r="AV293" s="21" t="str">
        <f>IF(AND(A293="3x800", OR(AND(D293='club records'!$N$16, E293&lt;='club records'!$O$16), AND(D293='club records'!$N$17, E293&lt;='club records'!$O$17), AND(D293='club records'!$N$18, E293&lt;='club records'!$O$18), AND(D293='club records'!$N$19, E293&lt;='club records'!$O$19))), "CR", " ")</f>
        <v xml:space="preserve"> </v>
      </c>
      <c r="AW293" s="21" t="str">
        <f>IF(AND(A293="pentathlon", OR(AND(D293='club records'!$N$21, E293&gt;='club records'!$O$21), AND(D293='club records'!$N$22, E293&gt;='club records'!$O$22), AND(D293='club records'!$N$23, E293&gt;='club records'!$O$23), AND(D293='club records'!$N$24, E293&gt;='club records'!$O$24), AND(D293='club records'!$N$25, E293&gt;='club records'!$O$25))), "CR", " ")</f>
        <v xml:space="preserve"> </v>
      </c>
      <c r="AX293" s="21" t="str">
        <f>IF(AND(A293="heptathlon", OR(AND(D293='club records'!$N$26, E293&gt;='club records'!$O$26), AND(D293='club records'!$N$27, E293&gt;='club records'!$O$27), AND(D293='club records'!$N$28, E293&gt;='club records'!$O$28), )), "CR", " ")</f>
        <v xml:space="preserve"> </v>
      </c>
    </row>
    <row r="294" spans="1:50" ht="15" x14ac:dyDescent="0.25">
      <c r="A294" s="2" t="s">
        <v>42</v>
      </c>
      <c r="B294" s="2" t="s">
        <v>322</v>
      </c>
      <c r="C294" s="2" t="s">
        <v>323</v>
      </c>
      <c r="D294" s="13" t="s">
        <v>46</v>
      </c>
      <c r="E294" s="14">
        <v>4.21</v>
      </c>
      <c r="F294" s="19">
        <v>43569</v>
      </c>
      <c r="G294" s="2" t="s">
        <v>335</v>
      </c>
      <c r="H294" s="2" t="s">
        <v>336</v>
      </c>
      <c r="I294" s="20" t="str">
        <f>IF(OR(K294="CR", J294="CR", L294="CR", M294="CR", N294="CR", O294="CR", P294="CR", Q294="CR", R294="CR", S294="CR",T294="CR", U294="CR", V294="CR", W294="CR", X294="CR", Y294="CR", Z294="CR", AA294="CR", AB294="CR", AC294="CR", AD294="CR", AE294="CR", AF294="CR", AG294="CR", AH294="CR", AI294="CR", AJ294="CR", AK294="CR", AL294="CR", AM294="CR", AN294="CR", AO294="CR", AP294="CR", AQ294="CR", AR294="CR", AS294="CR", AT294="CR", AU294="CR", AV294="CR", AW294="CR", AX294="CR"), "***CLUB RECORD***", "")</f>
        <v/>
      </c>
      <c r="J294" s="21" t="str">
        <f>IF(AND(A294=100, OR(AND(D294='club records'!$B$6, E294&lt;='club records'!$C$6), AND(D294='club records'!$B$7, E294&lt;='club records'!$C$7), AND(D294='club records'!$B$8, E294&lt;='club records'!$C$8), AND(D294='club records'!$B$9, E294&lt;='club records'!$C$9), AND(D294='club records'!$B$10, E294&lt;='club records'!$C$10))),"CR"," ")</f>
        <v xml:space="preserve"> </v>
      </c>
      <c r="K294" s="21" t="str">
        <f>IF(AND(A294=200, OR(AND(D294='club records'!$B$11, E294&lt;='club records'!$C$11), AND(D294='club records'!$B$12, E294&lt;='club records'!$C$12), AND(D294='club records'!$B$13, E294&lt;='club records'!$C$13), AND(D294='club records'!$B$14, E294&lt;='club records'!$C$14), AND(D294='club records'!$B$15, E294&lt;='club records'!$C$15))),"CR"," ")</f>
        <v xml:space="preserve"> </v>
      </c>
      <c r="L294" s="21" t="str">
        <f>IF(AND(A294=300, OR(AND(D294='club records'!$B$16, E294&lt;='club records'!$C$16), AND(D294='club records'!$B$17, E294&lt;='club records'!$C$17))),"CR"," ")</f>
        <v xml:space="preserve"> </v>
      </c>
      <c r="M294" s="21" t="str">
        <f>IF(AND(A294=400, OR(AND(D294='club records'!$B$19, E294&lt;='club records'!$C$19), AND(D294='club records'!$B$20, E294&lt;='club records'!$C$20), AND(D294='club records'!$B$21, E294&lt;='club records'!$C$21))),"CR"," ")</f>
        <v xml:space="preserve"> </v>
      </c>
      <c r="N294" s="21" t="str">
        <f>IF(AND(A294=800, OR(AND(D294='club records'!$B$22, E294&lt;='club records'!$C$22), AND(D294='club records'!$B$23, E294&lt;='club records'!$C$23), AND(D294='club records'!$B$24, E294&lt;='club records'!$C$24), AND(D294='club records'!$B$25, E294&lt;='club records'!$C$25), AND(D294='club records'!$B$26, E294&lt;='club records'!$C$26))),"CR"," ")</f>
        <v xml:space="preserve"> </v>
      </c>
      <c r="O294" s="21" t="str">
        <f>IF(AND(A294=1200, AND(D294='club records'!$B$28, E294&lt;='club records'!$C$28)),"CR"," ")</f>
        <v xml:space="preserve"> </v>
      </c>
      <c r="P294" s="21" t="str">
        <f>IF(AND(A294=1500, OR(AND(D294='club records'!$B$29, E294&lt;='club records'!$C$29), AND(D294='club records'!$B$30, E294&lt;='club records'!$C$30), AND(D294='club records'!$B$31, E294&lt;='club records'!$C$31), AND(D294='club records'!$B$32, E294&lt;='club records'!$C$32), AND(D294='club records'!$B$33, E294&lt;='club records'!$C$33))),"CR"," ")</f>
        <v xml:space="preserve"> </v>
      </c>
      <c r="Q294" s="21" t="str">
        <f>IF(AND(A294="1M", AND(D294='club records'!$B$37,E294&lt;='club records'!$C$37)),"CR"," ")</f>
        <v xml:space="preserve"> </v>
      </c>
      <c r="R294" s="21" t="str">
        <f>IF(AND(A294=3000, OR(AND(D294='club records'!$B$39, E294&lt;='club records'!$C$39), AND(D294='club records'!$B$40, E294&lt;='club records'!$C$40), AND(D294='club records'!$B$41, E294&lt;='club records'!$C$41))),"CR"," ")</f>
        <v xml:space="preserve"> </v>
      </c>
      <c r="S294" s="21" t="str">
        <f>IF(AND(A294=5000, OR(AND(D294='club records'!$B$42, E294&lt;='club records'!$C$42), AND(D294='club records'!$B$43, E294&lt;='club records'!$C$43))),"CR"," ")</f>
        <v xml:space="preserve"> </v>
      </c>
      <c r="T294" s="21" t="str">
        <f>IF(AND(A294=10000, OR(AND(D294='club records'!$B$44, E294&lt;='club records'!$C$44), AND(D294='club records'!$B$45, E294&lt;='club records'!$C$45))),"CR"," ")</f>
        <v xml:space="preserve"> </v>
      </c>
      <c r="U294" s="22" t="str">
        <f>IF(AND(A294="high jump", OR(AND(D294='club records'!$F$1, E294&gt;='club records'!$G$1), AND(D294='club records'!$F$2, E294&gt;='club records'!$G$2), AND(D294='club records'!$F$3, E294&gt;='club records'!$G$3),AND(D294='club records'!$F$4, E294&gt;='club records'!$G$4), AND(D294='club records'!$F$5, E294&gt;='club records'!$G$5))), "CR", " ")</f>
        <v xml:space="preserve"> </v>
      </c>
      <c r="V294" s="22" t="str">
        <f>IF(AND(A294="long jump", OR(AND(D294='club records'!$F$6, E294&gt;='club records'!$G$6), AND(D294='club records'!$F$7, E294&gt;='club records'!$G$7), AND(D294='club records'!$F$8, E294&gt;='club records'!$G$8), AND(D294='club records'!$F$9, E294&gt;='club records'!$G$9), AND(D294='club records'!$F$10, E294&gt;='club records'!$G$10))), "CR", " ")</f>
        <v xml:space="preserve"> </v>
      </c>
      <c r="W294" s="22" t="str">
        <f>IF(AND(A294="triple jump", OR(AND(D294='club records'!$F$11, E294&gt;='club records'!$G$11), AND(D294='club records'!$F$12, E294&gt;='club records'!$G$12), AND(D294='club records'!$F$13, E294&gt;='club records'!$G$13), AND(D294='club records'!$F$14, E294&gt;='club records'!$G$14), AND(D294='club records'!$F$15, E294&gt;='club records'!$G$15))), "CR", " ")</f>
        <v xml:space="preserve"> </v>
      </c>
      <c r="X294" s="22" t="str">
        <f>IF(AND(A294="pole vault", OR(AND(D294='club records'!$F$16, E294&gt;='club records'!$G$16), AND(D294='club records'!$F$17, E294&gt;='club records'!$G$17), AND(D294='club records'!$F$18, E294&gt;='club records'!$G$18), AND(D294='club records'!$F$19, E294&gt;='club records'!$G$19), AND(D294='club records'!$F$20, E294&gt;='club records'!$G$20))), "CR", " ")</f>
        <v xml:space="preserve"> </v>
      </c>
      <c r="Y294" s="22" t="str">
        <f>IF(AND(A294="discus 0.75", AND(D294='club records'!$F$21, E294&gt;='club records'!$G$21)), "CR", " ")</f>
        <v xml:space="preserve"> </v>
      </c>
      <c r="Z294" s="22" t="str">
        <f>IF(AND(A294="discus 1", OR(AND(D294='club records'!$F$22, E294&gt;='club records'!$G$22), AND(D294='club records'!$F$23, E294&gt;='club records'!$G$23), AND(D294='club records'!$F$24, E294&gt;='club records'!$G$24), AND(D294='club records'!$F$25, E294&gt;='club records'!$G$25))), "CR", " ")</f>
        <v xml:space="preserve"> </v>
      </c>
      <c r="AA294" s="22" t="str">
        <f>IF(AND(A294="hammer 3", OR(AND(D294='club records'!$F$26, E294&gt;='club records'!$G$26), AND(D294='club records'!$F$27, E294&gt;='club records'!$G$27), AND(D294='club records'!$F$28, E294&gt;='club records'!$G$28))), "CR", " ")</f>
        <v xml:space="preserve"> </v>
      </c>
      <c r="AB294" s="22" t="str">
        <f>IF(AND(A294="hammer 4", OR(AND(D294='club records'!$F$29, E294&gt;='club records'!$G$29), AND(D294='club records'!$F$30, E294&gt;='club records'!$G$30))), "CR", " ")</f>
        <v xml:space="preserve"> </v>
      </c>
      <c r="AC294" s="22" t="str">
        <f>IF(AND(A294="javelin 400", AND(D294='club records'!$F$31, E294&gt;='club records'!$G$31)), "CR", " ")</f>
        <v xml:space="preserve"> </v>
      </c>
      <c r="AD294" s="22" t="str">
        <f>IF(AND(A294="javelin 500", OR(AND(D294='club records'!$F$32, E294&gt;='club records'!$G$32), AND(D294='club records'!$F$33, E294&gt;='club records'!$G$33))), "CR", " ")</f>
        <v xml:space="preserve"> </v>
      </c>
      <c r="AE294" s="22" t="str">
        <f>IF(AND(A294="javelin 600", OR(AND(D294='club records'!$F$34, E294&gt;='club records'!$G$34), AND(D294='club records'!$F$35, E294&gt;='club records'!$G$35))), "CR", " ")</f>
        <v xml:space="preserve"> </v>
      </c>
      <c r="AF294" s="22" t="str">
        <f>IF(AND(A294="shot 2.72", AND(D294='club records'!$F$36, E294&gt;='club records'!$G$36)), "CR", " ")</f>
        <v xml:space="preserve"> </v>
      </c>
      <c r="AG294" s="22" t="str">
        <f>IF(AND(A294="shot 3", OR(AND(D294='club records'!$F$37, E294&gt;='club records'!$G$37), AND(D294='club records'!$F$38, E294&gt;='club records'!$G$38))), "CR", " ")</f>
        <v xml:space="preserve"> </v>
      </c>
      <c r="AH294" s="22" t="str">
        <f>IF(AND(A294="shot 4", OR(AND(D294='club records'!$F$39, E294&gt;='club records'!$G$39), AND(D294='club records'!$F$40, E294&gt;='club records'!$G$40))), "CR", " ")</f>
        <v xml:space="preserve"> </v>
      </c>
      <c r="AI294" s="22" t="str">
        <f>IF(AND(A294="70H", AND(D294='club records'!$J$6, E294&lt;='club records'!$K$6)), "CR", " ")</f>
        <v xml:space="preserve"> </v>
      </c>
      <c r="AJ294" s="22" t="str">
        <f>IF(AND(A294="75H", AND(D294='club records'!$J$7, E294&lt;='club records'!$K$7)), "CR", " ")</f>
        <v xml:space="preserve"> </v>
      </c>
      <c r="AK294" s="22" t="str">
        <f>IF(AND(A294="80H", AND(D294='club records'!$J$8, E294&lt;='club records'!$K$8)), "CR", " ")</f>
        <v xml:space="preserve"> </v>
      </c>
      <c r="AL294" s="22" t="str">
        <f>IF(AND(A294="100H", OR(AND(D294='club records'!$J$9, E294&lt;='club records'!$K$9), AND(D294='club records'!$J$10, E294&lt;='club records'!$K$10))), "CR", " ")</f>
        <v xml:space="preserve"> </v>
      </c>
      <c r="AM294" s="22" t="str">
        <f>IF(AND(A294="300H", AND(D294='club records'!$J$11, E294&lt;='club records'!$K$11)), "CR", " ")</f>
        <v xml:space="preserve"> </v>
      </c>
      <c r="AN294" s="22" t="str">
        <f>IF(AND(A294="400H", OR(AND(D294='club records'!$J$12, E294&lt;='club records'!$K$12), AND(D294='club records'!$J$13, E294&lt;='club records'!$K$13), AND(D294='club records'!$J$14, E294&lt;='club records'!$K$14))), "CR", " ")</f>
        <v xml:space="preserve"> </v>
      </c>
      <c r="AO294" s="22" t="str">
        <f>IF(AND(A294="1500SC", OR(AND(D294='club records'!$J$15, E294&lt;='club records'!$K$15), AND(D294='club records'!$J$16, E294&lt;='club records'!$K$16))), "CR", " ")</f>
        <v xml:space="preserve"> </v>
      </c>
      <c r="AP294" s="22" t="str">
        <f>IF(AND(A294="2000SC", OR(AND(D294='club records'!$J$18, E294&lt;='club records'!$K$18), AND(D294='club records'!$J$19, E294&lt;='club records'!$K$19))), "CR", " ")</f>
        <v xml:space="preserve"> </v>
      </c>
      <c r="AQ294" s="22" t="str">
        <f>IF(AND(A294="3000SC", AND(D294='club records'!$J$21, E294&lt;='club records'!$K$21)), "CR", " ")</f>
        <v xml:space="preserve"> </v>
      </c>
      <c r="AR294" s="21" t="str">
        <f>IF(AND(A294="4x100", OR(AND(D294='club records'!$N$1, E294&lt;='club records'!$O$1), AND(D294='club records'!$N$2, E294&lt;='club records'!$O$2), AND(D294='club records'!$N$3, E294&lt;='club records'!$O$3), AND(D294='club records'!$N$4, E294&lt;='club records'!$O$4), AND(D294='club records'!$N$5, E294&lt;='club records'!$O$5))), "CR", " ")</f>
        <v xml:space="preserve"> </v>
      </c>
      <c r="AS294" s="21" t="str">
        <f>IF(AND(A294="4x200", OR(AND(D294='club records'!$N$6, E294&lt;='club records'!$O$6), AND(D294='club records'!$N$7, E294&lt;='club records'!$O$7), AND(D294='club records'!$N$8, E294&lt;='club records'!$O$8), AND(D294='club records'!$N$9, E294&lt;='club records'!$O$9), AND(D294='club records'!$N$10, E294&lt;='club records'!$O$10))), "CR", " ")</f>
        <v xml:space="preserve"> </v>
      </c>
      <c r="AT294" s="21" t="str">
        <f>IF(AND(A294="4x300", OR(AND(D294='club records'!$N$11, E294&lt;='club records'!$O$11), AND(D294='club records'!$N$12, E294&lt;='club records'!$O$12))), "CR", " ")</f>
        <v xml:space="preserve"> </v>
      </c>
      <c r="AU294" s="21" t="str">
        <f>IF(AND(A294="4x400", OR(AND(D294='club records'!$N$13, E294&lt;='club records'!$O$13), AND(D294='club records'!$N$14, E294&lt;='club records'!$O$14), AND(D294='club records'!$N$15, E294&lt;='club records'!$O$15))), "CR", " ")</f>
        <v xml:space="preserve"> </v>
      </c>
      <c r="AV294" s="21" t="str">
        <f>IF(AND(A294="3x800", OR(AND(D294='club records'!$N$16, E294&lt;='club records'!$O$16), AND(D294='club records'!$N$17, E294&lt;='club records'!$O$17), AND(D294='club records'!$N$18, E294&lt;='club records'!$O$18), AND(D294='club records'!$N$19, E294&lt;='club records'!$O$19))), "CR", " ")</f>
        <v xml:space="preserve"> </v>
      </c>
      <c r="AW294" s="21" t="str">
        <f>IF(AND(A294="pentathlon", OR(AND(D294='club records'!$N$21, E294&gt;='club records'!$O$21), AND(D294='club records'!$N$22, E294&gt;='club records'!$O$22), AND(D294='club records'!$N$23, E294&gt;='club records'!$O$23), AND(D294='club records'!$N$24, E294&gt;='club records'!$O$24), AND(D294='club records'!$N$25, E294&gt;='club records'!$O$25))), "CR", " ")</f>
        <v xml:space="preserve"> </v>
      </c>
      <c r="AX294" s="21" t="str">
        <f>IF(AND(A294="heptathlon", OR(AND(D294='club records'!$N$26, E294&gt;='club records'!$O$26), AND(D294='club records'!$N$27, E294&gt;='club records'!$O$27), AND(D294='club records'!$N$28, E294&gt;='club records'!$O$28), )), "CR", " ")</f>
        <v xml:space="preserve"> </v>
      </c>
    </row>
    <row r="295" spans="1:50" ht="15" x14ac:dyDescent="0.25">
      <c r="A295" s="2" t="s">
        <v>42</v>
      </c>
      <c r="B295" s="2" t="s">
        <v>129</v>
      </c>
      <c r="C295" s="2" t="s">
        <v>130</v>
      </c>
      <c r="D295" s="13" t="s">
        <v>46</v>
      </c>
      <c r="E295" s="14">
        <v>4.4000000000000004</v>
      </c>
      <c r="F295" s="23">
        <v>43569</v>
      </c>
      <c r="G295" s="2" t="s">
        <v>335</v>
      </c>
      <c r="H295" s="2" t="s">
        <v>336</v>
      </c>
      <c r="I295" s="20" t="str">
        <f>IF(OR(K295="CR", J295="CR", L295="CR", M295="CR", N295="CR", O295="CR", P295="CR", Q295="CR", R295="CR", S295="CR",T295="CR", U295="CR", V295="CR", W295="CR", X295="CR", Y295="CR", Z295="CR", AA295="CR", AB295="CR", AC295="CR", AD295="CR", AE295="CR", AF295="CR", AG295="CR", AH295="CR", AI295="CR", AJ295="CR", AK295="CR", AL295="CR", AM295="CR", AN295="CR", AO295="CR", AP295="CR", AQ295="CR", AR295="CR", AS295="CR", AT295="CR", AU295="CR", AV295="CR", AW295="CR", AX295="CR"), "***CLUB RECORD***", "")</f>
        <v/>
      </c>
      <c r="J295" s="21" t="str">
        <f>IF(AND(A295=100, OR(AND(D295='club records'!$B$6, E295&lt;='club records'!$C$6), AND(D295='club records'!$B$7, E295&lt;='club records'!$C$7), AND(D295='club records'!$B$8, E295&lt;='club records'!$C$8), AND(D295='club records'!$B$9, E295&lt;='club records'!$C$9), AND(D295='club records'!$B$10, E295&lt;='club records'!$C$10))),"CR"," ")</f>
        <v xml:space="preserve"> </v>
      </c>
      <c r="K295" s="21" t="str">
        <f>IF(AND(A295=200, OR(AND(D295='club records'!$B$11, E295&lt;='club records'!$C$11), AND(D295='club records'!$B$12, E295&lt;='club records'!$C$12), AND(D295='club records'!$B$13, E295&lt;='club records'!$C$13), AND(D295='club records'!$B$14, E295&lt;='club records'!$C$14), AND(D295='club records'!$B$15, E295&lt;='club records'!$C$15))),"CR"," ")</f>
        <v xml:space="preserve"> </v>
      </c>
      <c r="L295" s="21" t="str">
        <f>IF(AND(A295=300, OR(AND(D295='club records'!$B$16, E295&lt;='club records'!$C$16), AND(D295='club records'!$B$17, E295&lt;='club records'!$C$17))),"CR"," ")</f>
        <v xml:space="preserve"> </v>
      </c>
      <c r="M295" s="21" t="str">
        <f>IF(AND(A295=400, OR(AND(D295='club records'!$B$19, E295&lt;='club records'!$C$19), AND(D295='club records'!$B$20, E295&lt;='club records'!$C$20), AND(D295='club records'!$B$21, E295&lt;='club records'!$C$21))),"CR"," ")</f>
        <v xml:space="preserve"> </v>
      </c>
      <c r="N295" s="21" t="str">
        <f>IF(AND(A295=800, OR(AND(D295='club records'!$B$22, E295&lt;='club records'!$C$22), AND(D295='club records'!$B$23, E295&lt;='club records'!$C$23), AND(D295='club records'!$B$24, E295&lt;='club records'!$C$24), AND(D295='club records'!$B$25, E295&lt;='club records'!$C$25), AND(D295='club records'!$B$26, E295&lt;='club records'!$C$26))),"CR"," ")</f>
        <v xml:space="preserve"> </v>
      </c>
      <c r="O295" s="21" t="str">
        <f>IF(AND(A295=1200, AND(D295='club records'!$B$28, E295&lt;='club records'!$C$28)),"CR"," ")</f>
        <v xml:space="preserve"> </v>
      </c>
      <c r="P295" s="21" t="str">
        <f>IF(AND(A295=1500, OR(AND(D295='club records'!$B$29, E295&lt;='club records'!$C$29), AND(D295='club records'!$B$30, E295&lt;='club records'!$C$30), AND(D295='club records'!$B$31, E295&lt;='club records'!$C$31), AND(D295='club records'!$B$32, E295&lt;='club records'!$C$32), AND(D295='club records'!$B$33, E295&lt;='club records'!$C$33))),"CR"," ")</f>
        <v xml:space="preserve"> </v>
      </c>
      <c r="Q295" s="21" t="str">
        <f>IF(AND(A295="1M", AND(D295='club records'!$B$37,E295&lt;='club records'!$C$37)),"CR"," ")</f>
        <v xml:space="preserve"> </v>
      </c>
      <c r="R295" s="21" t="str">
        <f>IF(AND(A295=3000, OR(AND(D295='club records'!$B$39, E295&lt;='club records'!$C$39), AND(D295='club records'!$B$40, E295&lt;='club records'!$C$40), AND(D295='club records'!$B$41, E295&lt;='club records'!$C$41))),"CR"," ")</f>
        <v xml:space="preserve"> </v>
      </c>
      <c r="S295" s="21" t="str">
        <f>IF(AND(A295=5000, OR(AND(D295='club records'!$B$42, E295&lt;='club records'!$C$42), AND(D295='club records'!$B$43, E295&lt;='club records'!$C$43))),"CR"," ")</f>
        <v xml:space="preserve"> </v>
      </c>
      <c r="T295" s="21" t="str">
        <f>IF(AND(A295=10000, OR(AND(D295='club records'!$B$44, E295&lt;='club records'!$C$44), AND(D295='club records'!$B$45, E295&lt;='club records'!$C$45))),"CR"," ")</f>
        <v xml:space="preserve"> </v>
      </c>
      <c r="U295" s="22" t="str">
        <f>IF(AND(A295="high jump", OR(AND(D295='club records'!$F$1, E295&gt;='club records'!$G$1), AND(D295='club records'!$F$2, E295&gt;='club records'!$G$2), AND(D295='club records'!$F$3, E295&gt;='club records'!$G$3),AND(D295='club records'!$F$4, E295&gt;='club records'!$G$4), AND(D295='club records'!$F$5, E295&gt;='club records'!$G$5))), "CR", " ")</f>
        <v xml:space="preserve"> </v>
      </c>
      <c r="V295" s="22" t="str">
        <f>IF(AND(A295="long jump", OR(AND(D295='club records'!$F$6, E295&gt;='club records'!$G$6), AND(D295='club records'!$F$7, E295&gt;='club records'!$G$7), AND(D295='club records'!$F$8, E295&gt;='club records'!$G$8), AND(D295='club records'!$F$9, E295&gt;='club records'!$G$9), AND(D295='club records'!$F$10, E295&gt;='club records'!$G$10))), "CR", " ")</f>
        <v xml:space="preserve"> </v>
      </c>
      <c r="W295" s="22" t="str">
        <f>IF(AND(A295="triple jump", OR(AND(D295='club records'!$F$11, E295&gt;='club records'!$G$11), AND(D295='club records'!$F$12, E295&gt;='club records'!$G$12), AND(D295='club records'!$F$13, E295&gt;='club records'!$G$13), AND(D295='club records'!$F$14, E295&gt;='club records'!$G$14), AND(D295='club records'!$F$15, E295&gt;='club records'!$G$15))), "CR", " ")</f>
        <v xml:space="preserve"> </v>
      </c>
      <c r="X295" s="22" t="str">
        <f>IF(AND(A295="pole vault", OR(AND(D295='club records'!$F$16, E295&gt;='club records'!$G$16), AND(D295='club records'!$F$17, E295&gt;='club records'!$G$17), AND(D295='club records'!$F$18, E295&gt;='club records'!$G$18), AND(D295='club records'!$F$19, E295&gt;='club records'!$G$19), AND(D295='club records'!$F$20, E295&gt;='club records'!$G$20))), "CR", " ")</f>
        <v xml:space="preserve"> </v>
      </c>
      <c r="Y295" s="22" t="str">
        <f>IF(AND(A295="discus 0.75", AND(D295='club records'!$F$21, E295&gt;='club records'!$G$21)), "CR", " ")</f>
        <v xml:space="preserve"> </v>
      </c>
      <c r="Z295" s="22" t="str">
        <f>IF(AND(A295="discus 1", OR(AND(D295='club records'!$F$22, E295&gt;='club records'!$G$22), AND(D295='club records'!$F$23, E295&gt;='club records'!$G$23), AND(D295='club records'!$F$24, E295&gt;='club records'!$G$24), AND(D295='club records'!$F$25, E295&gt;='club records'!$G$25))), "CR", " ")</f>
        <v xml:space="preserve"> </v>
      </c>
      <c r="AA295" s="22" t="str">
        <f>IF(AND(A295="hammer 3", OR(AND(D295='club records'!$F$26, E295&gt;='club records'!$G$26), AND(D295='club records'!$F$27, E295&gt;='club records'!$G$27), AND(D295='club records'!$F$28, E295&gt;='club records'!$G$28))), "CR", " ")</f>
        <v xml:space="preserve"> </v>
      </c>
      <c r="AB295" s="22" t="str">
        <f>IF(AND(A295="hammer 4", OR(AND(D295='club records'!$F$29, E295&gt;='club records'!$G$29), AND(D295='club records'!$F$30, E295&gt;='club records'!$G$30))), "CR", " ")</f>
        <v xml:space="preserve"> </v>
      </c>
      <c r="AC295" s="22" t="str">
        <f>IF(AND(A295="javelin 400", AND(D295='club records'!$F$31, E295&gt;='club records'!$G$31)), "CR", " ")</f>
        <v xml:space="preserve"> </v>
      </c>
      <c r="AD295" s="22" t="str">
        <f>IF(AND(A295="javelin 500", OR(AND(D295='club records'!$F$32, E295&gt;='club records'!$G$32), AND(D295='club records'!$F$33, E295&gt;='club records'!$G$33))), "CR", " ")</f>
        <v xml:space="preserve"> </v>
      </c>
      <c r="AE295" s="22" t="str">
        <f>IF(AND(A295="javelin 600", OR(AND(D295='club records'!$F$34, E295&gt;='club records'!$G$34), AND(D295='club records'!$F$35, E295&gt;='club records'!$G$35))), "CR", " ")</f>
        <v xml:space="preserve"> </v>
      </c>
      <c r="AF295" s="22" t="str">
        <f>IF(AND(A295="shot 2.72", AND(D295='club records'!$F$36, E295&gt;='club records'!$G$36)), "CR", " ")</f>
        <v xml:space="preserve"> </v>
      </c>
      <c r="AG295" s="22" t="str">
        <f>IF(AND(A295="shot 3", OR(AND(D295='club records'!$F$37, E295&gt;='club records'!$G$37), AND(D295='club records'!$F$38, E295&gt;='club records'!$G$38))), "CR", " ")</f>
        <v xml:space="preserve"> </v>
      </c>
      <c r="AH295" s="22" t="str">
        <f>IF(AND(A295="shot 4", OR(AND(D295='club records'!$F$39, E295&gt;='club records'!$G$39), AND(D295='club records'!$F$40, E295&gt;='club records'!$G$40))), "CR", " ")</f>
        <v xml:space="preserve"> </v>
      </c>
      <c r="AI295" s="22" t="str">
        <f>IF(AND(A295="70H", AND(D295='club records'!$J$6, E295&lt;='club records'!$K$6)), "CR", " ")</f>
        <v xml:space="preserve"> </v>
      </c>
      <c r="AJ295" s="22" t="str">
        <f>IF(AND(A295="75H", AND(D295='club records'!$J$7, E295&lt;='club records'!$K$7)), "CR", " ")</f>
        <v xml:space="preserve"> </v>
      </c>
      <c r="AK295" s="22" t="str">
        <f>IF(AND(A295="80H", AND(D295='club records'!$J$8, E295&lt;='club records'!$K$8)), "CR", " ")</f>
        <v xml:space="preserve"> </v>
      </c>
      <c r="AL295" s="22" t="str">
        <f>IF(AND(A295="100H", OR(AND(D295='club records'!$J$9, E295&lt;='club records'!$K$9), AND(D295='club records'!$J$10, E295&lt;='club records'!$K$10))), "CR", " ")</f>
        <v xml:space="preserve"> </v>
      </c>
      <c r="AM295" s="22" t="str">
        <f>IF(AND(A295="300H", AND(D295='club records'!$J$11, E295&lt;='club records'!$K$11)), "CR", " ")</f>
        <v xml:space="preserve"> </v>
      </c>
      <c r="AN295" s="22" t="str">
        <f>IF(AND(A295="400H", OR(AND(D295='club records'!$J$12, E295&lt;='club records'!$K$12), AND(D295='club records'!$J$13, E295&lt;='club records'!$K$13), AND(D295='club records'!$J$14, E295&lt;='club records'!$K$14))), "CR", " ")</f>
        <v xml:space="preserve"> </v>
      </c>
      <c r="AO295" s="22" t="str">
        <f>IF(AND(A295="1500SC", OR(AND(D295='club records'!$J$15, E295&lt;='club records'!$K$15), AND(D295='club records'!$J$16, E295&lt;='club records'!$K$16))), "CR", " ")</f>
        <v xml:space="preserve"> </v>
      </c>
      <c r="AP295" s="22" t="str">
        <f>IF(AND(A295="2000SC", OR(AND(D295='club records'!$J$18, E295&lt;='club records'!$K$18), AND(D295='club records'!$J$19, E295&lt;='club records'!$K$19))), "CR", " ")</f>
        <v xml:space="preserve"> </v>
      </c>
      <c r="AQ295" s="22" t="str">
        <f>IF(AND(A295="3000SC", AND(D295='club records'!$J$21, E295&lt;='club records'!$K$21)), "CR", " ")</f>
        <v xml:space="preserve"> </v>
      </c>
      <c r="AR295" s="21" t="str">
        <f>IF(AND(A295="4x100", OR(AND(D295='club records'!$N$1, E295&lt;='club records'!$O$1), AND(D295='club records'!$N$2, E295&lt;='club records'!$O$2), AND(D295='club records'!$N$3, E295&lt;='club records'!$O$3), AND(D295='club records'!$N$4, E295&lt;='club records'!$O$4), AND(D295='club records'!$N$5, E295&lt;='club records'!$O$5))), "CR", " ")</f>
        <v xml:space="preserve"> </v>
      </c>
      <c r="AS295" s="21" t="str">
        <f>IF(AND(A295="4x200", OR(AND(D295='club records'!$N$6, E295&lt;='club records'!$O$6), AND(D295='club records'!$N$7, E295&lt;='club records'!$O$7), AND(D295='club records'!$N$8, E295&lt;='club records'!$O$8), AND(D295='club records'!$N$9, E295&lt;='club records'!$O$9), AND(D295='club records'!$N$10, E295&lt;='club records'!$O$10))), "CR", " ")</f>
        <v xml:space="preserve"> </v>
      </c>
      <c r="AT295" s="21" t="str">
        <f>IF(AND(A295="4x300", OR(AND(D295='club records'!$N$11, E295&lt;='club records'!$O$11), AND(D295='club records'!$N$12, E295&lt;='club records'!$O$12))), "CR", " ")</f>
        <v xml:space="preserve"> </v>
      </c>
      <c r="AU295" s="21" t="str">
        <f>IF(AND(A295="4x400", OR(AND(D295='club records'!$N$13, E295&lt;='club records'!$O$13), AND(D295='club records'!$N$14, E295&lt;='club records'!$O$14), AND(D295='club records'!$N$15, E295&lt;='club records'!$O$15))), "CR", " ")</f>
        <v xml:space="preserve"> </v>
      </c>
      <c r="AV295" s="21" t="str">
        <f>IF(AND(A295="3x800", OR(AND(D295='club records'!$N$16, E295&lt;='club records'!$O$16), AND(D295='club records'!$N$17, E295&lt;='club records'!$O$17), AND(D295='club records'!$N$18, E295&lt;='club records'!$O$18), AND(D295='club records'!$N$19, E295&lt;='club records'!$O$19))), "CR", " ")</f>
        <v xml:space="preserve"> </v>
      </c>
      <c r="AW295" s="21" t="str">
        <f>IF(AND(A295="pentathlon", OR(AND(D295='club records'!$N$21, E295&gt;='club records'!$O$21), AND(D295='club records'!$N$22, E295&gt;='club records'!$O$22), AND(D295='club records'!$N$23, E295&gt;='club records'!$O$23), AND(D295='club records'!$N$24, E295&gt;='club records'!$O$24), AND(D295='club records'!$N$25, E295&gt;='club records'!$O$25))), "CR", " ")</f>
        <v xml:space="preserve"> </v>
      </c>
      <c r="AX295" s="21" t="str">
        <f>IF(AND(A295="heptathlon", OR(AND(D295='club records'!$N$26, E295&gt;='club records'!$O$26), AND(D295='club records'!$N$27, E295&gt;='club records'!$O$27), AND(D295='club records'!$N$28, E295&gt;='club records'!$O$28), )), "CR", " ")</f>
        <v xml:space="preserve"> </v>
      </c>
    </row>
    <row r="296" spans="1:50" ht="15" x14ac:dyDescent="0.25">
      <c r="A296" s="2" t="s">
        <v>42</v>
      </c>
      <c r="B296" s="2" t="s">
        <v>56</v>
      </c>
      <c r="C296" s="2" t="s">
        <v>57</v>
      </c>
      <c r="D296" s="13" t="s">
        <v>46</v>
      </c>
      <c r="E296" s="14">
        <v>4.45</v>
      </c>
      <c r="F296" s="19">
        <v>43635</v>
      </c>
      <c r="G296" s="2" t="s">
        <v>333</v>
      </c>
      <c r="H296" s="2" t="s">
        <v>334</v>
      </c>
      <c r="I296" s="20" t="str">
        <f>IF(OR(K296="CR", J296="CR", L296="CR", M296="CR", N296="CR", O296="CR", P296="CR", Q296="CR", R296="CR", S296="CR",T296="CR", U296="CR", V296="CR", W296="CR", X296="CR", Y296="CR", Z296="CR", AA296="CR", AB296="CR", AC296="CR", AD296="CR", AE296="CR", AF296="CR", AG296="CR", AH296="CR", AI296="CR", AJ296="CR", AK296="CR", AL296="CR", AM296="CR", AN296="CR", AO296="CR", AP296="CR", AQ296="CR", AR296="CR", AS296="CR", AT296="CR", AU296="CR", AV296="CR", AW296="CR", AX296="CR"), "***CLUB RECORD***", "")</f>
        <v/>
      </c>
      <c r="J296" s="21" t="str">
        <f>IF(AND(A296=100, OR(AND(D296='club records'!$B$6, E296&lt;='club records'!$C$6), AND(D296='club records'!$B$7, E296&lt;='club records'!$C$7), AND(D296='club records'!$B$8, E296&lt;='club records'!$C$8), AND(D296='club records'!$B$9, E296&lt;='club records'!$C$9), AND(D296='club records'!$B$10, E296&lt;='club records'!$C$10))),"CR"," ")</f>
        <v xml:space="preserve"> </v>
      </c>
      <c r="K296" s="21" t="str">
        <f>IF(AND(A296=200, OR(AND(D296='club records'!$B$11, E296&lt;='club records'!$C$11), AND(D296='club records'!$B$12, E296&lt;='club records'!$C$12), AND(D296='club records'!$B$13, E296&lt;='club records'!$C$13), AND(D296='club records'!$B$14, E296&lt;='club records'!$C$14), AND(D296='club records'!$B$15, E296&lt;='club records'!$C$15))),"CR"," ")</f>
        <v xml:space="preserve"> </v>
      </c>
      <c r="L296" s="21" t="str">
        <f>IF(AND(A296=300, OR(AND(D296='club records'!$B$16, E296&lt;='club records'!$C$16), AND(D296='club records'!$B$17, E296&lt;='club records'!$C$17))),"CR"," ")</f>
        <v xml:space="preserve"> </v>
      </c>
      <c r="M296" s="21" t="str">
        <f>IF(AND(A296=400, OR(AND(D296='club records'!$B$19, E296&lt;='club records'!$C$19), AND(D296='club records'!$B$20, E296&lt;='club records'!$C$20), AND(D296='club records'!$B$21, E296&lt;='club records'!$C$21))),"CR"," ")</f>
        <v xml:space="preserve"> </v>
      </c>
      <c r="N296" s="21" t="str">
        <f>IF(AND(A296=800, OR(AND(D296='club records'!$B$22, E296&lt;='club records'!$C$22), AND(D296='club records'!$B$23, E296&lt;='club records'!$C$23), AND(D296='club records'!$B$24, E296&lt;='club records'!$C$24), AND(D296='club records'!$B$25, E296&lt;='club records'!$C$25), AND(D296='club records'!$B$26, E296&lt;='club records'!$C$26))),"CR"," ")</f>
        <v xml:space="preserve"> </v>
      </c>
      <c r="O296" s="21" t="str">
        <f>IF(AND(A296=1200, AND(D296='club records'!$B$28, E296&lt;='club records'!$C$28)),"CR"," ")</f>
        <v xml:space="preserve"> </v>
      </c>
      <c r="P296" s="21" t="str">
        <f>IF(AND(A296=1500, OR(AND(D296='club records'!$B$29, E296&lt;='club records'!$C$29), AND(D296='club records'!$B$30, E296&lt;='club records'!$C$30), AND(D296='club records'!$B$31, E296&lt;='club records'!$C$31), AND(D296='club records'!$B$32, E296&lt;='club records'!$C$32), AND(D296='club records'!$B$33, E296&lt;='club records'!$C$33))),"CR"," ")</f>
        <v xml:space="preserve"> </v>
      </c>
      <c r="Q296" s="21" t="str">
        <f>IF(AND(A296="1M", AND(D296='club records'!$B$37,E296&lt;='club records'!$C$37)),"CR"," ")</f>
        <v xml:space="preserve"> </v>
      </c>
      <c r="R296" s="21" t="str">
        <f>IF(AND(A296=3000, OR(AND(D296='club records'!$B$39, E296&lt;='club records'!$C$39), AND(D296='club records'!$B$40, E296&lt;='club records'!$C$40), AND(D296='club records'!$B$41, E296&lt;='club records'!$C$41))),"CR"," ")</f>
        <v xml:space="preserve"> </v>
      </c>
      <c r="S296" s="21" t="str">
        <f>IF(AND(A296=5000, OR(AND(D296='club records'!$B$42, E296&lt;='club records'!$C$42), AND(D296='club records'!$B$43, E296&lt;='club records'!$C$43))),"CR"," ")</f>
        <v xml:space="preserve"> </v>
      </c>
      <c r="T296" s="21" t="str">
        <f>IF(AND(A296=10000, OR(AND(D296='club records'!$B$44, E296&lt;='club records'!$C$44), AND(D296='club records'!$B$45, E296&lt;='club records'!$C$45))),"CR"," ")</f>
        <v xml:space="preserve"> </v>
      </c>
      <c r="U296" s="22" t="str">
        <f>IF(AND(A296="high jump", OR(AND(D296='club records'!$F$1, E296&gt;='club records'!$G$1), AND(D296='club records'!$F$2, E296&gt;='club records'!$G$2), AND(D296='club records'!$F$3, E296&gt;='club records'!$G$3),AND(D296='club records'!$F$4, E296&gt;='club records'!$G$4), AND(D296='club records'!$F$5, E296&gt;='club records'!$G$5))), "CR", " ")</f>
        <v xml:space="preserve"> </v>
      </c>
      <c r="V296" s="22" t="str">
        <f>IF(AND(A296="long jump", OR(AND(D296='club records'!$F$6, E296&gt;='club records'!$G$6), AND(D296='club records'!$F$7, E296&gt;='club records'!$G$7), AND(D296='club records'!$F$8, E296&gt;='club records'!$G$8), AND(D296='club records'!$F$9, E296&gt;='club records'!$G$9), AND(D296='club records'!$F$10, E296&gt;='club records'!$G$10))), "CR", " ")</f>
        <v xml:space="preserve"> </v>
      </c>
      <c r="W296" s="22" t="str">
        <f>IF(AND(A296="triple jump", OR(AND(D296='club records'!$F$11, E296&gt;='club records'!$G$11), AND(D296='club records'!$F$12, E296&gt;='club records'!$G$12), AND(D296='club records'!$F$13, E296&gt;='club records'!$G$13), AND(D296='club records'!$F$14, E296&gt;='club records'!$G$14), AND(D296='club records'!$F$15, E296&gt;='club records'!$G$15))), "CR", " ")</f>
        <v xml:space="preserve"> </v>
      </c>
      <c r="X296" s="22" t="str">
        <f>IF(AND(A296="pole vault", OR(AND(D296='club records'!$F$16, E296&gt;='club records'!$G$16), AND(D296='club records'!$F$17, E296&gt;='club records'!$G$17), AND(D296='club records'!$F$18, E296&gt;='club records'!$G$18), AND(D296='club records'!$F$19, E296&gt;='club records'!$G$19), AND(D296='club records'!$F$20, E296&gt;='club records'!$G$20))), "CR", " ")</f>
        <v xml:space="preserve"> </v>
      </c>
      <c r="Y296" s="22" t="str">
        <f>IF(AND(A296="discus 0.75", AND(D296='club records'!$F$21, E296&gt;='club records'!$G$21)), "CR", " ")</f>
        <v xml:space="preserve"> </v>
      </c>
      <c r="Z296" s="22" t="str">
        <f>IF(AND(A296="discus 1", OR(AND(D296='club records'!$F$22, E296&gt;='club records'!$G$22), AND(D296='club records'!$F$23, E296&gt;='club records'!$G$23), AND(D296='club records'!$F$24, E296&gt;='club records'!$G$24), AND(D296='club records'!$F$25, E296&gt;='club records'!$G$25))), "CR", " ")</f>
        <v xml:space="preserve"> </v>
      </c>
      <c r="AA296" s="22" t="str">
        <f>IF(AND(A296="hammer 3", OR(AND(D296='club records'!$F$26, E296&gt;='club records'!$G$26), AND(D296='club records'!$F$27, E296&gt;='club records'!$G$27), AND(D296='club records'!$F$28, E296&gt;='club records'!$G$28))), "CR", " ")</f>
        <v xml:space="preserve"> </v>
      </c>
      <c r="AB296" s="22" t="str">
        <f>IF(AND(A296="hammer 4", OR(AND(D296='club records'!$F$29, E296&gt;='club records'!$G$29), AND(D296='club records'!$F$30, E296&gt;='club records'!$G$30))), "CR", " ")</f>
        <v xml:space="preserve"> </v>
      </c>
      <c r="AC296" s="22" t="str">
        <f>IF(AND(A296="javelin 400", AND(D296='club records'!$F$31, E296&gt;='club records'!$G$31)), "CR", " ")</f>
        <v xml:space="preserve"> </v>
      </c>
      <c r="AD296" s="22" t="str">
        <f>IF(AND(A296="javelin 500", OR(AND(D296='club records'!$F$32, E296&gt;='club records'!$G$32), AND(D296='club records'!$F$33, E296&gt;='club records'!$G$33))), "CR", " ")</f>
        <v xml:space="preserve"> </v>
      </c>
      <c r="AE296" s="22" t="str">
        <f>IF(AND(A296="javelin 600", OR(AND(D296='club records'!$F$34, E296&gt;='club records'!$G$34), AND(D296='club records'!$F$35, E296&gt;='club records'!$G$35))), "CR", " ")</f>
        <v xml:space="preserve"> </v>
      </c>
      <c r="AF296" s="22" t="str">
        <f>IF(AND(A296="shot 2.72", AND(D296='club records'!$F$36, E296&gt;='club records'!$G$36)), "CR", " ")</f>
        <v xml:space="preserve"> </v>
      </c>
      <c r="AG296" s="22" t="str">
        <f>IF(AND(A296="shot 3", OR(AND(D296='club records'!$F$37, E296&gt;='club records'!$G$37), AND(D296='club records'!$F$38, E296&gt;='club records'!$G$38))), "CR", " ")</f>
        <v xml:space="preserve"> </v>
      </c>
      <c r="AH296" s="22" t="str">
        <f>IF(AND(A296="shot 4", OR(AND(D296='club records'!$F$39, E296&gt;='club records'!$G$39), AND(D296='club records'!$F$40, E296&gt;='club records'!$G$40))), "CR", " ")</f>
        <v xml:space="preserve"> </v>
      </c>
      <c r="AI296" s="22" t="str">
        <f>IF(AND(A296="70H", AND(D296='club records'!$J$6, E296&lt;='club records'!$K$6)), "CR", " ")</f>
        <v xml:space="preserve"> </v>
      </c>
      <c r="AJ296" s="22" t="str">
        <f>IF(AND(A296="75H", AND(D296='club records'!$J$7, E296&lt;='club records'!$K$7)), "CR", " ")</f>
        <v xml:space="preserve"> </v>
      </c>
      <c r="AK296" s="22" t="str">
        <f>IF(AND(A296="80H", AND(D296='club records'!$J$8, E296&lt;='club records'!$K$8)), "CR", " ")</f>
        <v xml:space="preserve"> </v>
      </c>
      <c r="AL296" s="22" t="str">
        <f>IF(AND(A296="100H", OR(AND(D296='club records'!$J$9, E296&lt;='club records'!$K$9), AND(D296='club records'!$J$10, E296&lt;='club records'!$K$10))), "CR", " ")</f>
        <v xml:space="preserve"> </v>
      </c>
      <c r="AM296" s="22" t="str">
        <f>IF(AND(A296="300H", AND(D296='club records'!$J$11, E296&lt;='club records'!$K$11)), "CR", " ")</f>
        <v xml:space="preserve"> </v>
      </c>
      <c r="AN296" s="22" t="str">
        <f>IF(AND(A296="400H", OR(AND(D296='club records'!$J$12, E296&lt;='club records'!$K$12), AND(D296='club records'!$J$13, E296&lt;='club records'!$K$13), AND(D296='club records'!$J$14, E296&lt;='club records'!$K$14))), "CR", " ")</f>
        <v xml:space="preserve"> </v>
      </c>
      <c r="AO296" s="22" t="str">
        <f>IF(AND(A296="1500SC", OR(AND(D296='club records'!$J$15, E296&lt;='club records'!$K$15), AND(D296='club records'!$J$16, E296&lt;='club records'!$K$16))), "CR", " ")</f>
        <v xml:space="preserve"> </v>
      </c>
      <c r="AP296" s="22" t="str">
        <f>IF(AND(A296="2000SC", OR(AND(D296='club records'!$J$18, E296&lt;='club records'!$K$18), AND(D296='club records'!$J$19, E296&lt;='club records'!$K$19))), "CR", " ")</f>
        <v xml:space="preserve"> </v>
      </c>
      <c r="AQ296" s="22" t="str">
        <f>IF(AND(A296="3000SC", AND(D296='club records'!$J$21, E296&lt;='club records'!$K$21)), "CR", " ")</f>
        <v xml:space="preserve"> </v>
      </c>
      <c r="AR296" s="21" t="str">
        <f>IF(AND(A296="4x100", OR(AND(D296='club records'!$N$1, E296&lt;='club records'!$O$1), AND(D296='club records'!$N$2, E296&lt;='club records'!$O$2), AND(D296='club records'!$N$3, E296&lt;='club records'!$O$3), AND(D296='club records'!$N$4, E296&lt;='club records'!$O$4), AND(D296='club records'!$N$5, E296&lt;='club records'!$O$5))), "CR", " ")</f>
        <v xml:space="preserve"> </v>
      </c>
      <c r="AS296" s="21" t="str">
        <f>IF(AND(A296="4x200", OR(AND(D296='club records'!$N$6, E296&lt;='club records'!$O$6), AND(D296='club records'!$N$7, E296&lt;='club records'!$O$7), AND(D296='club records'!$N$8, E296&lt;='club records'!$O$8), AND(D296='club records'!$N$9, E296&lt;='club records'!$O$9), AND(D296='club records'!$N$10, E296&lt;='club records'!$O$10))), "CR", " ")</f>
        <v xml:space="preserve"> </v>
      </c>
      <c r="AT296" s="21" t="str">
        <f>IF(AND(A296="4x300", OR(AND(D296='club records'!$N$11, E296&lt;='club records'!$O$11), AND(D296='club records'!$N$12, E296&lt;='club records'!$O$12))), "CR", " ")</f>
        <v xml:space="preserve"> </v>
      </c>
      <c r="AU296" s="21" t="str">
        <f>IF(AND(A296="4x400", OR(AND(D296='club records'!$N$13, E296&lt;='club records'!$O$13), AND(D296='club records'!$N$14, E296&lt;='club records'!$O$14), AND(D296='club records'!$N$15, E296&lt;='club records'!$O$15))), "CR", " ")</f>
        <v xml:space="preserve"> </v>
      </c>
      <c r="AV296" s="21" t="str">
        <f>IF(AND(A296="3x800", OR(AND(D296='club records'!$N$16, E296&lt;='club records'!$O$16), AND(D296='club records'!$N$17, E296&lt;='club records'!$O$17), AND(D296='club records'!$N$18, E296&lt;='club records'!$O$18), AND(D296='club records'!$N$19, E296&lt;='club records'!$O$19))), "CR", " ")</f>
        <v xml:space="preserve"> </v>
      </c>
      <c r="AW296" s="21" t="str">
        <f>IF(AND(A296="pentathlon", OR(AND(D296='club records'!$N$21, E296&gt;='club records'!$O$21), AND(D296='club records'!$N$22, E296&gt;='club records'!$O$22), AND(D296='club records'!$N$23, E296&gt;='club records'!$O$23), AND(D296='club records'!$N$24, E296&gt;='club records'!$O$24), AND(D296='club records'!$N$25, E296&gt;='club records'!$O$25))), "CR", " ")</f>
        <v xml:space="preserve"> </v>
      </c>
      <c r="AX296" s="21" t="str">
        <f>IF(AND(A296="heptathlon", OR(AND(D296='club records'!$N$26, E296&gt;='club records'!$O$26), AND(D296='club records'!$N$27, E296&gt;='club records'!$O$27), AND(D296='club records'!$N$28, E296&gt;='club records'!$O$28), )), "CR", " ")</f>
        <v xml:space="preserve"> </v>
      </c>
    </row>
    <row r="297" spans="1:50" ht="15" x14ac:dyDescent="0.25">
      <c r="A297" s="2" t="s">
        <v>42</v>
      </c>
      <c r="B297" s="2" t="s">
        <v>313</v>
      </c>
      <c r="C297" s="2" t="s">
        <v>99</v>
      </c>
      <c r="D297" s="13" t="s">
        <v>46</v>
      </c>
      <c r="E297" s="14">
        <v>4.55</v>
      </c>
      <c r="F297" s="19">
        <v>43604</v>
      </c>
      <c r="G297" s="2" t="s">
        <v>341</v>
      </c>
      <c r="H297" s="2" t="s">
        <v>386</v>
      </c>
      <c r="I297" s="20" t="str">
        <f>IF(OR(K297="CR", J297="CR", L297="CR", M297="CR", N297="CR", O297="CR", P297="CR", Q297="CR", R297="CR", S297="CR",T297="CR", U297="CR", V297="CR", W297="CR", X297="CR", Y297="CR", Z297="CR", AA297="CR", AB297="CR", AC297="CR", AD297="CR", AE297="CR", AF297="CR", AG297="CR", AH297="CR", AI297="CR", AJ297="CR", AK297="CR", AL297="CR", AM297="CR", AN297="CR", AO297="CR", AP297="CR", AQ297="CR", AR297="CR", AS297="CR", AT297="CR", AU297="CR", AV297="CR", AW297="CR", AX297="CR"), "***CLUB RECORD***", "")</f>
        <v/>
      </c>
      <c r="J297" s="21" t="str">
        <f>IF(AND(A297=100, OR(AND(D297='club records'!$B$6, E297&lt;='club records'!$C$6), AND(D297='club records'!$B$7, E297&lt;='club records'!$C$7), AND(D297='club records'!$B$8, E297&lt;='club records'!$C$8), AND(D297='club records'!$B$9, E297&lt;='club records'!$C$9), AND(D297='club records'!$B$10, E297&lt;='club records'!$C$10))),"CR"," ")</f>
        <v xml:space="preserve"> </v>
      </c>
      <c r="K297" s="21" t="str">
        <f>IF(AND(A297=200, OR(AND(D297='club records'!$B$11, E297&lt;='club records'!$C$11), AND(D297='club records'!$B$12, E297&lt;='club records'!$C$12), AND(D297='club records'!$B$13, E297&lt;='club records'!$C$13), AND(D297='club records'!$B$14, E297&lt;='club records'!$C$14), AND(D297='club records'!$B$15, E297&lt;='club records'!$C$15))),"CR"," ")</f>
        <v xml:space="preserve"> </v>
      </c>
      <c r="L297" s="21" t="str">
        <f>IF(AND(A297=300, OR(AND(D297='club records'!$B$16, E297&lt;='club records'!$C$16), AND(D297='club records'!$B$17, E297&lt;='club records'!$C$17))),"CR"," ")</f>
        <v xml:space="preserve"> </v>
      </c>
      <c r="M297" s="21" t="str">
        <f>IF(AND(A297=400, OR(AND(D297='club records'!$B$19, E297&lt;='club records'!$C$19), AND(D297='club records'!$B$20, E297&lt;='club records'!$C$20), AND(D297='club records'!$B$21, E297&lt;='club records'!$C$21))),"CR"," ")</f>
        <v xml:space="preserve"> </v>
      </c>
      <c r="N297" s="21" t="str">
        <f>IF(AND(A297=800, OR(AND(D297='club records'!$B$22, E297&lt;='club records'!$C$22), AND(D297='club records'!$B$23, E297&lt;='club records'!$C$23), AND(D297='club records'!$B$24, E297&lt;='club records'!$C$24), AND(D297='club records'!$B$25, E297&lt;='club records'!$C$25), AND(D297='club records'!$B$26, E297&lt;='club records'!$C$26))),"CR"," ")</f>
        <v xml:space="preserve"> </v>
      </c>
      <c r="O297" s="21" t="str">
        <f>IF(AND(A297=1200, AND(D297='club records'!$B$28, E297&lt;='club records'!$C$28)),"CR"," ")</f>
        <v xml:space="preserve"> </v>
      </c>
      <c r="P297" s="21" t="str">
        <f>IF(AND(A297=1500, OR(AND(D297='club records'!$B$29, E297&lt;='club records'!$C$29), AND(D297='club records'!$B$30, E297&lt;='club records'!$C$30), AND(D297='club records'!$B$31, E297&lt;='club records'!$C$31), AND(D297='club records'!$B$32, E297&lt;='club records'!$C$32), AND(D297='club records'!$B$33, E297&lt;='club records'!$C$33))),"CR"," ")</f>
        <v xml:space="preserve"> </v>
      </c>
      <c r="Q297" s="21" t="str">
        <f>IF(AND(A297="1M", AND(D297='club records'!$B$37,E297&lt;='club records'!$C$37)),"CR"," ")</f>
        <v xml:space="preserve"> </v>
      </c>
      <c r="R297" s="21" t="str">
        <f>IF(AND(A297=3000, OR(AND(D297='club records'!$B$39, E297&lt;='club records'!$C$39), AND(D297='club records'!$B$40, E297&lt;='club records'!$C$40), AND(D297='club records'!$B$41, E297&lt;='club records'!$C$41))),"CR"," ")</f>
        <v xml:space="preserve"> </v>
      </c>
      <c r="S297" s="21" t="str">
        <f>IF(AND(A297=5000, OR(AND(D297='club records'!$B$42, E297&lt;='club records'!$C$42), AND(D297='club records'!$B$43, E297&lt;='club records'!$C$43))),"CR"," ")</f>
        <v xml:space="preserve"> </v>
      </c>
      <c r="T297" s="21" t="str">
        <f>IF(AND(A297=10000, OR(AND(D297='club records'!$B$44, E297&lt;='club records'!$C$44), AND(D297='club records'!$B$45, E297&lt;='club records'!$C$45))),"CR"," ")</f>
        <v xml:space="preserve"> </v>
      </c>
      <c r="U297" s="22" t="str">
        <f>IF(AND(A297="high jump", OR(AND(D297='club records'!$F$1, E297&gt;='club records'!$G$1), AND(D297='club records'!$F$2, E297&gt;='club records'!$G$2), AND(D297='club records'!$F$3, E297&gt;='club records'!$G$3),AND(D297='club records'!$F$4, E297&gt;='club records'!$G$4), AND(D297='club records'!$F$5, E297&gt;='club records'!$G$5))), "CR", " ")</f>
        <v xml:space="preserve"> </v>
      </c>
      <c r="V297" s="22" t="str">
        <f>IF(AND(A297="long jump", OR(AND(D297='club records'!$F$6, E297&gt;='club records'!$G$6), AND(D297='club records'!$F$7, E297&gt;='club records'!$G$7), AND(D297='club records'!$F$8, E297&gt;='club records'!$G$8), AND(D297='club records'!$F$9, E297&gt;='club records'!$G$9), AND(D297='club records'!$F$10, E297&gt;='club records'!$G$10))), "CR", " ")</f>
        <v xml:space="preserve"> </v>
      </c>
      <c r="W297" s="22" t="str">
        <f>IF(AND(A297="triple jump", OR(AND(D297='club records'!$F$11, E297&gt;='club records'!$G$11), AND(D297='club records'!$F$12, E297&gt;='club records'!$G$12), AND(D297='club records'!$F$13, E297&gt;='club records'!$G$13), AND(D297='club records'!$F$14, E297&gt;='club records'!$G$14), AND(D297='club records'!$F$15, E297&gt;='club records'!$G$15))), "CR", " ")</f>
        <v xml:space="preserve"> </v>
      </c>
      <c r="X297" s="22" t="str">
        <f>IF(AND(A297="pole vault", OR(AND(D297='club records'!$F$16, E297&gt;='club records'!$G$16), AND(D297='club records'!$F$17, E297&gt;='club records'!$G$17), AND(D297='club records'!$F$18, E297&gt;='club records'!$G$18), AND(D297='club records'!$F$19, E297&gt;='club records'!$G$19), AND(D297='club records'!$F$20, E297&gt;='club records'!$G$20))), "CR", " ")</f>
        <v xml:space="preserve"> </v>
      </c>
      <c r="Y297" s="22" t="str">
        <f>IF(AND(A297="discus 0.75", AND(D297='club records'!$F$21, E297&gt;='club records'!$G$21)), "CR", " ")</f>
        <v xml:space="preserve"> </v>
      </c>
      <c r="Z297" s="22" t="str">
        <f>IF(AND(A297="discus 1", OR(AND(D297='club records'!$F$22, E297&gt;='club records'!$G$22), AND(D297='club records'!$F$23, E297&gt;='club records'!$G$23), AND(D297='club records'!$F$24, E297&gt;='club records'!$G$24), AND(D297='club records'!$F$25, E297&gt;='club records'!$G$25))), "CR", " ")</f>
        <v xml:space="preserve"> </v>
      </c>
      <c r="AA297" s="22" t="str">
        <f>IF(AND(A297="hammer 3", OR(AND(D297='club records'!$F$26, E297&gt;='club records'!$G$26), AND(D297='club records'!$F$27, E297&gt;='club records'!$G$27), AND(D297='club records'!$F$28, E297&gt;='club records'!$G$28))), "CR", " ")</f>
        <v xml:space="preserve"> </v>
      </c>
      <c r="AB297" s="22" t="str">
        <f>IF(AND(A297="hammer 4", OR(AND(D297='club records'!$F$29, E297&gt;='club records'!$G$29), AND(D297='club records'!$F$30, E297&gt;='club records'!$G$30))), "CR", " ")</f>
        <v xml:space="preserve"> </v>
      </c>
      <c r="AC297" s="22" t="str">
        <f>IF(AND(A297="javelin 400", AND(D297='club records'!$F$31, E297&gt;='club records'!$G$31)), "CR", " ")</f>
        <v xml:space="preserve"> </v>
      </c>
      <c r="AD297" s="22" t="str">
        <f>IF(AND(A297="javelin 500", OR(AND(D297='club records'!$F$32, E297&gt;='club records'!$G$32), AND(D297='club records'!$F$33, E297&gt;='club records'!$G$33))), "CR", " ")</f>
        <v xml:space="preserve"> </v>
      </c>
      <c r="AE297" s="22" t="str">
        <f>IF(AND(A297="javelin 600", OR(AND(D297='club records'!$F$34, E297&gt;='club records'!$G$34), AND(D297='club records'!$F$35, E297&gt;='club records'!$G$35))), "CR", " ")</f>
        <v xml:space="preserve"> </v>
      </c>
      <c r="AF297" s="22" t="str">
        <f>IF(AND(A297="shot 2.72", AND(D297='club records'!$F$36, E297&gt;='club records'!$G$36)), "CR", " ")</f>
        <v xml:space="preserve"> </v>
      </c>
      <c r="AG297" s="22" t="str">
        <f>IF(AND(A297="shot 3", OR(AND(D297='club records'!$F$37, E297&gt;='club records'!$G$37), AND(D297='club records'!$F$38, E297&gt;='club records'!$G$38))), "CR", " ")</f>
        <v xml:space="preserve"> </v>
      </c>
      <c r="AH297" s="22" t="str">
        <f>IF(AND(A297="shot 4", OR(AND(D297='club records'!$F$39, E297&gt;='club records'!$G$39), AND(D297='club records'!$F$40, E297&gt;='club records'!$G$40))), "CR", " ")</f>
        <v xml:space="preserve"> </v>
      </c>
      <c r="AI297" s="22" t="str">
        <f>IF(AND(A297="70H", AND(D297='club records'!$J$6, E297&lt;='club records'!$K$6)), "CR", " ")</f>
        <v xml:space="preserve"> </v>
      </c>
      <c r="AJ297" s="22" t="str">
        <f>IF(AND(A297="75H", AND(D297='club records'!$J$7, E297&lt;='club records'!$K$7)), "CR", " ")</f>
        <v xml:space="preserve"> </v>
      </c>
      <c r="AK297" s="22" t="str">
        <f>IF(AND(A297="80H", AND(D297='club records'!$J$8, E297&lt;='club records'!$K$8)), "CR", " ")</f>
        <v xml:space="preserve"> </v>
      </c>
      <c r="AL297" s="22" t="str">
        <f>IF(AND(A297="100H", OR(AND(D297='club records'!$J$9, E297&lt;='club records'!$K$9), AND(D297='club records'!$J$10, E297&lt;='club records'!$K$10))), "CR", " ")</f>
        <v xml:space="preserve"> </v>
      </c>
      <c r="AM297" s="22" t="str">
        <f>IF(AND(A297="300H", AND(D297='club records'!$J$11, E297&lt;='club records'!$K$11)), "CR", " ")</f>
        <v xml:space="preserve"> </v>
      </c>
      <c r="AN297" s="22" t="str">
        <f>IF(AND(A297="400H", OR(AND(D297='club records'!$J$12, E297&lt;='club records'!$K$12), AND(D297='club records'!$J$13, E297&lt;='club records'!$K$13), AND(D297='club records'!$J$14, E297&lt;='club records'!$K$14))), "CR", " ")</f>
        <v xml:space="preserve"> </v>
      </c>
      <c r="AO297" s="22" t="str">
        <f>IF(AND(A297="1500SC", OR(AND(D297='club records'!$J$15, E297&lt;='club records'!$K$15), AND(D297='club records'!$J$16, E297&lt;='club records'!$K$16))), "CR", " ")</f>
        <v xml:space="preserve"> </v>
      </c>
      <c r="AP297" s="22" t="str">
        <f>IF(AND(A297="2000SC", OR(AND(D297='club records'!$J$18, E297&lt;='club records'!$K$18), AND(D297='club records'!$J$19, E297&lt;='club records'!$K$19))), "CR", " ")</f>
        <v xml:space="preserve"> </v>
      </c>
      <c r="AQ297" s="22" t="str">
        <f>IF(AND(A297="3000SC", AND(D297='club records'!$J$21, E297&lt;='club records'!$K$21)), "CR", " ")</f>
        <v xml:space="preserve"> </v>
      </c>
      <c r="AR297" s="21" t="str">
        <f>IF(AND(A297="4x100", OR(AND(D297='club records'!$N$1, E297&lt;='club records'!$O$1), AND(D297='club records'!$N$2, E297&lt;='club records'!$O$2), AND(D297='club records'!$N$3, E297&lt;='club records'!$O$3), AND(D297='club records'!$N$4, E297&lt;='club records'!$O$4), AND(D297='club records'!$N$5, E297&lt;='club records'!$O$5))), "CR", " ")</f>
        <v xml:space="preserve"> </v>
      </c>
      <c r="AS297" s="21" t="str">
        <f>IF(AND(A297="4x200", OR(AND(D297='club records'!$N$6, E297&lt;='club records'!$O$6), AND(D297='club records'!$N$7, E297&lt;='club records'!$O$7), AND(D297='club records'!$N$8, E297&lt;='club records'!$O$8), AND(D297='club records'!$N$9, E297&lt;='club records'!$O$9), AND(D297='club records'!$N$10, E297&lt;='club records'!$O$10))), "CR", " ")</f>
        <v xml:space="preserve"> </v>
      </c>
      <c r="AT297" s="21" t="str">
        <f>IF(AND(A297="4x300", OR(AND(D297='club records'!$N$11, E297&lt;='club records'!$O$11), AND(D297='club records'!$N$12, E297&lt;='club records'!$O$12))), "CR", " ")</f>
        <v xml:space="preserve"> </v>
      </c>
      <c r="AU297" s="21" t="str">
        <f>IF(AND(A297="4x400", OR(AND(D297='club records'!$N$13, E297&lt;='club records'!$O$13), AND(D297='club records'!$N$14, E297&lt;='club records'!$O$14), AND(D297='club records'!$N$15, E297&lt;='club records'!$O$15))), "CR", " ")</f>
        <v xml:space="preserve"> </v>
      </c>
      <c r="AV297" s="21" t="str">
        <f>IF(AND(A297="3x800", OR(AND(D297='club records'!$N$16, E297&lt;='club records'!$O$16), AND(D297='club records'!$N$17, E297&lt;='club records'!$O$17), AND(D297='club records'!$N$18, E297&lt;='club records'!$O$18), AND(D297='club records'!$N$19, E297&lt;='club records'!$O$19))), "CR", " ")</f>
        <v xml:space="preserve"> </v>
      </c>
      <c r="AW297" s="21" t="str">
        <f>IF(AND(A297="pentathlon", OR(AND(D297='club records'!$N$21, E297&gt;='club records'!$O$21), AND(D297='club records'!$N$22, E297&gt;='club records'!$O$22), AND(D297='club records'!$N$23, E297&gt;='club records'!$O$23), AND(D297='club records'!$N$24, E297&gt;='club records'!$O$24), AND(D297='club records'!$N$25, E297&gt;='club records'!$O$25))), "CR", " ")</f>
        <v xml:space="preserve"> </v>
      </c>
      <c r="AX297" s="21" t="str">
        <f>IF(AND(A297="heptathlon", OR(AND(D297='club records'!$N$26, E297&gt;='club records'!$O$26), AND(D297='club records'!$N$27, E297&gt;='club records'!$O$27), AND(D297='club records'!$N$28, E297&gt;='club records'!$O$28), )), "CR", " ")</f>
        <v xml:space="preserve"> </v>
      </c>
    </row>
    <row r="298" spans="1:50" ht="15" x14ac:dyDescent="0.25">
      <c r="A298" s="12" t="s">
        <v>42</v>
      </c>
      <c r="B298" s="12" t="s">
        <v>92</v>
      </c>
      <c r="C298" s="12" t="s">
        <v>49</v>
      </c>
      <c r="D298" s="16" t="s">
        <v>46</v>
      </c>
      <c r="E298" s="17">
        <v>5.36</v>
      </c>
      <c r="F298" s="25">
        <v>43644</v>
      </c>
      <c r="G298" s="12" t="s">
        <v>415</v>
      </c>
      <c r="H298" s="12" t="s">
        <v>502</v>
      </c>
      <c r="I298" s="20" t="str">
        <f>IF(OR(K298="CR", J298="CR", L298="CR", M298="CR", N298="CR", O298="CR", P298="CR", Q298="CR", R298="CR", S298="CR",T298="CR", U298="CR", V298="CR", W298="CR", X298="CR", Y298="CR", Z298="CR", AA298="CR", AB298="CR", AC298="CR", AD298="CR", AE298="CR", AF298="CR", AG298="CR", AH298="CR", AI298="CR", AJ298="CR", AK298="CR", AL298="CR", AM298="CR", AN298="CR", AO298="CR", AP298="CR", AQ298="CR", AR298="CR", AS298="CR", AT298="CR", AU298="CR", AV298="CR", AW298="CR", AX298="CR"), "***CLUB RECORD***", "")</f>
        <v>***CLUB RECORD***</v>
      </c>
      <c r="J298" s="21" t="str">
        <f>IF(AND(A298=100, OR(AND(D298='club records'!$B$6, E298&lt;='club records'!$C$6), AND(D298='club records'!$B$7, E298&lt;='club records'!$C$7), AND(D298='club records'!$B$8, E298&lt;='club records'!$C$8), AND(D298='club records'!$B$9, E298&lt;='club records'!$C$9), AND(D298='club records'!$B$10, E298&lt;='club records'!$C$10))),"CR"," ")</f>
        <v xml:space="preserve"> </v>
      </c>
      <c r="K298" s="21" t="str">
        <f>IF(AND(A298=200, OR(AND(D298='club records'!$B$11, E298&lt;='club records'!$C$11), AND(D298='club records'!$B$12, E298&lt;='club records'!$C$12), AND(D298='club records'!$B$13, E298&lt;='club records'!$C$13), AND(D298='club records'!$B$14, E298&lt;='club records'!$C$14), AND(D298='club records'!$B$15, E298&lt;='club records'!$C$15))),"CR"," ")</f>
        <v xml:space="preserve"> </v>
      </c>
      <c r="L298" s="21" t="str">
        <f>IF(AND(A298=300, OR(AND(D298='club records'!$B$16, E298&lt;='club records'!$C$16), AND(D298='club records'!$B$17, E298&lt;='club records'!$C$17))),"CR"," ")</f>
        <v xml:space="preserve"> </v>
      </c>
      <c r="M298" s="21" t="str">
        <f>IF(AND(A298=400, OR(AND(D298='club records'!$B$19, E298&lt;='club records'!$C$19), AND(D298='club records'!$B$20, E298&lt;='club records'!$C$20), AND(D298='club records'!$B$21, E298&lt;='club records'!$C$21))),"CR"," ")</f>
        <v xml:space="preserve"> </v>
      </c>
      <c r="N298" s="21" t="str">
        <f>IF(AND(A298=800, OR(AND(D298='club records'!$B$22, E298&lt;='club records'!$C$22), AND(D298='club records'!$B$23, E298&lt;='club records'!$C$23), AND(D298='club records'!$B$24, E298&lt;='club records'!$C$24), AND(D298='club records'!$B$25, E298&lt;='club records'!$C$25), AND(D298='club records'!$B$26, E298&lt;='club records'!$C$26))),"CR"," ")</f>
        <v xml:space="preserve"> </v>
      </c>
      <c r="O298" s="21" t="str">
        <f>IF(AND(A298=1200, AND(D298='club records'!$B$28, E298&lt;='club records'!$C$28)),"CR"," ")</f>
        <v xml:space="preserve"> </v>
      </c>
      <c r="P298" s="21" t="str">
        <f>IF(AND(A298=1500, OR(AND(D298='club records'!$B$29, E298&lt;='club records'!$C$29), AND(D298='club records'!$B$30, E298&lt;='club records'!$C$30), AND(D298='club records'!$B$31, E298&lt;='club records'!$C$31), AND(D298='club records'!$B$32, E298&lt;='club records'!$C$32), AND(D298='club records'!$B$33, E298&lt;='club records'!$C$33))),"CR"," ")</f>
        <v xml:space="preserve"> </v>
      </c>
      <c r="Q298" s="21" t="str">
        <f>IF(AND(A298="1M", AND(D298='club records'!$B$37,E298&lt;='club records'!$C$37)),"CR"," ")</f>
        <v xml:space="preserve"> </v>
      </c>
      <c r="R298" s="21" t="str">
        <f>IF(AND(A298=3000, OR(AND(D298='club records'!$B$39, E298&lt;='club records'!$C$39), AND(D298='club records'!$B$40, E298&lt;='club records'!$C$40), AND(D298='club records'!$B$41, E298&lt;='club records'!$C$41))),"CR"," ")</f>
        <v xml:space="preserve"> </v>
      </c>
      <c r="S298" s="21" t="str">
        <f>IF(AND(A298=5000, OR(AND(D298='club records'!$B$42, E298&lt;='club records'!$C$42), AND(D298='club records'!$B$43, E298&lt;='club records'!$C$43))),"CR"," ")</f>
        <v xml:space="preserve"> </v>
      </c>
      <c r="T298" s="21" t="str">
        <f>IF(AND(A298=10000, OR(AND(D298='club records'!$B$44, E298&lt;='club records'!$C$44), AND(D298='club records'!$B$45, E298&lt;='club records'!$C$45))),"CR"," ")</f>
        <v xml:space="preserve"> </v>
      </c>
      <c r="U298" s="22" t="str">
        <f>IF(AND(A298="high jump", OR(AND(D298='club records'!$F$1, E298&gt;='club records'!$G$1), AND(D298='club records'!$F$2, E298&gt;='club records'!$G$2), AND(D298='club records'!$F$3, E298&gt;='club records'!$G$3),AND(D298='club records'!$F$4, E298&gt;='club records'!$G$4), AND(D298='club records'!$F$5, E298&gt;='club records'!$G$5))), "CR", " ")</f>
        <v xml:space="preserve"> </v>
      </c>
      <c r="V298" s="22" t="str">
        <f>IF(AND(A298="long jump", OR(AND(D298='club records'!$F$6, E298&gt;='club records'!$G$6), AND(D298='club records'!$F$7, E298&gt;='club records'!$G$7), AND(D298='club records'!$F$8, E298&gt;='club records'!$G$8), AND(D298='club records'!$F$9, E298&gt;='club records'!$G$9), AND(D298='club records'!$F$10, E298&gt;='club records'!$G$10))), "CR", " ")</f>
        <v>CR</v>
      </c>
      <c r="W298" s="22" t="str">
        <f>IF(AND(A298="triple jump", OR(AND(D298='club records'!$F$11, E298&gt;='club records'!$G$11), AND(D298='club records'!$F$12, E298&gt;='club records'!$G$12), AND(D298='club records'!$F$13, E298&gt;='club records'!$G$13), AND(D298='club records'!$F$14, E298&gt;='club records'!$G$14), AND(D298='club records'!$F$15, E298&gt;='club records'!$G$15))), "CR", " ")</f>
        <v xml:space="preserve"> </v>
      </c>
      <c r="X298" s="22" t="str">
        <f>IF(AND(A298="pole vault", OR(AND(D298='club records'!$F$16, E298&gt;='club records'!$G$16), AND(D298='club records'!$F$17, E298&gt;='club records'!$G$17), AND(D298='club records'!$F$18, E298&gt;='club records'!$G$18), AND(D298='club records'!$F$19, E298&gt;='club records'!$G$19), AND(D298='club records'!$F$20, E298&gt;='club records'!$G$20))), "CR", " ")</f>
        <v xml:space="preserve"> </v>
      </c>
      <c r="Y298" s="22" t="str">
        <f>IF(AND(A298="discus 0.75", AND(D298='club records'!$F$21, E298&gt;='club records'!$G$21)), "CR", " ")</f>
        <v xml:space="preserve"> </v>
      </c>
      <c r="Z298" s="22" t="str">
        <f>IF(AND(A298="discus 1", OR(AND(D298='club records'!$F$22, E298&gt;='club records'!$G$22), AND(D298='club records'!$F$23, E298&gt;='club records'!$G$23), AND(D298='club records'!$F$24, E298&gt;='club records'!$G$24), AND(D298='club records'!$F$25, E298&gt;='club records'!$G$25))), "CR", " ")</f>
        <v xml:space="preserve"> </v>
      </c>
      <c r="AA298" s="22" t="str">
        <f>IF(AND(A298="hammer 3", OR(AND(D298='club records'!$F$26, E298&gt;='club records'!$G$26), AND(D298='club records'!$F$27, E298&gt;='club records'!$G$27), AND(D298='club records'!$F$28, E298&gt;='club records'!$G$28))), "CR", " ")</f>
        <v xml:space="preserve"> </v>
      </c>
      <c r="AB298" s="22" t="str">
        <f>IF(AND(A298="hammer 4", OR(AND(D298='club records'!$F$29, E298&gt;='club records'!$G$29), AND(D298='club records'!$F$30, E298&gt;='club records'!$G$30))), "CR", " ")</f>
        <v xml:space="preserve"> </v>
      </c>
      <c r="AC298" s="22" t="str">
        <f>IF(AND(A298="javelin 400", AND(D298='club records'!$F$31, E298&gt;='club records'!$G$31)), "CR", " ")</f>
        <v xml:space="preserve"> </v>
      </c>
      <c r="AD298" s="22" t="str">
        <f>IF(AND(A298="javelin 500", OR(AND(D298='club records'!$F$32, E298&gt;='club records'!$G$32), AND(D298='club records'!$F$33, E298&gt;='club records'!$G$33))), "CR", " ")</f>
        <v xml:space="preserve"> </v>
      </c>
      <c r="AE298" s="22" t="str">
        <f>IF(AND(A298="javelin 600", OR(AND(D298='club records'!$F$34, E298&gt;='club records'!$G$34), AND(D298='club records'!$F$35, E298&gt;='club records'!$G$35))), "CR", " ")</f>
        <v xml:space="preserve"> </v>
      </c>
      <c r="AF298" s="22" t="str">
        <f>IF(AND(A298="shot 2.72", AND(D298='club records'!$F$36, E298&gt;='club records'!$G$36)), "CR", " ")</f>
        <v xml:space="preserve"> </v>
      </c>
      <c r="AG298" s="22" t="str">
        <f>IF(AND(A298="shot 3", OR(AND(D298='club records'!$F$37, E298&gt;='club records'!$G$37), AND(D298='club records'!$F$38, E298&gt;='club records'!$G$38))), "CR", " ")</f>
        <v xml:space="preserve"> </v>
      </c>
      <c r="AH298" s="22" t="str">
        <f>IF(AND(A298="shot 4", OR(AND(D298='club records'!$F$39, E298&gt;='club records'!$G$39), AND(D298='club records'!$F$40, E298&gt;='club records'!$G$40))), "CR", " ")</f>
        <v xml:space="preserve"> </v>
      </c>
      <c r="AI298" s="22" t="str">
        <f>IF(AND(A298="70H", AND(D298='club records'!$J$6, E298&lt;='club records'!$K$6)), "CR", " ")</f>
        <v xml:space="preserve"> </v>
      </c>
      <c r="AJ298" s="22" t="str">
        <f>IF(AND(A298="75H", AND(D298='club records'!$J$7, E298&lt;='club records'!$K$7)), "CR", " ")</f>
        <v xml:space="preserve"> </v>
      </c>
      <c r="AK298" s="22" t="str">
        <f>IF(AND(A298="80H", AND(D298='club records'!$J$8, E298&lt;='club records'!$K$8)), "CR", " ")</f>
        <v xml:space="preserve"> </v>
      </c>
      <c r="AL298" s="22" t="str">
        <f>IF(AND(A298="100H", OR(AND(D298='club records'!$J$9, E298&lt;='club records'!$K$9), AND(D298='club records'!$J$10, E298&lt;='club records'!$K$10))), "CR", " ")</f>
        <v xml:space="preserve"> </v>
      </c>
      <c r="AM298" s="22" t="str">
        <f>IF(AND(A298="300H", AND(D298='club records'!$J$11, E298&lt;='club records'!$K$11)), "CR", " ")</f>
        <v xml:space="preserve"> </v>
      </c>
      <c r="AN298" s="22" t="str">
        <f>IF(AND(A298="400H", OR(AND(D298='club records'!$J$12, E298&lt;='club records'!$K$12), AND(D298='club records'!$J$13, E298&lt;='club records'!$K$13), AND(D298='club records'!$J$14, E298&lt;='club records'!$K$14))), "CR", " ")</f>
        <v xml:space="preserve"> </v>
      </c>
      <c r="AO298" s="22" t="str">
        <f>IF(AND(A298="1500SC", OR(AND(D298='club records'!$J$15, E298&lt;='club records'!$K$15), AND(D298='club records'!$J$16, E298&lt;='club records'!$K$16))), "CR", " ")</f>
        <v xml:space="preserve"> </v>
      </c>
      <c r="AP298" s="22" t="str">
        <f>IF(AND(A298="2000SC", OR(AND(D298='club records'!$J$18, E298&lt;='club records'!$K$18), AND(D298='club records'!$J$19, E298&lt;='club records'!$K$19))), "CR", " ")</f>
        <v xml:space="preserve"> </v>
      </c>
      <c r="AQ298" s="22" t="str">
        <f>IF(AND(A298="3000SC", AND(D298='club records'!$J$21, E298&lt;='club records'!$K$21)), "CR", " ")</f>
        <v xml:space="preserve"> </v>
      </c>
      <c r="AR298" s="21" t="str">
        <f>IF(AND(A298="4x100", OR(AND(D298='club records'!$N$1, E298&lt;='club records'!$O$1), AND(D298='club records'!$N$2, E298&lt;='club records'!$O$2), AND(D298='club records'!$N$3, E298&lt;='club records'!$O$3), AND(D298='club records'!$N$4, E298&lt;='club records'!$O$4), AND(D298='club records'!$N$5, E298&lt;='club records'!$O$5))), "CR", " ")</f>
        <v xml:space="preserve"> </v>
      </c>
      <c r="AS298" s="21" t="str">
        <f>IF(AND(A298="4x200", OR(AND(D298='club records'!$N$6, E298&lt;='club records'!$O$6), AND(D298='club records'!$N$7, E298&lt;='club records'!$O$7), AND(D298='club records'!$N$8, E298&lt;='club records'!$O$8), AND(D298='club records'!$N$9, E298&lt;='club records'!$O$9), AND(D298='club records'!$N$10, E298&lt;='club records'!$O$10))), "CR", " ")</f>
        <v xml:space="preserve"> </v>
      </c>
      <c r="AT298" s="21" t="str">
        <f>IF(AND(A298="4x300", OR(AND(D298='club records'!$N$11, E298&lt;='club records'!$O$11), AND(D298='club records'!$N$12, E298&lt;='club records'!$O$12))), "CR", " ")</f>
        <v xml:space="preserve"> </v>
      </c>
      <c r="AU298" s="21" t="str">
        <f>IF(AND(A298="4x400", OR(AND(D298='club records'!$N$13, E298&lt;='club records'!$O$13), AND(D298='club records'!$N$14, E298&lt;='club records'!$O$14), AND(D298='club records'!$N$15, E298&lt;='club records'!$O$15))), "CR", " ")</f>
        <v xml:space="preserve"> </v>
      </c>
      <c r="AV298" s="21" t="str">
        <f>IF(AND(A298="3x800", OR(AND(D298='club records'!$N$16, E298&lt;='club records'!$O$16), AND(D298='club records'!$N$17, E298&lt;='club records'!$O$17), AND(D298='club records'!$N$18, E298&lt;='club records'!$O$18), AND(D298='club records'!$N$19, E298&lt;='club records'!$O$19))), "CR", " ")</f>
        <v xml:space="preserve"> </v>
      </c>
      <c r="AW298" s="21" t="str">
        <f>IF(AND(A298="pentathlon", OR(AND(D298='club records'!$N$21, E298&gt;='club records'!$O$21), AND(D298='club records'!$N$22, E298&gt;='club records'!$O$22), AND(D298='club records'!$N$23, E298&gt;='club records'!$O$23), AND(D298='club records'!$N$24, E298&gt;='club records'!$O$24), AND(D298='club records'!$N$25, E298&gt;='club records'!$O$25))), "CR", " ")</f>
        <v xml:space="preserve"> </v>
      </c>
      <c r="AX298" s="21" t="str">
        <f>IF(AND(A298="heptathlon", OR(AND(D298='club records'!$N$26, E298&gt;='club records'!$O$26), AND(D298='club records'!$N$27, E298&gt;='club records'!$O$27), AND(D298='club records'!$N$28, E298&gt;='club records'!$O$28), )), "CR", " ")</f>
        <v xml:space="preserve"> </v>
      </c>
    </row>
    <row r="299" spans="1:50" ht="15" x14ac:dyDescent="0.25">
      <c r="A299" s="2" t="s">
        <v>168</v>
      </c>
      <c r="B299" s="2" t="s">
        <v>205</v>
      </c>
      <c r="C299" s="2" t="s">
        <v>197</v>
      </c>
      <c r="D299" s="13" t="s">
        <v>46</v>
      </c>
      <c r="E299" s="14">
        <v>5.33</v>
      </c>
      <c r="F299" s="19">
        <v>43569</v>
      </c>
      <c r="G299" s="2" t="s">
        <v>335</v>
      </c>
      <c r="H299" s="2" t="s">
        <v>336</v>
      </c>
      <c r="I299" s="20" t="str">
        <f>IF(OR(K299="CR", J299="CR", L299="CR", M299="CR", N299="CR", O299="CR", P299="CR", Q299="CR", R299="CR", S299="CR",T299="CR", U299="CR", V299="CR", W299="CR", X299="CR", Y299="CR", Z299="CR", AA299="CR", AB299="CR", AC299="CR", AD299="CR", AE299="CR", AF299="CR", AG299="CR", AH299="CR", AI299="CR", AJ299="CR", AK299="CR", AL299="CR", AM299="CR", AN299="CR", AO299="CR", AP299="CR", AQ299="CR", AR299="CR", AS299="CR", AT299="CR", AU299="CR", AV299="CR", AW299="CR", AX299="CR"), "***CLUB RECORD***", "")</f>
        <v/>
      </c>
      <c r="J299" s="21" t="str">
        <f>IF(AND(A299=100, OR(AND(D299='club records'!$B$6, E299&lt;='club records'!$C$6), AND(D299='club records'!$B$7, E299&lt;='club records'!$C$7), AND(D299='club records'!$B$8, E299&lt;='club records'!$C$8), AND(D299='club records'!$B$9, E299&lt;='club records'!$C$9), AND(D299='club records'!$B$10, E299&lt;='club records'!$C$10))),"CR"," ")</f>
        <v xml:space="preserve"> </v>
      </c>
      <c r="K299" s="21" t="str">
        <f>IF(AND(A299=200, OR(AND(D299='club records'!$B$11, E299&lt;='club records'!$C$11), AND(D299='club records'!$B$12, E299&lt;='club records'!$C$12), AND(D299='club records'!$B$13, E299&lt;='club records'!$C$13), AND(D299='club records'!$B$14, E299&lt;='club records'!$C$14), AND(D299='club records'!$B$15, E299&lt;='club records'!$C$15))),"CR"," ")</f>
        <v xml:space="preserve"> </v>
      </c>
      <c r="L299" s="21" t="str">
        <f>IF(AND(A299=300, OR(AND(D299='club records'!$B$16, E299&lt;='club records'!$C$16), AND(D299='club records'!$B$17, E299&lt;='club records'!$C$17))),"CR"," ")</f>
        <v xml:space="preserve"> </v>
      </c>
      <c r="M299" s="21" t="str">
        <f>IF(AND(A299=400, OR(AND(D299='club records'!$B$19, E299&lt;='club records'!$C$19), AND(D299='club records'!$B$20, E299&lt;='club records'!$C$20), AND(D299='club records'!$B$21, E299&lt;='club records'!$C$21))),"CR"," ")</f>
        <v xml:space="preserve"> </v>
      </c>
      <c r="N299" s="21" t="str">
        <f>IF(AND(A299=800, OR(AND(D299='club records'!$B$22, E299&lt;='club records'!$C$22), AND(D299='club records'!$B$23, E299&lt;='club records'!$C$23), AND(D299='club records'!$B$24, E299&lt;='club records'!$C$24), AND(D299='club records'!$B$25, E299&lt;='club records'!$C$25), AND(D299='club records'!$B$26, E299&lt;='club records'!$C$26))),"CR"," ")</f>
        <v xml:space="preserve"> </v>
      </c>
      <c r="O299" s="21" t="str">
        <f>IF(AND(A299=1200, AND(D299='club records'!$B$28, E299&lt;='club records'!$C$28)),"CR"," ")</f>
        <v xml:space="preserve"> </v>
      </c>
      <c r="P299" s="21" t="str">
        <f>IF(AND(A299=1500, OR(AND(D299='club records'!$B$29, E299&lt;='club records'!$C$29), AND(D299='club records'!$B$30, E299&lt;='club records'!$C$30), AND(D299='club records'!$B$31, E299&lt;='club records'!$C$31), AND(D299='club records'!$B$32, E299&lt;='club records'!$C$32), AND(D299='club records'!$B$33, E299&lt;='club records'!$C$33))),"CR"," ")</f>
        <v xml:space="preserve"> </v>
      </c>
      <c r="Q299" s="21" t="str">
        <f>IF(AND(A299="1M", AND(D299='club records'!$B$37,E299&lt;='club records'!$C$37)),"CR"," ")</f>
        <v xml:space="preserve"> </v>
      </c>
      <c r="R299" s="21" t="str">
        <f>IF(AND(A299=3000, OR(AND(D299='club records'!$B$39, E299&lt;='club records'!$C$39), AND(D299='club records'!$B$40, E299&lt;='club records'!$C$40), AND(D299='club records'!$B$41, E299&lt;='club records'!$C$41))),"CR"," ")</f>
        <v xml:space="preserve"> </v>
      </c>
      <c r="S299" s="21" t="str">
        <f>IF(AND(A299=5000, OR(AND(D299='club records'!$B$42, E299&lt;='club records'!$C$42), AND(D299='club records'!$B$43, E299&lt;='club records'!$C$43))),"CR"," ")</f>
        <v xml:space="preserve"> </v>
      </c>
      <c r="T299" s="21" t="str">
        <f>IF(AND(A299=10000, OR(AND(D299='club records'!$B$44, E299&lt;='club records'!$C$44), AND(D299='club records'!$B$45, E299&lt;='club records'!$C$45))),"CR"," ")</f>
        <v xml:space="preserve"> </v>
      </c>
      <c r="U299" s="22" t="str">
        <f>IF(AND(A299="high jump", OR(AND(D299='club records'!$F$1, E299&gt;='club records'!$G$1), AND(D299='club records'!$F$2, E299&gt;='club records'!$G$2), AND(D299='club records'!$F$3, E299&gt;='club records'!$G$3),AND(D299='club records'!$F$4, E299&gt;='club records'!$G$4), AND(D299='club records'!$F$5, E299&gt;='club records'!$G$5))), "CR", " ")</f>
        <v xml:space="preserve"> </v>
      </c>
      <c r="V299" s="22" t="str">
        <f>IF(AND(A299="long jump", OR(AND(D299='club records'!$F$6, E299&gt;='club records'!$G$6), AND(D299='club records'!$F$7, E299&gt;='club records'!$G$7), AND(D299='club records'!$F$8, E299&gt;='club records'!$G$8), AND(D299='club records'!$F$9, E299&gt;='club records'!$G$9), AND(D299='club records'!$F$10, E299&gt;='club records'!$G$10))), "CR", " ")</f>
        <v xml:space="preserve"> </v>
      </c>
      <c r="W299" s="22" t="str">
        <f>IF(AND(A299="triple jump", OR(AND(D299='club records'!$F$11, E299&gt;='club records'!$G$11), AND(D299='club records'!$F$12, E299&gt;='club records'!$G$12), AND(D299='club records'!$F$13, E299&gt;='club records'!$G$13), AND(D299='club records'!$F$14, E299&gt;='club records'!$G$14), AND(D299='club records'!$F$15, E299&gt;='club records'!$G$15))), "CR", " ")</f>
        <v xml:space="preserve"> </v>
      </c>
      <c r="X299" s="22" t="str">
        <f>IF(AND(A299="pole vault", OR(AND(D299='club records'!$F$16, E299&gt;='club records'!$G$16), AND(D299='club records'!$F$17, E299&gt;='club records'!$G$17), AND(D299='club records'!$F$18, E299&gt;='club records'!$G$18), AND(D299='club records'!$F$19, E299&gt;='club records'!$G$19), AND(D299='club records'!$F$20, E299&gt;='club records'!$G$20))), "CR", " ")</f>
        <v xml:space="preserve"> </v>
      </c>
      <c r="Y299" s="22" t="str">
        <f>IF(AND(A299="discus 0.75", AND(D299='club records'!$F$21, E299&gt;='club records'!$G$21)), "CR", " ")</f>
        <v xml:space="preserve"> </v>
      </c>
      <c r="Z299" s="22" t="str">
        <f>IF(AND(A299="discus 1", OR(AND(D299='club records'!$F$22, E299&gt;='club records'!$G$22), AND(D299='club records'!$F$23, E299&gt;='club records'!$G$23), AND(D299='club records'!$F$24, E299&gt;='club records'!$G$24), AND(D299='club records'!$F$25, E299&gt;='club records'!$G$25))), "CR", " ")</f>
        <v xml:space="preserve"> </v>
      </c>
      <c r="AA299" s="22" t="str">
        <f>IF(AND(A299="hammer 3", OR(AND(D299='club records'!$F$26, E299&gt;='club records'!$G$26), AND(D299='club records'!$F$27, E299&gt;='club records'!$G$27), AND(D299='club records'!$F$28, E299&gt;='club records'!$G$28))), "CR", " ")</f>
        <v xml:space="preserve"> </v>
      </c>
      <c r="AB299" s="22" t="str">
        <f>IF(AND(A299="hammer 4", OR(AND(D299='club records'!$F$29, E299&gt;='club records'!$G$29), AND(D299='club records'!$F$30, E299&gt;='club records'!$G$30))), "CR", " ")</f>
        <v xml:space="preserve"> </v>
      </c>
      <c r="AC299" s="22" t="str">
        <f>IF(AND(A299="javelin 400", AND(D299='club records'!$F$31, E299&gt;='club records'!$G$31)), "CR", " ")</f>
        <v xml:space="preserve"> </v>
      </c>
      <c r="AD299" s="22" t="str">
        <f>IF(AND(A299="javelin 500", OR(AND(D299='club records'!$F$32, E299&gt;='club records'!$G$32), AND(D299='club records'!$F$33, E299&gt;='club records'!$G$33))), "CR", " ")</f>
        <v xml:space="preserve"> </v>
      </c>
      <c r="AE299" s="22" t="str">
        <f>IF(AND(A299="javelin 600", OR(AND(D299='club records'!$F$34, E299&gt;='club records'!$G$34), AND(D299='club records'!$F$35, E299&gt;='club records'!$G$35))), "CR", " ")</f>
        <v xml:space="preserve"> </v>
      </c>
      <c r="AF299" s="22" t="str">
        <f>IF(AND(A299="shot 2.72", AND(D299='club records'!$F$36, E299&gt;='club records'!$G$36)), "CR", " ")</f>
        <v xml:space="preserve"> </v>
      </c>
      <c r="AG299" s="22" t="str">
        <f>IF(AND(A299="shot 3", OR(AND(D299='club records'!$F$37, E299&gt;='club records'!$G$37), AND(D299='club records'!$F$38, E299&gt;='club records'!$G$38))), "CR", " ")</f>
        <v xml:space="preserve"> </v>
      </c>
      <c r="AH299" s="22" t="str">
        <f>IF(AND(A299="shot 4", OR(AND(D299='club records'!$F$39, E299&gt;='club records'!$G$39), AND(D299='club records'!$F$40, E299&gt;='club records'!$G$40))), "CR", " ")</f>
        <v xml:space="preserve"> </v>
      </c>
      <c r="AI299" s="22" t="str">
        <f>IF(AND(A299="70H", AND(D299='club records'!$J$6, E299&lt;='club records'!$K$6)), "CR", " ")</f>
        <v xml:space="preserve"> </v>
      </c>
      <c r="AJ299" s="22" t="str">
        <f>IF(AND(A299="75H", AND(D299='club records'!$J$7, E299&lt;='club records'!$K$7)), "CR", " ")</f>
        <v xml:space="preserve"> </v>
      </c>
      <c r="AK299" s="22" t="str">
        <f>IF(AND(A299="80H", AND(D299='club records'!$J$8, E299&lt;='club records'!$K$8)), "CR", " ")</f>
        <v xml:space="preserve"> </v>
      </c>
      <c r="AL299" s="22" t="str">
        <f>IF(AND(A299="100H", OR(AND(D299='club records'!$J$9, E299&lt;='club records'!$K$9), AND(D299='club records'!$J$10, E299&lt;='club records'!$K$10))), "CR", " ")</f>
        <v xml:space="preserve"> </v>
      </c>
      <c r="AM299" s="22" t="str">
        <f>IF(AND(A299="300H", AND(D299='club records'!$J$11, E299&lt;='club records'!$K$11)), "CR", " ")</f>
        <v xml:space="preserve"> </v>
      </c>
      <c r="AN299" s="22" t="str">
        <f>IF(AND(A299="400H", OR(AND(D299='club records'!$J$12, E299&lt;='club records'!$K$12), AND(D299='club records'!$J$13, E299&lt;='club records'!$K$13), AND(D299='club records'!$J$14, E299&lt;='club records'!$K$14))), "CR", " ")</f>
        <v xml:space="preserve"> </v>
      </c>
      <c r="AO299" s="22" t="str">
        <f>IF(AND(A299="1500SC", OR(AND(D299='club records'!$J$15, E299&lt;='club records'!$K$15), AND(D299='club records'!$J$16, E299&lt;='club records'!$K$16))), "CR", " ")</f>
        <v xml:space="preserve"> </v>
      </c>
      <c r="AP299" s="22" t="str">
        <f>IF(AND(A299="2000SC", OR(AND(D299='club records'!$J$18, E299&lt;='club records'!$K$18), AND(D299='club records'!$J$19, E299&lt;='club records'!$K$19))), "CR", " ")</f>
        <v xml:space="preserve"> </v>
      </c>
      <c r="AQ299" s="22" t="str">
        <f>IF(AND(A299="3000SC", AND(D299='club records'!$J$21, E299&lt;='club records'!$K$21)), "CR", " ")</f>
        <v xml:space="preserve"> </v>
      </c>
      <c r="AR299" s="21" t="str">
        <f>IF(AND(A299="4x100", OR(AND(D299='club records'!$N$1, E299&lt;='club records'!$O$1), AND(D299='club records'!$N$2, E299&lt;='club records'!$O$2), AND(D299='club records'!$N$3, E299&lt;='club records'!$O$3), AND(D299='club records'!$N$4, E299&lt;='club records'!$O$4), AND(D299='club records'!$N$5, E299&lt;='club records'!$O$5))), "CR", " ")</f>
        <v xml:space="preserve"> </v>
      </c>
      <c r="AS299" s="21" t="str">
        <f>IF(AND(A299="4x200", OR(AND(D299='club records'!$N$6, E299&lt;='club records'!$O$6), AND(D299='club records'!$N$7, E299&lt;='club records'!$O$7), AND(D299='club records'!$N$8, E299&lt;='club records'!$O$8), AND(D299='club records'!$N$9, E299&lt;='club records'!$O$9), AND(D299='club records'!$N$10, E299&lt;='club records'!$O$10))), "CR", " ")</f>
        <v xml:space="preserve"> </v>
      </c>
      <c r="AT299" s="21" t="str">
        <f>IF(AND(A299="4x300", OR(AND(D299='club records'!$N$11, E299&lt;='club records'!$O$11), AND(D299='club records'!$N$12, E299&lt;='club records'!$O$12))), "CR", " ")</f>
        <v xml:space="preserve"> </v>
      </c>
      <c r="AU299" s="21" t="str">
        <f>IF(AND(A299="4x400", OR(AND(D299='club records'!$N$13, E299&lt;='club records'!$O$13), AND(D299='club records'!$N$14, E299&lt;='club records'!$O$14), AND(D299='club records'!$N$15, E299&lt;='club records'!$O$15))), "CR", " ")</f>
        <v xml:space="preserve"> </v>
      </c>
      <c r="AV299" s="21" t="str">
        <f>IF(AND(A299="3x800", OR(AND(D299='club records'!$N$16, E299&lt;='club records'!$O$16), AND(D299='club records'!$N$17, E299&lt;='club records'!$O$17), AND(D299='club records'!$N$18, E299&lt;='club records'!$O$18), AND(D299='club records'!$N$19, E299&lt;='club records'!$O$19))), "CR", " ")</f>
        <v xml:space="preserve"> </v>
      </c>
      <c r="AW299" s="21" t="str">
        <f>IF(AND(A299="pentathlon", OR(AND(D299='club records'!$N$21, E299&gt;='club records'!$O$21), AND(D299='club records'!$N$22, E299&gt;='club records'!$O$22), AND(D299='club records'!$N$23, E299&gt;='club records'!$O$23), AND(D299='club records'!$N$24, E299&gt;='club records'!$O$24), AND(D299='club records'!$N$25, E299&gt;='club records'!$O$25))), "CR", " ")</f>
        <v xml:space="preserve"> </v>
      </c>
      <c r="AX299" s="21" t="str">
        <f>IF(AND(A299="heptathlon", OR(AND(D299='club records'!$N$26, E299&gt;='club records'!$O$26), AND(D299='club records'!$N$27, E299&gt;='club records'!$O$27), AND(D299='club records'!$N$28, E299&gt;='club records'!$O$28), )), "CR", " ")</f>
        <v xml:space="preserve"> </v>
      </c>
    </row>
    <row r="300" spans="1:50" ht="15" x14ac:dyDescent="0.25">
      <c r="A300" s="2" t="s">
        <v>168</v>
      </c>
      <c r="B300" s="2" t="s">
        <v>56</v>
      </c>
      <c r="C300" s="2" t="s">
        <v>57</v>
      </c>
      <c r="D300" s="13" t="s">
        <v>46</v>
      </c>
      <c r="E300" s="14">
        <v>6.16</v>
      </c>
      <c r="F300" s="19">
        <v>43639</v>
      </c>
      <c r="G300" s="2" t="s">
        <v>415</v>
      </c>
      <c r="H300" s="2" t="s">
        <v>386</v>
      </c>
      <c r="I300" s="20" t="s">
        <v>430</v>
      </c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1"/>
      <c r="AS300" s="21"/>
      <c r="AT300" s="21"/>
      <c r="AU300" s="21"/>
      <c r="AV300" s="21"/>
      <c r="AW300" s="21"/>
      <c r="AX300" s="21"/>
    </row>
    <row r="301" spans="1:50" ht="15" x14ac:dyDescent="0.25">
      <c r="A301" s="2" t="s">
        <v>168</v>
      </c>
      <c r="B301" s="2" t="s">
        <v>104</v>
      </c>
      <c r="C301" s="2" t="s">
        <v>73</v>
      </c>
      <c r="D301" s="13" t="s">
        <v>46</v>
      </c>
      <c r="E301" s="14">
        <v>6.29</v>
      </c>
      <c r="F301" s="19">
        <v>43632</v>
      </c>
      <c r="G301" s="2" t="s">
        <v>415</v>
      </c>
      <c r="H301" s="2" t="s">
        <v>452</v>
      </c>
      <c r="I301" s="20" t="str">
        <f>IF(OR(K301="CR", J301="CR", L301="CR", M301="CR", N301="CR", O301="CR", P301="CR", Q301="CR", R301="CR", S301="CR",T301="CR", U301="CR", V301="CR", W301="CR", X301="CR", Y301="CR", Z301="CR", AA301="CR", AB301="CR", AC301="CR", AD301="CR", AE301="CR", AF301="CR", AG301="CR", AH301="CR", AI301="CR", AJ301="CR", AK301="CR", AL301="CR", AM301="CR", AN301="CR", AO301="CR", AP301="CR", AQ301="CR", AR301="CR", AS301="CR", AT301="CR", AU301="CR", AV301="CR", AW301="CR", AX301="CR"), "***CLUB RECORD***", "")</f>
        <v/>
      </c>
      <c r="J301" s="21" t="str">
        <f>IF(AND(A301=100, OR(AND(D301='club records'!$B$6, E301&lt;='club records'!$C$6), AND(D301='club records'!$B$7, E301&lt;='club records'!$C$7), AND(D301='club records'!$B$8, E301&lt;='club records'!$C$8), AND(D301='club records'!$B$9, E301&lt;='club records'!$C$9), AND(D301='club records'!$B$10, E301&lt;='club records'!$C$10))),"CR"," ")</f>
        <v xml:space="preserve"> </v>
      </c>
      <c r="K301" s="21" t="str">
        <f>IF(AND(A301=200, OR(AND(D301='club records'!$B$11, E301&lt;='club records'!$C$11), AND(D301='club records'!$B$12, E301&lt;='club records'!$C$12), AND(D301='club records'!$B$13, E301&lt;='club records'!$C$13), AND(D301='club records'!$B$14, E301&lt;='club records'!$C$14), AND(D301='club records'!$B$15, E301&lt;='club records'!$C$15))),"CR"," ")</f>
        <v xml:space="preserve"> </v>
      </c>
      <c r="L301" s="21" t="str">
        <f>IF(AND(A301=300, OR(AND(D301='club records'!$B$16, E301&lt;='club records'!$C$16), AND(D301='club records'!$B$17, E301&lt;='club records'!$C$17))),"CR"," ")</f>
        <v xml:space="preserve"> </v>
      </c>
      <c r="M301" s="21" t="str">
        <f>IF(AND(A301=400, OR(AND(D301='club records'!$B$19, E301&lt;='club records'!$C$19), AND(D301='club records'!$B$20, E301&lt;='club records'!$C$20), AND(D301='club records'!$B$21, E301&lt;='club records'!$C$21))),"CR"," ")</f>
        <v xml:space="preserve"> </v>
      </c>
      <c r="N301" s="21" t="str">
        <f>IF(AND(A301=800, OR(AND(D301='club records'!$B$22, E301&lt;='club records'!$C$22), AND(D301='club records'!$B$23, E301&lt;='club records'!$C$23), AND(D301='club records'!$B$24, E301&lt;='club records'!$C$24), AND(D301='club records'!$B$25, E301&lt;='club records'!$C$25), AND(D301='club records'!$B$26, E301&lt;='club records'!$C$26))),"CR"," ")</f>
        <v xml:space="preserve"> </v>
      </c>
      <c r="O301" s="21" t="str">
        <f>IF(AND(A301=1200, AND(D301='club records'!$B$28, E301&lt;='club records'!$C$28)),"CR"," ")</f>
        <v xml:space="preserve"> </v>
      </c>
      <c r="P301" s="21" t="str">
        <f>IF(AND(A301=1500, OR(AND(D301='club records'!$B$29, E301&lt;='club records'!$C$29), AND(D301='club records'!$B$30, E301&lt;='club records'!$C$30), AND(D301='club records'!$B$31, E301&lt;='club records'!$C$31), AND(D301='club records'!$B$32, E301&lt;='club records'!$C$32), AND(D301='club records'!$B$33, E301&lt;='club records'!$C$33))),"CR"," ")</f>
        <v xml:space="preserve"> </v>
      </c>
      <c r="Q301" s="21" t="str">
        <f>IF(AND(A301="1M", AND(D301='club records'!$B$37,E301&lt;='club records'!$C$37)),"CR"," ")</f>
        <v xml:space="preserve"> </v>
      </c>
      <c r="R301" s="21" t="str">
        <f>IF(AND(A301=3000, OR(AND(D301='club records'!$B$39, E301&lt;='club records'!$C$39), AND(D301='club records'!$B$40, E301&lt;='club records'!$C$40), AND(D301='club records'!$B$41, E301&lt;='club records'!$C$41))),"CR"," ")</f>
        <v xml:space="preserve"> </v>
      </c>
      <c r="S301" s="21" t="str">
        <f>IF(AND(A301=5000, OR(AND(D301='club records'!$B$42, E301&lt;='club records'!$C$42), AND(D301='club records'!$B$43, E301&lt;='club records'!$C$43))),"CR"," ")</f>
        <v xml:space="preserve"> </v>
      </c>
      <c r="T301" s="21" t="str">
        <f>IF(AND(A301=10000, OR(AND(D301='club records'!$B$44, E301&lt;='club records'!$C$44), AND(D301='club records'!$B$45, E301&lt;='club records'!$C$45))),"CR"," ")</f>
        <v xml:space="preserve"> </v>
      </c>
      <c r="U301" s="22" t="str">
        <f>IF(AND(A301="high jump", OR(AND(D301='club records'!$F$1, E301&gt;='club records'!$G$1), AND(D301='club records'!$F$2, E301&gt;='club records'!$G$2), AND(D301='club records'!$F$3, E301&gt;='club records'!$G$3),AND(D301='club records'!$F$4, E301&gt;='club records'!$G$4), AND(D301='club records'!$F$5, E301&gt;='club records'!$G$5))), "CR", " ")</f>
        <v xml:space="preserve"> </v>
      </c>
      <c r="V301" s="22" t="str">
        <f>IF(AND(A301="long jump", OR(AND(D301='club records'!$F$6, E301&gt;='club records'!$G$6), AND(D301='club records'!$F$7, E301&gt;='club records'!$G$7), AND(D301='club records'!$F$8, E301&gt;='club records'!$G$8), AND(D301='club records'!$F$9, E301&gt;='club records'!$G$9), AND(D301='club records'!$F$10, E301&gt;='club records'!$G$10))), "CR", " ")</f>
        <v xml:space="preserve"> </v>
      </c>
      <c r="W301" s="22" t="str">
        <f>IF(AND(A301="triple jump", OR(AND(D301='club records'!$F$11, E301&gt;='club records'!$G$11), AND(D301='club records'!$F$12, E301&gt;='club records'!$G$12), AND(D301='club records'!$F$13, E301&gt;='club records'!$G$13), AND(D301='club records'!$F$14, E301&gt;='club records'!$G$14), AND(D301='club records'!$F$15, E301&gt;='club records'!$G$15))), "CR", " ")</f>
        <v xml:space="preserve"> </v>
      </c>
      <c r="X301" s="22" t="str">
        <f>IF(AND(A301="pole vault", OR(AND(D301='club records'!$F$16, E301&gt;='club records'!$G$16), AND(D301='club records'!$F$17, E301&gt;='club records'!$G$17), AND(D301='club records'!$F$18, E301&gt;='club records'!$G$18), AND(D301='club records'!$F$19, E301&gt;='club records'!$G$19), AND(D301='club records'!$F$20, E301&gt;='club records'!$G$20))), "CR", " ")</f>
        <v xml:space="preserve"> </v>
      </c>
      <c r="Y301" s="22" t="str">
        <f>IF(AND(A301="discus 0.75", AND(D301='club records'!$F$21, E301&gt;='club records'!$G$21)), "CR", " ")</f>
        <v xml:space="preserve"> </v>
      </c>
      <c r="Z301" s="22" t="str">
        <f>IF(AND(A301="discus 1", OR(AND(D301='club records'!$F$22, E301&gt;='club records'!$G$22), AND(D301='club records'!$F$23, E301&gt;='club records'!$G$23), AND(D301='club records'!$F$24, E301&gt;='club records'!$G$24), AND(D301='club records'!$F$25, E301&gt;='club records'!$G$25))), "CR", " ")</f>
        <v xml:space="preserve"> </v>
      </c>
      <c r="AA301" s="22" t="str">
        <f>IF(AND(A301="hammer 3", OR(AND(D301='club records'!$F$26, E301&gt;='club records'!$G$26), AND(D301='club records'!$F$27, E301&gt;='club records'!$G$27), AND(D301='club records'!$F$28, E301&gt;='club records'!$G$28))), "CR", " ")</f>
        <v xml:space="preserve"> </v>
      </c>
      <c r="AB301" s="22" t="str">
        <f>IF(AND(A301="hammer 4", OR(AND(D301='club records'!$F$29, E301&gt;='club records'!$G$29), AND(D301='club records'!$F$30, E301&gt;='club records'!$G$30))), "CR", " ")</f>
        <v xml:space="preserve"> </v>
      </c>
      <c r="AC301" s="22" t="str">
        <f>IF(AND(A301="javelin 400", AND(D301='club records'!$F$31, E301&gt;='club records'!$G$31)), "CR", " ")</f>
        <v xml:space="preserve"> </v>
      </c>
      <c r="AD301" s="22" t="str">
        <f>IF(AND(A301="javelin 500", OR(AND(D301='club records'!$F$32, E301&gt;='club records'!$G$32), AND(D301='club records'!$F$33, E301&gt;='club records'!$G$33))), "CR", " ")</f>
        <v xml:space="preserve"> </v>
      </c>
      <c r="AE301" s="22" t="str">
        <f>IF(AND(A301="javelin 600", OR(AND(D301='club records'!$F$34, E301&gt;='club records'!$G$34), AND(D301='club records'!$F$35, E301&gt;='club records'!$G$35))), "CR", " ")</f>
        <v xml:space="preserve"> </v>
      </c>
      <c r="AF301" s="22" t="str">
        <f>IF(AND(A301="shot 2.72", AND(D301='club records'!$F$36, E301&gt;='club records'!$G$36)), "CR", " ")</f>
        <v xml:space="preserve"> </v>
      </c>
      <c r="AG301" s="22" t="str">
        <f>IF(AND(A301="shot 3", OR(AND(D301='club records'!$F$37, E301&gt;='club records'!$G$37), AND(D301='club records'!$F$38, E301&gt;='club records'!$G$38))), "CR", " ")</f>
        <v xml:space="preserve"> </v>
      </c>
      <c r="AH301" s="22" t="str">
        <f>IF(AND(A301="shot 4", OR(AND(D301='club records'!$F$39, E301&gt;='club records'!$G$39), AND(D301='club records'!$F$40, E301&gt;='club records'!$G$40))), "CR", " ")</f>
        <v xml:space="preserve"> </v>
      </c>
      <c r="AI301" s="22" t="str">
        <f>IF(AND(A301="70H", AND(D301='club records'!$J$6, E301&lt;='club records'!$K$6)), "CR", " ")</f>
        <v xml:space="preserve"> </v>
      </c>
      <c r="AJ301" s="22" t="str">
        <f>IF(AND(A301="75H", AND(D301='club records'!$J$7, E301&lt;='club records'!$K$7)), "CR", " ")</f>
        <v xml:space="preserve"> </v>
      </c>
      <c r="AK301" s="22" t="str">
        <f>IF(AND(A301="80H", AND(D301='club records'!$J$8, E301&lt;='club records'!$K$8)), "CR", " ")</f>
        <v xml:space="preserve"> </v>
      </c>
      <c r="AL301" s="22" t="str">
        <f>IF(AND(A301="100H", OR(AND(D301='club records'!$J$9, E301&lt;='club records'!$K$9), AND(D301='club records'!$J$10, E301&lt;='club records'!$K$10))), "CR", " ")</f>
        <v xml:space="preserve"> </v>
      </c>
      <c r="AM301" s="22" t="str">
        <f>IF(AND(A301="300H", AND(D301='club records'!$J$11, E301&lt;='club records'!$K$11)), "CR", " ")</f>
        <v xml:space="preserve"> </v>
      </c>
      <c r="AN301" s="22" t="str">
        <f>IF(AND(A301="400H", OR(AND(D301='club records'!$J$12, E301&lt;='club records'!$K$12), AND(D301='club records'!$J$13, E301&lt;='club records'!$K$13), AND(D301='club records'!$J$14, E301&lt;='club records'!$K$14))), "CR", " ")</f>
        <v xml:space="preserve"> </v>
      </c>
      <c r="AO301" s="22" t="str">
        <f>IF(AND(A301="1500SC", OR(AND(D301='club records'!$J$15, E301&lt;='club records'!$K$15), AND(D301='club records'!$J$16, E301&lt;='club records'!$K$16))), "CR", " ")</f>
        <v xml:space="preserve"> </v>
      </c>
      <c r="AP301" s="22" t="str">
        <f>IF(AND(A301="2000SC", OR(AND(D301='club records'!$J$18, E301&lt;='club records'!$K$18), AND(D301='club records'!$J$19, E301&lt;='club records'!$K$19))), "CR", " ")</f>
        <v xml:space="preserve"> </v>
      </c>
      <c r="AQ301" s="22" t="str">
        <f>IF(AND(A301="3000SC", AND(D301='club records'!$J$21, E301&lt;='club records'!$K$21)), "CR", " ")</f>
        <v xml:space="preserve"> </v>
      </c>
      <c r="AR301" s="21" t="str">
        <f>IF(AND(A301="4x100", OR(AND(D301='club records'!$N$1, E301&lt;='club records'!$O$1), AND(D301='club records'!$N$2, E301&lt;='club records'!$O$2), AND(D301='club records'!$N$3, E301&lt;='club records'!$O$3), AND(D301='club records'!$N$4, E301&lt;='club records'!$O$4), AND(D301='club records'!$N$5, E301&lt;='club records'!$O$5))), "CR", " ")</f>
        <v xml:space="preserve"> </v>
      </c>
      <c r="AS301" s="21" t="str">
        <f>IF(AND(A301="4x200", OR(AND(D301='club records'!$N$6, E301&lt;='club records'!$O$6), AND(D301='club records'!$N$7, E301&lt;='club records'!$O$7), AND(D301='club records'!$N$8, E301&lt;='club records'!$O$8), AND(D301='club records'!$N$9, E301&lt;='club records'!$O$9), AND(D301='club records'!$N$10, E301&lt;='club records'!$O$10))), "CR", " ")</f>
        <v xml:space="preserve"> </v>
      </c>
      <c r="AT301" s="21" t="str">
        <f>IF(AND(A301="4x300", OR(AND(D301='club records'!$N$11, E301&lt;='club records'!$O$11), AND(D301='club records'!$N$12, E301&lt;='club records'!$O$12))), "CR", " ")</f>
        <v xml:space="preserve"> </v>
      </c>
      <c r="AU301" s="21" t="str">
        <f>IF(AND(A301="4x400", OR(AND(D301='club records'!$N$13, E301&lt;='club records'!$O$13), AND(D301='club records'!$N$14, E301&lt;='club records'!$O$14), AND(D301='club records'!$N$15, E301&lt;='club records'!$O$15))), "CR", " ")</f>
        <v xml:space="preserve"> </v>
      </c>
      <c r="AV301" s="21" t="str">
        <f>IF(AND(A301="3x800", OR(AND(D301='club records'!$N$16, E301&lt;='club records'!$O$16), AND(D301='club records'!$N$17, E301&lt;='club records'!$O$17), AND(D301='club records'!$N$18, E301&lt;='club records'!$O$18), AND(D301='club records'!$N$19, E301&lt;='club records'!$O$19))), "CR", " ")</f>
        <v xml:space="preserve"> </v>
      </c>
      <c r="AW301" s="21" t="str">
        <f>IF(AND(A301="pentathlon", OR(AND(D301='club records'!$N$21, E301&gt;='club records'!$O$21), AND(D301='club records'!$N$22, E301&gt;='club records'!$O$22), AND(D301='club records'!$N$23, E301&gt;='club records'!$O$23), AND(D301='club records'!$N$24, E301&gt;='club records'!$O$24), AND(D301='club records'!$N$25, E301&gt;='club records'!$O$25))), "CR", " ")</f>
        <v xml:space="preserve"> </v>
      </c>
      <c r="AX301" s="21" t="str">
        <f>IF(AND(A301="heptathlon", OR(AND(D301='club records'!$N$26, E301&gt;='club records'!$O$26), AND(D301='club records'!$N$27, E301&gt;='club records'!$O$27), AND(D301='club records'!$N$28, E301&gt;='club records'!$O$28), )), "CR", " ")</f>
        <v xml:space="preserve"> </v>
      </c>
    </row>
    <row r="302" spans="1:50" ht="15" x14ac:dyDescent="0.25">
      <c r="A302" s="2" t="s">
        <v>168</v>
      </c>
      <c r="B302" s="2" t="s">
        <v>322</v>
      </c>
      <c r="C302" s="2" t="s">
        <v>323</v>
      </c>
      <c r="D302" s="13" t="s">
        <v>46</v>
      </c>
      <c r="E302" s="14">
        <v>6.59</v>
      </c>
      <c r="F302" s="19">
        <v>43569</v>
      </c>
      <c r="G302" s="2" t="s">
        <v>335</v>
      </c>
      <c r="H302" s="2" t="s">
        <v>336</v>
      </c>
      <c r="I302" s="20" t="str">
        <f>IF(OR(K302="CR", J302="CR", L302="CR", M302="CR", N302="CR", O302="CR", P302="CR", Q302="CR", R302="CR", S302="CR",T302="CR", U302="CR", V302="CR", W302="CR", X302="CR", Y302="CR", Z302="CR", AA302="CR", AB302="CR", AC302="CR", AD302="CR", AE302="CR", AF302="CR", AG302="CR", AH302="CR", AI302="CR", AJ302="CR", AK302="CR", AL302="CR", AM302="CR", AN302="CR", AO302="CR", AP302="CR", AQ302="CR", AR302="CR", AS302="CR", AT302="CR", AU302="CR", AV302="CR", AW302="CR", AX302="CR"), "***CLUB RECORD***", "")</f>
        <v/>
      </c>
      <c r="J302" s="21" t="str">
        <f>IF(AND(A302=100, OR(AND(D302='club records'!$B$6, E302&lt;='club records'!$C$6), AND(D302='club records'!$B$7, E302&lt;='club records'!$C$7), AND(D302='club records'!$B$8, E302&lt;='club records'!$C$8), AND(D302='club records'!$B$9, E302&lt;='club records'!$C$9), AND(D302='club records'!$B$10, E302&lt;='club records'!$C$10))),"CR"," ")</f>
        <v xml:space="preserve"> </v>
      </c>
      <c r="K302" s="21" t="str">
        <f>IF(AND(A302=200, OR(AND(D302='club records'!$B$11, E302&lt;='club records'!$C$11), AND(D302='club records'!$B$12, E302&lt;='club records'!$C$12), AND(D302='club records'!$B$13, E302&lt;='club records'!$C$13), AND(D302='club records'!$B$14, E302&lt;='club records'!$C$14), AND(D302='club records'!$B$15, E302&lt;='club records'!$C$15))),"CR"," ")</f>
        <v xml:space="preserve"> </v>
      </c>
      <c r="L302" s="21" t="str">
        <f>IF(AND(A302=300, OR(AND(D302='club records'!$B$16, E302&lt;='club records'!$C$16), AND(D302='club records'!$B$17, E302&lt;='club records'!$C$17))),"CR"," ")</f>
        <v xml:space="preserve"> </v>
      </c>
      <c r="M302" s="21" t="str">
        <f>IF(AND(A302=400, OR(AND(D302='club records'!$B$19, E302&lt;='club records'!$C$19), AND(D302='club records'!$B$20, E302&lt;='club records'!$C$20), AND(D302='club records'!$B$21, E302&lt;='club records'!$C$21))),"CR"," ")</f>
        <v xml:space="preserve"> </v>
      </c>
      <c r="N302" s="21" t="str">
        <f>IF(AND(A302=800, OR(AND(D302='club records'!$B$22, E302&lt;='club records'!$C$22), AND(D302='club records'!$B$23, E302&lt;='club records'!$C$23), AND(D302='club records'!$B$24, E302&lt;='club records'!$C$24), AND(D302='club records'!$B$25, E302&lt;='club records'!$C$25), AND(D302='club records'!$B$26, E302&lt;='club records'!$C$26))),"CR"," ")</f>
        <v xml:space="preserve"> </v>
      </c>
      <c r="O302" s="21" t="str">
        <f>IF(AND(A302=1200, AND(D302='club records'!$B$28, E302&lt;='club records'!$C$28)),"CR"," ")</f>
        <v xml:space="preserve"> </v>
      </c>
      <c r="P302" s="21" t="str">
        <f>IF(AND(A302=1500, OR(AND(D302='club records'!$B$29, E302&lt;='club records'!$C$29), AND(D302='club records'!$B$30, E302&lt;='club records'!$C$30), AND(D302='club records'!$B$31, E302&lt;='club records'!$C$31), AND(D302='club records'!$B$32, E302&lt;='club records'!$C$32), AND(D302='club records'!$B$33, E302&lt;='club records'!$C$33))),"CR"," ")</f>
        <v xml:space="preserve"> </v>
      </c>
      <c r="Q302" s="21" t="str">
        <f>IF(AND(A302="1M", AND(D302='club records'!$B$37,E302&lt;='club records'!$C$37)),"CR"," ")</f>
        <v xml:space="preserve"> </v>
      </c>
      <c r="R302" s="21" t="str">
        <f>IF(AND(A302=3000, OR(AND(D302='club records'!$B$39, E302&lt;='club records'!$C$39), AND(D302='club records'!$B$40, E302&lt;='club records'!$C$40), AND(D302='club records'!$B$41, E302&lt;='club records'!$C$41))),"CR"," ")</f>
        <v xml:space="preserve"> </v>
      </c>
      <c r="S302" s="21" t="str">
        <f>IF(AND(A302=5000, OR(AND(D302='club records'!$B$42, E302&lt;='club records'!$C$42), AND(D302='club records'!$B$43, E302&lt;='club records'!$C$43))),"CR"," ")</f>
        <v xml:space="preserve"> </v>
      </c>
      <c r="T302" s="21" t="str">
        <f>IF(AND(A302=10000, OR(AND(D302='club records'!$B$44, E302&lt;='club records'!$C$44), AND(D302='club records'!$B$45, E302&lt;='club records'!$C$45))),"CR"," ")</f>
        <v xml:space="preserve"> </v>
      </c>
      <c r="U302" s="22" t="str">
        <f>IF(AND(A302="high jump", OR(AND(D302='club records'!$F$1, E302&gt;='club records'!$G$1), AND(D302='club records'!$F$2, E302&gt;='club records'!$G$2), AND(D302='club records'!$F$3, E302&gt;='club records'!$G$3),AND(D302='club records'!$F$4, E302&gt;='club records'!$G$4), AND(D302='club records'!$F$5, E302&gt;='club records'!$G$5))), "CR", " ")</f>
        <v xml:space="preserve"> </v>
      </c>
      <c r="V302" s="22" t="str">
        <f>IF(AND(A302="long jump", OR(AND(D302='club records'!$F$6, E302&gt;='club records'!$G$6), AND(D302='club records'!$F$7, E302&gt;='club records'!$G$7), AND(D302='club records'!$F$8, E302&gt;='club records'!$G$8), AND(D302='club records'!$F$9, E302&gt;='club records'!$G$9), AND(D302='club records'!$F$10, E302&gt;='club records'!$G$10))), "CR", " ")</f>
        <v xml:space="preserve"> </v>
      </c>
      <c r="W302" s="22" t="str">
        <f>IF(AND(A302="triple jump", OR(AND(D302='club records'!$F$11, E302&gt;='club records'!$G$11), AND(D302='club records'!$F$12, E302&gt;='club records'!$G$12), AND(D302='club records'!$F$13, E302&gt;='club records'!$G$13), AND(D302='club records'!$F$14, E302&gt;='club records'!$G$14), AND(D302='club records'!$F$15, E302&gt;='club records'!$G$15))), "CR", " ")</f>
        <v xml:space="preserve"> </v>
      </c>
      <c r="X302" s="22" t="str">
        <f>IF(AND(A302="pole vault", OR(AND(D302='club records'!$F$16, E302&gt;='club records'!$G$16), AND(D302='club records'!$F$17, E302&gt;='club records'!$G$17), AND(D302='club records'!$F$18, E302&gt;='club records'!$G$18), AND(D302='club records'!$F$19, E302&gt;='club records'!$G$19), AND(D302='club records'!$F$20, E302&gt;='club records'!$G$20))), "CR", " ")</f>
        <v xml:space="preserve"> </v>
      </c>
      <c r="Y302" s="22" t="str">
        <f>IF(AND(A302="discus 0.75", AND(D302='club records'!$F$21, E302&gt;='club records'!$G$21)), "CR", " ")</f>
        <v xml:space="preserve"> </v>
      </c>
      <c r="Z302" s="22" t="str">
        <f>IF(AND(A302="discus 1", OR(AND(D302='club records'!$F$22, E302&gt;='club records'!$G$22), AND(D302='club records'!$F$23, E302&gt;='club records'!$G$23), AND(D302='club records'!$F$24, E302&gt;='club records'!$G$24), AND(D302='club records'!$F$25, E302&gt;='club records'!$G$25))), "CR", " ")</f>
        <v xml:space="preserve"> </v>
      </c>
      <c r="AA302" s="22" t="str">
        <f>IF(AND(A302="hammer 3", OR(AND(D302='club records'!$F$26, E302&gt;='club records'!$G$26), AND(D302='club records'!$F$27, E302&gt;='club records'!$G$27), AND(D302='club records'!$F$28, E302&gt;='club records'!$G$28))), "CR", " ")</f>
        <v xml:space="preserve"> </v>
      </c>
      <c r="AB302" s="22" t="str">
        <f>IF(AND(A302="hammer 4", OR(AND(D302='club records'!$F$29, E302&gt;='club records'!$G$29), AND(D302='club records'!$F$30, E302&gt;='club records'!$G$30))), "CR", " ")</f>
        <v xml:space="preserve"> </v>
      </c>
      <c r="AC302" s="22" t="str">
        <f>IF(AND(A302="javelin 400", AND(D302='club records'!$F$31, E302&gt;='club records'!$G$31)), "CR", " ")</f>
        <v xml:space="preserve"> </v>
      </c>
      <c r="AD302" s="22" t="str">
        <f>IF(AND(A302="javelin 500", OR(AND(D302='club records'!$F$32, E302&gt;='club records'!$G$32), AND(D302='club records'!$F$33, E302&gt;='club records'!$G$33))), "CR", " ")</f>
        <v xml:space="preserve"> </v>
      </c>
      <c r="AE302" s="22" t="str">
        <f>IF(AND(A302="javelin 600", OR(AND(D302='club records'!$F$34, E302&gt;='club records'!$G$34), AND(D302='club records'!$F$35, E302&gt;='club records'!$G$35))), "CR", " ")</f>
        <v xml:space="preserve"> </v>
      </c>
      <c r="AF302" s="22" t="str">
        <f>IF(AND(A302="shot 2.72", AND(D302='club records'!$F$36, E302&gt;='club records'!$G$36)), "CR", " ")</f>
        <v xml:space="preserve"> </v>
      </c>
      <c r="AG302" s="22" t="str">
        <f>IF(AND(A302="shot 3", OR(AND(D302='club records'!$F$37, E302&gt;='club records'!$G$37), AND(D302='club records'!$F$38, E302&gt;='club records'!$G$38))), "CR", " ")</f>
        <v xml:space="preserve"> </v>
      </c>
      <c r="AH302" s="22" t="str">
        <f>IF(AND(A302="shot 4", OR(AND(D302='club records'!$F$39, E302&gt;='club records'!$G$39), AND(D302='club records'!$F$40, E302&gt;='club records'!$G$40))), "CR", " ")</f>
        <v xml:space="preserve"> </v>
      </c>
      <c r="AI302" s="22" t="str">
        <f>IF(AND(A302="70H", AND(D302='club records'!$J$6, E302&lt;='club records'!$K$6)), "CR", " ")</f>
        <v xml:space="preserve"> </v>
      </c>
      <c r="AJ302" s="22" t="str">
        <f>IF(AND(A302="75H", AND(D302='club records'!$J$7, E302&lt;='club records'!$K$7)), "CR", " ")</f>
        <v xml:space="preserve"> </v>
      </c>
      <c r="AK302" s="22" t="str">
        <f>IF(AND(A302="80H", AND(D302='club records'!$J$8, E302&lt;='club records'!$K$8)), "CR", " ")</f>
        <v xml:space="preserve"> </v>
      </c>
      <c r="AL302" s="22" t="str">
        <f>IF(AND(A302="100H", OR(AND(D302='club records'!$J$9, E302&lt;='club records'!$K$9), AND(D302='club records'!$J$10, E302&lt;='club records'!$K$10))), "CR", " ")</f>
        <v xml:space="preserve"> </v>
      </c>
      <c r="AM302" s="22" t="str">
        <f>IF(AND(A302="300H", AND(D302='club records'!$J$11, E302&lt;='club records'!$K$11)), "CR", " ")</f>
        <v xml:space="preserve"> </v>
      </c>
      <c r="AN302" s="22" t="str">
        <f>IF(AND(A302="400H", OR(AND(D302='club records'!$J$12, E302&lt;='club records'!$K$12), AND(D302='club records'!$J$13, E302&lt;='club records'!$K$13), AND(D302='club records'!$J$14, E302&lt;='club records'!$K$14))), "CR", " ")</f>
        <v xml:space="preserve"> </v>
      </c>
      <c r="AO302" s="22" t="str">
        <f>IF(AND(A302="1500SC", OR(AND(D302='club records'!$J$15, E302&lt;='club records'!$K$15), AND(D302='club records'!$J$16, E302&lt;='club records'!$K$16))), "CR", " ")</f>
        <v xml:space="preserve"> </v>
      </c>
      <c r="AP302" s="22" t="str">
        <f>IF(AND(A302="2000SC", OR(AND(D302='club records'!$J$18, E302&lt;='club records'!$K$18), AND(D302='club records'!$J$19, E302&lt;='club records'!$K$19))), "CR", " ")</f>
        <v xml:space="preserve"> </v>
      </c>
      <c r="AQ302" s="22" t="str">
        <f>IF(AND(A302="3000SC", AND(D302='club records'!$J$21, E302&lt;='club records'!$K$21)), "CR", " ")</f>
        <v xml:space="preserve"> </v>
      </c>
      <c r="AR302" s="21" t="str">
        <f>IF(AND(A302="4x100", OR(AND(D302='club records'!$N$1, E302&lt;='club records'!$O$1), AND(D302='club records'!$N$2, E302&lt;='club records'!$O$2), AND(D302='club records'!$N$3, E302&lt;='club records'!$O$3), AND(D302='club records'!$N$4, E302&lt;='club records'!$O$4), AND(D302='club records'!$N$5, E302&lt;='club records'!$O$5))), "CR", " ")</f>
        <v xml:space="preserve"> </v>
      </c>
      <c r="AS302" s="21" t="str">
        <f>IF(AND(A302="4x200", OR(AND(D302='club records'!$N$6, E302&lt;='club records'!$O$6), AND(D302='club records'!$N$7, E302&lt;='club records'!$O$7), AND(D302='club records'!$N$8, E302&lt;='club records'!$O$8), AND(D302='club records'!$N$9, E302&lt;='club records'!$O$9), AND(D302='club records'!$N$10, E302&lt;='club records'!$O$10))), "CR", " ")</f>
        <v xml:space="preserve"> </v>
      </c>
      <c r="AT302" s="21" t="str">
        <f>IF(AND(A302="4x300", OR(AND(D302='club records'!$N$11, E302&lt;='club records'!$O$11), AND(D302='club records'!$N$12, E302&lt;='club records'!$O$12))), "CR", " ")</f>
        <v xml:space="preserve"> </v>
      </c>
      <c r="AU302" s="21" t="str">
        <f>IF(AND(A302="4x400", OR(AND(D302='club records'!$N$13, E302&lt;='club records'!$O$13), AND(D302='club records'!$N$14, E302&lt;='club records'!$O$14), AND(D302='club records'!$N$15, E302&lt;='club records'!$O$15))), "CR", " ")</f>
        <v xml:space="preserve"> </v>
      </c>
      <c r="AV302" s="21" t="str">
        <f>IF(AND(A302="3x800", OR(AND(D302='club records'!$N$16, E302&lt;='club records'!$O$16), AND(D302='club records'!$N$17, E302&lt;='club records'!$O$17), AND(D302='club records'!$N$18, E302&lt;='club records'!$O$18), AND(D302='club records'!$N$19, E302&lt;='club records'!$O$19))), "CR", " ")</f>
        <v xml:space="preserve"> </v>
      </c>
      <c r="AW302" s="21" t="str">
        <f>IF(AND(A302="pentathlon", OR(AND(D302='club records'!$N$21, E302&gt;='club records'!$O$21), AND(D302='club records'!$N$22, E302&gt;='club records'!$O$22), AND(D302='club records'!$N$23, E302&gt;='club records'!$O$23), AND(D302='club records'!$N$24, E302&gt;='club records'!$O$24), AND(D302='club records'!$N$25, E302&gt;='club records'!$O$25))), "CR", " ")</f>
        <v xml:space="preserve"> </v>
      </c>
      <c r="AX302" s="21" t="str">
        <f>IF(AND(A302="heptathlon", OR(AND(D302='club records'!$N$26, E302&gt;='club records'!$O$26), AND(D302='club records'!$N$27, E302&gt;='club records'!$O$27), AND(D302='club records'!$N$28, E302&gt;='club records'!$O$28), )), "CR", " ")</f>
        <v xml:space="preserve"> </v>
      </c>
    </row>
    <row r="303" spans="1:50" ht="15" x14ac:dyDescent="0.25">
      <c r="A303" s="2" t="s">
        <v>168</v>
      </c>
      <c r="B303" s="2" t="s">
        <v>351</v>
      </c>
      <c r="C303" s="2" t="s">
        <v>68</v>
      </c>
      <c r="D303" s="13" t="s">
        <v>46</v>
      </c>
      <c r="E303" s="14">
        <v>6.77</v>
      </c>
      <c r="F303" s="19">
        <v>43603</v>
      </c>
      <c r="G303" s="2" t="s">
        <v>333</v>
      </c>
      <c r="H303" s="2" t="s">
        <v>376</v>
      </c>
      <c r="I303" s="20" t="str">
        <f>IF(OR(K303="CR", J303="CR", L303="CR", M303="CR", N303="CR", O303="CR", P303="CR", Q303="CR", R303="CR", S303="CR",T303="CR", U303="CR", V303="CR", W303="CR", X303="CR", Y303="CR", Z303="CR", AA303="CR", AB303="CR", AC303="CR", AD303="CR", AE303="CR", AF303="CR", AG303="CR", AH303="CR", AI303="CR", AJ303="CR", AK303="CR", AL303="CR", AM303="CR", AN303="CR", AO303="CR", AP303="CR", AQ303="CR", AR303="CR", AS303="CR", AT303="CR", AU303="CR", AV303="CR", AW303="CR", AX303="CR"), "***CLUB RECORD***", "")</f>
        <v/>
      </c>
      <c r="J303" s="21" t="str">
        <f>IF(AND(A303=100, OR(AND(D303='club records'!$B$6, E303&lt;='club records'!$C$6), AND(D303='club records'!$B$7, E303&lt;='club records'!$C$7), AND(D303='club records'!$B$8, E303&lt;='club records'!$C$8), AND(D303='club records'!$B$9, E303&lt;='club records'!$C$9), AND(D303='club records'!$B$10, E303&lt;='club records'!$C$10))),"CR"," ")</f>
        <v xml:space="preserve"> </v>
      </c>
      <c r="K303" s="21" t="str">
        <f>IF(AND(A303=200, OR(AND(D303='club records'!$B$11, E303&lt;='club records'!$C$11), AND(D303='club records'!$B$12, E303&lt;='club records'!$C$12), AND(D303='club records'!$B$13, E303&lt;='club records'!$C$13), AND(D303='club records'!$B$14, E303&lt;='club records'!$C$14), AND(D303='club records'!$B$15, E303&lt;='club records'!$C$15))),"CR"," ")</f>
        <v xml:space="preserve"> </v>
      </c>
      <c r="L303" s="21" t="str">
        <f>IF(AND(A303=300, OR(AND(D303='club records'!$B$16, E303&lt;='club records'!$C$16), AND(D303='club records'!$B$17, E303&lt;='club records'!$C$17))),"CR"," ")</f>
        <v xml:space="preserve"> </v>
      </c>
      <c r="M303" s="21" t="str">
        <f>IF(AND(A303=400, OR(AND(D303='club records'!$B$19, E303&lt;='club records'!$C$19), AND(D303='club records'!$B$20, E303&lt;='club records'!$C$20), AND(D303='club records'!$B$21, E303&lt;='club records'!$C$21))),"CR"," ")</f>
        <v xml:space="preserve"> </v>
      </c>
      <c r="N303" s="21" t="str">
        <f>IF(AND(A303=800, OR(AND(D303='club records'!$B$22, E303&lt;='club records'!$C$22), AND(D303='club records'!$B$23, E303&lt;='club records'!$C$23), AND(D303='club records'!$B$24, E303&lt;='club records'!$C$24), AND(D303='club records'!$B$25, E303&lt;='club records'!$C$25), AND(D303='club records'!$B$26, E303&lt;='club records'!$C$26))),"CR"," ")</f>
        <v xml:space="preserve"> </v>
      </c>
      <c r="O303" s="21" t="str">
        <f>IF(AND(A303=1200, AND(D303='club records'!$B$28, E303&lt;='club records'!$C$28)),"CR"," ")</f>
        <v xml:space="preserve"> </v>
      </c>
      <c r="P303" s="21" t="str">
        <f>IF(AND(A303=1500, OR(AND(D303='club records'!$B$29, E303&lt;='club records'!$C$29), AND(D303='club records'!$B$30, E303&lt;='club records'!$C$30), AND(D303='club records'!$B$31, E303&lt;='club records'!$C$31), AND(D303='club records'!$B$32, E303&lt;='club records'!$C$32), AND(D303='club records'!$B$33, E303&lt;='club records'!$C$33))),"CR"," ")</f>
        <v xml:space="preserve"> </v>
      </c>
      <c r="Q303" s="21" t="str">
        <f>IF(AND(A303="1M", AND(D303='club records'!$B$37,E303&lt;='club records'!$C$37)),"CR"," ")</f>
        <v xml:space="preserve"> </v>
      </c>
      <c r="R303" s="21" t="str">
        <f>IF(AND(A303=3000, OR(AND(D303='club records'!$B$39, E303&lt;='club records'!$C$39), AND(D303='club records'!$B$40, E303&lt;='club records'!$C$40), AND(D303='club records'!$B$41, E303&lt;='club records'!$C$41))),"CR"," ")</f>
        <v xml:space="preserve"> </v>
      </c>
      <c r="S303" s="21" t="str">
        <f>IF(AND(A303=5000, OR(AND(D303='club records'!$B$42, E303&lt;='club records'!$C$42), AND(D303='club records'!$B$43, E303&lt;='club records'!$C$43))),"CR"," ")</f>
        <v xml:space="preserve"> </v>
      </c>
      <c r="T303" s="21" t="str">
        <f>IF(AND(A303=10000, OR(AND(D303='club records'!$B$44, E303&lt;='club records'!$C$44), AND(D303='club records'!$B$45, E303&lt;='club records'!$C$45))),"CR"," ")</f>
        <v xml:space="preserve"> </v>
      </c>
      <c r="U303" s="22" t="str">
        <f>IF(AND(A303="high jump", OR(AND(D303='club records'!$F$1, E303&gt;='club records'!$G$1), AND(D303='club records'!$F$2, E303&gt;='club records'!$G$2), AND(D303='club records'!$F$3, E303&gt;='club records'!$G$3),AND(D303='club records'!$F$4, E303&gt;='club records'!$G$4), AND(D303='club records'!$F$5, E303&gt;='club records'!$G$5))), "CR", " ")</f>
        <v xml:space="preserve"> </v>
      </c>
      <c r="V303" s="22" t="str">
        <f>IF(AND(A303="long jump", OR(AND(D303='club records'!$F$6, E303&gt;='club records'!$G$6), AND(D303='club records'!$F$7, E303&gt;='club records'!$G$7), AND(D303='club records'!$F$8, E303&gt;='club records'!$G$8), AND(D303='club records'!$F$9, E303&gt;='club records'!$G$9), AND(D303='club records'!$F$10, E303&gt;='club records'!$G$10))), "CR", " ")</f>
        <v xml:space="preserve"> </v>
      </c>
      <c r="W303" s="22" t="str">
        <f>IF(AND(A303="triple jump", OR(AND(D303='club records'!$F$11, E303&gt;='club records'!$G$11), AND(D303='club records'!$F$12, E303&gt;='club records'!$G$12), AND(D303='club records'!$F$13, E303&gt;='club records'!$G$13), AND(D303='club records'!$F$14, E303&gt;='club records'!$G$14), AND(D303='club records'!$F$15, E303&gt;='club records'!$G$15))), "CR", " ")</f>
        <v xml:space="preserve"> </v>
      </c>
      <c r="X303" s="22" t="str">
        <f>IF(AND(A303="pole vault", OR(AND(D303='club records'!$F$16, E303&gt;='club records'!$G$16), AND(D303='club records'!$F$17, E303&gt;='club records'!$G$17), AND(D303='club records'!$F$18, E303&gt;='club records'!$G$18), AND(D303='club records'!$F$19, E303&gt;='club records'!$G$19), AND(D303='club records'!$F$20, E303&gt;='club records'!$G$20))), "CR", " ")</f>
        <v xml:space="preserve"> </v>
      </c>
      <c r="Y303" s="22" t="str">
        <f>IF(AND(A303="discus 0.75", AND(D303='club records'!$F$21, E303&gt;='club records'!$G$21)), "CR", " ")</f>
        <v xml:space="preserve"> </v>
      </c>
      <c r="Z303" s="22" t="str">
        <f>IF(AND(A303="discus 1", OR(AND(D303='club records'!$F$22, E303&gt;='club records'!$G$22), AND(D303='club records'!$F$23, E303&gt;='club records'!$G$23), AND(D303='club records'!$F$24, E303&gt;='club records'!$G$24), AND(D303='club records'!$F$25, E303&gt;='club records'!$G$25))), "CR", " ")</f>
        <v xml:space="preserve"> </v>
      </c>
      <c r="AA303" s="22" t="str">
        <f>IF(AND(A303="hammer 3", OR(AND(D303='club records'!$F$26, E303&gt;='club records'!$G$26), AND(D303='club records'!$F$27, E303&gt;='club records'!$G$27), AND(D303='club records'!$F$28, E303&gt;='club records'!$G$28))), "CR", " ")</f>
        <v xml:space="preserve"> </v>
      </c>
      <c r="AB303" s="22" t="str">
        <f>IF(AND(A303="hammer 4", OR(AND(D303='club records'!$F$29, E303&gt;='club records'!$G$29), AND(D303='club records'!$F$30, E303&gt;='club records'!$G$30))), "CR", " ")</f>
        <v xml:space="preserve"> </v>
      </c>
      <c r="AC303" s="22" t="str">
        <f>IF(AND(A303="javelin 400", AND(D303='club records'!$F$31, E303&gt;='club records'!$G$31)), "CR", " ")</f>
        <v xml:space="preserve"> </v>
      </c>
      <c r="AD303" s="22" t="str">
        <f>IF(AND(A303="javelin 500", OR(AND(D303='club records'!$F$32, E303&gt;='club records'!$G$32), AND(D303='club records'!$F$33, E303&gt;='club records'!$G$33))), "CR", " ")</f>
        <v xml:space="preserve"> </v>
      </c>
      <c r="AE303" s="22" t="str">
        <f>IF(AND(A303="javelin 600", OR(AND(D303='club records'!$F$34, E303&gt;='club records'!$G$34), AND(D303='club records'!$F$35, E303&gt;='club records'!$G$35))), "CR", " ")</f>
        <v xml:space="preserve"> </v>
      </c>
      <c r="AF303" s="22" t="str">
        <f>IF(AND(A303="shot 2.72", AND(D303='club records'!$F$36, E303&gt;='club records'!$G$36)), "CR", " ")</f>
        <v xml:space="preserve"> </v>
      </c>
      <c r="AG303" s="22" t="str">
        <f>IF(AND(A303="shot 3", OR(AND(D303='club records'!$F$37, E303&gt;='club records'!$G$37), AND(D303='club records'!$F$38, E303&gt;='club records'!$G$38))), "CR", " ")</f>
        <v xml:space="preserve"> </v>
      </c>
      <c r="AH303" s="22" t="str">
        <f>IF(AND(A303="shot 4", OR(AND(D303='club records'!$F$39, E303&gt;='club records'!$G$39), AND(D303='club records'!$F$40, E303&gt;='club records'!$G$40))), "CR", " ")</f>
        <v xml:space="preserve"> </v>
      </c>
      <c r="AI303" s="22" t="str">
        <f>IF(AND(A303="70H", AND(D303='club records'!$J$6, E303&lt;='club records'!$K$6)), "CR", " ")</f>
        <v xml:space="preserve"> </v>
      </c>
      <c r="AJ303" s="22" t="str">
        <f>IF(AND(A303="75H", AND(D303='club records'!$J$7, E303&lt;='club records'!$K$7)), "CR", " ")</f>
        <v xml:space="preserve"> </v>
      </c>
      <c r="AK303" s="22" t="str">
        <f>IF(AND(A303="80H", AND(D303='club records'!$J$8, E303&lt;='club records'!$K$8)), "CR", " ")</f>
        <v xml:space="preserve"> </v>
      </c>
      <c r="AL303" s="22" t="str">
        <f>IF(AND(A303="100H", OR(AND(D303='club records'!$J$9, E303&lt;='club records'!$K$9), AND(D303='club records'!$J$10, E303&lt;='club records'!$K$10))), "CR", " ")</f>
        <v xml:space="preserve"> </v>
      </c>
      <c r="AM303" s="22" t="str">
        <f>IF(AND(A303="300H", AND(D303='club records'!$J$11, E303&lt;='club records'!$K$11)), "CR", " ")</f>
        <v xml:space="preserve"> </v>
      </c>
      <c r="AN303" s="22" t="str">
        <f>IF(AND(A303="400H", OR(AND(D303='club records'!$J$12, E303&lt;='club records'!$K$12), AND(D303='club records'!$J$13, E303&lt;='club records'!$K$13), AND(D303='club records'!$J$14, E303&lt;='club records'!$K$14))), "CR", " ")</f>
        <v xml:space="preserve"> </v>
      </c>
      <c r="AO303" s="22" t="str">
        <f>IF(AND(A303="1500SC", OR(AND(D303='club records'!$J$15, E303&lt;='club records'!$K$15), AND(D303='club records'!$J$16, E303&lt;='club records'!$K$16))), "CR", " ")</f>
        <v xml:space="preserve"> </v>
      </c>
      <c r="AP303" s="22" t="str">
        <f>IF(AND(A303="2000SC", OR(AND(D303='club records'!$J$18, E303&lt;='club records'!$K$18), AND(D303='club records'!$J$19, E303&lt;='club records'!$K$19))), "CR", " ")</f>
        <v xml:space="preserve"> </v>
      </c>
      <c r="AQ303" s="22" t="str">
        <f>IF(AND(A303="3000SC", AND(D303='club records'!$J$21, E303&lt;='club records'!$K$21)), "CR", " ")</f>
        <v xml:space="preserve"> </v>
      </c>
      <c r="AR303" s="21" t="str">
        <f>IF(AND(A303="4x100", OR(AND(D303='club records'!$N$1, E303&lt;='club records'!$O$1), AND(D303='club records'!$N$2, E303&lt;='club records'!$O$2), AND(D303='club records'!$N$3, E303&lt;='club records'!$O$3), AND(D303='club records'!$N$4, E303&lt;='club records'!$O$4), AND(D303='club records'!$N$5, E303&lt;='club records'!$O$5))), "CR", " ")</f>
        <v xml:space="preserve"> </v>
      </c>
      <c r="AS303" s="21" t="str">
        <f>IF(AND(A303="4x200", OR(AND(D303='club records'!$N$6, E303&lt;='club records'!$O$6), AND(D303='club records'!$N$7, E303&lt;='club records'!$O$7), AND(D303='club records'!$N$8, E303&lt;='club records'!$O$8), AND(D303='club records'!$N$9, E303&lt;='club records'!$O$9), AND(D303='club records'!$N$10, E303&lt;='club records'!$O$10))), "CR", " ")</f>
        <v xml:space="preserve"> </v>
      </c>
      <c r="AT303" s="21" t="str">
        <f>IF(AND(A303="4x300", OR(AND(D303='club records'!$N$11, E303&lt;='club records'!$O$11), AND(D303='club records'!$N$12, E303&lt;='club records'!$O$12))), "CR", " ")</f>
        <v xml:space="preserve"> </v>
      </c>
      <c r="AU303" s="21" t="str">
        <f>IF(AND(A303="4x400", OR(AND(D303='club records'!$N$13, E303&lt;='club records'!$O$13), AND(D303='club records'!$N$14, E303&lt;='club records'!$O$14), AND(D303='club records'!$N$15, E303&lt;='club records'!$O$15))), "CR", " ")</f>
        <v xml:space="preserve"> </v>
      </c>
      <c r="AV303" s="21" t="str">
        <f>IF(AND(A303="3x800", OR(AND(D303='club records'!$N$16, E303&lt;='club records'!$O$16), AND(D303='club records'!$N$17, E303&lt;='club records'!$O$17), AND(D303='club records'!$N$18, E303&lt;='club records'!$O$18), AND(D303='club records'!$N$19, E303&lt;='club records'!$O$19))), "CR", " ")</f>
        <v xml:space="preserve"> </v>
      </c>
      <c r="AW303" s="21" t="str">
        <f>IF(AND(A303="pentathlon", OR(AND(D303='club records'!$N$21, E303&gt;='club records'!$O$21), AND(D303='club records'!$N$22, E303&gt;='club records'!$O$22), AND(D303='club records'!$N$23, E303&gt;='club records'!$O$23), AND(D303='club records'!$N$24, E303&gt;='club records'!$O$24), AND(D303='club records'!$N$25, E303&gt;='club records'!$O$25))), "CR", " ")</f>
        <v xml:space="preserve"> </v>
      </c>
      <c r="AX303" s="21" t="str">
        <f>IF(AND(A303="heptathlon", OR(AND(D303='club records'!$N$26, E303&gt;='club records'!$O$26), AND(D303='club records'!$N$27, E303&gt;='club records'!$O$27), AND(D303='club records'!$N$28, E303&gt;='club records'!$O$28), )), "CR", " ")</f>
        <v xml:space="preserve"> </v>
      </c>
    </row>
    <row r="304" spans="1:50" ht="15" x14ac:dyDescent="0.25">
      <c r="A304" s="2" t="s">
        <v>168</v>
      </c>
      <c r="B304" s="2" t="s">
        <v>313</v>
      </c>
      <c r="C304" s="2" t="s">
        <v>99</v>
      </c>
      <c r="D304" s="13" t="s">
        <v>46</v>
      </c>
      <c r="E304" s="14">
        <v>7.05</v>
      </c>
      <c r="F304" s="19">
        <v>39903</v>
      </c>
      <c r="G304" s="2" t="s">
        <v>294</v>
      </c>
      <c r="H304" s="2" t="s">
        <v>295</v>
      </c>
      <c r="I304" s="20" t="str">
        <f>IF(OR(K304="CR", J304="CR", L304="CR", M304="CR", N304="CR", O304="CR", P304="CR", Q304="CR", R304="CR", S304="CR",T304="CR", U304="CR", V304="CR", W304="CR", X304="CR", Y304="CR", Z304="CR", AA304="CR", AB304="CR", AC304="CR", AD304="CR", AE304="CR", AF304="CR", AG304="CR", AH304="CR", AI304="CR", AJ304="CR", AK304="CR", AL304="CR", AM304="CR", AN304="CR", AO304="CR", AP304="CR", AQ304="CR", AR304="CR", AS304="CR", AT304="CR", AU304="CR", AV304="CR", AW304="CR", AX304="CR"), "***CLUB RECORD***", "")</f>
        <v/>
      </c>
      <c r="J304" s="21" t="str">
        <f>IF(AND(A304=100, OR(AND(D304='club records'!$B$6, E304&lt;='club records'!$C$6), AND(D304='club records'!$B$7, E304&lt;='club records'!$C$7), AND(D304='club records'!$B$8, E304&lt;='club records'!$C$8), AND(D304='club records'!$B$9, E304&lt;='club records'!$C$9), AND(D304='club records'!$B$10, E304&lt;='club records'!$C$10))),"CR"," ")</f>
        <v xml:space="preserve"> </v>
      </c>
      <c r="K304" s="21" t="str">
        <f>IF(AND(A304=200, OR(AND(D304='club records'!$B$11, E304&lt;='club records'!$C$11), AND(D304='club records'!$B$12, E304&lt;='club records'!$C$12), AND(D304='club records'!$B$13, E304&lt;='club records'!$C$13), AND(D304='club records'!$B$14, E304&lt;='club records'!$C$14), AND(D304='club records'!$B$15, E304&lt;='club records'!$C$15))),"CR"," ")</f>
        <v xml:space="preserve"> </v>
      </c>
      <c r="L304" s="21" t="str">
        <f>IF(AND(A304=300, OR(AND(D304='club records'!$B$16, E304&lt;='club records'!$C$16), AND(D304='club records'!$B$17, E304&lt;='club records'!$C$17))),"CR"," ")</f>
        <v xml:space="preserve"> </v>
      </c>
      <c r="M304" s="21" t="str">
        <f>IF(AND(A304=400, OR(AND(D304='club records'!$B$19, E304&lt;='club records'!$C$19), AND(D304='club records'!$B$20, E304&lt;='club records'!$C$20), AND(D304='club records'!$B$21, E304&lt;='club records'!$C$21))),"CR"," ")</f>
        <v xml:space="preserve"> </v>
      </c>
      <c r="N304" s="21" t="str">
        <f>IF(AND(A304=800, OR(AND(D304='club records'!$B$22, E304&lt;='club records'!$C$22), AND(D304='club records'!$B$23, E304&lt;='club records'!$C$23), AND(D304='club records'!$B$24, E304&lt;='club records'!$C$24), AND(D304='club records'!$B$25, E304&lt;='club records'!$C$25), AND(D304='club records'!$B$26, E304&lt;='club records'!$C$26))),"CR"," ")</f>
        <v xml:space="preserve"> </v>
      </c>
      <c r="O304" s="21" t="str">
        <f>IF(AND(A304=1200, AND(D304='club records'!$B$28, E304&lt;='club records'!$C$28)),"CR"," ")</f>
        <v xml:space="preserve"> </v>
      </c>
      <c r="P304" s="21" t="str">
        <f>IF(AND(A304=1500, OR(AND(D304='club records'!$B$29, E304&lt;='club records'!$C$29), AND(D304='club records'!$B$30, E304&lt;='club records'!$C$30), AND(D304='club records'!$B$31, E304&lt;='club records'!$C$31), AND(D304='club records'!$B$32, E304&lt;='club records'!$C$32), AND(D304='club records'!$B$33, E304&lt;='club records'!$C$33))),"CR"," ")</f>
        <v xml:space="preserve"> </v>
      </c>
      <c r="Q304" s="21" t="str">
        <f>IF(AND(A304="1M", AND(D304='club records'!$B$37,E304&lt;='club records'!$C$37)),"CR"," ")</f>
        <v xml:space="preserve"> </v>
      </c>
      <c r="R304" s="21" t="str">
        <f>IF(AND(A304=3000, OR(AND(D304='club records'!$B$39, E304&lt;='club records'!$C$39), AND(D304='club records'!$B$40, E304&lt;='club records'!$C$40), AND(D304='club records'!$B$41, E304&lt;='club records'!$C$41))),"CR"," ")</f>
        <v xml:space="preserve"> </v>
      </c>
      <c r="S304" s="21" t="str">
        <f>IF(AND(A304=5000, OR(AND(D304='club records'!$B$42, E304&lt;='club records'!$C$42), AND(D304='club records'!$B$43, E304&lt;='club records'!$C$43))),"CR"," ")</f>
        <v xml:space="preserve"> </v>
      </c>
      <c r="T304" s="21" t="str">
        <f>IF(AND(A304=10000, OR(AND(D304='club records'!$B$44, E304&lt;='club records'!$C$44), AND(D304='club records'!$B$45, E304&lt;='club records'!$C$45))),"CR"," ")</f>
        <v xml:space="preserve"> </v>
      </c>
      <c r="U304" s="22" t="str">
        <f>IF(AND(A304="high jump", OR(AND(D304='club records'!$F$1, E304&gt;='club records'!$G$1), AND(D304='club records'!$F$2, E304&gt;='club records'!$G$2), AND(D304='club records'!$F$3, E304&gt;='club records'!$G$3),AND(D304='club records'!$F$4, E304&gt;='club records'!$G$4), AND(D304='club records'!$F$5, E304&gt;='club records'!$G$5))), "CR", " ")</f>
        <v xml:space="preserve"> </v>
      </c>
      <c r="V304" s="22" t="str">
        <f>IF(AND(A304="long jump", OR(AND(D304='club records'!$F$6, E304&gt;='club records'!$G$6), AND(D304='club records'!$F$7, E304&gt;='club records'!$G$7), AND(D304='club records'!$F$8, E304&gt;='club records'!$G$8), AND(D304='club records'!$F$9, E304&gt;='club records'!$G$9), AND(D304='club records'!$F$10, E304&gt;='club records'!$G$10))), "CR", " ")</f>
        <v xml:space="preserve"> </v>
      </c>
      <c r="W304" s="22" t="str">
        <f>IF(AND(A304="triple jump", OR(AND(D304='club records'!$F$11, E304&gt;='club records'!$G$11), AND(D304='club records'!$F$12, E304&gt;='club records'!$G$12), AND(D304='club records'!$F$13, E304&gt;='club records'!$G$13), AND(D304='club records'!$F$14, E304&gt;='club records'!$G$14), AND(D304='club records'!$F$15, E304&gt;='club records'!$G$15))), "CR", " ")</f>
        <v xml:space="preserve"> </v>
      </c>
      <c r="X304" s="22" t="str">
        <f>IF(AND(A304="pole vault", OR(AND(D304='club records'!$F$16, E304&gt;='club records'!$G$16), AND(D304='club records'!$F$17, E304&gt;='club records'!$G$17), AND(D304='club records'!$F$18, E304&gt;='club records'!$G$18), AND(D304='club records'!$F$19, E304&gt;='club records'!$G$19), AND(D304='club records'!$F$20, E304&gt;='club records'!$G$20))), "CR", " ")</f>
        <v xml:space="preserve"> </v>
      </c>
      <c r="Y304" s="22" t="str">
        <f>IF(AND(A304="discus 0.75", AND(D304='club records'!$F$21, E304&gt;='club records'!$G$21)), "CR", " ")</f>
        <v xml:space="preserve"> </v>
      </c>
      <c r="Z304" s="22" t="str">
        <f>IF(AND(A304="discus 1", OR(AND(D304='club records'!$F$22, E304&gt;='club records'!$G$22), AND(D304='club records'!$F$23, E304&gt;='club records'!$G$23), AND(D304='club records'!$F$24, E304&gt;='club records'!$G$24), AND(D304='club records'!$F$25, E304&gt;='club records'!$G$25))), "CR", " ")</f>
        <v xml:space="preserve"> </v>
      </c>
      <c r="AA304" s="22" t="str">
        <f>IF(AND(A304="hammer 3", OR(AND(D304='club records'!$F$26, E304&gt;='club records'!$G$26), AND(D304='club records'!$F$27, E304&gt;='club records'!$G$27), AND(D304='club records'!$F$28, E304&gt;='club records'!$G$28))), "CR", " ")</f>
        <v xml:space="preserve"> </v>
      </c>
      <c r="AB304" s="22" t="str">
        <f>IF(AND(A304="hammer 4", OR(AND(D304='club records'!$F$29, E304&gt;='club records'!$G$29), AND(D304='club records'!$F$30, E304&gt;='club records'!$G$30))), "CR", " ")</f>
        <v xml:space="preserve"> </v>
      </c>
      <c r="AC304" s="22" t="str">
        <f>IF(AND(A304="javelin 400", AND(D304='club records'!$F$31, E304&gt;='club records'!$G$31)), "CR", " ")</f>
        <v xml:space="preserve"> </v>
      </c>
      <c r="AD304" s="22" t="str">
        <f>IF(AND(A304="javelin 500", OR(AND(D304='club records'!$F$32, E304&gt;='club records'!$G$32), AND(D304='club records'!$F$33, E304&gt;='club records'!$G$33))), "CR", " ")</f>
        <v xml:space="preserve"> </v>
      </c>
      <c r="AE304" s="22" t="str">
        <f>IF(AND(A304="javelin 600", OR(AND(D304='club records'!$F$34, E304&gt;='club records'!$G$34), AND(D304='club records'!$F$35, E304&gt;='club records'!$G$35))), "CR", " ")</f>
        <v xml:space="preserve"> </v>
      </c>
      <c r="AF304" s="22" t="str">
        <f>IF(AND(A304="shot 2.72", AND(D304='club records'!$F$36, E304&gt;='club records'!$G$36)), "CR", " ")</f>
        <v xml:space="preserve"> </v>
      </c>
      <c r="AG304" s="22" t="str">
        <f>IF(AND(A304="shot 3", OR(AND(D304='club records'!$F$37, E304&gt;='club records'!$G$37), AND(D304='club records'!$F$38, E304&gt;='club records'!$G$38))), "CR", " ")</f>
        <v xml:space="preserve"> </v>
      </c>
      <c r="AH304" s="22" t="str">
        <f>IF(AND(A304="shot 4", OR(AND(D304='club records'!$F$39, E304&gt;='club records'!$G$39), AND(D304='club records'!$F$40, E304&gt;='club records'!$G$40))), "CR", " ")</f>
        <v xml:space="preserve"> </v>
      </c>
      <c r="AI304" s="22" t="str">
        <f>IF(AND(A304="70H", AND(D304='club records'!$J$6, E304&lt;='club records'!$K$6)), "CR", " ")</f>
        <v xml:space="preserve"> </v>
      </c>
      <c r="AJ304" s="22" t="str">
        <f>IF(AND(A304="75H", AND(D304='club records'!$J$7, E304&lt;='club records'!$K$7)), "CR", " ")</f>
        <v xml:space="preserve"> </v>
      </c>
      <c r="AK304" s="22" t="str">
        <f>IF(AND(A304="80H", AND(D304='club records'!$J$8, E304&lt;='club records'!$K$8)), "CR", " ")</f>
        <v xml:space="preserve"> </v>
      </c>
      <c r="AL304" s="22" t="str">
        <f>IF(AND(A304="100H", OR(AND(D304='club records'!$J$9, E304&lt;='club records'!$K$9), AND(D304='club records'!$J$10, E304&lt;='club records'!$K$10))), "CR", " ")</f>
        <v xml:space="preserve"> </v>
      </c>
      <c r="AM304" s="22" t="str">
        <f>IF(AND(A304="300H", AND(D304='club records'!$J$11, E304&lt;='club records'!$K$11)), "CR", " ")</f>
        <v xml:space="preserve"> </v>
      </c>
      <c r="AN304" s="22" t="str">
        <f>IF(AND(A304="400H", OR(AND(D304='club records'!$J$12, E304&lt;='club records'!$K$12), AND(D304='club records'!$J$13, E304&lt;='club records'!$K$13), AND(D304='club records'!$J$14, E304&lt;='club records'!$K$14))), "CR", " ")</f>
        <v xml:space="preserve"> </v>
      </c>
      <c r="AO304" s="22" t="str">
        <f>IF(AND(A304="1500SC", OR(AND(D304='club records'!$J$15, E304&lt;='club records'!$K$15), AND(D304='club records'!$J$16, E304&lt;='club records'!$K$16))), "CR", " ")</f>
        <v xml:space="preserve"> </v>
      </c>
      <c r="AP304" s="22" t="str">
        <f>IF(AND(A304="2000SC", OR(AND(D304='club records'!$J$18, E304&lt;='club records'!$K$18), AND(D304='club records'!$J$19, E304&lt;='club records'!$K$19))), "CR", " ")</f>
        <v xml:space="preserve"> </v>
      </c>
      <c r="AQ304" s="22" t="str">
        <f>IF(AND(A304="3000SC", AND(D304='club records'!$J$21, E304&lt;='club records'!$K$21)), "CR", " ")</f>
        <v xml:space="preserve"> </v>
      </c>
      <c r="AR304" s="21" t="str">
        <f>IF(AND(A304="4x100", OR(AND(D304='club records'!$N$1, E304&lt;='club records'!$O$1), AND(D304='club records'!$N$2, E304&lt;='club records'!$O$2), AND(D304='club records'!$N$3, E304&lt;='club records'!$O$3), AND(D304='club records'!$N$4, E304&lt;='club records'!$O$4), AND(D304='club records'!$N$5, E304&lt;='club records'!$O$5))), "CR", " ")</f>
        <v xml:space="preserve"> </v>
      </c>
      <c r="AS304" s="21" t="str">
        <f>IF(AND(A304="4x200", OR(AND(D304='club records'!$N$6, E304&lt;='club records'!$O$6), AND(D304='club records'!$N$7, E304&lt;='club records'!$O$7), AND(D304='club records'!$N$8, E304&lt;='club records'!$O$8), AND(D304='club records'!$N$9, E304&lt;='club records'!$O$9), AND(D304='club records'!$N$10, E304&lt;='club records'!$O$10))), "CR", " ")</f>
        <v xml:space="preserve"> </v>
      </c>
      <c r="AT304" s="21" t="str">
        <f>IF(AND(A304="4x300", OR(AND(D304='club records'!$N$11, E304&lt;='club records'!$O$11), AND(D304='club records'!$N$12, E304&lt;='club records'!$O$12))), "CR", " ")</f>
        <v xml:space="preserve"> </v>
      </c>
      <c r="AU304" s="21" t="str">
        <f>IF(AND(A304="4x400", OR(AND(D304='club records'!$N$13, E304&lt;='club records'!$O$13), AND(D304='club records'!$N$14, E304&lt;='club records'!$O$14), AND(D304='club records'!$N$15, E304&lt;='club records'!$O$15))), "CR", " ")</f>
        <v xml:space="preserve"> </v>
      </c>
      <c r="AV304" s="21" t="str">
        <f>IF(AND(A304="3x800", OR(AND(D304='club records'!$N$16, E304&lt;='club records'!$O$16), AND(D304='club records'!$N$17, E304&lt;='club records'!$O$17), AND(D304='club records'!$N$18, E304&lt;='club records'!$O$18), AND(D304='club records'!$N$19, E304&lt;='club records'!$O$19))), "CR", " ")</f>
        <v xml:space="preserve"> </v>
      </c>
      <c r="AW304" s="21" t="str">
        <f>IF(AND(A304="pentathlon", OR(AND(D304='club records'!$N$21, E304&gt;='club records'!$O$21), AND(D304='club records'!$N$22, E304&gt;='club records'!$O$22), AND(D304='club records'!$N$23, E304&gt;='club records'!$O$23), AND(D304='club records'!$N$24, E304&gt;='club records'!$O$24), AND(D304='club records'!$N$25, E304&gt;='club records'!$O$25))), "CR", " ")</f>
        <v xml:space="preserve"> </v>
      </c>
      <c r="AX304" s="21" t="str">
        <f>IF(AND(A304="heptathlon", OR(AND(D304='club records'!$N$26, E304&gt;='club records'!$O$26), AND(D304='club records'!$N$27, E304&gt;='club records'!$O$27), AND(D304='club records'!$N$28, E304&gt;='club records'!$O$28), )), "CR", " ")</f>
        <v xml:space="preserve"> </v>
      </c>
    </row>
    <row r="305" spans="1:50" ht="15" x14ac:dyDescent="0.25">
      <c r="B305" s="2" t="s">
        <v>56</v>
      </c>
      <c r="C305" s="2" t="s">
        <v>221</v>
      </c>
      <c r="D305" s="13" t="s">
        <v>46</v>
      </c>
      <c r="H305" s="24"/>
      <c r="I305" s="20" t="str">
        <f>IF(OR(K305="CR", J305="CR", L305="CR", M305="CR", N305="CR", O305="CR", P305="CR", Q305="CR", R305="CR", S305="CR",T305="CR", U305="CR", V305="CR", W305="CR", X305="CR", Y305="CR", Z305="CR", AA305="CR", AB305="CR", AC305="CR", AD305="CR", AE305="CR", AF305="CR", AG305="CR", AH305="CR", AI305="CR", AJ305="CR", AK305="CR", AL305="CR", AM305="CR", AN305="CR", AO305="CR", AP305="CR", AQ305="CR", AR305="CR", AS305="CR", AT305="CR", AU305="CR", AV305="CR", AW305="CR", AX305="CR"), "***CLUB RECORD***", "")</f>
        <v/>
      </c>
      <c r="J305" s="21" t="str">
        <f>IF(AND(A305=100, OR(AND(D305='club records'!$B$6, E305&lt;='club records'!$C$6), AND(D305='club records'!$B$7, E305&lt;='club records'!$C$7), AND(D305='club records'!$B$8, E305&lt;='club records'!$C$8), AND(D305='club records'!$B$9, E305&lt;='club records'!$C$9), AND(D305='club records'!$B$10, E305&lt;='club records'!$C$10))),"CR"," ")</f>
        <v xml:space="preserve"> </v>
      </c>
      <c r="K305" s="21" t="str">
        <f>IF(AND(A305=200, OR(AND(D305='club records'!$B$11, E305&lt;='club records'!$C$11), AND(D305='club records'!$B$12, E305&lt;='club records'!$C$12), AND(D305='club records'!$B$13, E305&lt;='club records'!$C$13), AND(D305='club records'!$B$14, E305&lt;='club records'!$C$14), AND(D305='club records'!$B$15, E305&lt;='club records'!$C$15))),"CR"," ")</f>
        <v xml:space="preserve"> </v>
      </c>
      <c r="L305" s="21" t="str">
        <f>IF(AND(A305=300, OR(AND(D305='club records'!$B$16, E305&lt;='club records'!$C$16), AND(D305='club records'!$B$17, E305&lt;='club records'!$C$17))),"CR"," ")</f>
        <v xml:space="preserve"> </v>
      </c>
      <c r="M305" s="21" t="str">
        <f>IF(AND(A305=400, OR(AND(D305='club records'!$B$19, E305&lt;='club records'!$C$19), AND(D305='club records'!$B$20, E305&lt;='club records'!$C$20), AND(D305='club records'!$B$21, E305&lt;='club records'!$C$21))),"CR"," ")</f>
        <v xml:space="preserve"> </v>
      </c>
      <c r="N305" s="21" t="str">
        <f>IF(AND(A305=800, OR(AND(D305='club records'!$B$22, E305&lt;='club records'!$C$22), AND(D305='club records'!$B$23, E305&lt;='club records'!$C$23), AND(D305='club records'!$B$24, E305&lt;='club records'!$C$24), AND(D305='club records'!$B$25, E305&lt;='club records'!$C$25), AND(D305='club records'!$B$26, E305&lt;='club records'!$C$26))),"CR"," ")</f>
        <v xml:space="preserve"> </v>
      </c>
      <c r="O305" s="21" t="str">
        <f>IF(AND(A305=1200, AND(D305='club records'!$B$28, E305&lt;='club records'!$C$28)),"CR"," ")</f>
        <v xml:space="preserve"> </v>
      </c>
      <c r="P305" s="21" t="str">
        <f>IF(AND(A305=1500, OR(AND(D305='club records'!$B$29, E305&lt;='club records'!$C$29), AND(D305='club records'!$B$30, E305&lt;='club records'!$C$30), AND(D305='club records'!$B$31, E305&lt;='club records'!$C$31), AND(D305='club records'!$B$32, E305&lt;='club records'!$C$32), AND(D305='club records'!$B$33, E305&lt;='club records'!$C$33))),"CR"," ")</f>
        <v xml:space="preserve"> </v>
      </c>
      <c r="Q305" s="21" t="str">
        <f>IF(AND(A305="1M", AND(D305='club records'!$B$37,E305&lt;='club records'!$C$37)),"CR"," ")</f>
        <v xml:space="preserve"> </v>
      </c>
      <c r="R305" s="21" t="str">
        <f>IF(AND(A305=3000, OR(AND(D305='club records'!$B$39, E305&lt;='club records'!$C$39), AND(D305='club records'!$B$40, E305&lt;='club records'!$C$40), AND(D305='club records'!$B$41, E305&lt;='club records'!$C$41))),"CR"," ")</f>
        <v xml:space="preserve"> </v>
      </c>
      <c r="S305" s="21" t="str">
        <f>IF(AND(A305=5000, OR(AND(D305='club records'!$B$42, E305&lt;='club records'!$C$42), AND(D305='club records'!$B$43, E305&lt;='club records'!$C$43))),"CR"," ")</f>
        <v xml:space="preserve"> </v>
      </c>
      <c r="T305" s="21" t="str">
        <f>IF(AND(A305=10000, OR(AND(D305='club records'!$B$44, E305&lt;='club records'!$C$44), AND(D305='club records'!$B$45, E305&lt;='club records'!$C$45))),"CR"," ")</f>
        <v xml:space="preserve"> </v>
      </c>
      <c r="U305" s="22" t="str">
        <f>IF(AND(A305="high jump", OR(AND(D305='club records'!$F$1, E305&gt;='club records'!$G$1), AND(D305='club records'!$F$2, E305&gt;='club records'!$G$2), AND(D305='club records'!$F$3, E305&gt;='club records'!$G$3),AND(D305='club records'!$F$4, E305&gt;='club records'!$G$4), AND(D305='club records'!$F$5, E305&gt;='club records'!$G$5))), "CR", " ")</f>
        <v xml:space="preserve"> </v>
      </c>
      <c r="V305" s="22" t="str">
        <f>IF(AND(A305="long jump", OR(AND(D305='club records'!$F$6, E305&gt;='club records'!$G$6), AND(D305='club records'!$F$7, E305&gt;='club records'!$G$7), AND(D305='club records'!$F$8, E305&gt;='club records'!$G$8), AND(D305='club records'!$F$9, E305&gt;='club records'!$G$9), AND(D305='club records'!$F$10, E305&gt;='club records'!$G$10))), "CR", " ")</f>
        <v xml:space="preserve"> </v>
      </c>
      <c r="W305" s="22" t="str">
        <f>IF(AND(A305="triple jump", OR(AND(D305='club records'!$F$11, E305&gt;='club records'!$G$11), AND(D305='club records'!$F$12, E305&gt;='club records'!$G$12), AND(D305='club records'!$F$13, E305&gt;='club records'!$G$13), AND(D305='club records'!$F$14, E305&gt;='club records'!$G$14), AND(D305='club records'!$F$15, E305&gt;='club records'!$G$15))), "CR", " ")</f>
        <v xml:space="preserve"> </v>
      </c>
      <c r="X305" s="22" t="str">
        <f>IF(AND(A305="pole vault", OR(AND(D305='club records'!$F$16, E305&gt;='club records'!$G$16), AND(D305='club records'!$F$17, E305&gt;='club records'!$G$17), AND(D305='club records'!$F$18, E305&gt;='club records'!$G$18), AND(D305='club records'!$F$19, E305&gt;='club records'!$G$19), AND(D305='club records'!$F$20, E305&gt;='club records'!$G$20))), "CR", " ")</f>
        <v xml:space="preserve"> </v>
      </c>
      <c r="Y305" s="22" t="str">
        <f>IF(AND(A305="discus 0.75", AND(D305='club records'!$F$21, E305&gt;='club records'!$G$21)), "CR", " ")</f>
        <v xml:space="preserve"> </v>
      </c>
      <c r="Z305" s="22" t="str">
        <f>IF(AND(A305="discus 1", OR(AND(D305='club records'!$F$22, E305&gt;='club records'!$G$22), AND(D305='club records'!$F$23, E305&gt;='club records'!$G$23), AND(D305='club records'!$F$24, E305&gt;='club records'!$G$24), AND(D305='club records'!$F$25, E305&gt;='club records'!$G$25))), "CR", " ")</f>
        <v xml:space="preserve"> </v>
      </c>
      <c r="AA305" s="22" t="str">
        <f>IF(AND(A305="hammer 3", OR(AND(D305='club records'!$F$26, E305&gt;='club records'!$G$26), AND(D305='club records'!$F$27, E305&gt;='club records'!$G$27), AND(D305='club records'!$F$28, E305&gt;='club records'!$G$28))), "CR", " ")</f>
        <v xml:space="preserve"> </v>
      </c>
      <c r="AB305" s="22" t="str">
        <f>IF(AND(A305="hammer 4", OR(AND(D305='club records'!$F$29, E305&gt;='club records'!$G$29), AND(D305='club records'!$F$30, E305&gt;='club records'!$G$30))), "CR", " ")</f>
        <v xml:space="preserve"> </v>
      </c>
      <c r="AC305" s="22" t="str">
        <f>IF(AND(A305="javelin 400", AND(D305='club records'!$F$31, E305&gt;='club records'!$G$31)), "CR", " ")</f>
        <v xml:space="preserve"> </v>
      </c>
      <c r="AD305" s="22" t="str">
        <f>IF(AND(A305="javelin 500", OR(AND(D305='club records'!$F$32, E305&gt;='club records'!$G$32), AND(D305='club records'!$F$33, E305&gt;='club records'!$G$33))), "CR", " ")</f>
        <v xml:space="preserve"> </v>
      </c>
      <c r="AE305" s="22" t="str">
        <f>IF(AND(A305="javelin 600", OR(AND(D305='club records'!$F$34, E305&gt;='club records'!$G$34), AND(D305='club records'!$F$35, E305&gt;='club records'!$G$35))), "CR", " ")</f>
        <v xml:space="preserve"> </v>
      </c>
      <c r="AF305" s="22" t="str">
        <f>IF(AND(A305="shot 2.72", AND(D305='club records'!$F$36, E305&gt;='club records'!$G$36)), "CR", " ")</f>
        <v xml:space="preserve"> </v>
      </c>
      <c r="AG305" s="22" t="str">
        <f>IF(AND(A305="shot 3", OR(AND(D305='club records'!$F$37, E305&gt;='club records'!$G$37), AND(D305='club records'!$F$38, E305&gt;='club records'!$G$38))), "CR", " ")</f>
        <v xml:space="preserve"> </v>
      </c>
      <c r="AH305" s="22" t="str">
        <f>IF(AND(A305="shot 4", OR(AND(D305='club records'!$F$39, E305&gt;='club records'!$G$39), AND(D305='club records'!$F$40, E305&gt;='club records'!$G$40))), "CR", " ")</f>
        <v xml:space="preserve"> </v>
      </c>
      <c r="AI305" s="22" t="str">
        <f>IF(AND(A305="70H", AND(D305='club records'!$J$6, E305&lt;='club records'!$K$6)), "CR", " ")</f>
        <v xml:space="preserve"> </v>
      </c>
      <c r="AJ305" s="22" t="str">
        <f>IF(AND(A305="75H", AND(D305='club records'!$J$7, E305&lt;='club records'!$K$7)), "CR", " ")</f>
        <v xml:space="preserve"> </v>
      </c>
      <c r="AK305" s="22" t="str">
        <f>IF(AND(A305="80H", AND(D305='club records'!$J$8, E305&lt;='club records'!$K$8)), "CR", " ")</f>
        <v xml:space="preserve"> </v>
      </c>
      <c r="AL305" s="22" t="str">
        <f>IF(AND(A305="100H", OR(AND(D305='club records'!$J$9, E305&lt;='club records'!$K$9), AND(D305='club records'!$J$10, E305&lt;='club records'!$K$10))), "CR", " ")</f>
        <v xml:space="preserve"> </v>
      </c>
      <c r="AM305" s="22" t="str">
        <f>IF(AND(A305="300H", AND(D305='club records'!$J$11, E305&lt;='club records'!$K$11)), "CR", " ")</f>
        <v xml:space="preserve"> </v>
      </c>
      <c r="AN305" s="22" t="str">
        <f>IF(AND(A305="400H", OR(AND(D305='club records'!$J$12, E305&lt;='club records'!$K$12), AND(D305='club records'!$J$13, E305&lt;='club records'!$K$13), AND(D305='club records'!$J$14, E305&lt;='club records'!$K$14))), "CR", " ")</f>
        <v xml:space="preserve"> </v>
      </c>
      <c r="AO305" s="22" t="str">
        <f>IF(AND(A305="1500SC", OR(AND(D305='club records'!$J$15, E305&lt;='club records'!$K$15), AND(D305='club records'!$J$16, E305&lt;='club records'!$K$16))), "CR", " ")</f>
        <v xml:space="preserve"> </v>
      </c>
      <c r="AP305" s="22" t="str">
        <f>IF(AND(A305="2000SC", OR(AND(D305='club records'!$J$18, E305&lt;='club records'!$K$18), AND(D305='club records'!$J$19, E305&lt;='club records'!$K$19))), "CR", " ")</f>
        <v xml:space="preserve"> </v>
      </c>
      <c r="AQ305" s="22" t="str">
        <f>IF(AND(A305="3000SC", AND(D305='club records'!$J$21, E305&lt;='club records'!$K$21)), "CR", " ")</f>
        <v xml:space="preserve"> </v>
      </c>
      <c r="AR305" s="21" t="str">
        <f>IF(AND(A305="4x100", OR(AND(D305='club records'!$N$1, E305&lt;='club records'!$O$1), AND(D305='club records'!$N$2, E305&lt;='club records'!$O$2), AND(D305='club records'!$N$3, E305&lt;='club records'!$O$3), AND(D305='club records'!$N$4, E305&lt;='club records'!$O$4), AND(D305='club records'!$N$5, E305&lt;='club records'!$O$5))), "CR", " ")</f>
        <v xml:space="preserve"> </v>
      </c>
      <c r="AS305" s="21" t="str">
        <f>IF(AND(A305="4x200", OR(AND(D305='club records'!$N$6, E305&lt;='club records'!$O$6), AND(D305='club records'!$N$7, E305&lt;='club records'!$O$7), AND(D305='club records'!$N$8, E305&lt;='club records'!$O$8), AND(D305='club records'!$N$9, E305&lt;='club records'!$O$9), AND(D305='club records'!$N$10, E305&lt;='club records'!$O$10))), "CR", " ")</f>
        <v xml:space="preserve"> </v>
      </c>
      <c r="AT305" s="21" t="str">
        <f>IF(AND(A305="4x300", OR(AND(D305='club records'!$N$11, E305&lt;='club records'!$O$11), AND(D305='club records'!$N$12, E305&lt;='club records'!$O$12))), "CR", " ")</f>
        <v xml:space="preserve"> </v>
      </c>
      <c r="AU305" s="21" t="str">
        <f>IF(AND(A305="4x400", OR(AND(D305='club records'!$N$13, E305&lt;='club records'!$O$13), AND(D305='club records'!$N$14, E305&lt;='club records'!$O$14), AND(D305='club records'!$N$15, E305&lt;='club records'!$O$15))), "CR", " ")</f>
        <v xml:space="preserve"> </v>
      </c>
      <c r="AV305" s="21" t="str">
        <f>IF(AND(A305="3x800", OR(AND(D305='club records'!$N$16, E305&lt;='club records'!$O$16), AND(D305='club records'!$N$17, E305&lt;='club records'!$O$17), AND(D305='club records'!$N$18, E305&lt;='club records'!$O$18), AND(D305='club records'!$N$19, E305&lt;='club records'!$O$19))), "CR", " ")</f>
        <v xml:space="preserve"> </v>
      </c>
      <c r="AW305" s="21" t="str">
        <f>IF(AND(A305="pentathlon", OR(AND(D305='club records'!$N$21, E305&gt;='club records'!$O$21), AND(D305='club records'!$N$22, E305&gt;='club records'!$O$22), AND(D305='club records'!$N$23, E305&gt;='club records'!$O$23), AND(D305='club records'!$N$24, E305&gt;='club records'!$O$24), AND(D305='club records'!$N$25, E305&gt;='club records'!$O$25))), "CR", " ")</f>
        <v xml:space="preserve"> </v>
      </c>
      <c r="AX305" s="21" t="str">
        <f>IF(AND(A305="heptathlon", OR(AND(D305='club records'!$N$26, E305&gt;='club records'!$O$26), AND(D305='club records'!$N$27, E305&gt;='club records'!$O$27), AND(D305='club records'!$N$28, E305&gt;='club records'!$O$28), )), "CR", " ")</f>
        <v xml:space="preserve"> </v>
      </c>
    </row>
    <row r="306" spans="1:50" ht="15" x14ac:dyDescent="0.25">
      <c r="B306" s="2" t="s">
        <v>105</v>
      </c>
      <c r="C306" s="2" t="s">
        <v>106</v>
      </c>
      <c r="D306" s="13" t="s">
        <v>46</v>
      </c>
      <c r="F306" s="23"/>
      <c r="I306" s="20" t="str">
        <f>IF(OR(K306="CR", J306="CR", L306="CR", M306="CR", N306="CR", O306="CR", P306="CR", Q306="CR", R306="CR", S306="CR",T306="CR", U306="CR", V306="CR", W306="CR", X306="CR", Y306="CR", Z306="CR", AA306="CR", AB306="CR", AC306="CR", AD306="CR", AE306="CR", AF306="CR", AG306="CR", AH306="CR", AI306="CR", AJ306="CR", AK306="CR", AL306="CR", AM306="CR", AN306="CR", AO306="CR", AP306="CR", AQ306="CR", AR306="CR", AS306="CR", AT306="CR", AU306="CR", AV306="CR", AW306="CR", AX306="CR"), "***CLUB RECORD***", "")</f>
        <v/>
      </c>
      <c r="J306" s="21" t="str">
        <f>IF(AND(A306=100, OR(AND(D306='club records'!$B$6, E306&lt;='club records'!$C$6), AND(D306='club records'!$B$7, E306&lt;='club records'!$C$7), AND(D306='club records'!$B$8, E306&lt;='club records'!$C$8), AND(D306='club records'!$B$9, E306&lt;='club records'!$C$9), AND(D306='club records'!$B$10, E306&lt;='club records'!$C$10))),"CR"," ")</f>
        <v xml:space="preserve"> </v>
      </c>
      <c r="K306" s="21" t="str">
        <f>IF(AND(A306=200, OR(AND(D306='club records'!$B$11, E306&lt;='club records'!$C$11), AND(D306='club records'!$B$12, E306&lt;='club records'!$C$12), AND(D306='club records'!$B$13, E306&lt;='club records'!$C$13), AND(D306='club records'!$B$14, E306&lt;='club records'!$C$14), AND(D306='club records'!$B$15, E306&lt;='club records'!$C$15))),"CR"," ")</f>
        <v xml:space="preserve"> </v>
      </c>
      <c r="L306" s="21" t="str">
        <f>IF(AND(A306=300, OR(AND(D306='club records'!$B$16, E306&lt;='club records'!$C$16), AND(D306='club records'!$B$17, E306&lt;='club records'!$C$17))),"CR"," ")</f>
        <v xml:space="preserve"> </v>
      </c>
      <c r="M306" s="21" t="str">
        <f>IF(AND(A306=400, OR(AND(D306='club records'!$B$19, E306&lt;='club records'!$C$19), AND(D306='club records'!$B$20, E306&lt;='club records'!$C$20), AND(D306='club records'!$B$21, E306&lt;='club records'!$C$21))),"CR"," ")</f>
        <v xml:space="preserve"> </v>
      </c>
      <c r="N306" s="21" t="str">
        <f>IF(AND(A306=800, OR(AND(D306='club records'!$B$22, E306&lt;='club records'!$C$22), AND(D306='club records'!$B$23, E306&lt;='club records'!$C$23), AND(D306='club records'!$B$24, E306&lt;='club records'!$C$24), AND(D306='club records'!$B$25, E306&lt;='club records'!$C$25), AND(D306='club records'!$B$26, E306&lt;='club records'!$C$26))),"CR"," ")</f>
        <v xml:space="preserve"> </v>
      </c>
      <c r="O306" s="21" t="str">
        <f>IF(AND(A306=1200, AND(D306='club records'!$B$28, E306&lt;='club records'!$C$28)),"CR"," ")</f>
        <v xml:space="preserve"> </v>
      </c>
      <c r="P306" s="21" t="str">
        <f>IF(AND(A306=1500, OR(AND(D306='club records'!$B$29, E306&lt;='club records'!$C$29), AND(D306='club records'!$B$30, E306&lt;='club records'!$C$30), AND(D306='club records'!$B$31, E306&lt;='club records'!$C$31), AND(D306='club records'!$B$32, E306&lt;='club records'!$C$32), AND(D306='club records'!$B$33, E306&lt;='club records'!$C$33))),"CR"," ")</f>
        <v xml:space="preserve"> </v>
      </c>
      <c r="Q306" s="21" t="str">
        <f>IF(AND(A306="1M", AND(D306='club records'!$B$37,E306&lt;='club records'!$C$37)),"CR"," ")</f>
        <v xml:space="preserve"> </v>
      </c>
      <c r="R306" s="21" t="str">
        <f>IF(AND(A306=3000, OR(AND(D306='club records'!$B$39, E306&lt;='club records'!$C$39), AND(D306='club records'!$B$40, E306&lt;='club records'!$C$40), AND(D306='club records'!$B$41, E306&lt;='club records'!$C$41))),"CR"," ")</f>
        <v xml:space="preserve"> </v>
      </c>
      <c r="S306" s="21" t="str">
        <f>IF(AND(A306=5000, OR(AND(D306='club records'!$B$42, E306&lt;='club records'!$C$42), AND(D306='club records'!$B$43, E306&lt;='club records'!$C$43))),"CR"," ")</f>
        <v xml:space="preserve"> </v>
      </c>
      <c r="T306" s="21" t="str">
        <f>IF(AND(A306=10000, OR(AND(D306='club records'!$B$44, E306&lt;='club records'!$C$44), AND(D306='club records'!$B$45, E306&lt;='club records'!$C$45))),"CR"," ")</f>
        <v xml:space="preserve"> </v>
      </c>
      <c r="U306" s="22" t="str">
        <f>IF(AND(A306="high jump", OR(AND(D306='club records'!$F$1, E306&gt;='club records'!$G$1), AND(D306='club records'!$F$2, E306&gt;='club records'!$G$2), AND(D306='club records'!$F$3, E306&gt;='club records'!$G$3),AND(D306='club records'!$F$4, E306&gt;='club records'!$G$4), AND(D306='club records'!$F$5, E306&gt;='club records'!$G$5))), "CR", " ")</f>
        <v xml:space="preserve"> </v>
      </c>
      <c r="V306" s="22" t="str">
        <f>IF(AND(A306="long jump", OR(AND(D306='club records'!$F$6, E306&gt;='club records'!$G$6), AND(D306='club records'!$F$7, E306&gt;='club records'!$G$7), AND(D306='club records'!$F$8, E306&gt;='club records'!$G$8), AND(D306='club records'!$F$9, E306&gt;='club records'!$G$9), AND(D306='club records'!$F$10, E306&gt;='club records'!$G$10))), "CR", " ")</f>
        <v xml:space="preserve"> </v>
      </c>
      <c r="W306" s="22" t="str">
        <f>IF(AND(A306="triple jump", OR(AND(D306='club records'!$F$11, E306&gt;='club records'!$G$11), AND(D306='club records'!$F$12, E306&gt;='club records'!$G$12), AND(D306='club records'!$F$13, E306&gt;='club records'!$G$13), AND(D306='club records'!$F$14, E306&gt;='club records'!$G$14), AND(D306='club records'!$F$15, E306&gt;='club records'!$G$15))), "CR", " ")</f>
        <v xml:space="preserve"> </v>
      </c>
      <c r="X306" s="22" t="str">
        <f>IF(AND(A306="pole vault", OR(AND(D306='club records'!$F$16, E306&gt;='club records'!$G$16), AND(D306='club records'!$F$17, E306&gt;='club records'!$G$17), AND(D306='club records'!$F$18, E306&gt;='club records'!$G$18), AND(D306='club records'!$F$19, E306&gt;='club records'!$G$19), AND(D306='club records'!$F$20, E306&gt;='club records'!$G$20))), "CR", " ")</f>
        <v xml:space="preserve"> </v>
      </c>
      <c r="Y306" s="22" t="str">
        <f>IF(AND(A306="discus 0.75", AND(D306='club records'!$F$21, E306&gt;='club records'!$G$21)), "CR", " ")</f>
        <v xml:space="preserve"> </v>
      </c>
      <c r="Z306" s="22" t="str">
        <f>IF(AND(A306="discus 1", OR(AND(D306='club records'!$F$22, E306&gt;='club records'!$G$22), AND(D306='club records'!$F$23, E306&gt;='club records'!$G$23), AND(D306='club records'!$F$24, E306&gt;='club records'!$G$24), AND(D306='club records'!$F$25, E306&gt;='club records'!$G$25))), "CR", " ")</f>
        <v xml:space="preserve"> </v>
      </c>
      <c r="AA306" s="22" t="str">
        <f>IF(AND(A306="hammer 3", OR(AND(D306='club records'!$F$26, E306&gt;='club records'!$G$26), AND(D306='club records'!$F$27, E306&gt;='club records'!$G$27), AND(D306='club records'!$F$28, E306&gt;='club records'!$G$28))), "CR", " ")</f>
        <v xml:space="preserve"> </v>
      </c>
      <c r="AB306" s="22" t="str">
        <f>IF(AND(A306="hammer 4", OR(AND(D306='club records'!$F$29, E306&gt;='club records'!$G$29), AND(D306='club records'!$F$30, E306&gt;='club records'!$G$30))), "CR", " ")</f>
        <v xml:space="preserve"> </v>
      </c>
      <c r="AC306" s="22" t="str">
        <f>IF(AND(A306="javelin 400", AND(D306='club records'!$F$31, E306&gt;='club records'!$G$31)), "CR", " ")</f>
        <v xml:space="preserve"> </v>
      </c>
      <c r="AD306" s="22" t="str">
        <f>IF(AND(A306="javelin 500", OR(AND(D306='club records'!$F$32, E306&gt;='club records'!$G$32), AND(D306='club records'!$F$33, E306&gt;='club records'!$G$33))), "CR", " ")</f>
        <v xml:space="preserve"> </v>
      </c>
      <c r="AE306" s="22" t="str">
        <f>IF(AND(A306="javelin 600", OR(AND(D306='club records'!$F$34, E306&gt;='club records'!$G$34), AND(D306='club records'!$F$35, E306&gt;='club records'!$G$35))), "CR", " ")</f>
        <v xml:space="preserve"> </v>
      </c>
      <c r="AF306" s="22" t="str">
        <f>IF(AND(A306="shot 2.72", AND(D306='club records'!$F$36, E306&gt;='club records'!$G$36)), "CR", " ")</f>
        <v xml:space="preserve"> </v>
      </c>
      <c r="AG306" s="22" t="str">
        <f>IF(AND(A306="shot 3", OR(AND(D306='club records'!$F$37, E306&gt;='club records'!$G$37), AND(D306='club records'!$F$38, E306&gt;='club records'!$G$38))), "CR", " ")</f>
        <v xml:space="preserve"> </v>
      </c>
      <c r="AH306" s="22" t="str">
        <f>IF(AND(A306="shot 4", OR(AND(D306='club records'!$F$39, E306&gt;='club records'!$G$39), AND(D306='club records'!$F$40, E306&gt;='club records'!$G$40))), "CR", " ")</f>
        <v xml:space="preserve"> </v>
      </c>
      <c r="AI306" s="22" t="str">
        <f>IF(AND(A306="70H", AND(D306='club records'!$J$6, E306&lt;='club records'!$K$6)), "CR", " ")</f>
        <v xml:space="preserve"> </v>
      </c>
      <c r="AJ306" s="22" t="str">
        <f>IF(AND(A306="75H", AND(D306='club records'!$J$7, E306&lt;='club records'!$K$7)), "CR", " ")</f>
        <v xml:space="preserve"> </v>
      </c>
      <c r="AK306" s="22" t="str">
        <f>IF(AND(A306="80H", AND(D306='club records'!$J$8, E306&lt;='club records'!$K$8)), "CR", " ")</f>
        <v xml:space="preserve"> </v>
      </c>
      <c r="AL306" s="22" t="str">
        <f>IF(AND(A306="100H", OR(AND(D306='club records'!$J$9, E306&lt;='club records'!$K$9), AND(D306='club records'!$J$10, E306&lt;='club records'!$K$10))), "CR", " ")</f>
        <v xml:space="preserve"> </v>
      </c>
      <c r="AM306" s="22" t="str">
        <f>IF(AND(A306="300H", AND(D306='club records'!$J$11, E306&lt;='club records'!$K$11)), "CR", " ")</f>
        <v xml:space="preserve"> </v>
      </c>
      <c r="AN306" s="22" t="str">
        <f>IF(AND(A306="400H", OR(AND(D306='club records'!$J$12, E306&lt;='club records'!$K$12), AND(D306='club records'!$J$13, E306&lt;='club records'!$K$13), AND(D306='club records'!$J$14, E306&lt;='club records'!$K$14))), "CR", " ")</f>
        <v xml:space="preserve"> </v>
      </c>
      <c r="AO306" s="22" t="str">
        <f>IF(AND(A306="1500SC", OR(AND(D306='club records'!$J$15, E306&lt;='club records'!$K$15), AND(D306='club records'!$J$16, E306&lt;='club records'!$K$16))), "CR", " ")</f>
        <v xml:space="preserve"> </v>
      </c>
      <c r="AP306" s="22" t="str">
        <f>IF(AND(A306="2000SC", OR(AND(D306='club records'!$J$18, E306&lt;='club records'!$K$18), AND(D306='club records'!$J$19, E306&lt;='club records'!$K$19))), "CR", " ")</f>
        <v xml:space="preserve"> </v>
      </c>
      <c r="AQ306" s="22" t="str">
        <f>IF(AND(A306="3000SC", AND(D306='club records'!$J$21, E306&lt;='club records'!$K$21)), "CR", " ")</f>
        <v xml:space="preserve"> </v>
      </c>
      <c r="AR306" s="21" t="str">
        <f>IF(AND(A306="4x100", OR(AND(D306='club records'!$N$1, E306&lt;='club records'!$O$1), AND(D306='club records'!$N$2, E306&lt;='club records'!$O$2), AND(D306='club records'!$N$3, E306&lt;='club records'!$O$3), AND(D306='club records'!$N$4, E306&lt;='club records'!$O$4), AND(D306='club records'!$N$5, E306&lt;='club records'!$O$5))), "CR", " ")</f>
        <v xml:space="preserve"> </v>
      </c>
      <c r="AS306" s="21" t="str">
        <f>IF(AND(A306="4x200", OR(AND(D306='club records'!$N$6, E306&lt;='club records'!$O$6), AND(D306='club records'!$N$7, E306&lt;='club records'!$O$7), AND(D306='club records'!$N$8, E306&lt;='club records'!$O$8), AND(D306='club records'!$N$9, E306&lt;='club records'!$O$9), AND(D306='club records'!$N$10, E306&lt;='club records'!$O$10))), "CR", " ")</f>
        <v xml:space="preserve"> </v>
      </c>
      <c r="AT306" s="21" t="str">
        <f>IF(AND(A306="4x300", OR(AND(D306='club records'!$N$11, E306&lt;='club records'!$O$11), AND(D306='club records'!$N$12, E306&lt;='club records'!$O$12))), "CR", " ")</f>
        <v xml:space="preserve"> </v>
      </c>
      <c r="AU306" s="21" t="str">
        <f>IF(AND(A306="4x400", OR(AND(D306='club records'!$N$13, E306&lt;='club records'!$O$13), AND(D306='club records'!$N$14, E306&lt;='club records'!$O$14), AND(D306='club records'!$N$15, E306&lt;='club records'!$O$15))), "CR", " ")</f>
        <v xml:space="preserve"> </v>
      </c>
      <c r="AV306" s="21" t="str">
        <f>IF(AND(A306="3x800", OR(AND(D306='club records'!$N$16, E306&lt;='club records'!$O$16), AND(D306='club records'!$N$17, E306&lt;='club records'!$O$17), AND(D306='club records'!$N$18, E306&lt;='club records'!$O$18), AND(D306='club records'!$N$19, E306&lt;='club records'!$O$19))), "CR", " ")</f>
        <v xml:space="preserve"> </v>
      </c>
      <c r="AW306" s="21" t="str">
        <f>IF(AND(A306="pentathlon", OR(AND(D306='club records'!$N$21, E306&gt;='club records'!$O$21), AND(D306='club records'!$N$22, E306&gt;='club records'!$O$22), AND(D306='club records'!$N$23, E306&gt;='club records'!$O$23), AND(D306='club records'!$N$24, E306&gt;='club records'!$O$24), AND(D306='club records'!$N$25, E306&gt;='club records'!$O$25))), "CR", " ")</f>
        <v xml:space="preserve"> </v>
      </c>
      <c r="AX306" s="21" t="str">
        <f>IF(AND(A306="heptathlon", OR(AND(D306='club records'!$N$26, E306&gt;='club records'!$O$26), AND(D306='club records'!$N$27, E306&gt;='club records'!$O$27), AND(D306='club records'!$N$28, E306&gt;='club records'!$O$28), )), "CR", " ")</f>
        <v xml:space="preserve"> </v>
      </c>
    </row>
    <row r="307" spans="1:50" ht="15" x14ac:dyDescent="0.25">
      <c r="B307" s="2" t="s">
        <v>210</v>
      </c>
      <c r="C307" s="2" t="s">
        <v>211</v>
      </c>
      <c r="D307" s="13" t="s">
        <v>46</v>
      </c>
      <c r="F307" s="23"/>
      <c r="I307" s="20" t="str">
        <f>IF(OR(K307="CR", J307="CR", L307="CR", M307="CR", N307="CR", O307="CR", P307="CR", Q307="CR", R307="CR", S307="CR",T307="CR", U307="CR", V307="CR", W307="CR", X307="CR", Y307="CR", Z307="CR", AA307="CR", AB307="CR", AC307="CR", AD307="CR", AE307="CR", AF307="CR", AG307="CR", AH307="CR", AI307="CR", AJ307="CR", AK307="CR", AL307="CR", AM307="CR", AN307="CR", AO307="CR", AP307="CR", AQ307="CR", AR307="CR", AS307="CR", AT307="CR", AU307="CR", AV307="CR", AW307="CR", AX307="CR"), "***CLUB RECORD***", "")</f>
        <v/>
      </c>
      <c r="J307" s="21" t="str">
        <f>IF(AND(A307=100, OR(AND(D307='club records'!$B$6, E307&lt;='club records'!$C$6), AND(D307='club records'!$B$7, E307&lt;='club records'!$C$7), AND(D307='club records'!$B$8, E307&lt;='club records'!$C$8), AND(D307='club records'!$B$9, E307&lt;='club records'!$C$9), AND(D307='club records'!$B$10, E307&lt;='club records'!$C$10))),"CR"," ")</f>
        <v xml:space="preserve"> </v>
      </c>
      <c r="K307" s="21" t="str">
        <f>IF(AND(A307=200, OR(AND(D307='club records'!$B$11, E307&lt;='club records'!$C$11), AND(D307='club records'!$B$12, E307&lt;='club records'!$C$12), AND(D307='club records'!$B$13, E307&lt;='club records'!$C$13), AND(D307='club records'!$B$14, E307&lt;='club records'!$C$14), AND(D307='club records'!$B$15, E307&lt;='club records'!$C$15))),"CR"," ")</f>
        <v xml:space="preserve"> </v>
      </c>
      <c r="L307" s="21" t="str">
        <f>IF(AND(A307=300, OR(AND(D307='club records'!$B$16, E307&lt;='club records'!$C$16), AND(D307='club records'!$B$17, E307&lt;='club records'!$C$17))),"CR"," ")</f>
        <v xml:space="preserve"> </v>
      </c>
      <c r="M307" s="21" t="str">
        <f>IF(AND(A307=400, OR(AND(D307='club records'!$B$19, E307&lt;='club records'!$C$19), AND(D307='club records'!$B$20, E307&lt;='club records'!$C$20), AND(D307='club records'!$B$21, E307&lt;='club records'!$C$21))),"CR"," ")</f>
        <v xml:space="preserve"> </v>
      </c>
      <c r="N307" s="21" t="str">
        <f>IF(AND(A307=800, OR(AND(D307='club records'!$B$22, E307&lt;='club records'!$C$22), AND(D307='club records'!$B$23, E307&lt;='club records'!$C$23), AND(D307='club records'!$B$24, E307&lt;='club records'!$C$24), AND(D307='club records'!$B$25, E307&lt;='club records'!$C$25), AND(D307='club records'!$B$26, E307&lt;='club records'!$C$26))),"CR"," ")</f>
        <v xml:space="preserve"> </v>
      </c>
      <c r="O307" s="21" t="str">
        <f>IF(AND(A307=1200, AND(D307='club records'!$B$28, E307&lt;='club records'!$C$28)),"CR"," ")</f>
        <v xml:space="preserve"> </v>
      </c>
      <c r="P307" s="21" t="str">
        <f>IF(AND(A307=1500, OR(AND(D307='club records'!$B$29, E307&lt;='club records'!$C$29), AND(D307='club records'!$B$30, E307&lt;='club records'!$C$30), AND(D307='club records'!$B$31, E307&lt;='club records'!$C$31), AND(D307='club records'!$B$32, E307&lt;='club records'!$C$32), AND(D307='club records'!$B$33, E307&lt;='club records'!$C$33))),"CR"," ")</f>
        <v xml:space="preserve"> </v>
      </c>
      <c r="Q307" s="21" t="str">
        <f>IF(AND(A307="1M", AND(D307='club records'!$B$37,E307&lt;='club records'!$C$37)),"CR"," ")</f>
        <v xml:space="preserve"> </v>
      </c>
      <c r="R307" s="21" t="str">
        <f>IF(AND(A307=3000, OR(AND(D307='club records'!$B$39, E307&lt;='club records'!$C$39), AND(D307='club records'!$B$40, E307&lt;='club records'!$C$40), AND(D307='club records'!$B$41, E307&lt;='club records'!$C$41))),"CR"," ")</f>
        <v xml:space="preserve"> </v>
      </c>
      <c r="S307" s="21" t="str">
        <f>IF(AND(A307=5000, OR(AND(D307='club records'!$B$42, E307&lt;='club records'!$C$42), AND(D307='club records'!$B$43, E307&lt;='club records'!$C$43))),"CR"," ")</f>
        <v xml:space="preserve"> </v>
      </c>
      <c r="T307" s="21" t="str">
        <f>IF(AND(A307=10000, OR(AND(D307='club records'!$B$44, E307&lt;='club records'!$C$44), AND(D307='club records'!$B$45, E307&lt;='club records'!$C$45))),"CR"," ")</f>
        <v xml:space="preserve"> </v>
      </c>
      <c r="U307" s="22" t="str">
        <f>IF(AND(A307="high jump", OR(AND(D307='club records'!$F$1, E307&gt;='club records'!$G$1), AND(D307='club records'!$F$2, E307&gt;='club records'!$G$2), AND(D307='club records'!$F$3, E307&gt;='club records'!$G$3),AND(D307='club records'!$F$4, E307&gt;='club records'!$G$4), AND(D307='club records'!$F$5, E307&gt;='club records'!$G$5))), "CR", " ")</f>
        <v xml:space="preserve"> </v>
      </c>
      <c r="V307" s="22" t="str">
        <f>IF(AND(A307="long jump", OR(AND(D307='club records'!$F$6, E307&gt;='club records'!$G$6), AND(D307='club records'!$F$7, E307&gt;='club records'!$G$7), AND(D307='club records'!$F$8, E307&gt;='club records'!$G$8), AND(D307='club records'!$F$9, E307&gt;='club records'!$G$9), AND(D307='club records'!$F$10, E307&gt;='club records'!$G$10))), "CR", " ")</f>
        <v xml:space="preserve"> </v>
      </c>
      <c r="W307" s="22" t="str">
        <f>IF(AND(A307="triple jump", OR(AND(D307='club records'!$F$11, E307&gt;='club records'!$G$11), AND(D307='club records'!$F$12, E307&gt;='club records'!$G$12), AND(D307='club records'!$F$13, E307&gt;='club records'!$G$13), AND(D307='club records'!$F$14, E307&gt;='club records'!$G$14), AND(D307='club records'!$F$15, E307&gt;='club records'!$G$15))), "CR", " ")</f>
        <v xml:space="preserve"> </v>
      </c>
      <c r="X307" s="22" t="str">
        <f>IF(AND(A307="pole vault", OR(AND(D307='club records'!$F$16, E307&gt;='club records'!$G$16), AND(D307='club records'!$F$17, E307&gt;='club records'!$G$17), AND(D307='club records'!$F$18, E307&gt;='club records'!$G$18), AND(D307='club records'!$F$19, E307&gt;='club records'!$G$19), AND(D307='club records'!$F$20, E307&gt;='club records'!$G$20))), "CR", " ")</f>
        <v xml:space="preserve"> </v>
      </c>
      <c r="Y307" s="22" t="str">
        <f>IF(AND(A307="discus 0.75", AND(D307='club records'!$F$21, E307&gt;='club records'!$G$21)), "CR", " ")</f>
        <v xml:space="preserve"> </v>
      </c>
      <c r="Z307" s="22" t="str">
        <f>IF(AND(A307="discus 1", OR(AND(D307='club records'!$F$22, E307&gt;='club records'!$G$22), AND(D307='club records'!$F$23, E307&gt;='club records'!$G$23), AND(D307='club records'!$F$24, E307&gt;='club records'!$G$24), AND(D307='club records'!$F$25, E307&gt;='club records'!$G$25))), "CR", " ")</f>
        <v xml:space="preserve"> </v>
      </c>
      <c r="AA307" s="22" t="str">
        <f>IF(AND(A307="hammer 3", OR(AND(D307='club records'!$F$26, E307&gt;='club records'!$G$26), AND(D307='club records'!$F$27, E307&gt;='club records'!$G$27), AND(D307='club records'!$F$28, E307&gt;='club records'!$G$28))), "CR", " ")</f>
        <v xml:space="preserve"> </v>
      </c>
      <c r="AB307" s="22" t="str">
        <f>IF(AND(A307="hammer 4", OR(AND(D307='club records'!$F$29, E307&gt;='club records'!$G$29), AND(D307='club records'!$F$30, E307&gt;='club records'!$G$30))), "CR", " ")</f>
        <v xml:space="preserve"> </v>
      </c>
      <c r="AC307" s="22" t="str">
        <f>IF(AND(A307="javelin 400", AND(D307='club records'!$F$31, E307&gt;='club records'!$G$31)), "CR", " ")</f>
        <v xml:space="preserve"> </v>
      </c>
      <c r="AD307" s="22" t="str">
        <f>IF(AND(A307="javelin 500", OR(AND(D307='club records'!$F$32, E307&gt;='club records'!$G$32), AND(D307='club records'!$F$33, E307&gt;='club records'!$G$33))), "CR", " ")</f>
        <v xml:space="preserve"> </v>
      </c>
      <c r="AE307" s="22" t="str">
        <f>IF(AND(A307="javelin 600", OR(AND(D307='club records'!$F$34, E307&gt;='club records'!$G$34), AND(D307='club records'!$F$35, E307&gt;='club records'!$G$35))), "CR", " ")</f>
        <v xml:space="preserve"> </v>
      </c>
      <c r="AF307" s="22" t="str">
        <f>IF(AND(A307="shot 2.72", AND(D307='club records'!$F$36, E307&gt;='club records'!$G$36)), "CR", " ")</f>
        <v xml:space="preserve"> </v>
      </c>
      <c r="AG307" s="22" t="str">
        <f>IF(AND(A307="shot 3", OR(AND(D307='club records'!$F$37, E307&gt;='club records'!$G$37), AND(D307='club records'!$F$38, E307&gt;='club records'!$G$38))), "CR", " ")</f>
        <v xml:space="preserve"> </v>
      </c>
      <c r="AH307" s="22" t="str">
        <f>IF(AND(A307="shot 4", OR(AND(D307='club records'!$F$39, E307&gt;='club records'!$G$39), AND(D307='club records'!$F$40, E307&gt;='club records'!$G$40))), "CR", " ")</f>
        <v xml:space="preserve"> </v>
      </c>
      <c r="AI307" s="22" t="str">
        <f>IF(AND(A307="70H", AND(D307='club records'!$J$6, E307&lt;='club records'!$K$6)), "CR", " ")</f>
        <v xml:space="preserve"> </v>
      </c>
      <c r="AJ307" s="22" t="str">
        <f>IF(AND(A307="75H", AND(D307='club records'!$J$7, E307&lt;='club records'!$K$7)), "CR", " ")</f>
        <v xml:space="preserve"> </v>
      </c>
      <c r="AK307" s="22" t="str">
        <f>IF(AND(A307="80H", AND(D307='club records'!$J$8, E307&lt;='club records'!$K$8)), "CR", " ")</f>
        <v xml:space="preserve"> </v>
      </c>
      <c r="AL307" s="22" t="str">
        <f>IF(AND(A307="100H", OR(AND(D307='club records'!$J$9, E307&lt;='club records'!$K$9), AND(D307='club records'!$J$10, E307&lt;='club records'!$K$10))), "CR", " ")</f>
        <v xml:space="preserve"> </v>
      </c>
      <c r="AM307" s="22" t="str">
        <f>IF(AND(A307="300H", AND(D307='club records'!$J$11, E307&lt;='club records'!$K$11)), "CR", " ")</f>
        <v xml:space="preserve"> </v>
      </c>
      <c r="AN307" s="22" t="str">
        <f>IF(AND(A307="400H", OR(AND(D307='club records'!$J$12, E307&lt;='club records'!$K$12), AND(D307='club records'!$J$13, E307&lt;='club records'!$K$13), AND(D307='club records'!$J$14, E307&lt;='club records'!$K$14))), "CR", " ")</f>
        <v xml:space="preserve"> </v>
      </c>
      <c r="AO307" s="22" t="str">
        <f>IF(AND(A307="1500SC", OR(AND(D307='club records'!$J$15, E307&lt;='club records'!$K$15), AND(D307='club records'!$J$16, E307&lt;='club records'!$K$16))), "CR", " ")</f>
        <v xml:space="preserve"> </v>
      </c>
      <c r="AP307" s="22" t="str">
        <f>IF(AND(A307="2000SC", OR(AND(D307='club records'!$J$18, E307&lt;='club records'!$K$18), AND(D307='club records'!$J$19, E307&lt;='club records'!$K$19))), "CR", " ")</f>
        <v xml:space="preserve"> </v>
      </c>
      <c r="AQ307" s="22" t="str">
        <f>IF(AND(A307="3000SC", AND(D307='club records'!$J$21, E307&lt;='club records'!$K$21)), "CR", " ")</f>
        <v xml:space="preserve"> </v>
      </c>
      <c r="AR307" s="21" t="str">
        <f>IF(AND(A307="4x100", OR(AND(D307='club records'!$N$1, E307&lt;='club records'!$O$1), AND(D307='club records'!$N$2, E307&lt;='club records'!$O$2), AND(D307='club records'!$N$3, E307&lt;='club records'!$O$3), AND(D307='club records'!$N$4, E307&lt;='club records'!$O$4), AND(D307='club records'!$N$5, E307&lt;='club records'!$O$5))), "CR", " ")</f>
        <v xml:space="preserve"> </v>
      </c>
      <c r="AS307" s="21" t="str">
        <f>IF(AND(A307="4x200", OR(AND(D307='club records'!$N$6, E307&lt;='club records'!$O$6), AND(D307='club records'!$N$7, E307&lt;='club records'!$O$7), AND(D307='club records'!$N$8, E307&lt;='club records'!$O$8), AND(D307='club records'!$N$9, E307&lt;='club records'!$O$9), AND(D307='club records'!$N$10, E307&lt;='club records'!$O$10))), "CR", " ")</f>
        <v xml:space="preserve"> </v>
      </c>
      <c r="AT307" s="21" t="str">
        <f>IF(AND(A307="4x300", OR(AND(D307='club records'!$N$11, E307&lt;='club records'!$O$11), AND(D307='club records'!$N$12, E307&lt;='club records'!$O$12))), "CR", " ")</f>
        <v xml:space="preserve"> </v>
      </c>
      <c r="AU307" s="21" t="str">
        <f>IF(AND(A307="4x400", OR(AND(D307='club records'!$N$13, E307&lt;='club records'!$O$13), AND(D307='club records'!$N$14, E307&lt;='club records'!$O$14), AND(D307='club records'!$N$15, E307&lt;='club records'!$O$15))), "CR", " ")</f>
        <v xml:space="preserve"> </v>
      </c>
      <c r="AV307" s="21" t="str">
        <f>IF(AND(A307="3x800", OR(AND(D307='club records'!$N$16, E307&lt;='club records'!$O$16), AND(D307='club records'!$N$17, E307&lt;='club records'!$O$17), AND(D307='club records'!$N$18, E307&lt;='club records'!$O$18), AND(D307='club records'!$N$19, E307&lt;='club records'!$O$19))), "CR", " ")</f>
        <v xml:space="preserve"> </v>
      </c>
      <c r="AW307" s="21" t="str">
        <f>IF(AND(A307="pentathlon", OR(AND(D307='club records'!$N$21, E307&gt;='club records'!$O$21), AND(D307='club records'!$N$22, E307&gt;='club records'!$O$22), AND(D307='club records'!$N$23, E307&gt;='club records'!$O$23), AND(D307='club records'!$N$24, E307&gt;='club records'!$O$24), AND(D307='club records'!$N$25, E307&gt;='club records'!$O$25))), "CR", " ")</f>
        <v xml:space="preserve"> </v>
      </c>
      <c r="AX307" s="21" t="str">
        <f>IF(AND(A307="heptathlon", OR(AND(D307='club records'!$N$26, E307&gt;='club records'!$O$26), AND(D307='club records'!$N$27, E307&gt;='club records'!$O$27), AND(D307='club records'!$N$28, E307&gt;='club records'!$O$28), )), "CR", " ")</f>
        <v xml:space="preserve"> </v>
      </c>
    </row>
    <row r="308" spans="1:50" ht="15" x14ac:dyDescent="0.25">
      <c r="B308" s="2" t="s">
        <v>24</v>
      </c>
      <c r="C308" s="2" t="s">
        <v>37</v>
      </c>
      <c r="D308" s="13" t="s">
        <v>46</v>
      </c>
      <c r="I308" s="20" t="str">
        <f>IF(OR(K308="CR", J308="CR", L308="CR", M308="CR", N308="CR", O308="CR", P308="CR", Q308="CR", R308="CR", S308="CR",T308="CR", U308="CR", V308="CR", W308="CR", X308="CR", Y308="CR", Z308="CR", AA308="CR", AB308="CR", AC308="CR", AD308="CR", AE308="CR", AF308="CR", AG308="CR", AH308="CR", AI308="CR", AJ308="CR", AK308="CR", AL308="CR", AM308="CR", AN308="CR", AO308="CR", AP308="CR", AQ308="CR", AR308="CR", AS308="CR", AT308="CR", AU308="CR", AV308="CR", AW308="CR", AX308="CR"), "***CLUB RECORD***", "")</f>
        <v/>
      </c>
      <c r="J308" s="21" t="str">
        <f>IF(AND(A308=100, OR(AND(D308='club records'!$B$6, E308&lt;='club records'!$C$6), AND(D308='club records'!$B$7, E308&lt;='club records'!$C$7), AND(D308='club records'!$B$8, E308&lt;='club records'!$C$8), AND(D308='club records'!$B$9, E308&lt;='club records'!$C$9), AND(D308='club records'!$B$10, E308&lt;='club records'!$C$10))),"CR"," ")</f>
        <v xml:space="preserve"> </v>
      </c>
      <c r="K308" s="21" t="str">
        <f>IF(AND(A308=200, OR(AND(D308='club records'!$B$11, E308&lt;='club records'!$C$11), AND(D308='club records'!$B$12, E308&lt;='club records'!$C$12), AND(D308='club records'!$B$13, E308&lt;='club records'!$C$13), AND(D308='club records'!$B$14, E308&lt;='club records'!$C$14), AND(D308='club records'!$B$15, E308&lt;='club records'!$C$15))),"CR"," ")</f>
        <v xml:space="preserve"> </v>
      </c>
      <c r="L308" s="21" t="str">
        <f>IF(AND(A308=300, OR(AND(D308='club records'!$B$16, E308&lt;='club records'!$C$16), AND(D308='club records'!$B$17, E308&lt;='club records'!$C$17))),"CR"," ")</f>
        <v xml:space="preserve"> </v>
      </c>
      <c r="M308" s="21" t="str">
        <f>IF(AND(A308=400, OR(AND(D308='club records'!$B$19, E308&lt;='club records'!$C$19), AND(D308='club records'!$B$20, E308&lt;='club records'!$C$20), AND(D308='club records'!$B$21, E308&lt;='club records'!$C$21))),"CR"," ")</f>
        <v xml:space="preserve"> </v>
      </c>
      <c r="N308" s="21" t="str">
        <f>IF(AND(A308=800, OR(AND(D308='club records'!$B$22, E308&lt;='club records'!$C$22), AND(D308='club records'!$B$23, E308&lt;='club records'!$C$23), AND(D308='club records'!$B$24, E308&lt;='club records'!$C$24), AND(D308='club records'!$B$25, E308&lt;='club records'!$C$25), AND(D308='club records'!$B$26, E308&lt;='club records'!$C$26))),"CR"," ")</f>
        <v xml:space="preserve"> </v>
      </c>
      <c r="O308" s="21" t="str">
        <f>IF(AND(A308=1200, AND(D308='club records'!$B$28, E308&lt;='club records'!$C$28)),"CR"," ")</f>
        <v xml:space="preserve"> </v>
      </c>
      <c r="P308" s="21" t="str">
        <f>IF(AND(A308=1500, OR(AND(D308='club records'!$B$29, E308&lt;='club records'!$C$29), AND(D308='club records'!$B$30, E308&lt;='club records'!$C$30), AND(D308='club records'!$B$31, E308&lt;='club records'!$C$31), AND(D308='club records'!$B$32, E308&lt;='club records'!$C$32), AND(D308='club records'!$B$33, E308&lt;='club records'!$C$33))),"CR"," ")</f>
        <v xml:space="preserve"> </v>
      </c>
      <c r="Q308" s="21" t="str">
        <f>IF(AND(A308="1M", AND(D308='club records'!$B$37,E308&lt;='club records'!$C$37)),"CR"," ")</f>
        <v xml:space="preserve"> </v>
      </c>
      <c r="R308" s="21" t="str">
        <f>IF(AND(A308=3000, OR(AND(D308='club records'!$B$39, E308&lt;='club records'!$C$39), AND(D308='club records'!$B$40, E308&lt;='club records'!$C$40), AND(D308='club records'!$B$41, E308&lt;='club records'!$C$41))),"CR"," ")</f>
        <v xml:space="preserve"> </v>
      </c>
      <c r="S308" s="21" t="str">
        <f>IF(AND(A308=5000, OR(AND(D308='club records'!$B$42, E308&lt;='club records'!$C$42), AND(D308='club records'!$B$43, E308&lt;='club records'!$C$43))),"CR"," ")</f>
        <v xml:space="preserve"> </v>
      </c>
      <c r="T308" s="21" t="str">
        <f>IF(AND(A308=10000, OR(AND(D308='club records'!$B$44, E308&lt;='club records'!$C$44), AND(D308='club records'!$B$45, E308&lt;='club records'!$C$45))),"CR"," ")</f>
        <v xml:space="preserve"> </v>
      </c>
      <c r="U308" s="22" t="str">
        <f>IF(AND(A308="high jump", OR(AND(D308='club records'!$F$1, E308&gt;='club records'!$G$1), AND(D308='club records'!$F$2, E308&gt;='club records'!$G$2), AND(D308='club records'!$F$3, E308&gt;='club records'!$G$3),AND(D308='club records'!$F$4, E308&gt;='club records'!$G$4), AND(D308='club records'!$F$5, E308&gt;='club records'!$G$5))), "CR", " ")</f>
        <v xml:space="preserve"> </v>
      </c>
      <c r="V308" s="22" t="str">
        <f>IF(AND(A308="long jump", OR(AND(D308='club records'!$F$6, E308&gt;='club records'!$G$6), AND(D308='club records'!$F$7, E308&gt;='club records'!$G$7), AND(D308='club records'!$F$8, E308&gt;='club records'!$G$8), AND(D308='club records'!$F$9, E308&gt;='club records'!$G$9), AND(D308='club records'!$F$10, E308&gt;='club records'!$G$10))), "CR", " ")</f>
        <v xml:space="preserve"> </v>
      </c>
      <c r="W308" s="22" t="str">
        <f>IF(AND(A308="triple jump", OR(AND(D308='club records'!$F$11, E308&gt;='club records'!$G$11), AND(D308='club records'!$F$12, E308&gt;='club records'!$G$12), AND(D308='club records'!$F$13, E308&gt;='club records'!$G$13), AND(D308='club records'!$F$14, E308&gt;='club records'!$G$14), AND(D308='club records'!$F$15, E308&gt;='club records'!$G$15))), "CR", " ")</f>
        <v xml:space="preserve"> </v>
      </c>
      <c r="X308" s="22" t="str">
        <f>IF(AND(A308="pole vault", OR(AND(D308='club records'!$F$16, E308&gt;='club records'!$G$16), AND(D308='club records'!$F$17, E308&gt;='club records'!$G$17), AND(D308='club records'!$F$18, E308&gt;='club records'!$G$18), AND(D308='club records'!$F$19, E308&gt;='club records'!$G$19), AND(D308='club records'!$F$20, E308&gt;='club records'!$G$20))), "CR", " ")</f>
        <v xml:space="preserve"> </v>
      </c>
      <c r="Y308" s="22" t="str">
        <f>IF(AND(A308="discus 0.75", AND(D308='club records'!$F$21, E308&gt;='club records'!$G$21)), "CR", " ")</f>
        <v xml:space="preserve"> </v>
      </c>
      <c r="Z308" s="22" t="str">
        <f>IF(AND(A308="discus 1", OR(AND(D308='club records'!$F$22, E308&gt;='club records'!$G$22), AND(D308='club records'!$F$23, E308&gt;='club records'!$G$23), AND(D308='club records'!$F$24, E308&gt;='club records'!$G$24), AND(D308='club records'!$F$25, E308&gt;='club records'!$G$25))), "CR", " ")</f>
        <v xml:space="preserve"> </v>
      </c>
      <c r="AA308" s="22" t="str">
        <f>IF(AND(A308="hammer 3", OR(AND(D308='club records'!$F$26, E308&gt;='club records'!$G$26), AND(D308='club records'!$F$27, E308&gt;='club records'!$G$27), AND(D308='club records'!$F$28, E308&gt;='club records'!$G$28))), "CR", " ")</f>
        <v xml:space="preserve"> </v>
      </c>
      <c r="AB308" s="22" t="str">
        <f>IF(AND(A308="hammer 4", OR(AND(D308='club records'!$F$29, E308&gt;='club records'!$G$29), AND(D308='club records'!$F$30, E308&gt;='club records'!$G$30))), "CR", " ")</f>
        <v xml:space="preserve"> </v>
      </c>
      <c r="AC308" s="22" t="str">
        <f>IF(AND(A308="javelin 400", AND(D308='club records'!$F$31, E308&gt;='club records'!$G$31)), "CR", " ")</f>
        <v xml:space="preserve"> </v>
      </c>
      <c r="AD308" s="22" t="str">
        <f>IF(AND(A308="javelin 500", OR(AND(D308='club records'!$F$32, E308&gt;='club records'!$G$32), AND(D308='club records'!$F$33, E308&gt;='club records'!$G$33))), "CR", " ")</f>
        <v xml:space="preserve"> </v>
      </c>
      <c r="AE308" s="22" t="str">
        <f>IF(AND(A308="javelin 600", OR(AND(D308='club records'!$F$34, E308&gt;='club records'!$G$34), AND(D308='club records'!$F$35, E308&gt;='club records'!$G$35))), "CR", " ")</f>
        <v xml:space="preserve"> </v>
      </c>
      <c r="AF308" s="22" t="str">
        <f>IF(AND(A308="shot 2.72", AND(D308='club records'!$F$36, E308&gt;='club records'!$G$36)), "CR", " ")</f>
        <v xml:space="preserve"> </v>
      </c>
      <c r="AG308" s="22" t="str">
        <f>IF(AND(A308="shot 3", OR(AND(D308='club records'!$F$37, E308&gt;='club records'!$G$37), AND(D308='club records'!$F$38, E308&gt;='club records'!$G$38))), "CR", " ")</f>
        <v xml:space="preserve"> </v>
      </c>
      <c r="AH308" s="22" t="str">
        <f>IF(AND(A308="shot 4", OR(AND(D308='club records'!$F$39, E308&gt;='club records'!$G$39), AND(D308='club records'!$F$40, E308&gt;='club records'!$G$40))), "CR", " ")</f>
        <v xml:space="preserve"> </v>
      </c>
      <c r="AI308" s="22" t="str">
        <f>IF(AND(A308="70H", AND(D308='club records'!$J$6, E308&lt;='club records'!$K$6)), "CR", " ")</f>
        <v xml:space="preserve"> </v>
      </c>
      <c r="AJ308" s="22" t="str">
        <f>IF(AND(A308="75H", AND(D308='club records'!$J$7, E308&lt;='club records'!$K$7)), "CR", " ")</f>
        <v xml:space="preserve"> </v>
      </c>
      <c r="AK308" s="22" t="str">
        <f>IF(AND(A308="80H", AND(D308='club records'!$J$8, E308&lt;='club records'!$K$8)), "CR", " ")</f>
        <v xml:space="preserve"> </v>
      </c>
      <c r="AL308" s="22" t="str">
        <f>IF(AND(A308="100H", OR(AND(D308='club records'!$J$9, E308&lt;='club records'!$K$9), AND(D308='club records'!$J$10, E308&lt;='club records'!$K$10))), "CR", " ")</f>
        <v xml:space="preserve"> </v>
      </c>
      <c r="AM308" s="22" t="str">
        <f>IF(AND(A308="300H", AND(D308='club records'!$J$11, E308&lt;='club records'!$K$11)), "CR", " ")</f>
        <v xml:space="preserve"> </v>
      </c>
      <c r="AN308" s="22" t="str">
        <f>IF(AND(A308="400H", OR(AND(D308='club records'!$J$12, E308&lt;='club records'!$K$12), AND(D308='club records'!$J$13, E308&lt;='club records'!$K$13), AND(D308='club records'!$J$14, E308&lt;='club records'!$K$14))), "CR", " ")</f>
        <v xml:space="preserve"> </v>
      </c>
      <c r="AO308" s="22" t="str">
        <f>IF(AND(A308="1500SC", OR(AND(D308='club records'!$J$15, E308&lt;='club records'!$K$15), AND(D308='club records'!$J$16, E308&lt;='club records'!$K$16))), "CR", " ")</f>
        <v xml:space="preserve"> </v>
      </c>
      <c r="AP308" s="22" t="str">
        <f>IF(AND(A308="2000SC", OR(AND(D308='club records'!$J$18, E308&lt;='club records'!$K$18), AND(D308='club records'!$J$19, E308&lt;='club records'!$K$19))), "CR", " ")</f>
        <v xml:space="preserve"> </v>
      </c>
      <c r="AQ308" s="22" t="str">
        <f>IF(AND(A308="3000SC", AND(D308='club records'!$J$21, E308&lt;='club records'!$K$21)), "CR", " ")</f>
        <v xml:space="preserve"> </v>
      </c>
      <c r="AR308" s="21" t="str">
        <f>IF(AND(A308="4x100", OR(AND(D308='club records'!$N$1, E308&lt;='club records'!$O$1), AND(D308='club records'!$N$2, E308&lt;='club records'!$O$2), AND(D308='club records'!$N$3, E308&lt;='club records'!$O$3), AND(D308='club records'!$N$4, E308&lt;='club records'!$O$4), AND(D308='club records'!$N$5, E308&lt;='club records'!$O$5))), "CR", " ")</f>
        <v xml:space="preserve"> </v>
      </c>
      <c r="AS308" s="21" t="str">
        <f>IF(AND(A308="4x200", OR(AND(D308='club records'!$N$6, E308&lt;='club records'!$O$6), AND(D308='club records'!$N$7, E308&lt;='club records'!$O$7), AND(D308='club records'!$N$8, E308&lt;='club records'!$O$8), AND(D308='club records'!$N$9, E308&lt;='club records'!$O$9), AND(D308='club records'!$N$10, E308&lt;='club records'!$O$10))), "CR", " ")</f>
        <v xml:space="preserve"> </v>
      </c>
      <c r="AT308" s="21" t="str">
        <f>IF(AND(A308="4x300", OR(AND(D308='club records'!$N$11, E308&lt;='club records'!$O$11), AND(D308='club records'!$N$12, E308&lt;='club records'!$O$12))), "CR", " ")</f>
        <v xml:space="preserve"> </v>
      </c>
      <c r="AU308" s="21" t="str">
        <f>IF(AND(A308="4x400", OR(AND(D308='club records'!$N$13, E308&lt;='club records'!$O$13), AND(D308='club records'!$N$14, E308&lt;='club records'!$O$14), AND(D308='club records'!$N$15, E308&lt;='club records'!$O$15))), "CR", " ")</f>
        <v xml:space="preserve"> </v>
      </c>
      <c r="AV308" s="21" t="str">
        <f>IF(AND(A308="3x800", OR(AND(D308='club records'!$N$16, E308&lt;='club records'!$O$16), AND(D308='club records'!$N$17, E308&lt;='club records'!$O$17), AND(D308='club records'!$N$18, E308&lt;='club records'!$O$18), AND(D308='club records'!$N$19, E308&lt;='club records'!$O$19))), "CR", " ")</f>
        <v xml:space="preserve"> </v>
      </c>
      <c r="AW308" s="21" t="str">
        <f>IF(AND(A308="pentathlon", OR(AND(D308='club records'!$N$21, E308&gt;='club records'!$O$21), AND(D308='club records'!$N$22, E308&gt;='club records'!$O$22), AND(D308='club records'!$N$23, E308&gt;='club records'!$O$23), AND(D308='club records'!$N$24, E308&gt;='club records'!$O$24), AND(D308='club records'!$N$25, E308&gt;='club records'!$O$25))), "CR", " ")</f>
        <v xml:space="preserve"> </v>
      </c>
      <c r="AX308" s="21" t="str">
        <f>IF(AND(A308="heptathlon", OR(AND(D308='club records'!$N$26, E308&gt;='club records'!$O$26), AND(D308='club records'!$N$27, E308&gt;='club records'!$O$27), AND(D308='club records'!$N$28, E308&gt;='club records'!$O$28), )), "CR", " ")</f>
        <v xml:space="preserve"> </v>
      </c>
    </row>
    <row r="309" spans="1:50" ht="15" x14ac:dyDescent="0.25">
      <c r="B309" s="2" t="s">
        <v>147</v>
      </c>
      <c r="C309" s="2" t="s">
        <v>148</v>
      </c>
      <c r="D309" s="13" t="s">
        <v>46</v>
      </c>
      <c r="I309" s="20" t="str">
        <f>IF(OR(K309="CR", J309="CR", L309="CR", M309="CR", N309="CR", O309="CR", P309="CR", Q309="CR", R309="CR", S309="CR",T309="CR", U309="CR", V309="CR", W309="CR", X309="CR", Y309="CR", Z309="CR", AA309="CR", AB309="CR", AC309="CR", AD309="CR", AE309="CR", AF309="CR", AG309="CR", AH309="CR", AI309="CR", AJ309="CR", AK309="CR", AL309="CR", AM309="CR", AN309="CR", AO309="CR", AP309="CR", AQ309="CR", AR309="CR", AS309="CR", AT309="CR", AU309="CR", AV309="CR", AW309="CR", AX309="CR"), "***CLUB RECORD***", "")</f>
        <v/>
      </c>
      <c r="J309" s="21" t="str">
        <f>IF(AND(A309=100, OR(AND(D309='club records'!$B$6, E309&lt;='club records'!$C$6), AND(D309='club records'!$B$7, E309&lt;='club records'!$C$7), AND(D309='club records'!$B$8, E309&lt;='club records'!$C$8), AND(D309='club records'!$B$9, E309&lt;='club records'!$C$9), AND(D309='club records'!$B$10, E309&lt;='club records'!$C$10))),"CR"," ")</f>
        <v xml:space="preserve"> </v>
      </c>
      <c r="K309" s="21" t="str">
        <f>IF(AND(A309=200, OR(AND(D309='club records'!$B$11, E309&lt;='club records'!$C$11), AND(D309='club records'!$B$12, E309&lt;='club records'!$C$12), AND(D309='club records'!$B$13, E309&lt;='club records'!$C$13), AND(D309='club records'!$B$14, E309&lt;='club records'!$C$14), AND(D309='club records'!$B$15, E309&lt;='club records'!$C$15))),"CR"," ")</f>
        <v xml:space="preserve"> </v>
      </c>
      <c r="L309" s="21" t="str">
        <f>IF(AND(A309=300, OR(AND(D309='club records'!$B$16, E309&lt;='club records'!$C$16), AND(D309='club records'!$B$17, E309&lt;='club records'!$C$17))),"CR"," ")</f>
        <v xml:space="preserve"> </v>
      </c>
      <c r="M309" s="21" t="str">
        <f>IF(AND(A309=400, OR(AND(D309='club records'!$B$19, E309&lt;='club records'!$C$19), AND(D309='club records'!$B$20, E309&lt;='club records'!$C$20), AND(D309='club records'!$B$21, E309&lt;='club records'!$C$21))),"CR"," ")</f>
        <v xml:space="preserve"> </v>
      </c>
      <c r="N309" s="21" t="str">
        <f>IF(AND(A309=800, OR(AND(D309='club records'!$B$22, E309&lt;='club records'!$C$22), AND(D309='club records'!$B$23, E309&lt;='club records'!$C$23), AND(D309='club records'!$B$24, E309&lt;='club records'!$C$24), AND(D309='club records'!$B$25, E309&lt;='club records'!$C$25), AND(D309='club records'!$B$26, E309&lt;='club records'!$C$26))),"CR"," ")</f>
        <v xml:space="preserve"> </v>
      </c>
      <c r="O309" s="21" t="str">
        <f>IF(AND(A309=1200, AND(D309='club records'!$B$28, E309&lt;='club records'!$C$28)),"CR"," ")</f>
        <v xml:space="preserve"> </v>
      </c>
      <c r="P309" s="21" t="str">
        <f>IF(AND(A309=1500, OR(AND(D309='club records'!$B$29, E309&lt;='club records'!$C$29), AND(D309='club records'!$B$30, E309&lt;='club records'!$C$30), AND(D309='club records'!$B$31, E309&lt;='club records'!$C$31), AND(D309='club records'!$B$32, E309&lt;='club records'!$C$32), AND(D309='club records'!$B$33, E309&lt;='club records'!$C$33))),"CR"," ")</f>
        <v xml:space="preserve"> </v>
      </c>
      <c r="Q309" s="21" t="str">
        <f>IF(AND(A309="1M", AND(D309='club records'!$B$37,E309&lt;='club records'!$C$37)),"CR"," ")</f>
        <v xml:space="preserve"> </v>
      </c>
      <c r="R309" s="21" t="str">
        <f>IF(AND(A309=3000, OR(AND(D309='club records'!$B$39, E309&lt;='club records'!$C$39), AND(D309='club records'!$B$40, E309&lt;='club records'!$C$40), AND(D309='club records'!$B$41, E309&lt;='club records'!$C$41))),"CR"," ")</f>
        <v xml:space="preserve"> </v>
      </c>
      <c r="S309" s="21" t="str">
        <f>IF(AND(A309=5000, OR(AND(D309='club records'!$B$42, E309&lt;='club records'!$C$42), AND(D309='club records'!$B$43, E309&lt;='club records'!$C$43))),"CR"," ")</f>
        <v xml:space="preserve"> </v>
      </c>
      <c r="T309" s="21" t="str">
        <f>IF(AND(A309=10000, OR(AND(D309='club records'!$B$44, E309&lt;='club records'!$C$44), AND(D309='club records'!$B$45, E309&lt;='club records'!$C$45))),"CR"," ")</f>
        <v xml:space="preserve"> </v>
      </c>
      <c r="U309" s="22" t="str">
        <f>IF(AND(A309="high jump", OR(AND(D309='club records'!$F$1, E309&gt;='club records'!$G$1), AND(D309='club records'!$F$2, E309&gt;='club records'!$G$2), AND(D309='club records'!$F$3, E309&gt;='club records'!$G$3),AND(D309='club records'!$F$4, E309&gt;='club records'!$G$4), AND(D309='club records'!$F$5, E309&gt;='club records'!$G$5))), "CR", " ")</f>
        <v xml:space="preserve"> </v>
      </c>
      <c r="V309" s="22" t="str">
        <f>IF(AND(A309="long jump", OR(AND(D309='club records'!$F$6, E309&gt;='club records'!$G$6), AND(D309='club records'!$F$7, E309&gt;='club records'!$G$7), AND(D309='club records'!$F$8, E309&gt;='club records'!$G$8), AND(D309='club records'!$F$9, E309&gt;='club records'!$G$9), AND(D309='club records'!$F$10, E309&gt;='club records'!$G$10))), "CR", " ")</f>
        <v xml:space="preserve"> </v>
      </c>
      <c r="W309" s="22" t="str">
        <f>IF(AND(A309="triple jump", OR(AND(D309='club records'!$F$11, E309&gt;='club records'!$G$11), AND(D309='club records'!$F$12, E309&gt;='club records'!$G$12), AND(D309='club records'!$F$13, E309&gt;='club records'!$G$13), AND(D309='club records'!$F$14, E309&gt;='club records'!$G$14), AND(D309='club records'!$F$15, E309&gt;='club records'!$G$15))), "CR", " ")</f>
        <v xml:space="preserve"> </v>
      </c>
      <c r="X309" s="22" t="str">
        <f>IF(AND(A309="pole vault", OR(AND(D309='club records'!$F$16, E309&gt;='club records'!$G$16), AND(D309='club records'!$F$17, E309&gt;='club records'!$G$17), AND(D309='club records'!$F$18, E309&gt;='club records'!$G$18), AND(D309='club records'!$F$19, E309&gt;='club records'!$G$19), AND(D309='club records'!$F$20, E309&gt;='club records'!$G$20))), "CR", " ")</f>
        <v xml:space="preserve"> </v>
      </c>
      <c r="Y309" s="22" t="str">
        <f>IF(AND(A309="discus 0.75", AND(D309='club records'!$F$21, E309&gt;='club records'!$G$21)), "CR", " ")</f>
        <v xml:space="preserve"> </v>
      </c>
      <c r="Z309" s="22" t="str">
        <f>IF(AND(A309="discus 1", OR(AND(D309='club records'!$F$22, E309&gt;='club records'!$G$22), AND(D309='club records'!$F$23, E309&gt;='club records'!$G$23), AND(D309='club records'!$F$24, E309&gt;='club records'!$G$24), AND(D309='club records'!$F$25, E309&gt;='club records'!$G$25))), "CR", " ")</f>
        <v xml:space="preserve"> </v>
      </c>
      <c r="AA309" s="22" t="str">
        <f>IF(AND(A309="hammer 3", OR(AND(D309='club records'!$F$26, E309&gt;='club records'!$G$26), AND(D309='club records'!$F$27, E309&gt;='club records'!$G$27), AND(D309='club records'!$F$28, E309&gt;='club records'!$G$28))), "CR", " ")</f>
        <v xml:space="preserve"> </v>
      </c>
      <c r="AB309" s="22" t="str">
        <f>IF(AND(A309="hammer 4", OR(AND(D309='club records'!$F$29, E309&gt;='club records'!$G$29), AND(D309='club records'!$F$30, E309&gt;='club records'!$G$30))), "CR", " ")</f>
        <v xml:space="preserve"> </v>
      </c>
      <c r="AC309" s="22" t="str">
        <f>IF(AND(A309="javelin 400", AND(D309='club records'!$F$31, E309&gt;='club records'!$G$31)), "CR", " ")</f>
        <v xml:space="preserve"> </v>
      </c>
      <c r="AD309" s="22" t="str">
        <f>IF(AND(A309="javelin 500", OR(AND(D309='club records'!$F$32, E309&gt;='club records'!$G$32), AND(D309='club records'!$F$33, E309&gt;='club records'!$G$33))), "CR", " ")</f>
        <v xml:space="preserve"> </v>
      </c>
      <c r="AE309" s="22" t="str">
        <f>IF(AND(A309="javelin 600", OR(AND(D309='club records'!$F$34, E309&gt;='club records'!$G$34), AND(D309='club records'!$F$35, E309&gt;='club records'!$G$35))), "CR", " ")</f>
        <v xml:space="preserve"> </v>
      </c>
      <c r="AF309" s="22" t="str">
        <f>IF(AND(A309="shot 2.72", AND(D309='club records'!$F$36, E309&gt;='club records'!$G$36)), "CR", " ")</f>
        <v xml:space="preserve"> </v>
      </c>
      <c r="AG309" s="22" t="str">
        <f>IF(AND(A309="shot 3", OR(AND(D309='club records'!$F$37, E309&gt;='club records'!$G$37), AND(D309='club records'!$F$38, E309&gt;='club records'!$G$38))), "CR", " ")</f>
        <v xml:space="preserve"> </v>
      </c>
      <c r="AH309" s="22" t="str">
        <f>IF(AND(A309="shot 4", OR(AND(D309='club records'!$F$39, E309&gt;='club records'!$G$39), AND(D309='club records'!$F$40, E309&gt;='club records'!$G$40))), "CR", " ")</f>
        <v xml:space="preserve"> </v>
      </c>
      <c r="AI309" s="22" t="str">
        <f>IF(AND(A309="70H", AND(D309='club records'!$J$6, E309&lt;='club records'!$K$6)), "CR", " ")</f>
        <v xml:space="preserve"> </v>
      </c>
      <c r="AJ309" s="22" t="str">
        <f>IF(AND(A309="75H", AND(D309='club records'!$J$7, E309&lt;='club records'!$K$7)), "CR", " ")</f>
        <v xml:space="preserve"> </v>
      </c>
      <c r="AK309" s="22" t="str">
        <f>IF(AND(A309="80H", AND(D309='club records'!$J$8, E309&lt;='club records'!$K$8)), "CR", " ")</f>
        <v xml:space="preserve"> </v>
      </c>
      <c r="AL309" s="22" t="str">
        <f>IF(AND(A309="100H", OR(AND(D309='club records'!$J$9, E309&lt;='club records'!$K$9), AND(D309='club records'!$J$10, E309&lt;='club records'!$K$10))), "CR", " ")</f>
        <v xml:space="preserve"> </v>
      </c>
      <c r="AM309" s="22" t="str">
        <f>IF(AND(A309="300H", AND(D309='club records'!$J$11, E309&lt;='club records'!$K$11)), "CR", " ")</f>
        <v xml:space="preserve"> </v>
      </c>
      <c r="AN309" s="22" t="str">
        <f>IF(AND(A309="400H", OR(AND(D309='club records'!$J$12, E309&lt;='club records'!$K$12), AND(D309='club records'!$J$13, E309&lt;='club records'!$K$13), AND(D309='club records'!$J$14, E309&lt;='club records'!$K$14))), "CR", " ")</f>
        <v xml:space="preserve"> </v>
      </c>
      <c r="AO309" s="22" t="str">
        <f>IF(AND(A309="1500SC", OR(AND(D309='club records'!$J$15, E309&lt;='club records'!$K$15), AND(D309='club records'!$J$16, E309&lt;='club records'!$K$16))), "CR", " ")</f>
        <v xml:space="preserve"> </v>
      </c>
      <c r="AP309" s="22" t="str">
        <f>IF(AND(A309="2000SC", OR(AND(D309='club records'!$J$18, E309&lt;='club records'!$K$18), AND(D309='club records'!$J$19, E309&lt;='club records'!$K$19))), "CR", " ")</f>
        <v xml:space="preserve"> </v>
      </c>
      <c r="AQ309" s="22" t="str">
        <f>IF(AND(A309="3000SC", AND(D309='club records'!$J$21, E309&lt;='club records'!$K$21)), "CR", " ")</f>
        <v xml:space="preserve"> </v>
      </c>
      <c r="AR309" s="21" t="str">
        <f>IF(AND(A309="4x100", OR(AND(D309='club records'!$N$1, E309&lt;='club records'!$O$1), AND(D309='club records'!$N$2, E309&lt;='club records'!$O$2), AND(D309='club records'!$N$3, E309&lt;='club records'!$O$3), AND(D309='club records'!$N$4, E309&lt;='club records'!$O$4), AND(D309='club records'!$N$5, E309&lt;='club records'!$O$5))), "CR", " ")</f>
        <v xml:space="preserve"> </v>
      </c>
      <c r="AS309" s="21" t="str">
        <f>IF(AND(A309="4x200", OR(AND(D309='club records'!$N$6, E309&lt;='club records'!$O$6), AND(D309='club records'!$N$7, E309&lt;='club records'!$O$7), AND(D309='club records'!$N$8, E309&lt;='club records'!$O$8), AND(D309='club records'!$N$9, E309&lt;='club records'!$O$9), AND(D309='club records'!$N$10, E309&lt;='club records'!$O$10))), "CR", " ")</f>
        <v xml:space="preserve"> </v>
      </c>
      <c r="AT309" s="21" t="str">
        <f>IF(AND(A309="4x300", OR(AND(D309='club records'!$N$11, E309&lt;='club records'!$O$11), AND(D309='club records'!$N$12, E309&lt;='club records'!$O$12))), "CR", " ")</f>
        <v xml:space="preserve"> </v>
      </c>
      <c r="AU309" s="21" t="str">
        <f>IF(AND(A309="4x400", OR(AND(D309='club records'!$N$13, E309&lt;='club records'!$O$13), AND(D309='club records'!$N$14, E309&lt;='club records'!$O$14), AND(D309='club records'!$N$15, E309&lt;='club records'!$O$15))), "CR", " ")</f>
        <v xml:space="preserve"> </v>
      </c>
      <c r="AV309" s="21" t="str">
        <f>IF(AND(A309="3x800", OR(AND(D309='club records'!$N$16, E309&lt;='club records'!$O$16), AND(D309='club records'!$N$17, E309&lt;='club records'!$O$17), AND(D309='club records'!$N$18, E309&lt;='club records'!$O$18), AND(D309='club records'!$N$19, E309&lt;='club records'!$O$19))), "CR", " ")</f>
        <v xml:space="preserve"> </v>
      </c>
      <c r="AW309" s="21" t="str">
        <f>IF(AND(A309="pentathlon", OR(AND(D309='club records'!$N$21, E309&gt;='club records'!$O$21), AND(D309='club records'!$N$22, E309&gt;='club records'!$O$22), AND(D309='club records'!$N$23, E309&gt;='club records'!$O$23), AND(D309='club records'!$N$24, E309&gt;='club records'!$O$24), AND(D309='club records'!$N$25, E309&gt;='club records'!$O$25))), "CR", " ")</f>
        <v xml:space="preserve"> </v>
      </c>
      <c r="AX309" s="21" t="str">
        <f>IF(AND(A309="heptathlon", OR(AND(D309='club records'!$N$26, E309&gt;='club records'!$O$26), AND(D309='club records'!$N$27, E309&gt;='club records'!$O$27), AND(D309='club records'!$N$28, E309&gt;='club records'!$O$28), )), "CR", " ")</f>
        <v xml:space="preserve"> </v>
      </c>
    </row>
    <row r="310" spans="1:50" ht="15" x14ac:dyDescent="0.25">
      <c r="A310" s="2">
        <v>100</v>
      </c>
      <c r="B310" s="2" t="s">
        <v>4</v>
      </c>
      <c r="C310" s="2" t="s">
        <v>160</v>
      </c>
      <c r="D310" s="13" t="s">
        <v>50</v>
      </c>
      <c r="E310" s="14">
        <v>12.23</v>
      </c>
      <c r="F310" s="19">
        <v>43649</v>
      </c>
      <c r="G310" s="2" t="s">
        <v>341</v>
      </c>
      <c r="H310" s="2" t="s">
        <v>334</v>
      </c>
      <c r="I310" s="20" t="str">
        <f>IF(OR(K310="CR", J310="CR", L310="CR", M310="CR", N310="CR", O310="CR", P310="CR", Q310="CR", R310="CR", S310="CR",T310="CR", U310="CR", V310="CR", W310="CR", X310="CR", Y310="CR", Z310="CR", AA310="CR", AB310="CR", AC310="CR", AD310="CR", AE310="CR", AF310="CR", AG310="CR", AH310="CR", AI310="CR", AJ310="CR", AK310="CR", AL310="CR", AM310="CR", AN310="CR", AO310="CR", AP310="CR", AQ310="CR", AR310="CR", AS310="CR", AT310="CR", AU310="CR", AV310="CR", AW310="CR", AX310="CR"), "***CLUB RECORD***", "")</f>
        <v/>
      </c>
      <c r="J310" s="21" t="str">
        <f>IF(AND(A310=100, OR(AND(D310='club records'!$B$6, E310&lt;='club records'!$C$6), AND(D310='club records'!$B$7, E310&lt;='club records'!$C$7), AND(D310='club records'!$B$8, E310&lt;='club records'!$C$8), AND(D310='club records'!$B$9, E310&lt;='club records'!$C$9), AND(D310='club records'!$B$10, E310&lt;='club records'!$C$10))),"CR"," ")</f>
        <v xml:space="preserve"> </v>
      </c>
      <c r="K310" s="21" t="str">
        <f>IF(AND(A310=200, OR(AND(D310='club records'!$B$11, E310&lt;='club records'!$C$11), AND(D310='club records'!$B$12, E310&lt;='club records'!$C$12), AND(D310='club records'!$B$13, E310&lt;='club records'!$C$13), AND(D310='club records'!$B$14, E310&lt;='club records'!$C$14), AND(D310='club records'!$B$15, E310&lt;='club records'!$C$15))),"CR"," ")</f>
        <v xml:space="preserve"> </v>
      </c>
      <c r="L310" s="21" t="str">
        <f>IF(AND(A310=300, OR(AND(D310='club records'!$B$16, E310&lt;='club records'!$C$16), AND(D310='club records'!$B$17, E310&lt;='club records'!$C$17))),"CR"," ")</f>
        <v xml:space="preserve"> </v>
      </c>
      <c r="M310" s="21" t="str">
        <f>IF(AND(A310=400, OR(AND(D310='club records'!$B$19, E310&lt;='club records'!$C$19), AND(D310='club records'!$B$20, E310&lt;='club records'!$C$20), AND(D310='club records'!$B$21, E310&lt;='club records'!$C$21))),"CR"," ")</f>
        <v xml:space="preserve"> </v>
      </c>
      <c r="N310" s="21" t="str">
        <f>IF(AND(A310=800, OR(AND(D310='club records'!$B$22, E310&lt;='club records'!$C$22), AND(D310='club records'!$B$23, E310&lt;='club records'!$C$23), AND(D310='club records'!$B$24, E310&lt;='club records'!$C$24), AND(D310='club records'!$B$25, E310&lt;='club records'!$C$25), AND(D310='club records'!$B$26, E310&lt;='club records'!$C$26))),"CR"," ")</f>
        <v xml:space="preserve"> </v>
      </c>
      <c r="O310" s="21" t="str">
        <f>IF(AND(A310=1200, AND(D310='club records'!$B$28, E310&lt;='club records'!$C$28)),"CR"," ")</f>
        <v xml:space="preserve"> </v>
      </c>
      <c r="P310" s="21" t="str">
        <f>IF(AND(A310=1500, OR(AND(D310='club records'!$B$29, E310&lt;='club records'!$C$29), AND(D310='club records'!$B$30, E310&lt;='club records'!$C$30), AND(D310='club records'!$B$31, E310&lt;='club records'!$C$31), AND(D310='club records'!$B$32, E310&lt;='club records'!$C$32), AND(D310='club records'!$B$33, E310&lt;='club records'!$C$33))),"CR"," ")</f>
        <v xml:space="preserve"> </v>
      </c>
      <c r="Q310" s="21" t="str">
        <f>IF(AND(A310="1M", AND(D310='club records'!$B$37,E310&lt;='club records'!$C$37)),"CR"," ")</f>
        <v xml:space="preserve"> </v>
      </c>
      <c r="R310" s="21" t="str">
        <f>IF(AND(A310=3000, OR(AND(D310='club records'!$B$39, E310&lt;='club records'!$C$39), AND(D310='club records'!$B$40, E310&lt;='club records'!$C$40), AND(D310='club records'!$B$41, E310&lt;='club records'!$C$41))),"CR"," ")</f>
        <v xml:space="preserve"> </v>
      </c>
      <c r="S310" s="21" t="str">
        <f>IF(AND(A310=5000, OR(AND(D310='club records'!$B$42, E310&lt;='club records'!$C$42), AND(D310='club records'!$B$43, E310&lt;='club records'!$C$43))),"CR"," ")</f>
        <v xml:space="preserve"> </v>
      </c>
      <c r="T310" s="21" t="str">
        <f>IF(AND(A310=10000, OR(AND(D310='club records'!$B$44, E310&lt;='club records'!$C$44), AND(D310='club records'!$B$45, E310&lt;='club records'!$C$45))),"CR"," ")</f>
        <v xml:space="preserve"> </v>
      </c>
      <c r="U310" s="22" t="str">
        <f>IF(AND(A310="high jump", OR(AND(D310='club records'!$F$1, E310&gt;='club records'!$G$1), AND(D310='club records'!$F$2, E310&gt;='club records'!$G$2), AND(D310='club records'!$F$3, E310&gt;='club records'!$G$3),AND(D310='club records'!$F$4, E310&gt;='club records'!$G$4), AND(D310='club records'!$F$5, E310&gt;='club records'!$G$5))), "CR", " ")</f>
        <v xml:space="preserve"> </v>
      </c>
      <c r="V310" s="22" t="str">
        <f>IF(AND(A310="long jump", OR(AND(D310='club records'!$F$6, E310&gt;='club records'!$G$6), AND(D310='club records'!$F$7, E310&gt;='club records'!$G$7), AND(D310='club records'!$F$8, E310&gt;='club records'!$G$8), AND(D310='club records'!$F$9, E310&gt;='club records'!$G$9), AND(D310='club records'!$F$10, E310&gt;='club records'!$G$10))), "CR", " ")</f>
        <v xml:space="preserve"> </v>
      </c>
      <c r="W310" s="22" t="str">
        <f>IF(AND(A310="triple jump", OR(AND(D310='club records'!$F$11, E310&gt;='club records'!$G$11), AND(D310='club records'!$F$12, E310&gt;='club records'!$G$12), AND(D310='club records'!$F$13, E310&gt;='club records'!$G$13), AND(D310='club records'!$F$14, E310&gt;='club records'!$G$14), AND(D310='club records'!$F$15, E310&gt;='club records'!$G$15))), "CR", " ")</f>
        <v xml:space="preserve"> </v>
      </c>
      <c r="X310" s="22" t="str">
        <f>IF(AND(A310="pole vault", OR(AND(D310='club records'!$F$16, E310&gt;='club records'!$G$16), AND(D310='club records'!$F$17, E310&gt;='club records'!$G$17), AND(D310='club records'!$F$18, E310&gt;='club records'!$G$18), AND(D310='club records'!$F$19, E310&gt;='club records'!$G$19), AND(D310='club records'!$F$20, E310&gt;='club records'!$G$20))), "CR", " ")</f>
        <v xml:space="preserve"> </v>
      </c>
      <c r="Y310" s="22" t="str">
        <f>IF(AND(A310="discus 0.75", AND(D310='club records'!$F$21, E310&gt;='club records'!$G$21)), "CR", " ")</f>
        <v xml:space="preserve"> </v>
      </c>
      <c r="Z310" s="22" t="str">
        <f>IF(AND(A310="discus 1", OR(AND(D310='club records'!$F$22, E310&gt;='club records'!$G$22), AND(D310='club records'!$F$23, E310&gt;='club records'!$G$23), AND(D310='club records'!$F$24, E310&gt;='club records'!$G$24), AND(D310='club records'!$F$25, E310&gt;='club records'!$G$25))), "CR", " ")</f>
        <v xml:space="preserve"> </v>
      </c>
      <c r="AA310" s="22" t="str">
        <f>IF(AND(A310="hammer 3", OR(AND(D310='club records'!$F$26, E310&gt;='club records'!$G$26), AND(D310='club records'!$F$27, E310&gt;='club records'!$G$27), AND(D310='club records'!$F$28, E310&gt;='club records'!$G$28))), "CR", " ")</f>
        <v xml:space="preserve"> </v>
      </c>
      <c r="AB310" s="22" t="str">
        <f>IF(AND(A310="hammer 4", OR(AND(D310='club records'!$F$29, E310&gt;='club records'!$G$29), AND(D310='club records'!$F$30, E310&gt;='club records'!$G$30))), "CR", " ")</f>
        <v xml:space="preserve"> </v>
      </c>
      <c r="AC310" s="22" t="str">
        <f>IF(AND(A310="javelin 400", AND(D310='club records'!$F$31, E310&gt;='club records'!$G$31)), "CR", " ")</f>
        <v xml:space="preserve"> </v>
      </c>
      <c r="AD310" s="22" t="str">
        <f>IF(AND(A310="javelin 500", OR(AND(D310='club records'!$F$32, E310&gt;='club records'!$G$32), AND(D310='club records'!$F$33, E310&gt;='club records'!$G$33))), "CR", " ")</f>
        <v xml:space="preserve"> </v>
      </c>
      <c r="AE310" s="22" t="str">
        <f>IF(AND(A310="javelin 600", OR(AND(D310='club records'!$F$34, E310&gt;='club records'!$G$34), AND(D310='club records'!$F$35, E310&gt;='club records'!$G$35))), "CR", " ")</f>
        <v xml:space="preserve"> </v>
      </c>
      <c r="AF310" s="22" t="str">
        <f>IF(AND(A310="shot 2.72", AND(D310='club records'!$F$36, E310&gt;='club records'!$G$36)), "CR", " ")</f>
        <v xml:space="preserve"> </v>
      </c>
      <c r="AG310" s="22" t="str">
        <f>IF(AND(A310="shot 3", OR(AND(D310='club records'!$F$37, E310&gt;='club records'!$G$37), AND(D310='club records'!$F$38, E310&gt;='club records'!$G$38))), "CR", " ")</f>
        <v xml:space="preserve"> </v>
      </c>
      <c r="AH310" s="22" t="str">
        <f>IF(AND(A310="shot 4", OR(AND(D310='club records'!$F$39, E310&gt;='club records'!$G$39), AND(D310='club records'!$F$40, E310&gt;='club records'!$G$40))), "CR", " ")</f>
        <v xml:space="preserve"> </v>
      </c>
      <c r="AI310" s="22" t="str">
        <f>IF(AND(A310="70H", AND(D310='club records'!$J$6, E310&lt;='club records'!$K$6)), "CR", " ")</f>
        <v xml:space="preserve"> </v>
      </c>
      <c r="AJ310" s="22" t="str">
        <f>IF(AND(A310="75H", AND(D310='club records'!$J$7, E310&lt;='club records'!$K$7)), "CR", " ")</f>
        <v xml:space="preserve"> </v>
      </c>
      <c r="AK310" s="22" t="str">
        <f>IF(AND(A310="80H", AND(D310='club records'!$J$8, E310&lt;='club records'!$K$8)), "CR", " ")</f>
        <v xml:space="preserve"> </v>
      </c>
      <c r="AL310" s="22" t="str">
        <f>IF(AND(A310="100H", OR(AND(D310='club records'!$J$9, E310&lt;='club records'!$K$9), AND(D310='club records'!$J$10, E310&lt;='club records'!$K$10))), "CR", " ")</f>
        <v xml:space="preserve"> </v>
      </c>
      <c r="AM310" s="22" t="str">
        <f>IF(AND(A310="300H", AND(D310='club records'!$J$11, E310&lt;='club records'!$K$11)), "CR", " ")</f>
        <v xml:space="preserve"> </v>
      </c>
      <c r="AN310" s="22" t="str">
        <f>IF(AND(A310="400H", OR(AND(D310='club records'!$J$12, E310&lt;='club records'!$K$12), AND(D310='club records'!$J$13, E310&lt;='club records'!$K$13), AND(D310='club records'!$J$14, E310&lt;='club records'!$K$14))), "CR", " ")</f>
        <v xml:space="preserve"> </v>
      </c>
      <c r="AO310" s="22" t="str">
        <f>IF(AND(A310="1500SC", OR(AND(D310='club records'!$J$15, E310&lt;='club records'!$K$15), AND(D310='club records'!$J$16, E310&lt;='club records'!$K$16))), "CR", " ")</f>
        <v xml:space="preserve"> </v>
      </c>
      <c r="AP310" s="22" t="str">
        <f>IF(AND(A310="2000SC", OR(AND(D310='club records'!$J$18, E310&lt;='club records'!$K$18), AND(D310='club records'!$J$19, E310&lt;='club records'!$K$19))), "CR", " ")</f>
        <v xml:space="preserve"> </v>
      </c>
      <c r="AQ310" s="22" t="str">
        <f>IF(AND(A310="3000SC", AND(D310='club records'!$J$21, E310&lt;='club records'!$K$21)), "CR", " ")</f>
        <v xml:space="preserve"> </v>
      </c>
      <c r="AR310" s="21" t="str">
        <f>IF(AND(A310="4x100", OR(AND(D310='club records'!$N$1, E310&lt;='club records'!$O$1), AND(D310='club records'!$N$2, E310&lt;='club records'!$O$2), AND(D310='club records'!$N$3, E310&lt;='club records'!$O$3), AND(D310='club records'!$N$4, E310&lt;='club records'!$O$4), AND(D310='club records'!$N$5, E310&lt;='club records'!$O$5))), "CR", " ")</f>
        <v xml:space="preserve"> </v>
      </c>
      <c r="AS310" s="21" t="str">
        <f>IF(AND(A310="4x200", OR(AND(D310='club records'!$N$6, E310&lt;='club records'!$O$6), AND(D310='club records'!$N$7, E310&lt;='club records'!$O$7), AND(D310='club records'!$N$8, E310&lt;='club records'!$O$8), AND(D310='club records'!$N$9, E310&lt;='club records'!$O$9), AND(D310='club records'!$N$10, E310&lt;='club records'!$O$10))), "CR", " ")</f>
        <v xml:space="preserve"> </v>
      </c>
      <c r="AT310" s="21" t="str">
        <f>IF(AND(A310="4x300", OR(AND(D310='club records'!$N$11, E310&lt;='club records'!$O$11), AND(D310='club records'!$N$12, E310&lt;='club records'!$O$12))), "CR", " ")</f>
        <v xml:space="preserve"> </v>
      </c>
      <c r="AU310" s="21" t="str">
        <f>IF(AND(A310="4x400", OR(AND(D310='club records'!$N$13, E310&lt;='club records'!$O$13), AND(D310='club records'!$N$14, E310&lt;='club records'!$O$14), AND(D310='club records'!$N$15, E310&lt;='club records'!$O$15))), "CR", " ")</f>
        <v xml:space="preserve"> </v>
      </c>
      <c r="AV310" s="21" t="str">
        <f>IF(AND(A310="3x800", OR(AND(D310='club records'!$N$16, E310&lt;='club records'!$O$16), AND(D310='club records'!$N$17, E310&lt;='club records'!$O$17), AND(D310='club records'!$N$18, E310&lt;='club records'!$O$18), AND(D310='club records'!$N$19, E310&lt;='club records'!$O$19))), "CR", " ")</f>
        <v xml:space="preserve"> </v>
      </c>
      <c r="AW310" s="21" t="str">
        <f>IF(AND(A310="pentathlon", OR(AND(D310='club records'!$N$21, E310&gt;='club records'!$O$21), AND(D310='club records'!$N$22, E310&gt;='club records'!$O$22), AND(D310='club records'!$N$23, E310&gt;='club records'!$O$23), AND(D310='club records'!$N$24, E310&gt;='club records'!$O$24), AND(D310='club records'!$N$25, E310&gt;='club records'!$O$25))), "CR", " ")</f>
        <v xml:space="preserve"> </v>
      </c>
      <c r="AX310" s="21" t="str">
        <f>IF(AND(A310="heptathlon", OR(AND(D310='club records'!$N$26, E310&gt;='club records'!$O$26), AND(D310='club records'!$N$27, E310&gt;='club records'!$O$27), AND(D310='club records'!$N$28, E310&gt;='club records'!$O$28), )), "CR", " ")</f>
        <v xml:space="preserve"> </v>
      </c>
    </row>
    <row r="311" spans="1:50" ht="15" x14ac:dyDescent="0.25">
      <c r="A311" s="2">
        <v>100</v>
      </c>
      <c r="B311" s="2" t="s">
        <v>93</v>
      </c>
      <c r="C311" s="2" t="s">
        <v>94</v>
      </c>
      <c r="D311" s="13" t="s">
        <v>50</v>
      </c>
      <c r="E311" s="14">
        <v>13.07</v>
      </c>
      <c r="F311" s="23">
        <v>43611</v>
      </c>
      <c r="G311" s="2" t="s">
        <v>339</v>
      </c>
      <c r="H311" s="2" t="s">
        <v>386</v>
      </c>
      <c r="I311" s="20" t="str">
        <f>IF(OR(K311="CR", J311="CR", L311="CR", M311="CR", N311="CR", O311="CR", P311="CR", Q311="CR", R311="CR", S311="CR",T311="CR", U311="CR", V311="CR", W311="CR", X311="CR", Y311="CR", Z311="CR", AA311="CR", AB311="CR", AC311="CR", AD311="CR", AE311="CR", AF311="CR", AG311="CR", AH311="CR", AI311="CR", AJ311="CR", AK311="CR", AL311="CR", AM311="CR", AN311="CR", AO311="CR", AP311="CR", AQ311="CR", AR311="CR", AS311="CR", AT311="CR", AU311="CR", AV311="CR", AW311="CR", AX311="CR"), "***CLUB RECORD***", "")</f>
        <v/>
      </c>
      <c r="J311" s="21" t="str">
        <f>IF(AND(A311=100, OR(AND(D311='club records'!$B$6, E311&lt;='club records'!$C$6), AND(D311='club records'!$B$7, E311&lt;='club records'!$C$7), AND(D311='club records'!$B$8, E311&lt;='club records'!$C$8), AND(D311='club records'!$B$9, E311&lt;='club records'!$C$9), AND(D311='club records'!$B$10, E311&lt;='club records'!$C$10))),"CR"," ")</f>
        <v xml:space="preserve"> </v>
      </c>
      <c r="K311" s="21" t="str">
        <f>IF(AND(A311=200, OR(AND(D311='club records'!$B$11, E311&lt;='club records'!$C$11), AND(D311='club records'!$B$12, E311&lt;='club records'!$C$12), AND(D311='club records'!$B$13, E311&lt;='club records'!$C$13), AND(D311='club records'!$B$14, E311&lt;='club records'!$C$14), AND(D311='club records'!$B$15, E311&lt;='club records'!$C$15))),"CR"," ")</f>
        <v xml:space="preserve"> </v>
      </c>
      <c r="L311" s="21" t="str">
        <f>IF(AND(A311=300, OR(AND(D311='club records'!$B$16, E311&lt;='club records'!$C$16), AND(D311='club records'!$B$17, E311&lt;='club records'!$C$17))),"CR"," ")</f>
        <v xml:space="preserve"> </v>
      </c>
      <c r="M311" s="21" t="str">
        <f>IF(AND(A311=400, OR(AND(D311='club records'!$B$19, E311&lt;='club records'!$C$19), AND(D311='club records'!$B$20, E311&lt;='club records'!$C$20), AND(D311='club records'!$B$21, E311&lt;='club records'!$C$21))),"CR"," ")</f>
        <v xml:space="preserve"> </v>
      </c>
      <c r="N311" s="21" t="str">
        <f>IF(AND(A311=800, OR(AND(D311='club records'!$B$22, E311&lt;='club records'!$C$22), AND(D311='club records'!$B$23, E311&lt;='club records'!$C$23), AND(D311='club records'!$B$24, E311&lt;='club records'!$C$24), AND(D311='club records'!$B$25, E311&lt;='club records'!$C$25), AND(D311='club records'!$B$26, E311&lt;='club records'!$C$26))),"CR"," ")</f>
        <v xml:space="preserve"> </v>
      </c>
      <c r="O311" s="21" t="str">
        <f>IF(AND(A311=1200, AND(D311='club records'!$B$28, E311&lt;='club records'!$C$28)),"CR"," ")</f>
        <v xml:space="preserve"> </v>
      </c>
      <c r="P311" s="21" t="str">
        <f>IF(AND(A311=1500, OR(AND(D311='club records'!$B$29, E311&lt;='club records'!$C$29), AND(D311='club records'!$B$30, E311&lt;='club records'!$C$30), AND(D311='club records'!$B$31, E311&lt;='club records'!$C$31), AND(D311='club records'!$B$32, E311&lt;='club records'!$C$32), AND(D311='club records'!$B$33, E311&lt;='club records'!$C$33))),"CR"," ")</f>
        <v xml:space="preserve"> </v>
      </c>
      <c r="Q311" s="21" t="str">
        <f>IF(AND(A311="1M", AND(D311='club records'!$B$37,E311&lt;='club records'!$C$37)),"CR"," ")</f>
        <v xml:space="preserve"> </v>
      </c>
      <c r="R311" s="21" t="str">
        <f>IF(AND(A311=3000, OR(AND(D311='club records'!$B$39, E311&lt;='club records'!$C$39), AND(D311='club records'!$B$40, E311&lt;='club records'!$C$40), AND(D311='club records'!$B$41, E311&lt;='club records'!$C$41))),"CR"," ")</f>
        <v xml:space="preserve"> </v>
      </c>
      <c r="S311" s="21" t="str">
        <f>IF(AND(A311=5000, OR(AND(D311='club records'!$B$42, E311&lt;='club records'!$C$42), AND(D311='club records'!$B$43, E311&lt;='club records'!$C$43))),"CR"," ")</f>
        <v xml:space="preserve"> </v>
      </c>
      <c r="T311" s="21" t="str">
        <f>IF(AND(A311=10000, OR(AND(D311='club records'!$B$44, E311&lt;='club records'!$C$44), AND(D311='club records'!$B$45, E311&lt;='club records'!$C$45))),"CR"," ")</f>
        <v xml:space="preserve"> </v>
      </c>
      <c r="U311" s="22" t="str">
        <f>IF(AND(A311="high jump", OR(AND(D311='club records'!$F$1, E311&gt;='club records'!$G$1), AND(D311='club records'!$F$2, E311&gt;='club records'!$G$2), AND(D311='club records'!$F$3, E311&gt;='club records'!$G$3),AND(D311='club records'!$F$4, E311&gt;='club records'!$G$4), AND(D311='club records'!$F$5, E311&gt;='club records'!$G$5))), "CR", " ")</f>
        <v xml:space="preserve"> </v>
      </c>
      <c r="V311" s="22" t="str">
        <f>IF(AND(A311="long jump", OR(AND(D311='club records'!$F$6, E311&gt;='club records'!$G$6), AND(D311='club records'!$F$7, E311&gt;='club records'!$G$7), AND(D311='club records'!$F$8, E311&gt;='club records'!$G$8), AND(D311='club records'!$F$9, E311&gt;='club records'!$G$9), AND(D311='club records'!$F$10, E311&gt;='club records'!$G$10))), "CR", " ")</f>
        <v xml:space="preserve"> </v>
      </c>
      <c r="W311" s="22" t="str">
        <f>IF(AND(A311="triple jump", OR(AND(D311='club records'!$F$11, E311&gt;='club records'!$G$11), AND(D311='club records'!$F$12, E311&gt;='club records'!$G$12), AND(D311='club records'!$F$13, E311&gt;='club records'!$G$13), AND(D311='club records'!$F$14, E311&gt;='club records'!$G$14), AND(D311='club records'!$F$15, E311&gt;='club records'!$G$15))), "CR", " ")</f>
        <v xml:space="preserve"> </v>
      </c>
      <c r="X311" s="22" t="str">
        <f>IF(AND(A311="pole vault", OR(AND(D311='club records'!$F$16, E311&gt;='club records'!$G$16), AND(D311='club records'!$F$17, E311&gt;='club records'!$G$17), AND(D311='club records'!$F$18, E311&gt;='club records'!$G$18), AND(D311='club records'!$F$19, E311&gt;='club records'!$G$19), AND(D311='club records'!$F$20, E311&gt;='club records'!$G$20))), "CR", " ")</f>
        <v xml:space="preserve"> </v>
      </c>
      <c r="Y311" s="22" t="str">
        <f>IF(AND(A311="discus 0.75", AND(D311='club records'!$F$21, E311&gt;='club records'!$G$21)), "CR", " ")</f>
        <v xml:space="preserve"> </v>
      </c>
      <c r="Z311" s="22" t="str">
        <f>IF(AND(A311="discus 1", OR(AND(D311='club records'!$F$22, E311&gt;='club records'!$G$22), AND(D311='club records'!$F$23, E311&gt;='club records'!$G$23), AND(D311='club records'!$F$24, E311&gt;='club records'!$G$24), AND(D311='club records'!$F$25, E311&gt;='club records'!$G$25))), "CR", " ")</f>
        <v xml:space="preserve"> </v>
      </c>
      <c r="AA311" s="22" t="str">
        <f>IF(AND(A311="hammer 3", OR(AND(D311='club records'!$F$26, E311&gt;='club records'!$G$26), AND(D311='club records'!$F$27, E311&gt;='club records'!$G$27), AND(D311='club records'!$F$28, E311&gt;='club records'!$G$28))), "CR", " ")</f>
        <v xml:space="preserve"> </v>
      </c>
      <c r="AB311" s="22" t="str">
        <f>IF(AND(A311="hammer 4", OR(AND(D311='club records'!$F$29, E311&gt;='club records'!$G$29), AND(D311='club records'!$F$30, E311&gt;='club records'!$G$30))), "CR", " ")</f>
        <v xml:space="preserve"> </v>
      </c>
      <c r="AC311" s="22" t="str">
        <f>IF(AND(A311="javelin 400", AND(D311='club records'!$F$31, E311&gt;='club records'!$G$31)), "CR", " ")</f>
        <v xml:space="preserve"> </v>
      </c>
      <c r="AD311" s="22" t="str">
        <f>IF(AND(A311="javelin 500", OR(AND(D311='club records'!$F$32, E311&gt;='club records'!$G$32), AND(D311='club records'!$F$33, E311&gt;='club records'!$G$33))), "CR", " ")</f>
        <v xml:space="preserve"> </v>
      </c>
      <c r="AE311" s="22" t="str">
        <f>IF(AND(A311="javelin 600", OR(AND(D311='club records'!$F$34, E311&gt;='club records'!$G$34), AND(D311='club records'!$F$35, E311&gt;='club records'!$G$35))), "CR", " ")</f>
        <v xml:space="preserve"> </v>
      </c>
      <c r="AF311" s="22" t="str">
        <f>IF(AND(A311="shot 2.72", AND(D311='club records'!$F$36, E311&gt;='club records'!$G$36)), "CR", " ")</f>
        <v xml:space="preserve"> </v>
      </c>
      <c r="AG311" s="22" t="str">
        <f>IF(AND(A311="shot 3", OR(AND(D311='club records'!$F$37, E311&gt;='club records'!$G$37), AND(D311='club records'!$F$38, E311&gt;='club records'!$G$38))), "CR", " ")</f>
        <v xml:space="preserve"> </v>
      </c>
      <c r="AH311" s="22" t="str">
        <f>IF(AND(A311="shot 4", OR(AND(D311='club records'!$F$39, E311&gt;='club records'!$G$39), AND(D311='club records'!$F$40, E311&gt;='club records'!$G$40))), "CR", " ")</f>
        <v xml:space="preserve"> </v>
      </c>
      <c r="AI311" s="22" t="str">
        <f>IF(AND(A311="70H", AND(D311='club records'!$J$6, E311&lt;='club records'!$K$6)), "CR", " ")</f>
        <v xml:space="preserve"> </v>
      </c>
      <c r="AJ311" s="22" t="str">
        <f>IF(AND(A311="75H", AND(D311='club records'!$J$7, E311&lt;='club records'!$K$7)), "CR", " ")</f>
        <v xml:space="preserve"> </v>
      </c>
      <c r="AK311" s="22" t="str">
        <f>IF(AND(A311="80H", AND(D311='club records'!$J$8, E311&lt;='club records'!$K$8)), "CR", " ")</f>
        <v xml:space="preserve"> </v>
      </c>
      <c r="AL311" s="22" t="str">
        <f>IF(AND(A311="100H", OR(AND(D311='club records'!$J$9, E311&lt;='club records'!$K$9), AND(D311='club records'!$J$10, E311&lt;='club records'!$K$10))), "CR", " ")</f>
        <v xml:space="preserve"> </v>
      </c>
      <c r="AM311" s="22" t="str">
        <f>IF(AND(A311="300H", AND(D311='club records'!$J$11, E311&lt;='club records'!$K$11)), "CR", " ")</f>
        <v xml:space="preserve"> </v>
      </c>
      <c r="AN311" s="22" t="str">
        <f>IF(AND(A311="400H", OR(AND(D311='club records'!$J$12, E311&lt;='club records'!$K$12), AND(D311='club records'!$J$13, E311&lt;='club records'!$K$13), AND(D311='club records'!$J$14, E311&lt;='club records'!$K$14))), "CR", " ")</f>
        <v xml:space="preserve"> </v>
      </c>
      <c r="AO311" s="22" t="str">
        <f>IF(AND(A311="1500SC", OR(AND(D311='club records'!$J$15, E311&lt;='club records'!$K$15), AND(D311='club records'!$J$16, E311&lt;='club records'!$K$16))), "CR", " ")</f>
        <v xml:space="preserve"> </v>
      </c>
      <c r="AP311" s="22" t="str">
        <f>IF(AND(A311="2000SC", OR(AND(D311='club records'!$J$18, E311&lt;='club records'!$K$18), AND(D311='club records'!$J$19, E311&lt;='club records'!$K$19))), "CR", " ")</f>
        <v xml:space="preserve"> </v>
      </c>
      <c r="AQ311" s="22" t="str">
        <f>IF(AND(A311="3000SC", AND(D311='club records'!$J$21, E311&lt;='club records'!$K$21)), "CR", " ")</f>
        <v xml:space="preserve"> </v>
      </c>
      <c r="AR311" s="21" t="str">
        <f>IF(AND(A311="4x100", OR(AND(D311='club records'!$N$1, E311&lt;='club records'!$O$1), AND(D311='club records'!$N$2, E311&lt;='club records'!$O$2), AND(D311='club records'!$N$3, E311&lt;='club records'!$O$3), AND(D311='club records'!$N$4, E311&lt;='club records'!$O$4), AND(D311='club records'!$N$5, E311&lt;='club records'!$O$5))), "CR", " ")</f>
        <v xml:space="preserve"> </v>
      </c>
      <c r="AS311" s="21" t="str">
        <f>IF(AND(A311="4x200", OR(AND(D311='club records'!$N$6, E311&lt;='club records'!$O$6), AND(D311='club records'!$N$7, E311&lt;='club records'!$O$7), AND(D311='club records'!$N$8, E311&lt;='club records'!$O$8), AND(D311='club records'!$N$9, E311&lt;='club records'!$O$9), AND(D311='club records'!$N$10, E311&lt;='club records'!$O$10))), "CR", " ")</f>
        <v xml:space="preserve"> </v>
      </c>
      <c r="AT311" s="21" t="str">
        <f>IF(AND(A311="4x300", OR(AND(D311='club records'!$N$11, E311&lt;='club records'!$O$11), AND(D311='club records'!$N$12, E311&lt;='club records'!$O$12))), "CR", " ")</f>
        <v xml:space="preserve"> </v>
      </c>
      <c r="AU311" s="21" t="str">
        <f>IF(AND(A311="4x400", OR(AND(D311='club records'!$N$13, E311&lt;='club records'!$O$13), AND(D311='club records'!$N$14, E311&lt;='club records'!$O$14), AND(D311='club records'!$N$15, E311&lt;='club records'!$O$15))), "CR", " ")</f>
        <v xml:space="preserve"> </v>
      </c>
      <c r="AV311" s="21" t="str">
        <f>IF(AND(A311="3x800", OR(AND(D311='club records'!$N$16, E311&lt;='club records'!$O$16), AND(D311='club records'!$N$17, E311&lt;='club records'!$O$17), AND(D311='club records'!$N$18, E311&lt;='club records'!$O$18), AND(D311='club records'!$N$19, E311&lt;='club records'!$O$19))), "CR", " ")</f>
        <v xml:space="preserve"> </v>
      </c>
      <c r="AW311" s="21" t="str">
        <f>IF(AND(A311="pentathlon", OR(AND(D311='club records'!$N$21, E311&gt;='club records'!$O$21), AND(D311='club records'!$N$22, E311&gt;='club records'!$O$22), AND(D311='club records'!$N$23, E311&gt;='club records'!$O$23), AND(D311='club records'!$N$24, E311&gt;='club records'!$O$24), AND(D311='club records'!$N$25, E311&gt;='club records'!$O$25))), "CR", " ")</f>
        <v xml:space="preserve"> </v>
      </c>
      <c r="AX311" s="21" t="str">
        <f>IF(AND(A311="heptathlon", OR(AND(D311='club records'!$N$26, E311&gt;='club records'!$O$26), AND(D311='club records'!$N$27, E311&gt;='club records'!$O$27), AND(D311='club records'!$N$28, E311&gt;='club records'!$O$28), )), "CR", " ")</f>
        <v xml:space="preserve"> </v>
      </c>
    </row>
    <row r="312" spans="1:50" ht="15" x14ac:dyDescent="0.25">
      <c r="A312" s="2">
        <v>100</v>
      </c>
      <c r="B312" s="2" t="s">
        <v>315</v>
      </c>
      <c r="C312" s="2" t="s">
        <v>316</v>
      </c>
      <c r="D312" s="13" t="s">
        <v>50</v>
      </c>
      <c r="E312" s="14">
        <v>13.19</v>
      </c>
      <c r="F312" s="19">
        <v>39903</v>
      </c>
      <c r="G312" s="2" t="s">
        <v>294</v>
      </c>
      <c r="H312" s="2" t="s">
        <v>295</v>
      </c>
      <c r="I312" s="20" t="str">
        <f>IF(OR(K312="CR", J312="CR", L312="CR", M312="CR", N312="CR", O312="CR", P312="CR", Q312="CR", R312="CR", S312="CR",T312="CR", U312="CR", V312="CR", W312="CR", X312="CR", Y312="CR", Z312="CR", AA312="CR", AB312="CR", AC312="CR", AD312="CR", AE312="CR", AF312="CR", AG312="CR", AH312="CR", AI312="CR", AJ312="CR", AK312="CR", AL312="CR", AM312="CR", AN312="CR", AO312="CR", AP312="CR", AQ312="CR", AR312="CR", AS312="CR", AT312="CR", AU312="CR", AV312="CR", AW312="CR", AX312="CR"), "***CLUB RECORD***", "")</f>
        <v/>
      </c>
      <c r="J312" s="21" t="str">
        <f>IF(AND(A312=100, OR(AND(D312='club records'!$B$6, E312&lt;='club records'!$C$6), AND(D312='club records'!$B$7, E312&lt;='club records'!$C$7), AND(D312='club records'!$B$8, E312&lt;='club records'!$C$8), AND(D312='club records'!$B$9, E312&lt;='club records'!$C$9), AND(D312='club records'!$B$10, E312&lt;='club records'!$C$10))),"CR"," ")</f>
        <v xml:space="preserve"> </v>
      </c>
      <c r="K312" s="21" t="str">
        <f>IF(AND(A312=200, OR(AND(D312='club records'!$B$11, E312&lt;='club records'!$C$11), AND(D312='club records'!$B$12, E312&lt;='club records'!$C$12), AND(D312='club records'!$B$13, E312&lt;='club records'!$C$13), AND(D312='club records'!$B$14, E312&lt;='club records'!$C$14), AND(D312='club records'!$B$15, E312&lt;='club records'!$C$15))),"CR"," ")</f>
        <v xml:space="preserve"> </v>
      </c>
      <c r="L312" s="21" t="str">
        <f>IF(AND(A312=300, OR(AND(D312='club records'!$B$16, E312&lt;='club records'!$C$16), AND(D312='club records'!$B$17, E312&lt;='club records'!$C$17))),"CR"," ")</f>
        <v xml:space="preserve"> </v>
      </c>
      <c r="M312" s="21" t="str">
        <f>IF(AND(A312=400, OR(AND(D312='club records'!$B$19, E312&lt;='club records'!$C$19), AND(D312='club records'!$B$20, E312&lt;='club records'!$C$20), AND(D312='club records'!$B$21, E312&lt;='club records'!$C$21))),"CR"," ")</f>
        <v xml:space="preserve"> </v>
      </c>
      <c r="N312" s="21" t="str">
        <f>IF(AND(A312=800, OR(AND(D312='club records'!$B$22, E312&lt;='club records'!$C$22), AND(D312='club records'!$B$23, E312&lt;='club records'!$C$23), AND(D312='club records'!$B$24, E312&lt;='club records'!$C$24), AND(D312='club records'!$B$25, E312&lt;='club records'!$C$25), AND(D312='club records'!$B$26, E312&lt;='club records'!$C$26))),"CR"," ")</f>
        <v xml:space="preserve"> </v>
      </c>
      <c r="O312" s="21" t="str">
        <f>IF(AND(A312=1200, AND(D312='club records'!$B$28, E312&lt;='club records'!$C$28)),"CR"," ")</f>
        <v xml:space="preserve"> </v>
      </c>
      <c r="P312" s="21" t="str">
        <f>IF(AND(A312=1500, OR(AND(D312='club records'!$B$29, E312&lt;='club records'!$C$29), AND(D312='club records'!$B$30, E312&lt;='club records'!$C$30), AND(D312='club records'!$B$31, E312&lt;='club records'!$C$31), AND(D312='club records'!$B$32, E312&lt;='club records'!$C$32), AND(D312='club records'!$B$33, E312&lt;='club records'!$C$33))),"CR"," ")</f>
        <v xml:space="preserve"> </v>
      </c>
      <c r="Q312" s="21" t="str">
        <f>IF(AND(A312="1M", AND(D312='club records'!$B$37,E312&lt;='club records'!$C$37)),"CR"," ")</f>
        <v xml:space="preserve"> </v>
      </c>
      <c r="R312" s="21" t="str">
        <f>IF(AND(A312=3000, OR(AND(D312='club records'!$B$39, E312&lt;='club records'!$C$39), AND(D312='club records'!$B$40, E312&lt;='club records'!$C$40), AND(D312='club records'!$B$41, E312&lt;='club records'!$C$41))),"CR"," ")</f>
        <v xml:space="preserve"> </v>
      </c>
      <c r="S312" s="21" t="str">
        <f>IF(AND(A312=5000, OR(AND(D312='club records'!$B$42, E312&lt;='club records'!$C$42), AND(D312='club records'!$B$43, E312&lt;='club records'!$C$43))),"CR"," ")</f>
        <v xml:space="preserve"> </v>
      </c>
      <c r="T312" s="21" t="str">
        <f>IF(AND(A312=10000, OR(AND(D312='club records'!$B$44, E312&lt;='club records'!$C$44), AND(D312='club records'!$B$45, E312&lt;='club records'!$C$45))),"CR"," ")</f>
        <v xml:space="preserve"> </v>
      </c>
      <c r="U312" s="22" t="str">
        <f>IF(AND(A312="high jump", OR(AND(D312='club records'!$F$1, E312&gt;='club records'!$G$1), AND(D312='club records'!$F$2, E312&gt;='club records'!$G$2), AND(D312='club records'!$F$3, E312&gt;='club records'!$G$3),AND(D312='club records'!$F$4, E312&gt;='club records'!$G$4), AND(D312='club records'!$F$5, E312&gt;='club records'!$G$5))), "CR", " ")</f>
        <v xml:space="preserve"> </v>
      </c>
      <c r="V312" s="22" t="str">
        <f>IF(AND(A312="long jump", OR(AND(D312='club records'!$F$6, E312&gt;='club records'!$G$6), AND(D312='club records'!$F$7, E312&gt;='club records'!$G$7), AND(D312='club records'!$F$8, E312&gt;='club records'!$G$8), AND(D312='club records'!$F$9, E312&gt;='club records'!$G$9), AND(D312='club records'!$F$10, E312&gt;='club records'!$G$10))), "CR", " ")</f>
        <v xml:space="preserve"> </v>
      </c>
      <c r="W312" s="22" t="str">
        <f>IF(AND(A312="triple jump", OR(AND(D312='club records'!$F$11, E312&gt;='club records'!$G$11), AND(D312='club records'!$F$12, E312&gt;='club records'!$G$12), AND(D312='club records'!$F$13, E312&gt;='club records'!$G$13), AND(D312='club records'!$F$14, E312&gt;='club records'!$G$14), AND(D312='club records'!$F$15, E312&gt;='club records'!$G$15))), "CR", " ")</f>
        <v xml:space="preserve"> </v>
      </c>
      <c r="X312" s="22" t="str">
        <f>IF(AND(A312="pole vault", OR(AND(D312='club records'!$F$16, E312&gt;='club records'!$G$16), AND(D312='club records'!$F$17, E312&gt;='club records'!$G$17), AND(D312='club records'!$F$18, E312&gt;='club records'!$G$18), AND(D312='club records'!$F$19, E312&gt;='club records'!$G$19), AND(D312='club records'!$F$20, E312&gt;='club records'!$G$20))), "CR", " ")</f>
        <v xml:space="preserve"> </v>
      </c>
      <c r="Y312" s="22" t="str">
        <f>IF(AND(A312="discus 0.75", AND(D312='club records'!$F$21, E312&gt;='club records'!$G$21)), "CR", " ")</f>
        <v xml:space="preserve"> </v>
      </c>
      <c r="Z312" s="22" t="str">
        <f>IF(AND(A312="discus 1", OR(AND(D312='club records'!$F$22, E312&gt;='club records'!$G$22), AND(D312='club records'!$F$23, E312&gt;='club records'!$G$23), AND(D312='club records'!$F$24, E312&gt;='club records'!$G$24), AND(D312='club records'!$F$25, E312&gt;='club records'!$G$25))), "CR", " ")</f>
        <v xml:space="preserve"> </v>
      </c>
      <c r="AA312" s="22" t="str">
        <f>IF(AND(A312="hammer 3", OR(AND(D312='club records'!$F$26, E312&gt;='club records'!$G$26), AND(D312='club records'!$F$27, E312&gt;='club records'!$G$27), AND(D312='club records'!$F$28, E312&gt;='club records'!$G$28))), "CR", " ")</f>
        <v xml:space="preserve"> </v>
      </c>
      <c r="AB312" s="22" t="str">
        <f>IF(AND(A312="hammer 4", OR(AND(D312='club records'!$F$29, E312&gt;='club records'!$G$29), AND(D312='club records'!$F$30, E312&gt;='club records'!$G$30))), "CR", " ")</f>
        <v xml:space="preserve"> </v>
      </c>
      <c r="AC312" s="22" t="str">
        <f>IF(AND(A312="javelin 400", AND(D312='club records'!$F$31, E312&gt;='club records'!$G$31)), "CR", " ")</f>
        <v xml:space="preserve"> </v>
      </c>
      <c r="AD312" s="22" t="str">
        <f>IF(AND(A312="javelin 500", OR(AND(D312='club records'!$F$32, E312&gt;='club records'!$G$32), AND(D312='club records'!$F$33, E312&gt;='club records'!$G$33))), "CR", " ")</f>
        <v xml:space="preserve"> </v>
      </c>
      <c r="AE312" s="22" t="str">
        <f>IF(AND(A312="javelin 600", OR(AND(D312='club records'!$F$34, E312&gt;='club records'!$G$34), AND(D312='club records'!$F$35, E312&gt;='club records'!$G$35))), "CR", " ")</f>
        <v xml:space="preserve"> </v>
      </c>
      <c r="AF312" s="22" t="str">
        <f>IF(AND(A312="shot 2.72", AND(D312='club records'!$F$36, E312&gt;='club records'!$G$36)), "CR", " ")</f>
        <v xml:space="preserve"> </v>
      </c>
      <c r="AG312" s="22" t="str">
        <f>IF(AND(A312="shot 3", OR(AND(D312='club records'!$F$37, E312&gt;='club records'!$G$37), AND(D312='club records'!$F$38, E312&gt;='club records'!$G$38))), "CR", " ")</f>
        <v xml:space="preserve"> </v>
      </c>
      <c r="AH312" s="22" t="str">
        <f>IF(AND(A312="shot 4", OR(AND(D312='club records'!$F$39, E312&gt;='club records'!$G$39), AND(D312='club records'!$F$40, E312&gt;='club records'!$G$40))), "CR", " ")</f>
        <v xml:space="preserve"> </v>
      </c>
      <c r="AI312" s="22" t="str">
        <f>IF(AND(A312="70H", AND(D312='club records'!$J$6, E312&lt;='club records'!$K$6)), "CR", " ")</f>
        <v xml:space="preserve"> </v>
      </c>
      <c r="AJ312" s="22" t="str">
        <f>IF(AND(A312="75H", AND(D312='club records'!$J$7, E312&lt;='club records'!$K$7)), "CR", " ")</f>
        <v xml:space="preserve"> </v>
      </c>
      <c r="AK312" s="22" t="str">
        <f>IF(AND(A312="80H", AND(D312='club records'!$J$8, E312&lt;='club records'!$K$8)), "CR", " ")</f>
        <v xml:space="preserve"> </v>
      </c>
      <c r="AL312" s="22" t="str">
        <f>IF(AND(A312="100H", OR(AND(D312='club records'!$J$9, E312&lt;='club records'!$K$9), AND(D312='club records'!$J$10, E312&lt;='club records'!$K$10))), "CR", " ")</f>
        <v xml:space="preserve"> </v>
      </c>
      <c r="AM312" s="22" t="str">
        <f>IF(AND(A312="300H", AND(D312='club records'!$J$11, E312&lt;='club records'!$K$11)), "CR", " ")</f>
        <v xml:space="preserve"> </v>
      </c>
      <c r="AN312" s="22" t="str">
        <f>IF(AND(A312="400H", OR(AND(D312='club records'!$J$12, E312&lt;='club records'!$K$12), AND(D312='club records'!$J$13, E312&lt;='club records'!$K$13), AND(D312='club records'!$J$14, E312&lt;='club records'!$K$14))), "CR", " ")</f>
        <v xml:space="preserve"> </v>
      </c>
      <c r="AO312" s="22" t="str">
        <f>IF(AND(A312="1500SC", OR(AND(D312='club records'!$J$15, E312&lt;='club records'!$K$15), AND(D312='club records'!$J$16, E312&lt;='club records'!$K$16))), "CR", " ")</f>
        <v xml:space="preserve"> </v>
      </c>
      <c r="AP312" s="22" t="str">
        <f>IF(AND(A312="2000SC", OR(AND(D312='club records'!$J$18, E312&lt;='club records'!$K$18), AND(D312='club records'!$J$19, E312&lt;='club records'!$K$19))), "CR", " ")</f>
        <v xml:space="preserve"> </v>
      </c>
      <c r="AQ312" s="22" t="str">
        <f>IF(AND(A312="3000SC", AND(D312='club records'!$J$21, E312&lt;='club records'!$K$21)), "CR", " ")</f>
        <v xml:space="preserve"> </v>
      </c>
      <c r="AR312" s="21" t="str">
        <f>IF(AND(A312="4x100", OR(AND(D312='club records'!$N$1, E312&lt;='club records'!$O$1), AND(D312='club records'!$N$2, E312&lt;='club records'!$O$2), AND(D312='club records'!$N$3, E312&lt;='club records'!$O$3), AND(D312='club records'!$N$4, E312&lt;='club records'!$O$4), AND(D312='club records'!$N$5, E312&lt;='club records'!$O$5))), "CR", " ")</f>
        <v xml:space="preserve"> </v>
      </c>
      <c r="AS312" s="21" t="str">
        <f>IF(AND(A312="4x200", OR(AND(D312='club records'!$N$6, E312&lt;='club records'!$O$6), AND(D312='club records'!$N$7, E312&lt;='club records'!$O$7), AND(D312='club records'!$N$8, E312&lt;='club records'!$O$8), AND(D312='club records'!$N$9, E312&lt;='club records'!$O$9), AND(D312='club records'!$N$10, E312&lt;='club records'!$O$10))), "CR", " ")</f>
        <v xml:space="preserve"> </v>
      </c>
      <c r="AT312" s="21" t="str">
        <f>IF(AND(A312="4x300", OR(AND(D312='club records'!$N$11, E312&lt;='club records'!$O$11), AND(D312='club records'!$N$12, E312&lt;='club records'!$O$12))), "CR", " ")</f>
        <v xml:space="preserve"> </v>
      </c>
      <c r="AU312" s="21" t="str">
        <f>IF(AND(A312="4x400", OR(AND(D312='club records'!$N$13, E312&lt;='club records'!$O$13), AND(D312='club records'!$N$14, E312&lt;='club records'!$O$14), AND(D312='club records'!$N$15, E312&lt;='club records'!$O$15))), "CR", " ")</f>
        <v xml:space="preserve"> </v>
      </c>
      <c r="AV312" s="21" t="str">
        <f>IF(AND(A312="3x800", OR(AND(D312='club records'!$N$16, E312&lt;='club records'!$O$16), AND(D312='club records'!$N$17, E312&lt;='club records'!$O$17), AND(D312='club records'!$N$18, E312&lt;='club records'!$O$18), AND(D312='club records'!$N$19, E312&lt;='club records'!$O$19))), "CR", " ")</f>
        <v xml:space="preserve"> </v>
      </c>
      <c r="AW312" s="21" t="str">
        <f>IF(AND(A312="pentathlon", OR(AND(D312='club records'!$N$21, E312&gt;='club records'!$O$21), AND(D312='club records'!$N$22, E312&gt;='club records'!$O$22), AND(D312='club records'!$N$23, E312&gt;='club records'!$O$23), AND(D312='club records'!$N$24, E312&gt;='club records'!$O$24), AND(D312='club records'!$N$25, E312&gt;='club records'!$O$25))), "CR", " ")</f>
        <v xml:space="preserve"> </v>
      </c>
      <c r="AX312" s="21" t="str">
        <f>IF(AND(A312="heptathlon", OR(AND(D312='club records'!$N$26, E312&gt;='club records'!$O$26), AND(D312='club records'!$N$27, E312&gt;='club records'!$O$27), AND(D312='club records'!$N$28, E312&gt;='club records'!$O$28), )), "CR", " ")</f>
        <v xml:space="preserve"> </v>
      </c>
    </row>
    <row r="313" spans="1:50" ht="15" x14ac:dyDescent="0.25">
      <c r="A313" s="2">
        <v>100</v>
      </c>
      <c r="B313" s="2" t="s">
        <v>60</v>
      </c>
      <c r="C313" s="2" t="s">
        <v>61</v>
      </c>
      <c r="D313" s="13" t="s">
        <v>50</v>
      </c>
      <c r="E313" s="14">
        <v>13.29</v>
      </c>
      <c r="F313" s="23">
        <v>43632</v>
      </c>
      <c r="G313" s="2" t="s">
        <v>415</v>
      </c>
      <c r="H313" s="2" t="s">
        <v>452</v>
      </c>
      <c r="I313" s="20" t="s">
        <v>430</v>
      </c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1"/>
      <c r="AS313" s="21"/>
      <c r="AT313" s="21"/>
      <c r="AU313" s="21"/>
      <c r="AV313" s="21"/>
      <c r="AW313" s="21"/>
      <c r="AX313" s="21"/>
    </row>
    <row r="314" spans="1:50" ht="15" x14ac:dyDescent="0.25">
      <c r="A314" s="2">
        <v>100</v>
      </c>
      <c r="B314" s="2" t="s">
        <v>54</v>
      </c>
      <c r="C314" s="2" t="s">
        <v>55</v>
      </c>
      <c r="D314" s="13" t="s">
        <v>50</v>
      </c>
      <c r="E314" s="14">
        <v>13.37</v>
      </c>
      <c r="F314" s="19">
        <v>39903</v>
      </c>
      <c r="G314" s="2" t="s">
        <v>294</v>
      </c>
      <c r="H314" s="2" t="s">
        <v>295</v>
      </c>
      <c r="I314" s="20" t="str">
        <f>IF(OR(K314="CR", J314="CR", L314="CR", M314="CR", N314="CR", O314="CR", P314="CR", Q314="CR", R314="CR", S314="CR",T314="CR", U314="CR", V314="CR", W314="CR", X314="CR", Y314="CR", Z314="CR", AA314="CR", AB314="CR", AC314="CR", AD314="CR", AE314="CR", AF314="CR", AG314="CR", AH314="CR", AI314="CR", AJ314="CR", AK314="CR", AL314="CR", AM314="CR", AN314="CR", AO314="CR", AP314="CR", AQ314="CR", AR314="CR", AS314="CR", AT314="CR", AU314="CR", AV314="CR", AW314="CR", AX314="CR"), "***CLUB RECORD***", "")</f>
        <v/>
      </c>
      <c r="J314" s="21" t="str">
        <f>IF(AND(A314=100, OR(AND(D314='club records'!$B$6, E314&lt;='club records'!$C$6), AND(D314='club records'!$B$7, E314&lt;='club records'!$C$7), AND(D314='club records'!$B$8, E314&lt;='club records'!$C$8), AND(D314='club records'!$B$9, E314&lt;='club records'!$C$9), AND(D314='club records'!$B$10, E314&lt;='club records'!$C$10))),"CR"," ")</f>
        <v xml:space="preserve"> </v>
      </c>
      <c r="K314" s="21" t="str">
        <f>IF(AND(A314=200, OR(AND(D314='club records'!$B$11, E314&lt;='club records'!$C$11), AND(D314='club records'!$B$12, E314&lt;='club records'!$C$12), AND(D314='club records'!$B$13, E314&lt;='club records'!$C$13), AND(D314='club records'!$B$14, E314&lt;='club records'!$C$14), AND(D314='club records'!$B$15, E314&lt;='club records'!$C$15))),"CR"," ")</f>
        <v xml:space="preserve"> </v>
      </c>
      <c r="L314" s="21" t="str">
        <f>IF(AND(A314=300, OR(AND(D314='club records'!$B$16, E314&lt;='club records'!$C$16), AND(D314='club records'!$B$17, E314&lt;='club records'!$C$17))),"CR"," ")</f>
        <v xml:space="preserve"> </v>
      </c>
      <c r="M314" s="21" t="str">
        <f>IF(AND(A314=400, OR(AND(D314='club records'!$B$19, E314&lt;='club records'!$C$19), AND(D314='club records'!$B$20, E314&lt;='club records'!$C$20), AND(D314='club records'!$B$21, E314&lt;='club records'!$C$21))),"CR"," ")</f>
        <v xml:space="preserve"> </v>
      </c>
      <c r="N314" s="21" t="str">
        <f>IF(AND(A314=800, OR(AND(D314='club records'!$B$22, E314&lt;='club records'!$C$22), AND(D314='club records'!$B$23, E314&lt;='club records'!$C$23), AND(D314='club records'!$B$24, E314&lt;='club records'!$C$24), AND(D314='club records'!$B$25, E314&lt;='club records'!$C$25), AND(D314='club records'!$B$26, E314&lt;='club records'!$C$26))),"CR"," ")</f>
        <v xml:space="preserve"> </v>
      </c>
      <c r="O314" s="21" t="str">
        <f>IF(AND(A314=1200, AND(D314='club records'!$B$28, E314&lt;='club records'!$C$28)),"CR"," ")</f>
        <v xml:space="preserve"> </v>
      </c>
      <c r="P314" s="21" t="str">
        <f>IF(AND(A314=1500, OR(AND(D314='club records'!$B$29, E314&lt;='club records'!$C$29), AND(D314='club records'!$B$30, E314&lt;='club records'!$C$30), AND(D314='club records'!$B$31, E314&lt;='club records'!$C$31), AND(D314='club records'!$B$32, E314&lt;='club records'!$C$32), AND(D314='club records'!$B$33, E314&lt;='club records'!$C$33))),"CR"," ")</f>
        <v xml:space="preserve"> </v>
      </c>
      <c r="Q314" s="21" t="str">
        <f>IF(AND(A314="1M", AND(D314='club records'!$B$37,E314&lt;='club records'!$C$37)),"CR"," ")</f>
        <v xml:space="preserve"> </v>
      </c>
      <c r="R314" s="21" t="str">
        <f>IF(AND(A314=3000, OR(AND(D314='club records'!$B$39, E314&lt;='club records'!$C$39), AND(D314='club records'!$B$40, E314&lt;='club records'!$C$40), AND(D314='club records'!$B$41, E314&lt;='club records'!$C$41))),"CR"," ")</f>
        <v xml:space="preserve"> </v>
      </c>
      <c r="S314" s="21" t="str">
        <f>IF(AND(A314=5000, OR(AND(D314='club records'!$B$42, E314&lt;='club records'!$C$42), AND(D314='club records'!$B$43, E314&lt;='club records'!$C$43))),"CR"," ")</f>
        <v xml:space="preserve"> </v>
      </c>
      <c r="T314" s="21" t="str">
        <f>IF(AND(A314=10000, OR(AND(D314='club records'!$B$44, E314&lt;='club records'!$C$44), AND(D314='club records'!$B$45, E314&lt;='club records'!$C$45))),"CR"," ")</f>
        <v xml:space="preserve"> </v>
      </c>
      <c r="U314" s="22" t="str">
        <f>IF(AND(A314="high jump", OR(AND(D314='club records'!$F$1, E314&gt;='club records'!$G$1), AND(D314='club records'!$F$2, E314&gt;='club records'!$G$2), AND(D314='club records'!$F$3, E314&gt;='club records'!$G$3),AND(D314='club records'!$F$4, E314&gt;='club records'!$G$4), AND(D314='club records'!$F$5, E314&gt;='club records'!$G$5))), "CR", " ")</f>
        <v xml:space="preserve"> </v>
      </c>
      <c r="V314" s="22" t="str">
        <f>IF(AND(A314="long jump", OR(AND(D314='club records'!$F$6, E314&gt;='club records'!$G$6), AND(D314='club records'!$F$7, E314&gt;='club records'!$G$7), AND(D314='club records'!$F$8, E314&gt;='club records'!$G$8), AND(D314='club records'!$F$9, E314&gt;='club records'!$G$9), AND(D314='club records'!$F$10, E314&gt;='club records'!$G$10))), "CR", " ")</f>
        <v xml:space="preserve"> </v>
      </c>
      <c r="W314" s="22" t="str">
        <f>IF(AND(A314="triple jump", OR(AND(D314='club records'!$F$11, E314&gt;='club records'!$G$11), AND(D314='club records'!$F$12, E314&gt;='club records'!$G$12), AND(D314='club records'!$F$13, E314&gt;='club records'!$G$13), AND(D314='club records'!$F$14, E314&gt;='club records'!$G$14), AND(D314='club records'!$F$15, E314&gt;='club records'!$G$15))), "CR", " ")</f>
        <v xml:space="preserve"> </v>
      </c>
      <c r="X314" s="22" t="str">
        <f>IF(AND(A314="pole vault", OR(AND(D314='club records'!$F$16, E314&gt;='club records'!$G$16), AND(D314='club records'!$F$17, E314&gt;='club records'!$G$17), AND(D314='club records'!$F$18, E314&gt;='club records'!$G$18), AND(D314='club records'!$F$19, E314&gt;='club records'!$G$19), AND(D314='club records'!$F$20, E314&gt;='club records'!$G$20))), "CR", " ")</f>
        <v xml:space="preserve"> </v>
      </c>
      <c r="Y314" s="22" t="str">
        <f>IF(AND(A314="discus 0.75", AND(D314='club records'!$F$21, E314&gt;='club records'!$G$21)), "CR", " ")</f>
        <v xml:space="preserve"> </v>
      </c>
      <c r="Z314" s="22" t="str">
        <f>IF(AND(A314="discus 1", OR(AND(D314='club records'!$F$22, E314&gt;='club records'!$G$22), AND(D314='club records'!$F$23, E314&gt;='club records'!$G$23), AND(D314='club records'!$F$24, E314&gt;='club records'!$G$24), AND(D314='club records'!$F$25, E314&gt;='club records'!$G$25))), "CR", " ")</f>
        <v xml:space="preserve"> </v>
      </c>
      <c r="AA314" s="22" t="str">
        <f>IF(AND(A314="hammer 3", OR(AND(D314='club records'!$F$26, E314&gt;='club records'!$G$26), AND(D314='club records'!$F$27, E314&gt;='club records'!$G$27), AND(D314='club records'!$F$28, E314&gt;='club records'!$G$28))), "CR", " ")</f>
        <v xml:space="preserve"> </v>
      </c>
      <c r="AB314" s="22" t="str">
        <f>IF(AND(A314="hammer 4", OR(AND(D314='club records'!$F$29, E314&gt;='club records'!$G$29), AND(D314='club records'!$F$30, E314&gt;='club records'!$G$30))), "CR", " ")</f>
        <v xml:space="preserve"> </v>
      </c>
      <c r="AC314" s="22" t="str">
        <f>IF(AND(A314="javelin 400", AND(D314='club records'!$F$31, E314&gt;='club records'!$G$31)), "CR", " ")</f>
        <v xml:space="preserve"> </v>
      </c>
      <c r="AD314" s="22" t="str">
        <f>IF(AND(A314="javelin 500", OR(AND(D314='club records'!$F$32, E314&gt;='club records'!$G$32), AND(D314='club records'!$F$33, E314&gt;='club records'!$G$33))), "CR", " ")</f>
        <v xml:space="preserve"> </v>
      </c>
      <c r="AE314" s="22" t="str">
        <f>IF(AND(A314="javelin 600", OR(AND(D314='club records'!$F$34, E314&gt;='club records'!$G$34), AND(D314='club records'!$F$35, E314&gt;='club records'!$G$35))), "CR", " ")</f>
        <v xml:space="preserve"> </v>
      </c>
      <c r="AF314" s="22" t="str">
        <f>IF(AND(A314="shot 2.72", AND(D314='club records'!$F$36, E314&gt;='club records'!$G$36)), "CR", " ")</f>
        <v xml:space="preserve"> </v>
      </c>
      <c r="AG314" s="22" t="str">
        <f>IF(AND(A314="shot 3", OR(AND(D314='club records'!$F$37, E314&gt;='club records'!$G$37), AND(D314='club records'!$F$38, E314&gt;='club records'!$G$38))), "CR", " ")</f>
        <v xml:space="preserve"> </v>
      </c>
      <c r="AH314" s="22" t="str">
        <f>IF(AND(A314="shot 4", OR(AND(D314='club records'!$F$39, E314&gt;='club records'!$G$39), AND(D314='club records'!$F$40, E314&gt;='club records'!$G$40))), "CR", " ")</f>
        <v xml:space="preserve"> </v>
      </c>
      <c r="AI314" s="22" t="str">
        <f>IF(AND(A314="70H", AND(D314='club records'!$J$6, E314&lt;='club records'!$K$6)), "CR", " ")</f>
        <v xml:space="preserve"> </v>
      </c>
      <c r="AJ314" s="22" t="str">
        <f>IF(AND(A314="75H", AND(D314='club records'!$J$7, E314&lt;='club records'!$K$7)), "CR", " ")</f>
        <v xml:space="preserve"> </v>
      </c>
      <c r="AK314" s="22" t="str">
        <f>IF(AND(A314="80H", AND(D314='club records'!$J$8, E314&lt;='club records'!$K$8)), "CR", " ")</f>
        <v xml:space="preserve"> </v>
      </c>
      <c r="AL314" s="22" t="str">
        <f>IF(AND(A314="100H", OR(AND(D314='club records'!$J$9, E314&lt;='club records'!$K$9), AND(D314='club records'!$J$10, E314&lt;='club records'!$K$10))), "CR", " ")</f>
        <v xml:space="preserve"> </v>
      </c>
      <c r="AM314" s="22" t="str">
        <f>IF(AND(A314="300H", AND(D314='club records'!$J$11, E314&lt;='club records'!$K$11)), "CR", " ")</f>
        <v xml:space="preserve"> </v>
      </c>
      <c r="AN314" s="22" t="str">
        <f>IF(AND(A314="400H", OR(AND(D314='club records'!$J$12, E314&lt;='club records'!$K$12), AND(D314='club records'!$J$13, E314&lt;='club records'!$K$13), AND(D314='club records'!$J$14, E314&lt;='club records'!$K$14))), "CR", " ")</f>
        <v xml:space="preserve"> </v>
      </c>
      <c r="AO314" s="22" t="str">
        <f>IF(AND(A314="1500SC", OR(AND(D314='club records'!$J$15, E314&lt;='club records'!$K$15), AND(D314='club records'!$J$16, E314&lt;='club records'!$K$16))), "CR", " ")</f>
        <v xml:space="preserve"> </v>
      </c>
      <c r="AP314" s="22" t="str">
        <f>IF(AND(A314="2000SC", OR(AND(D314='club records'!$J$18, E314&lt;='club records'!$K$18), AND(D314='club records'!$J$19, E314&lt;='club records'!$K$19))), "CR", " ")</f>
        <v xml:space="preserve"> </v>
      </c>
      <c r="AQ314" s="22" t="str">
        <f>IF(AND(A314="3000SC", AND(D314='club records'!$J$21, E314&lt;='club records'!$K$21)), "CR", " ")</f>
        <v xml:space="preserve"> </v>
      </c>
      <c r="AR314" s="21" t="str">
        <f>IF(AND(A314="4x100", OR(AND(D314='club records'!$N$1, E314&lt;='club records'!$O$1), AND(D314='club records'!$N$2, E314&lt;='club records'!$O$2), AND(D314='club records'!$N$3, E314&lt;='club records'!$O$3), AND(D314='club records'!$N$4, E314&lt;='club records'!$O$4), AND(D314='club records'!$N$5, E314&lt;='club records'!$O$5))), "CR", " ")</f>
        <v xml:space="preserve"> </v>
      </c>
      <c r="AS314" s="21" t="str">
        <f>IF(AND(A314="4x200", OR(AND(D314='club records'!$N$6, E314&lt;='club records'!$O$6), AND(D314='club records'!$N$7, E314&lt;='club records'!$O$7), AND(D314='club records'!$N$8, E314&lt;='club records'!$O$8), AND(D314='club records'!$N$9, E314&lt;='club records'!$O$9), AND(D314='club records'!$N$10, E314&lt;='club records'!$O$10))), "CR", " ")</f>
        <v xml:space="preserve"> </v>
      </c>
      <c r="AT314" s="21" t="str">
        <f>IF(AND(A314="4x300", OR(AND(D314='club records'!$N$11, E314&lt;='club records'!$O$11), AND(D314='club records'!$N$12, E314&lt;='club records'!$O$12))), "CR", " ")</f>
        <v xml:space="preserve"> </v>
      </c>
      <c r="AU314" s="21" t="str">
        <f>IF(AND(A314="4x400", OR(AND(D314='club records'!$N$13, E314&lt;='club records'!$O$13), AND(D314='club records'!$N$14, E314&lt;='club records'!$O$14), AND(D314='club records'!$N$15, E314&lt;='club records'!$O$15))), "CR", " ")</f>
        <v xml:space="preserve"> </v>
      </c>
      <c r="AV314" s="21" t="str">
        <f>IF(AND(A314="3x800", OR(AND(D314='club records'!$N$16, E314&lt;='club records'!$O$16), AND(D314='club records'!$N$17, E314&lt;='club records'!$O$17), AND(D314='club records'!$N$18, E314&lt;='club records'!$O$18), AND(D314='club records'!$N$19, E314&lt;='club records'!$O$19))), "CR", " ")</f>
        <v xml:space="preserve"> </v>
      </c>
      <c r="AW314" s="21" t="str">
        <f>IF(AND(A314="pentathlon", OR(AND(D314='club records'!$N$21, E314&gt;='club records'!$O$21), AND(D314='club records'!$N$22, E314&gt;='club records'!$O$22), AND(D314='club records'!$N$23, E314&gt;='club records'!$O$23), AND(D314='club records'!$N$24, E314&gt;='club records'!$O$24), AND(D314='club records'!$N$25, E314&gt;='club records'!$O$25))), "CR", " ")</f>
        <v xml:space="preserve"> </v>
      </c>
      <c r="AX314" s="21" t="str">
        <f>IF(AND(A314="heptathlon", OR(AND(D314='club records'!$N$26, E314&gt;='club records'!$O$26), AND(D314='club records'!$N$27, E314&gt;='club records'!$O$27), AND(D314='club records'!$N$28, E314&gt;='club records'!$O$28), )), "CR", " ")</f>
        <v xml:space="preserve"> </v>
      </c>
    </row>
    <row r="315" spans="1:50" ht="15" x14ac:dyDescent="0.25">
      <c r="A315" s="2">
        <v>100</v>
      </c>
      <c r="B315" s="2" t="s">
        <v>98</v>
      </c>
      <c r="C315" s="2" t="s">
        <v>337</v>
      </c>
      <c r="D315" s="13" t="s">
        <v>50</v>
      </c>
      <c r="E315" s="14">
        <v>13.45</v>
      </c>
      <c r="F315" s="19">
        <v>43604</v>
      </c>
      <c r="G315" s="2" t="s">
        <v>341</v>
      </c>
      <c r="H315" s="2" t="s">
        <v>396</v>
      </c>
      <c r="I315" s="20" t="str">
        <f>IF(OR(K315="CR", J315="CR", L315="CR", M315="CR", N315="CR", O315="CR", P315="CR", Q315="CR", R315="CR", S315="CR",T315="CR", U315="CR", V315="CR", W315="CR", X315="CR", Y315="CR", Z315="CR", AA315="CR", AB315="CR", AC315="CR", AD315="CR", AE315="CR", AF315="CR", AG315="CR", AH315="CR", AI315="CR", AJ315="CR", AK315="CR", AL315="CR", AM315="CR", AN315="CR", AO315="CR", AP315="CR", AQ315="CR", AR315="CR", AS315="CR", AT315="CR", AU315="CR", AV315="CR", AW315="CR", AX315="CR"), "***CLUB RECORD***", "")</f>
        <v/>
      </c>
      <c r="J315" s="21" t="str">
        <f>IF(AND(A315=100, OR(AND(D315='club records'!$B$6, E315&lt;='club records'!$C$6), AND(D315='club records'!$B$7, E315&lt;='club records'!$C$7), AND(D315='club records'!$B$8, E315&lt;='club records'!$C$8), AND(D315='club records'!$B$9, E315&lt;='club records'!$C$9), AND(D315='club records'!$B$10, E315&lt;='club records'!$C$10))),"CR"," ")</f>
        <v xml:space="preserve"> </v>
      </c>
      <c r="K315" s="21" t="str">
        <f>IF(AND(A315=200, OR(AND(D315='club records'!$B$11, E315&lt;='club records'!$C$11), AND(D315='club records'!$B$12, E315&lt;='club records'!$C$12), AND(D315='club records'!$B$13, E315&lt;='club records'!$C$13), AND(D315='club records'!$B$14, E315&lt;='club records'!$C$14), AND(D315='club records'!$B$15, E315&lt;='club records'!$C$15))),"CR"," ")</f>
        <v xml:space="preserve"> </v>
      </c>
      <c r="L315" s="21" t="str">
        <f>IF(AND(A315=300, OR(AND(D315='club records'!$B$16, E315&lt;='club records'!$C$16), AND(D315='club records'!$B$17, E315&lt;='club records'!$C$17))),"CR"," ")</f>
        <v xml:space="preserve"> </v>
      </c>
      <c r="M315" s="21" t="str">
        <f>IF(AND(A315=400, OR(AND(D315='club records'!$B$19, E315&lt;='club records'!$C$19), AND(D315='club records'!$B$20, E315&lt;='club records'!$C$20), AND(D315='club records'!$B$21, E315&lt;='club records'!$C$21))),"CR"," ")</f>
        <v xml:space="preserve"> </v>
      </c>
      <c r="N315" s="21" t="str">
        <f>IF(AND(A315=800, OR(AND(D315='club records'!$B$22, E315&lt;='club records'!$C$22), AND(D315='club records'!$B$23, E315&lt;='club records'!$C$23), AND(D315='club records'!$B$24, E315&lt;='club records'!$C$24), AND(D315='club records'!$B$25, E315&lt;='club records'!$C$25), AND(D315='club records'!$B$26, E315&lt;='club records'!$C$26))),"CR"," ")</f>
        <v xml:space="preserve"> </v>
      </c>
      <c r="O315" s="21" t="str">
        <f>IF(AND(A315=1200, AND(D315='club records'!$B$28, E315&lt;='club records'!$C$28)),"CR"," ")</f>
        <v xml:space="preserve"> </v>
      </c>
      <c r="P315" s="21" t="str">
        <f>IF(AND(A315=1500, OR(AND(D315='club records'!$B$29, E315&lt;='club records'!$C$29), AND(D315='club records'!$B$30, E315&lt;='club records'!$C$30), AND(D315='club records'!$B$31, E315&lt;='club records'!$C$31), AND(D315='club records'!$B$32, E315&lt;='club records'!$C$32), AND(D315='club records'!$B$33, E315&lt;='club records'!$C$33))),"CR"," ")</f>
        <v xml:space="preserve"> </v>
      </c>
      <c r="Q315" s="21" t="str">
        <f>IF(AND(A315="1M", AND(D315='club records'!$B$37,E315&lt;='club records'!$C$37)),"CR"," ")</f>
        <v xml:space="preserve"> </v>
      </c>
      <c r="R315" s="21" t="str">
        <f>IF(AND(A315=3000, OR(AND(D315='club records'!$B$39, E315&lt;='club records'!$C$39), AND(D315='club records'!$B$40, E315&lt;='club records'!$C$40), AND(D315='club records'!$B$41, E315&lt;='club records'!$C$41))),"CR"," ")</f>
        <v xml:space="preserve"> </v>
      </c>
      <c r="S315" s="21" t="str">
        <f>IF(AND(A315=5000, OR(AND(D315='club records'!$B$42, E315&lt;='club records'!$C$42), AND(D315='club records'!$B$43, E315&lt;='club records'!$C$43))),"CR"," ")</f>
        <v xml:space="preserve"> </v>
      </c>
      <c r="T315" s="21" t="str">
        <f>IF(AND(A315=10000, OR(AND(D315='club records'!$B$44, E315&lt;='club records'!$C$44), AND(D315='club records'!$B$45, E315&lt;='club records'!$C$45))),"CR"," ")</f>
        <v xml:space="preserve"> </v>
      </c>
      <c r="U315" s="22" t="str">
        <f>IF(AND(A315="high jump", OR(AND(D315='club records'!$F$1, E315&gt;='club records'!$G$1), AND(D315='club records'!$F$2, E315&gt;='club records'!$G$2), AND(D315='club records'!$F$3, E315&gt;='club records'!$G$3),AND(D315='club records'!$F$4, E315&gt;='club records'!$G$4), AND(D315='club records'!$F$5, E315&gt;='club records'!$G$5))), "CR", " ")</f>
        <v xml:space="preserve"> </v>
      </c>
      <c r="V315" s="22" t="str">
        <f>IF(AND(A315="long jump", OR(AND(D315='club records'!$F$6, E315&gt;='club records'!$G$6), AND(D315='club records'!$F$7, E315&gt;='club records'!$G$7), AND(D315='club records'!$F$8, E315&gt;='club records'!$G$8), AND(D315='club records'!$F$9, E315&gt;='club records'!$G$9), AND(D315='club records'!$F$10, E315&gt;='club records'!$G$10))), "CR", " ")</f>
        <v xml:space="preserve"> </v>
      </c>
      <c r="W315" s="22" t="str">
        <f>IF(AND(A315="triple jump", OR(AND(D315='club records'!$F$11, E315&gt;='club records'!$G$11), AND(D315='club records'!$F$12, E315&gt;='club records'!$G$12), AND(D315='club records'!$F$13, E315&gt;='club records'!$G$13), AND(D315='club records'!$F$14, E315&gt;='club records'!$G$14), AND(D315='club records'!$F$15, E315&gt;='club records'!$G$15))), "CR", " ")</f>
        <v xml:space="preserve"> </v>
      </c>
      <c r="X315" s="22" t="str">
        <f>IF(AND(A315="pole vault", OR(AND(D315='club records'!$F$16, E315&gt;='club records'!$G$16), AND(D315='club records'!$F$17, E315&gt;='club records'!$G$17), AND(D315='club records'!$F$18, E315&gt;='club records'!$G$18), AND(D315='club records'!$F$19, E315&gt;='club records'!$G$19), AND(D315='club records'!$F$20, E315&gt;='club records'!$G$20))), "CR", " ")</f>
        <v xml:space="preserve"> </v>
      </c>
      <c r="Y315" s="22" t="str">
        <f>IF(AND(A315="discus 0.75", AND(D315='club records'!$F$21, E315&gt;='club records'!$G$21)), "CR", " ")</f>
        <v xml:space="preserve"> </v>
      </c>
      <c r="Z315" s="22" t="str">
        <f>IF(AND(A315="discus 1", OR(AND(D315='club records'!$F$22, E315&gt;='club records'!$G$22), AND(D315='club records'!$F$23, E315&gt;='club records'!$G$23), AND(D315='club records'!$F$24, E315&gt;='club records'!$G$24), AND(D315='club records'!$F$25, E315&gt;='club records'!$G$25))), "CR", " ")</f>
        <v xml:space="preserve"> </v>
      </c>
      <c r="AA315" s="22" t="str">
        <f>IF(AND(A315="hammer 3", OR(AND(D315='club records'!$F$26, E315&gt;='club records'!$G$26), AND(D315='club records'!$F$27, E315&gt;='club records'!$G$27), AND(D315='club records'!$F$28, E315&gt;='club records'!$G$28))), "CR", " ")</f>
        <v xml:space="preserve"> </v>
      </c>
      <c r="AB315" s="22" t="str">
        <f>IF(AND(A315="hammer 4", OR(AND(D315='club records'!$F$29, E315&gt;='club records'!$G$29), AND(D315='club records'!$F$30, E315&gt;='club records'!$G$30))), "CR", " ")</f>
        <v xml:space="preserve"> </v>
      </c>
      <c r="AC315" s="22" t="str">
        <f>IF(AND(A315="javelin 400", AND(D315='club records'!$F$31, E315&gt;='club records'!$G$31)), "CR", " ")</f>
        <v xml:space="preserve"> </v>
      </c>
      <c r="AD315" s="22" t="str">
        <f>IF(AND(A315="javelin 500", OR(AND(D315='club records'!$F$32, E315&gt;='club records'!$G$32), AND(D315='club records'!$F$33, E315&gt;='club records'!$G$33))), "CR", " ")</f>
        <v xml:space="preserve"> </v>
      </c>
      <c r="AE315" s="22" t="str">
        <f>IF(AND(A315="javelin 600", OR(AND(D315='club records'!$F$34, E315&gt;='club records'!$G$34), AND(D315='club records'!$F$35, E315&gt;='club records'!$G$35))), "CR", " ")</f>
        <v xml:space="preserve"> </v>
      </c>
      <c r="AF315" s="22" t="str">
        <f>IF(AND(A315="shot 2.72", AND(D315='club records'!$F$36, E315&gt;='club records'!$G$36)), "CR", " ")</f>
        <v xml:space="preserve"> </v>
      </c>
      <c r="AG315" s="22" t="str">
        <f>IF(AND(A315="shot 3", OR(AND(D315='club records'!$F$37, E315&gt;='club records'!$G$37), AND(D315='club records'!$F$38, E315&gt;='club records'!$G$38))), "CR", " ")</f>
        <v xml:space="preserve"> </v>
      </c>
      <c r="AH315" s="22" t="str">
        <f>IF(AND(A315="shot 4", OR(AND(D315='club records'!$F$39, E315&gt;='club records'!$G$39), AND(D315='club records'!$F$40, E315&gt;='club records'!$G$40))), "CR", " ")</f>
        <v xml:space="preserve"> </v>
      </c>
      <c r="AI315" s="22" t="str">
        <f>IF(AND(A315="70H", AND(D315='club records'!$J$6, E315&lt;='club records'!$K$6)), "CR", " ")</f>
        <v xml:space="preserve"> </v>
      </c>
      <c r="AJ315" s="22" t="str">
        <f>IF(AND(A315="75H", AND(D315='club records'!$J$7, E315&lt;='club records'!$K$7)), "CR", " ")</f>
        <v xml:space="preserve"> </v>
      </c>
      <c r="AK315" s="22" t="str">
        <f>IF(AND(A315="80H", AND(D315='club records'!$J$8, E315&lt;='club records'!$K$8)), "CR", " ")</f>
        <v xml:space="preserve"> </v>
      </c>
      <c r="AL315" s="22" t="str">
        <f>IF(AND(A315="100H", OR(AND(D315='club records'!$J$9, E315&lt;='club records'!$K$9), AND(D315='club records'!$J$10, E315&lt;='club records'!$K$10))), "CR", " ")</f>
        <v xml:space="preserve"> </v>
      </c>
      <c r="AM315" s="22" t="str">
        <f>IF(AND(A315="300H", AND(D315='club records'!$J$11, E315&lt;='club records'!$K$11)), "CR", " ")</f>
        <v xml:space="preserve"> </v>
      </c>
      <c r="AN315" s="22" t="str">
        <f>IF(AND(A315="400H", OR(AND(D315='club records'!$J$12, E315&lt;='club records'!$K$12), AND(D315='club records'!$J$13, E315&lt;='club records'!$K$13), AND(D315='club records'!$J$14, E315&lt;='club records'!$K$14))), "CR", " ")</f>
        <v xml:space="preserve"> </v>
      </c>
      <c r="AO315" s="22" t="str">
        <f>IF(AND(A315="1500SC", OR(AND(D315='club records'!$J$15, E315&lt;='club records'!$K$15), AND(D315='club records'!$J$16, E315&lt;='club records'!$K$16))), "CR", " ")</f>
        <v xml:space="preserve"> </v>
      </c>
      <c r="AP315" s="22" t="str">
        <f>IF(AND(A315="2000SC", OR(AND(D315='club records'!$J$18, E315&lt;='club records'!$K$18), AND(D315='club records'!$J$19, E315&lt;='club records'!$K$19))), "CR", " ")</f>
        <v xml:space="preserve"> </v>
      </c>
      <c r="AQ315" s="22" t="str">
        <f>IF(AND(A315="3000SC", AND(D315='club records'!$J$21, E315&lt;='club records'!$K$21)), "CR", " ")</f>
        <v xml:space="preserve"> </v>
      </c>
      <c r="AR315" s="21" t="str">
        <f>IF(AND(A315="4x100", OR(AND(D315='club records'!$N$1, E315&lt;='club records'!$O$1), AND(D315='club records'!$N$2, E315&lt;='club records'!$O$2), AND(D315='club records'!$N$3, E315&lt;='club records'!$O$3), AND(D315='club records'!$N$4, E315&lt;='club records'!$O$4), AND(D315='club records'!$N$5, E315&lt;='club records'!$O$5))), "CR", " ")</f>
        <v xml:space="preserve"> </v>
      </c>
      <c r="AS315" s="21" t="str">
        <f>IF(AND(A315="4x200", OR(AND(D315='club records'!$N$6, E315&lt;='club records'!$O$6), AND(D315='club records'!$N$7, E315&lt;='club records'!$O$7), AND(D315='club records'!$N$8, E315&lt;='club records'!$O$8), AND(D315='club records'!$N$9, E315&lt;='club records'!$O$9), AND(D315='club records'!$N$10, E315&lt;='club records'!$O$10))), "CR", " ")</f>
        <v xml:space="preserve"> </v>
      </c>
      <c r="AT315" s="21" t="str">
        <f>IF(AND(A315="4x300", OR(AND(D315='club records'!$N$11, E315&lt;='club records'!$O$11), AND(D315='club records'!$N$12, E315&lt;='club records'!$O$12))), "CR", " ")</f>
        <v xml:space="preserve"> </v>
      </c>
      <c r="AU315" s="21" t="str">
        <f>IF(AND(A315="4x400", OR(AND(D315='club records'!$N$13, E315&lt;='club records'!$O$13), AND(D315='club records'!$N$14, E315&lt;='club records'!$O$14), AND(D315='club records'!$N$15, E315&lt;='club records'!$O$15))), "CR", " ")</f>
        <v xml:space="preserve"> </v>
      </c>
      <c r="AV315" s="21" t="str">
        <f>IF(AND(A315="3x800", OR(AND(D315='club records'!$N$16, E315&lt;='club records'!$O$16), AND(D315='club records'!$N$17, E315&lt;='club records'!$O$17), AND(D315='club records'!$N$18, E315&lt;='club records'!$O$18), AND(D315='club records'!$N$19, E315&lt;='club records'!$O$19))), "CR", " ")</f>
        <v xml:space="preserve"> </v>
      </c>
      <c r="AW315" s="21" t="str">
        <f>IF(AND(A315="pentathlon", OR(AND(D315='club records'!$N$21, E315&gt;='club records'!$O$21), AND(D315='club records'!$N$22, E315&gt;='club records'!$O$22), AND(D315='club records'!$N$23, E315&gt;='club records'!$O$23), AND(D315='club records'!$N$24, E315&gt;='club records'!$O$24), AND(D315='club records'!$N$25, E315&gt;='club records'!$O$25))), "CR", " ")</f>
        <v xml:space="preserve"> </v>
      </c>
      <c r="AX315" s="21" t="str">
        <f>IF(AND(A315="heptathlon", OR(AND(D315='club records'!$N$26, E315&gt;='club records'!$O$26), AND(D315='club records'!$N$27, E315&gt;='club records'!$O$27), AND(D315='club records'!$N$28, E315&gt;='club records'!$O$28), )), "CR", " ")</f>
        <v xml:space="preserve"> </v>
      </c>
    </row>
    <row r="316" spans="1:50" ht="15" x14ac:dyDescent="0.25">
      <c r="A316" s="2">
        <v>100</v>
      </c>
      <c r="B316" s="2" t="s">
        <v>90</v>
      </c>
      <c r="C316" s="2" t="s">
        <v>91</v>
      </c>
      <c r="D316" s="13" t="s">
        <v>50</v>
      </c>
      <c r="E316" s="14">
        <v>13.66</v>
      </c>
      <c r="F316" s="19">
        <v>39903</v>
      </c>
      <c r="G316" s="2" t="s">
        <v>294</v>
      </c>
      <c r="H316" s="2" t="s">
        <v>295</v>
      </c>
      <c r="I316" s="20" t="str">
        <f>IF(OR(K316="CR", J316="CR", L316="CR", M316="CR", N316="CR", O316="CR", P316="CR", Q316="CR", R316="CR", S316="CR",T316="CR", U316="CR", V316="CR", W316="CR", X316="CR", Y316="CR", Z316="CR", AA316="CR", AB316="CR", AC316="CR", AD316="CR", AE316="CR", AF316="CR", AG316="CR", AH316="CR", AI316="CR", AJ316="CR", AK316="CR", AL316="CR", AM316="CR", AN316="CR", AO316="CR", AP316="CR", AQ316="CR", AR316="CR", AS316="CR", AT316="CR", AU316="CR", AV316="CR", AW316="CR", AX316="CR"), "***CLUB RECORD***", "")</f>
        <v/>
      </c>
      <c r="J316" s="21" t="str">
        <f>IF(AND(A316=100, OR(AND(D316='club records'!$B$6, E316&lt;='club records'!$C$6), AND(D316='club records'!$B$7, E316&lt;='club records'!$C$7), AND(D316='club records'!$B$8, E316&lt;='club records'!$C$8), AND(D316='club records'!$B$9, E316&lt;='club records'!$C$9), AND(D316='club records'!$B$10, E316&lt;='club records'!$C$10))),"CR"," ")</f>
        <v xml:space="preserve"> </v>
      </c>
      <c r="K316" s="21" t="str">
        <f>IF(AND(A316=200, OR(AND(D316='club records'!$B$11, E316&lt;='club records'!$C$11), AND(D316='club records'!$B$12, E316&lt;='club records'!$C$12), AND(D316='club records'!$B$13, E316&lt;='club records'!$C$13), AND(D316='club records'!$B$14, E316&lt;='club records'!$C$14), AND(D316='club records'!$B$15, E316&lt;='club records'!$C$15))),"CR"," ")</f>
        <v xml:space="preserve"> </v>
      </c>
      <c r="L316" s="21" t="str">
        <f>IF(AND(A316=300, OR(AND(D316='club records'!$B$16, E316&lt;='club records'!$C$16), AND(D316='club records'!$B$17, E316&lt;='club records'!$C$17))),"CR"," ")</f>
        <v xml:space="preserve"> </v>
      </c>
      <c r="M316" s="21" t="str">
        <f>IF(AND(A316=400, OR(AND(D316='club records'!$B$19, E316&lt;='club records'!$C$19), AND(D316='club records'!$B$20, E316&lt;='club records'!$C$20), AND(D316='club records'!$B$21, E316&lt;='club records'!$C$21))),"CR"," ")</f>
        <v xml:space="preserve"> </v>
      </c>
      <c r="N316" s="21" t="str">
        <f>IF(AND(A316=800, OR(AND(D316='club records'!$B$22, E316&lt;='club records'!$C$22), AND(D316='club records'!$B$23, E316&lt;='club records'!$C$23), AND(D316='club records'!$B$24, E316&lt;='club records'!$C$24), AND(D316='club records'!$B$25, E316&lt;='club records'!$C$25), AND(D316='club records'!$B$26, E316&lt;='club records'!$C$26))),"CR"," ")</f>
        <v xml:space="preserve"> </v>
      </c>
      <c r="O316" s="21" t="str">
        <f>IF(AND(A316=1200, AND(D316='club records'!$B$28, E316&lt;='club records'!$C$28)),"CR"," ")</f>
        <v xml:space="preserve"> </v>
      </c>
      <c r="P316" s="21" t="str">
        <f>IF(AND(A316=1500, OR(AND(D316='club records'!$B$29, E316&lt;='club records'!$C$29), AND(D316='club records'!$B$30, E316&lt;='club records'!$C$30), AND(D316='club records'!$B$31, E316&lt;='club records'!$C$31), AND(D316='club records'!$B$32, E316&lt;='club records'!$C$32), AND(D316='club records'!$B$33, E316&lt;='club records'!$C$33))),"CR"," ")</f>
        <v xml:space="preserve"> </v>
      </c>
      <c r="Q316" s="21" t="str">
        <f>IF(AND(A316="1M", AND(D316='club records'!$B$37,E316&lt;='club records'!$C$37)),"CR"," ")</f>
        <v xml:space="preserve"> </v>
      </c>
      <c r="R316" s="21" t="str">
        <f>IF(AND(A316=3000, OR(AND(D316='club records'!$B$39, E316&lt;='club records'!$C$39), AND(D316='club records'!$B$40, E316&lt;='club records'!$C$40), AND(D316='club records'!$B$41, E316&lt;='club records'!$C$41))),"CR"," ")</f>
        <v xml:space="preserve"> </v>
      </c>
      <c r="S316" s="21" t="str">
        <f>IF(AND(A316=5000, OR(AND(D316='club records'!$B$42, E316&lt;='club records'!$C$42), AND(D316='club records'!$B$43, E316&lt;='club records'!$C$43))),"CR"," ")</f>
        <v xml:space="preserve"> </v>
      </c>
      <c r="T316" s="21" t="str">
        <f>IF(AND(A316=10000, OR(AND(D316='club records'!$B$44, E316&lt;='club records'!$C$44), AND(D316='club records'!$B$45, E316&lt;='club records'!$C$45))),"CR"," ")</f>
        <v xml:space="preserve"> </v>
      </c>
      <c r="U316" s="22" t="str">
        <f>IF(AND(A316="high jump", OR(AND(D316='club records'!$F$1, E316&gt;='club records'!$G$1), AND(D316='club records'!$F$2, E316&gt;='club records'!$G$2), AND(D316='club records'!$F$3, E316&gt;='club records'!$G$3),AND(D316='club records'!$F$4, E316&gt;='club records'!$G$4), AND(D316='club records'!$F$5, E316&gt;='club records'!$G$5))), "CR", " ")</f>
        <v xml:space="preserve"> </v>
      </c>
      <c r="V316" s="22" t="str">
        <f>IF(AND(A316="long jump", OR(AND(D316='club records'!$F$6, E316&gt;='club records'!$G$6), AND(D316='club records'!$F$7, E316&gt;='club records'!$G$7), AND(D316='club records'!$F$8, E316&gt;='club records'!$G$8), AND(D316='club records'!$F$9, E316&gt;='club records'!$G$9), AND(D316='club records'!$F$10, E316&gt;='club records'!$G$10))), "CR", " ")</f>
        <v xml:space="preserve"> </v>
      </c>
      <c r="W316" s="22" t="str">
        <f>IF(AND(A316="triple jump", OR(AND(D316='club records'!$F$11, E316&gt;='club records'!$G$11), AND(D316='club records'!$F$12, E316&gt;='club records'!$G$12), AND(D316='club records'!$F$13, E316&gt;='club records'!$G$13), AND(D316='club records'!$F$14, E316&gt;='club records'!$G$14), AND(D316='club records'!$F$15, E316&gt;='club records'!$G$15))), "CR", " ")</f>
        <v xml:space="preserve"> </v>
      </c>
      <c r="X316" s="22" t="str">
        <f>IF(AND(A316="pole vault", OR(AND(D316='club records'!$F$16, E316&gt;='club records'!$G$16), AND(D316='club records'!$F$17, E316&gt;='club records'!$G$17), AND(D316='club records'!$F$18, E316&gt;='club records'!$G$18), AND(D316='club records'!$F$19, E316&gt;='club records'!$G$19), AND(D316='club records'!$F$20, E316&gt;='club records'!$G$20))), "CR", " ")</f>
        <v xml:space="preserve"> </v>
      </c>
      <c r="Y316" s="22" t="str">
        <f>IF(AND(A316="discus 0.75", AND(D316='club records'!$F$21, E316&gt;='club records'!$G$21)), "CR", " ")</f>
        <v xml:space="preserve"> </v>
      </c>
      <c r="Z316" s="22" t="str">
        <f>IF(AND(A316="discus 1", OR(AND(D316='club records'!$F$22, E316&gt;='club records'!$G$22), AND(D316='club records'!$F$23, E316&gt;='club records'!$G$23), AND(D316='club records'!$F$24, E316&gt;='club records'!$G$24), AND(D316='club records'!$F$25, E316&gt;='club records'!$G$25))), "CR", " ")</f>
        <v xml:space="preserve"> </v>
      </c>
      <c r="AA316" s="22" t="str">
        <f>IF(AND(A316="hammer 3", OR(AND(D316='club records'!$F$26, E316&gt;='club records'!$G$26), AND(D316='club records'!$F$27, E316&gt;='club records'!$G$27), AND(D316='club records'!$F$28, E316&gt;='club records'!$G$28))), "CR", " ")</f>
        <v xml:space="preserve"> </v>
      </c>
      <c r="AB316" s="22" t="str">
        <f>IF(AND(A316="hammer 4", OR(AND(D316='club records'!$F$29, E316&gt;='club records'!$G$29), AND(D316='club records'!$F$30, E316&gt;='club records'!$G$30))), "CR", " ")</f>
        <v xml:space="preserve"> </v>
      </c>
      <c r="AC316" s="22" t="str">
        <f>IF(AND(A316="javelin 400", AND(D316='club records'!$F$31, E316&gt;='club records'!$G$31)), "CR", " ")</f>
        <v xml:space="preserve"> </v>
      </c>
      <c r="AD316" s="22" t="str">
        <f>IF(AND(A316="javelin 500", OR(AND(D316='club records'!$F$32, E316&gt;='club records'!$G$32), AND(D316='club records'!$F$33, E316&gt;='club records'!$G$33))), "CR", " ")</f>
        <v xml:space="preserve"> </v>
      </c>
      <c r="AE316" s="22" t="str">
        <f>IF(AND(A316="javelin 600", OR(AND(D316='club records'!$F$34, E316&gt;='club records'!$G$34), AND(D316='club records'!$F$35, E316&gt;='club records'!$G$35))), "CR", " ")</f>
        <v xml:space="preserve"> </v>
      </c>
      <c r="AF316" s="22" t="str">
        <f>IF(AND(A316="shot 2.72", AND(D316='club records'!$F$36, E316&gt;='club records'!$G$36)), "CR", " ")</f>
        <v xml:space="preserve"> </v>
      </c>
      <c r="AG316" s="22" t="str">
        <f>IF(AND(A316="shot 3", OR(AND(D316='club records'!$F$37, E316&gt;='club records'!$G$37), AND(D316='club records'!$F$38, E316&gt;='club records'!$G$38))), "CR", " ")</f>
        <v xml:space="preserve"> </v>
      </c>
      <c r="AH316" s="22" t="str">
        <f>IF(AND(A316="shot 4", OR(AND(D316='club records'!$F$39, E316&gt;='club records'!$G$39), AND(D316='club records'!$F$40, E316&gt;='club records'!$G$40))), "CR", " ")</f>
        <v xml:space="preserve"> </v>
      </c>
      <c r="AI316" s="22" t="str">
        <f>IF(AND(A316="70H", AND(D316='club records'!$J$6, E316&lt;='club records'!$K$6)), "CR", " ")</f>
        <v xml:space="preserve"> </v>
      </c>
      <c r="AJ316" s="22" t="str">
        <f>IF(AND(A316="75H", AND(D316='club records'!$J$7, E316&lt;='club records'!$K$7)), "CR", " ")</f>
        <v xml:space="preserve"> </v>
      </c>
      <c r="AK316" s="22" t="str">
        <f>IF(AND(A316="80H", AND(D316='club records'!$J$8, E316&lt;='club records'!$K$8)), "CR", " ")</f>
        <v xml:space="preserve"> </v>
      </c>
      <c r="AL316" s="22" t="str">
        <f>IF(AND(A316="100H", OR(AND(D316='club records'!$J$9, E316&lt;='club records'!$K$9), AND(D316='club records'!$J$10, E316&lt;='club records'!$K$10))), "CR", " ")</f>
        <v xml:space="preserve"> </v>
      </c>
      <c r="AM316" s="22" t="str">
        <f>IF(AND(A316="300H", AND(D316='club records'!$J$11, E316&lt;='club records'!$K$11)), "CR", " ")</f>
        <v xml:space="preserve"> </v>
      </c>
      <c r="AN316" s="22" t="str">
        <f>IF(AND(A316="400H", OR(AND(D316='club records'!$J$12, E316&lt;='club records'!$K$12), AND(D316='club records'!$J$13, E316&lt;='club records'!$K$13), AND(D316='club records'!$J$14, E316&lt;='club records'!$K$14))), "CR", " ")</f>
        <v xml:space="preserve"> </v>
      </c>
      <c r="AO316" s="22" t="str">
        <f>IF(AND(A316="1500SC", OR(AND(D316='club records'!$J$15, E316&lt;='club records'!$K$15), AND(D316='club records'!$J$16, E316&lt;='club records'!$K$16))), "CR", " ")</f>
        <v xml:space="preserve"> </v>
      </c>
      <c r="AP316" s="22" t="str">
        <f>IF(AND(A316="2000SC", OR(AND(D316='club records'!$J$18, E316&lt;='club records'!$K$18), AND(D316='club records'!$J$19, E316&lt;='club records'!$K$19))), "CR", " ")</f>
        <v xml:space="preserve"> </v>
      </c>
      <c r="AQ316" s="22" t="str">
        <f>IF(AND(A316="3000SC", AND(D316='club records'!$J$21, E316&lt;='club records'!$K$21)), "CR", " ")</f>
        <v xml:space="preserve"> </v>
      </c>
      <c r="AR316" s="21" t="str">
        <f>IF(AND(A316="4x100", OR(AND(D316='club records'!$N$1, E316&lt;='club records'!$O$1), AND(D316='club records'!$N$2, E316&lt;='club records'!$O$2), AND(D316='club records'!$N$3, E316&lt;='club records'!$O$3), AND(D316='club records'!$N$4, E316&lt;='club records'!$O$4), AND(D316='club records'!$N$5, E316&lt;='club records'!$O$5))), "CR", " ")</f>
        <v xml:space="preserve"> </v>
      </c>
      <c r="AS316" s="21" t="str">
        <f>IF(AND(A316="4x200", OR(AND(D316='club records'!$N$6, E316&lt;='club records'!$O$6), AND(D316='club records'!$N$7, E316&lt;='club records'!$O$7), AND(D316='club records'!$N$8, E316&lt;='club records'!$O$8), AND(D316='club records'!$N$9, E316&lt;='club records'!$O$9), AND(D316='club records'!$N$10, E316&lt;='club records'!$O$10))), "CR", " ")</f>
        <v xml:space="preserve"> </v>
      </c>
      <c r="AT316" s="21" t="str">
        <f>IF(AND(A316="4x300", OR(AND(D316='club records'!$N$11, E316&lt;='club records'!$O$11), AND(D316='club records'!$N$12, E316&lt;='club records'!$O$12))), "CR", " ")</f>
        <v xml:space="preserve"> </v>
      </c>
      <c r="AU316" s="21" t="str">
        <f>IF(AND(A316="4x400", OR(AND(D316='club records'!$N$13, E316&lt;='club records'!$O$13), AND(D316='club records'!$N$14, E316&lt;='club records'!$O$14), AND(D316='club records'!$N$15, E316&lt;='club records'!$O$15))), "CR", " ")</f>
        <v xml:space="preserve"> </v>
      </c>
      <c r="AV316" s="21" t="str">
        <f>IF(AND(A316="3x800", OR(AND(D316='club records'!$N$16, E316&lt;='club records'!$O$16), AND(D316='club records'!$N$17, E316&lt;='club records'!$O$17), AND(D316='club records'!$N$18, E316&lt;='club records'!$O$18), AND(D316='club records'!$N$19, E316&lt;='club records'!$O$19))), "CR", " ")</f>
        <v xml:space="preserve"> </v>
      </c>
      <c r="AW316" s="21" t="str">
        <f>IF(AND(A316="pentathlon", OR(AND(D316='club records'!$N$21, E316&gt;='club records'!$O$21), AND(D316='club records'!$N$22, E316&gt;='club records'!$O$22), AND(D316='club records'!$N$23, E316&gt;='club records'!$O$23), AND(D316='club records'!$N$24, E316&gt;='club records'!$O$24), AND(D316='club records'!$N$25, E316&gt;='club records'!$O$25))), "CR", " ")</f>
        <v xml:space="preserve"> </v>
      </c>
      <c r="AX316" s="21" t="str">
        <f>IF(AND(A316="heptathlon", OR(AND(D316='club records'!$N$26, E316&gt;='club records'!$O$26), AND(D316='club records'!$N$27, E316&gt;='club records'!$O$27), AND(D316='club records'!$N$28, E316&gt;='club records'!$O$28), )), "CR", " ")</f>
        <v xml:space="preserve"> </v>
      </c>
    </row>
    <row r="317" spans="1:50" ht="15" x14ac:dyDescent="0.25">
      <c r="A317" s="2">
        <v>100</v>
      </c>
      <c r="B317" s="2" t="s">
        <v>56</v>
      </c>
      <c r="C317" s="2" t="s">
        <v>67</v>
      </c>
      <c r="D317" s="13" t="s">
        <v>50</v>
      </c>
      <c r="E317" s="14">
        <v>13.97</v>
      </c>
      <c r="F317" s="19">
        <v>39903</v>
      </c>
      <c r="G317" s="2" t="s">
        <v>294</v>
      </c>
      <c r="H317" s="2" t="s">
        <v>295</v>
      </c>
      <c r="I317" s="20" t="str">
        <f>IF(OR(K317="CR", J317="CR", L317="CR", M317="CR", N317="CR", O317="CR", P317="CR", Q317="CR", R317="CR", S317="CR",T317="CR", U317="CR", V317="CR", W317="CR", X317="CR", Y317="CR", Z317="CR", AA317="CR", AB317="CR", AC317="CR", AD317="CR", AE317="CR", AF317="CR", AG317="CR", AH317="CR", AI317="CR", AJ317="CR", AK317="CR", AL317="CR", AM317="CR", AN317="CR", AO317="CR", AP317="CR", AQ317="CR", AR317="CR", AS317="CR", AT317="CR", AU317="CR", AV317="CR", AW317="CR", AX317="CR"), "***CLUB RECORD***", "")</f>
        <v/>
      </c>
      <c r="J317" s="21" t="str">
        <f>IF(AND(A317=100, OR(AND(D317='club records'!$B$6, E317&lt;='club records'!$C$6), AND(D317='club records'!$B$7, E317&lt;='club records'!$C$7), AND(D317='club records'!$B$8, E317&lt;='club records'!$C$8), AND(D317='club records'!$B$9, E317&lt;='club records'!$C$9), AND(D317='club records'!$B$10, E317&lt;='club records'!$C$10))),"CR"," ")</f>
        <v xml:space="preserve"> </v>
      </c>
      <c r="K317" s="21" t="str">
        <f>IF(AND(A317=200, OR(AND(D317='club records'!$B$11, E317&lt;='club records'!$C$11), AND(D317='club records'!$B$12, E317&lt;='club records'!$C$12), AND(D317='club records'!$B$13, E317&lt;='club records'!$C$13), AND(D317='club records'!$B$14, E317&lt;='club records'!$C$14), AND(D317='club records'!$B$15, E317&lt;='club records'!$C$15))),"CR"," ")</f>
        <v xml:space="preserve"> </v>
      </c>
      <c r="L317" s="21" t="str">
        <f>IF(AND(A317=300, OR(AND(D317='club records'!$B$16, E317&lt;='club records'!$C$16), AND(D317='club records'!$B$17, E317&lt;='club records'!$C$17))),"CR"," ")</f>
        <v xml:space="preserve"> </v>
      </c>
      <c r="M317" s="21" t="str">
        <f>IF(AND(A317=400, OR(AND(D317='club records'!$B$19, E317&lt;='club records'!$C$19), AND(D317='club records'!$B$20, E317&lt;='club records'!$C$20), AND(D317='club records'!$B$21, E317&lt;='club records'!$C$21))),"CR"," ")</f>
        <v xml:space="preserve"> </v>
      </c>
      <c r="N317" s="21" t="str">
        <f>IF(AND(A317=800, OR(AND(D317='club records'!$B$22, E317&lt;='club records'!$C$22), AND(D317='club records'!$B$23, E317&lt;='club records'!$C$23), AND(D317='club records'!$B$24, E317&lt;='club records'!$C$24), AND(D317='club records'!$B$25, E317&lt;='club records'!$C$25), AND(D317='club records'!$B$26, E317&lt;='club records'!$C$26))),"CR"," ")</f>
        <v xml:space="preserve"> </v>
      </c>
      <c r="O317" s="21" t="str">
        <f>IF(AND(A317=1200, AND(D317='club records'!$B$28, E317&lt;='club records'!$C$28)),"CR"," ")</f>
        <v xml:space="preserve"> </v>
      </c>
      <c r="P317" s="21" t="str">
        <f>IF(AND(A317=1500, OR(AND(D317='club records'!$B$29, E317&lt;='club records'!$C$29), AND(D317='club records'!$B$30, E317&lt;='club records'!$C$30), AND(D317='club records'!$B$31, E317&lt;='club records'!$C$31), AND(D317='club records'!$B$32, E317&lt;='club records'!$C$32), AND(D317='club records'!$B$33, E317&lt;='club records'!$C$33))),"CR"," ")</f>
        <v xml:space="preserve"> </v>
      </c>
      <c r="Q317" s="21" t="str">
        <f>IF(AND(A317="1M", AND(D317='club records'!$B$37,E317&lt;='club records'!$C$37)),"CR"," ")</f>
        <v xml:space="preserve"> </v>
      </c>
      <c r="R317" s="21" t="str">
        <f>IF(AND(A317=3000, OR(AND(D317='club records'!$B$39, E317&lt;='club records'!$C$39), AND(D317='club records'!$B$40, E317&lt;='club records'!$C$40), AND(D317='club records'!$B$41, E317&lt;='club records'!$C$41))),"CR"," ")</f>
        <v xml:space="preserve"> </v>
      </c>
      <c r="S317" s="21" t="str">
        <f>IF(AND(A317=5000, OR(AND(D317='club records'!$B$42, E317&lt;='club records'!$C$42), AND(D317='club records'!$B$43, E317&lt;='club records'!$C$43))),"CR"," ")</f>
        <v xml:space="preserve"> </v>
      </c>
      <c r="T317" s="21" t="str">
        <f>IF(AND(A317=10000, OR(AND(D317='club records'!$B$44, E317&lt;='club records'!$C$44), AND(D317='club records'!$B$45, E317&lt;='club records'!$C$45))),"CR"," ")</f>
        <v xml:space="preserve"> </v>
      </c>
      <c r="U317" s="22" t="str">
        <f>IF(AND(A317="high jump", OR(AND(D317='club records'!$F$1, E317&gt;='club records'!$G$1), AND(D317='club records'!$F$2, E317&gt;='club records'!$G$2), AND(D317='club records'!$F$3, E317&gt;='club records'!$G$3),AND(D317='club records'!$F$4, E317&gt;='club records'!$G$4), AND(D317='club records'!$F$5, E317&gt;='club records'!$G$5))), "CR", " ")</f>
        <v xml:space="preserve"> </v>
      </c>
      <c r="V317" s="22" t="str">
        <f>IF(AND(A317="long jump", OR(AND(D317='club records'!$F$6, E317&gt;='club records'!$G$6), AND(D317='club records'!$F$7, E317&gt;='club records'!$G$7), AND(D317='club records'!$F$8, E317&gt;='club records'!$G$8), AND(D317='club records'!$F$9, E317&gt;='club records'!$G$9), AND(D317='club records'!$F$10, E317&gt;='club records'!$G$10))), "CR", " ")</f>
        <v xml:space="preserve"> </v>
      </c>
      <c r="W317" s="22" t="str">
        <f>IF(AND(A317="triple jump", OR(AND(D317='club records'!$F$11, E317&gt;='club records'!$G$11), AND(D317='club records'!$F$12, E317&gt;='club records'!$G$12), AND(D317='club records'!$F$13, E317&gt;='club records'!$G$13), AND(D317='club records'!$F$14, E317&gt;='club records'!$G$14), AND(D317='club records'!$F$15, E317&gt;='club records'!$G$15))), "CR", " ")</f>
        <v xml:space="preserve"> </v>
      </c>
      <c r="X317" s="22" t="str">
        <f>IF(AND(A317="pole vault", OR(AND(D317='club records'!$F$16, E317&gt;='club records'!$G$16), AND(D317='club records'!$F$17, E317&gt;='club records'!$G$17), AND(D317='club records'!$F$18, E317&gt;='club records'!$G$18), AND(D317='club records'!$F$19, E317&gt;='club records'!$G$19), AND(D317='club records'!$F$20, E317&gt;='club records'!$G$20))), "CR", " ")</f>
        <v xml:space="preserve"> </v>
      </c>
      <c r="Y317" s="22" t="str">
        <f>IF(AND(A317="discus 0.75", AND(D317='club records'!$F$21, E317&gt;='club records'!$G$21)), "CR", " ")</f>
        <v xml:space="preserve"> </v>
      </c>
      <c r="Z317" s="22" t="str">
        <f>IF(AND(A317="discus 1", OR(AND(D317='club records'!$F$22, E317&gt;='club records'!$G$22), AND(D317='club records'!$F$23, E317&gt;='club records'!$G$23), AND(D317='club records'!$F$24, E317&gt;='club records'!$G$24), AND(D317='club records'!$F$25, E317&gt;='club records'!$G$25))), "CR", " ")</f>
        <v xml:space="preserve"> </v>
      </c>
      <c r="AA317" s="22" t="str">
        <f>IF(AND(A317="hammer 3", OR(AND(D317='club records'!$F$26, E317&gt;='club records'!$G$26), AND(D317='club records'!$F$27, E317&gt;='club records'!$G$27), AND(D317='club records'!$F$28, E317&gt;='club records'!$G$28))), "CR", " ")</f>
        <v xml:space="preserve"> </v>
      </c>
      <c r="AB317" s="22" t="str">
        <f>IF(AND(A317="hammer 4", OR(AND(D317='club records'!$F$29, E317&gt;='club records'!$G$29), AND(D317='club records'!$F$30, E317&gt;='club records'!$G$30))), "CR", " ")</f>
        <v xml:space="preserve"> </v>
      </c>
      <c r="AC317" s="22" t="str">
        <f>IF(AND(A317="javelin 400", AND(D317='club records'!$F$31, E317&gt;='club records'!$G$31)), "CR", " ")</f>
        <v xml:space="preserve"> </v>
      </c>
      <c r="AD317" s="22" t="str">
        <f>IF(AND(A317="javelin 500", OR(AND(D317='club records'!$F$32, E317&gt;='club records'!$G$32), AND(D317='club records'!$F$33, E317&gt;='club records'!$G$33))), "CR", " ")</f>
        <v xml:space="preserve"> </v>
      </c>
      <c r="AE317" s="22" t="str">
        <f>IF(AND(A317="javelin 600", OR(AND(D317='club records'!$F$34, E317&gt;='club records'!$G$34), AND(D317='club records'!$F$35, E317&gt;='club records'!$G$35))), "CR", " ")</f>
        <v xml:space="preserve"> </v>
      </c>
      <c r="AF317" s="22" t="str">
        <f>IF(AND(A317="shot 2.72", AND(D317='club records'!$F$36, E317&gt;='club records'!$G$36)), "CR", " ")</f>
        <v xml:space="preserve"> </v>
      </c>
      <c r="AG317" s="22" t="str">
        <f>IF(AND(A317="shot 3", OR(AND(D317='club records'!$F$37, E317&gt;='club records'!$G$37), AND(D317='club records'!$F$38, E317&gt;='club records'!$G$38))), "CR", " ")</f>
        <v xml:space="preserve"> </v>
      </c>
      <c r="AH317" s="22" t="str">
        <f>IF(AND(A317="shot 4", OR(AND(D317='club records'!$F$39, E317&gt;='club records'!$G$39), AND(D317='club records'!$F$40, E317&gt;='club records'!$G$40))), "CR", " ")</f>
        <v xml:space="preserve"> </v>
      </c>
      <c r="AI317" s="22" t="str">
        <f>IF(AND(A317="70H", AND(D317='club records'!$J$6, E317&lt;='club records'!$K$6)), "CR", " ")</f>
        <v xml:space="preserve"> </v>
      </c>
      <c r="AJ317" s="22" t="str">
        <f>IF(AND(A317="75H", AND(D317='club records'!$J$7, E317&lt;='club records'!$K$7)), "CR", " ")</f>
        <v xml:space="preserve"> </v>
      </c>
      <c r="AK317" s="22" t="str">
        <f>IF(AND(A317="80H", AND(D317='club records'!$J$8, E317&lt;='club records'!$K$8)), "CR", " ")</f>
        <v xml:space="preserve"> </v>
      </c>
      <c r="AL317" s="22" t="str">
        <f>IF(AND(A317="100H", OR(AND(D317='club records'!$J$9, E317&lt;='club records'!$K$9), AND(D317='club records'!$J$10, E317&lt;='club records'!$K$10))), "CR", " ")</f>
        <v xml:space="preserve"> </v>
      </c>
      <c r="AM317" s="22" t="str">
        <f>IF(AND(A317="300H", AND(D317='club records'!$J$11, E317&lt;='club records'!$K$11)), "CR", " ")</f>
        <v xml:space="preserve"> </v>
      </c>
      <c r="AN317" s="22" t="str">
        <f>IF(AND(A317="400H", OR(AND(D317='club records'!$J$12, E317&lt;='club records'!$K$12), AND(D317='club records'!$J$13, E317&lt;='club records'!$K$13), AND(D317='club records'!$J$14, E317&lt;='club records'!$K$14))), "CR", " ")</f>
        <v xml:space="preserve"> </v>
      </c>
      <c r="AO317" s="22" t="str">
        <f>IF(AND(A317="1500SC", OR(AND(D317='club records'!$J$15, E317&lt;='club records'!$K$15), AND(D317='club records'!$J$16, E317&lt;='club records'!$K$16))), "CR", " ")</f>
        <v xml:space="preserve"> </v>
      </c>
      <c r="AP317" s="22" t="str">
        <f>IF(AND(A317="2000SC", OR(AND(D317='club records'!$J$18, E317&lt;='club records'!$K$18), AND(D317='club records'!$J$19, E317&lt;='club records'!$K$19))), "CR", " ")</f>
        <v xml:space="preserve"> </v>
      </c>
      <c r="AQ317" s="22" t="str">
        <f>IF(AND(A317="3000SC", AND(D317='club records'!$J$21, E317&lt;='club records'!$K$21)), "CR", " ")</f>
        <v xml:space="preserve"> </v>
      </c>
      <c r="AR317" s="21" t="str">
        <f>IF(AND(A317="4x100", OR(AND(D317='club records'!$N$1, E317&lt;='club records'!$O$1), AND(D317='club records'!$N$2, E317&lt;='club records'!$O$2), AND(D317='club records'!$N$3, E317&lt;='club records'!$O$3), AND(D317='club records'!$N$4, E317&lt;='club records'!$O$4), AND(D317='club records'!$N$5, E317&lt;='club records'!$O$5))), "CR", " ")</f>
        <v xml:space="preserve"> </v>
      </c>
      <c r="AS317" s="21" t="str">
        <f>IF(AND(A317="4x200", OR(AND(D317='club records'!$N$6, E317&lt;='club records'!$O$6), AND(D317='club records'!$N$7, E317&lt;='club records'!$O$7), AND(D317='club records'!$N$8, E317&lt;='club records'!$O$8), AND(D317='club records'!$N$9, E317&lt;='club records'!$O$9), AND(D317='club records'!$N$10, E317&lt;='club records'!$O$10))), "CR", " ")</f>
        <v xml:space="preserve"> </v>
      </c>
      <c r="AT317" s="21" t="str">
        <f>IF(AND(A317="4x300", OR(AND(D317='club records'!$N$11, E317&lt;='club records'!$O$11), AND(D317='club records'!$N$12, E317&lt;='club records'!$O$12))), "CR", " ")</f>
        <v xml:space="preserve"> </v>
      </c>
      <c r="AU317" s="21" t="str">
        <f>IF(AND(A317="4x400", OR(AND(D317='club records'!$N$13, E317&lt;='club records'!$O$13), AND(D317='club records'!$N$14, E317&lt;='club records'!$O$14), AND(D317='club records'!$N$15, E317&lt;='club records'!$O$15))), "CR", " ")</f>
        <v xml:space="preserve"> </v>
      </c>
      <c r="AV317" s="21" t="str">
        <f>IF(AND(A317="3x800", OR(AND(D317='club records'!$N$16, E317&lt;='club records'!$O$16), AND(D317='club records'!$N$17, E317&lt;='club records'!$O$17), AND(D317='club records'!$N$18, E317&lt;='club records'!$O$18), AND(D317='club records'!$N$19, E317&lt;='club records'!$O$19))), "CR", " ")</f>
        <v xml:space="preserve"> </v>
      </c>
      <c r="AW317" s="21" t="str">
        <f>IF(AND(A317="pentathlon", OR(AND(D317='club records'!$N$21, E317&gt;='club records'!$O$21), AND(D317='club records'!$N$22, E317&gt;='club records'!$O$22), AND(D317='club records'!$N$23, E317&gt;='club records'!$O$23), AND(D317='club records'!$N$24, E317&gt;='club records'!$O$24), AND(D317='club records'!$N$25, E317&gt;='club records'!$O$25))), "CR", " ")</f>
        <v xml:space="preserve"> </v>
      </c>
      <c r="AX317" s="21" t="str">
        <f>IF(AND(A317="heptathlon", OR(AND(D317='club records'!$N$26, E317&gt;='club records'!$O$26), AND(D317='club records'!$N$27, E317&gt;='club records'!$O$27), AND(D317='club records'!$N$28, E317&gt;='club records'!$O$28), )), "CR", " ")</f>
        <v xml:space="preserve"> </v>
      </c>
    </row>
    <row r="318" spans="1:50" ht="15" x14ac:dyDescent="0.25">
      <c r="A318" s="2">
        <v>100</v>
      </c>
      <c r="B318" s="2" t="s">
        <v>189</v>
      </c>
      <c r="C318" s="2" t="s">
        <v>190</v>
      </c>
      <c r="D318" s="13" t="s">
        <v>50</v>
      </c>
      <c r="E318" s="14">
        <v>14.56</v>
      </c>
      <c r="F318" s="19">
        <v>39903</v>
      </c>
      <c r="G318" s="2" t="s">
        <v>294</v>
      </c>
      <c r="H318" s="2" t="s">
        <v>295</v>
      </c>
      <c r="I318" s="20" t="str">
        <f>IF(OR(K318="CR", J318="CR", L318="CR", M318="CR", N318="CR", O318="CR", P318="CR", Q318="CR", R318="CR", S318="CR",T318="CR", U318="CR", V318="CR", W318="CR", X318="CR", Y318="CR", Z318="CR", AA318="CR", AB318="CR", AC318="CR", AD318="CR", AE318="CR", AF318="CR", AG318="CR", AH318="CR", AI318="CR", AJ318="CR", AK318="CR", AL318="CR", AM318="CR", AN318="CR", AO318="CR", AP318="CR", AQ318="CR", AR318="CR", AS318="CR", AT318="CR", AU318="CR", AV318="CR", AW318="CR", AX318="CR"), "***CLUB RECORD***", "")</f>
        <v/>
      </c>
      <c r="J318" s="21" t="str">
        <f>IF(AND(A318=100, OR(AND(D318='club records'!$B$6, E318&lt;='club records'!$C$6), AND(D318='club records'!$B$7, E318&lt;='club records'!$C$7), AND(D318='club records'!$B$8, E318&lt;='club records'!$C$8), AND(D318='club records'!$B$9, E318&lt;='club records'!$C$9), AND(D318='club records'!$B$10, E318&lt;='club records'!$C$10))),"CR"," ")</f>
        <v xml:space="preserve"> </v>
      </c>
      <c r="K318" s="21" t="str">
        <f>IF(AND(A318=200, OR(AND(D318='club records'!$B$11, E318&lt;='club records'!$C$11), AND(D318='club records'!$B$12, E318&lt;='club records'!$C$12), AND(D318='club records'!$B$13, E318&lt;='club records'!$C$13), AND(D318='club records'!$B$14, E318&lt;='club records'!$C$14), AND(D318='club records'!$B$15, E318&lt;='club records'!$C$15))),"CR"," ")</f>
        <v xml:space="preserve"> </v>
      </c>
      <c r="L318" s="21" t="str">
        <f>IF(AND(A318=300, OR(AND(D318='club records'!$B$16, E318&lt;='club records'!$C$16), AND(D318='club records'!$B$17, E318&lt;='club records'!$C$17))),"CR"," ")</f>
        <v xml:space="preserve"> </v>
      </c>
      <c r="M318" s="21" t="str">
        <f>IF(AND(A318=400, OR(AND(D318='club records'!$B$19, E318&lt;='club records'!$C$19), AND(D318='club records'!$B$20, E318&lt;='club records'!$C$20), AND(D318='club records'!$B$21, E318&lt;='club records'!$C$21))),"CR"," ")</f>
        <v xml:space="preserve"> </v>
      </c>
      <c r="N318" s="21" t="str">
        <f>IF(AND(A318=800, OR(AND(D318='club records'!$B$22, E318&lt;='club records'!$C$22), AND(D318='club records'!$B$23, E318&lt;='club records'!$C$23), AND(D318='club records'!$B$24, E318&lt;='club records'!$C$24), AND(D318='club records'!$B$25, E318&lt;='club records'!$C$25), AND(D318='club records'!$B$26, E318&lt;='club records'!$C$26))),"CR"," ")</f>
        <v xml:space="preserve"> </v>
      </c>
      <c r="O318" s="21" t="str">
        <f>IF(AND(A318=1200, AND(D318='club records'!$B$28, E318&lt;='club records'!$C$28)),"CR"," ")</f>
        <v xml:space="preserve"> </v>
      </c>
      <c r="P318" s="21" t="str">
        <f>IF(AND(A318=1500, OR(AND(D318='club records'!$B$29, E318&lt;='club records'!$C$29), AND(D318='club records'!$B$30, E318&lt;='club records'!$C$30), AND(D318='club records'!$B$31, E318&lt;='club records'!$C$31), AND(D318='club records'!$B$32, E318&lt;='club records'!$C$32), AND(D318='club records'!$B$33, E318&lt;='club records'!$C$33))),"CR"," ")</f>
        <v xml:space="preserve"> </v>
      </c>
      <c r="Q318" s="21" t="str">
        <f>IF(AND(A318="1M", AND(D318='club records'!$B$37,E318&lt;='club records'!$C$37)),"CR"," ")</f>
        <v xml:space="preserve"> </v>
      </c>
      <c r="R318" s="21" t="str">
        <f>IF(AND(A318=3000, OR(AND(D318='club records'!$B$39, E318&lt;='club records'!$C$39), AND(D318='club records'!$B$40, E318&lt;='club records'!$C$40), AND(D318='club records'!$B$41, E318&lt;='club records'!$C$41))),"CR"," ")</f>
        <v xml:space="preserve"> </v>
      </c>
      <c r="S318" s="21" t="str">
        <f>IF(AND(A318=5000, OR(AND(D318='club records'!$B$42, E318&lt;='club records'!$C$42), AND(D318='club records'!$B$43, E318&lt;='club records'!$C$43))),"CR"," ")</f>
        <v xml:space="preserve"> </v>
      </c>
      <c r="T318" s="21" t="str">
        <f>IF(AND(A318=10000, OR(AND(D318='club records'!$B$44, E318&lt;='club records'!$C$44), AND(D318='club records'!$B$45, E318&lt;='club records'!$C$45))),"CR"," ")</f>
        <v xml:space="preserve"> </v>
      </c>
      <c r="U318" s="22" t="str">
        <f>IF(AND(A318="high jump", OR(AND(D318='club records'!$F$1, E318&gt;='club records'!$G$1), AND(D318='club records'!$F$2, E318&gt;='club records'!$G$2), AND(D318='club records'!$F$3, E318&gt;='club records'!$G$3),AND(D318='club records'!$F$4, E318&gt;='club records'!$G$4), AND(D318='club records'!$F$5, E318&gt;='club records'!$G$5))), "CR", " ")</f>
        <v xml:space="preserve"> </v>
      </c>
      <c r="V318" s="22" t="str">
        <f>IF(AND(A318="long jump", OR(AND(D318='club records'!$F$6, E318&gt;='club records'!$G$6), AND(D318='club records'!$F$7, E318&gt;='club records'!$G$7), AND(D318='club records'!$F$8, E318&gt;='club records'!$G$8), AND(D318='club records'!$F$9, E318&gt;='club records'!$G$9), AND(D318='club records'!$F$10, E318&gt;='club records'!$G$10))), "CR", " ")</f>
        <v xml:space="preserve"> </v>
      </c>
      <c r="W318" s="22" t="str">
        <f>IF(AND(A318="triple jump", OR(AND(D318='club records'!$F$11, E318&gt;='club records'!$G$11), AND(D318='club records'!$F$12, E318&gt;='club records'!$G$12), AND(D318='club records'!$F$13, E318&gt;='club records'!$G$13), AND(D318='club records'!$F$14, E318&gt;='club records'!$G$14), AND(D318='club records'!$F$15, E318&gt;='club records'!$G$15))), "CR", " ")</f>
        <v xml:space="preserve"> </v>
      </c>
      <c r="X318" s="22" t="str">
        <f>IF(AND(A318="pole vault", OR(AND(D318='club records'!$F$16, E318&gt;='club records'!$G$16), AND(D318='club records'!$F$17, E318&gt;='club records'!$G$17), AND(D318='club records'!$F$18, E318&gt;='club records'!$G$18), AND(D318='club records'!$F$19, E318&gt;='club records'!$G$19), AND(D318='club records'!$F$20, E318&gt;='club records'!$G$20))), "CR", " ")</f>
        <v xml:space="preserve"> </v>
      </c>
      <c r="Y318" s="22" t="str">
        <f>IF(AND(A318="discus 0.75", AND(D318='club records'!$F$21, E318&gt;='club records'!$G$21)), "CR", " ")</f>
        <v xml:space="preserve"> </v>
      </c>
      <c r="Z318" s="22" t="str">
        <f>IF(AND(A318="discus 1", OR(AND(D318='club records'!$F$22, E318&gt;='club records'!$G$22), AND(D318='club records'!$F$23, E318&gt;='club records'!$G$23), AND(D318='club records'!$F$24, E318&gt;='club records'!$G$24), AND(D318='club records'!$F$25, E318&gt;='club records'!$G$25))), "CR", " ")</f>
        <v xml:space="preserve"> </v>
      </c>
      <c r="AA318" s="22" t="str">
        <f>IF(AND(A318="hammer 3", OR(AND(D318='club records'!$F$26, E318&gt;='club records'!$G$26), AND(D318='club records'!$F$27, E318&gt;='club records'!$G$27), AND(D318='club records'!$F$28, E318&gt;='club records'!$G$28))), "CR", " ")</f>
        <v xml:space="preserve"> </v>
      </c>
      <c r="AB318" s="22" t="str">
        <f>IF(AND(A318="hammer 4", OR(AND(D318='club records'!$F$29, E318&gt;='club records'!$G$29), AND(D318='club records'!$F$30, E318&gt;='club records'!$G$30))), "CR", " ")</f>
        <v xml:space="preserve"> </v>
      </c>
      <c r="AC318" s="22" t="str">
        <f>IF(AND(A318="javelin 400", AND(D318='club records'!$F$31, E318&gt;='club records'!$G$31)), "CR", " ")</f>
        <v xml:space="preserve"> </v>
      </c>
      <c r="AD318" s="22" t="str">
        <f>IF(AND(A318="javelin 500", OR(AND(D318='club records'!$F$32, E318&gt;='club records'!$G$32), AND(D318='club records'!$F$33, E318&gt;='club records'!$G$33))), "CR", " ")</f>
        <v xml:space="preserve"> </v>
      </c>
      <c r="AE318" s="22" t="str">
        <f>IF(AND(A318="javelin 600", OR(AND(D318='club records'!$F$34, E318&gt;='club records'!$G$34), AND(D318='club records'!$F$35, E318&gt;='club records'!$G$35))), "CR", " ")</f>
        <v xml:space="preserve"> </v>
      </c>
      <c r="AF318" s="22" t="str">
        <f>IF(AND(A318="shot 2.72", AND(D318='club records'!$F$36, E318&gt;='club records'!$G$36)), "CR", " ")</f>
        <v xml:space="preserve"> </v>
      </c>
      <c r="AG318" s="22" t="str">
        <f>IF(AND(A318="shot 3", OR(AND(D318='club records'!$F$37, E318&gt;='club records'!$G$37), AND(D318='club records'!$F$38, E318&gt;='club records'!$G$38))), "CR", " ")</f>
        <v xml:space="preserve"> </v>
      </c>
      <c r="AH318" s="22" t="str">
        <f>IF(AND(A318="shot 4", OR(AND(D318='club records'!$F$39, E318&gt;='club records'!$G$39), AND(D318='club records'!$F$40, E318&gt;='club records'!$G$40))), "CR", " ")</f>
        <v xml:space="preserve"> </v>
      </c>
      <c r="AI318" s="22" t="str">
        <f>IF(AND(A318="70H", AND(D318='club records'!$J$6, E318&lt;='club records'!$K$6)), "CR", " ")</f>
        <v xml:space="preserve"> </v>
      </c>
      <c r="AJ318" s="22" t="str">
        <f>IF(AND(A318="75H", AND(D318='club records'!$J$7, E318&lt;='club records'!$K$7)), "CR", " ")</f>
        <v xml:space="preserve"> </v>
      </c>
      <c r="AK318" s="22" t="str">
        <f>IF(AND(A318="80H", AND(D318='club records'!$J$8, E318&lt;='club records'!$K$8)), "CR", " ")</f>
        <v xml:space="preserve"> </v>
      </c>
      <c r="AL318" s="22" t="str">
        <f>IF(AND(A318="100H", OR(AND(D318='club records'!$J$9, E318&lt;='club records'!$K$9), AND(D318='club records'!$J$10, E318&lt;='club records'!$K$10))), "CR", " ")</f>
        <v xml:space="preserve"> </v>
      </c>
      <c r="AM318" s="22" t="str">
        <f>IF(AND(A318="300H", AND(D318='club records'!$J$11, E318&lt;='club records'!$K$11)), "CR", " ")</f>
        <v xml:space="preserve"> </v>
      </c>
      <c r="AN318" s="22" t="str">
        <f>IF(AND(A318="400H", OR(AND(D318='club records'!$J$12, E318&lt;='club records'!$K$12), AND(D318='club records'!$J$13, E318&lt;='club records'!$K$13), AND(D318='club records'!$J$14, E318&lt;='club records'!$K$14))), "CR", " ")</f>
        <v xml:space="preserve"> </v>
      </c>
      <c r="AO318" s="22" t="str">
        <f>IF(AND(A318="1500SC", OR(AND(D318='club records'!$J$15, E318&lt;='club records'!$K$15), AND(D318='club records'!$J$16, E318&lt;='club records'!$K$16))), "CR", " ")</f>
        <v xml:space="preserve"> </v>
      </c>
      <c r="AP318" s="22" t="str">
        <f>IF(AND(A318="2000SC", OR(AND(D318='club records'!$J$18, E318&lt;='club records'!$K$18), AND(D318='club records'!$J$19, E318&lt;='club records'!$K$19))), "CR", " ")</f>
        <v xml:space="preserve"> </v>
      </c>
      <c r="AQ318" s="22" t="str">
        <f>IF(AND(A318="3000SC", AND(D318='club records'!$J$21, E318&lt;='club records'!$K$21)), "CR", " ")</f>
        <v xml:space="preserve"> </v>
      </c>
      <c r="AR318" s="21" t="str">
        <f>IF(AND(A318="4x100", OR(AND(D318='club records'!$N$1, E318&lt;='club records'!$O$1), AND(D318='club records'!$N$2, E318&lt;='club records'!$O$2), AND(D318='club records'!$N$3, E318&lt;='club records'!$O$3), AND(D318='club records'!$N$4, E318&lt;='club records'!$O$4), AND(D318='club records'!$N$5, E318&lt;='club records'!$O$5))), "CR", " ")</f>
        <v xml:space="preserve"> </v>
      </c>
      <c r="AS318" s="21" t="str">
        <f>IF(AND(A318="4x200", OR(AND(D318='club records'!$N$6, E318&lt;='club records'!$O$6), AND(D318='club records'!$N$7, E318&lt;='club records'!$O$7), AND(D318='club records'!$N$8, E318&lt;='club records'!$O$8), AND(D318='club records'!$N$9, E318&lt;='club records'!$O$9), AND(D318='club records'!$N$10, E318&lt;='club records'!$O$10))), "CR", " ")</f>
        <v xml:space="preserve"> </v>
      </c>
      <c r="AT318" s="21" t="str">
        <f>IF(AND(A318="4x300", OR(AND(D318='club records'!$N$11, E318&lt;='club records'!$O$11), AND(D318='club records'!$N$12, E318&lt;='club records'!$O$12))), "CR", " ")</f>
        <v xml:space="preserve"> </v>
      </c>
      <c r="AU318" s="21" t="str">
        <f>IF(AND(A318="4x400", OR(AND(D318='club records'!$N$13, E318&lt;='club records'!$O$13), AND(D318='club records'!$N$14, E318&lt;='club records'!$O$14), AND(D318='club records'!$N$15, E318&lt;='club records'!$O$15))), "CR", " ")</f>
        <v xml:space="preserve"> </v>
      </c>
      <c r="AV318" s="21" t="str">
        <f>IF(AND(A318="3x800", OR(AND(D318='club records'!$N$16, E318&lt;='club records'!$O$16), AND(D318='club records'!$N$17, E318&lt;='club records'!$O$17), AND(D318='club records'!$N$18, E318&lt;='club records'!$O$18), AND(D318='club records'!$N$19, E318&lt;='club records'!$O$19))), "CR", " ")</f>
        <v xml:space="preserve"> </v>
      </c>
      <c r="AW318" s="21" t="str">
        <f>IF(AND(A318="pentathlon", OR(AND(D318='club records'!$N$21, E318&gt;='club records'!$O$21), AND(D318='club records'!$N$22, E318&gt;='club records'!$O$22), AND(D318='club records'!$N$23, E318&gt;='club records'!$O$23), AND(D318='club records'!$N$24, E318&gt;='club records'!$O$24), AND(D318='club records'!$N$25, E318&gt;='club records'!$O$25))), "CR", " ")</f>
        <v xml:space="preserve"> </v>
      </c>
      <c r="AX318" s="21" t="str">
        <f>IF(AND(A318="heptathlon", OR(AND(D318='club records'!$N$26, E318&gt;='club records'!$O$26), AND(D318='club records'!$N$27, E318&gt;='club records'!$O$27), AND(D318='club records'!$N$28, E318&gt;='club records'!$O$28), )), "CR", " ")</f>
        <v xml:space="preserve"> </v>
      </c>
    </row>
    <row r="319" spans="1:50" ht="15" x14ac:dyDescent="0.25">
      <c r="A319" s="2">
        <v>100</v>
      </c>
      <c r="B319" s="2" t="s">
        <v>71</v>
      </c>
      <c r="C319" s="2" t="s">
        <v>152</v>
      </c>
      <c r="D319" s="13" t="s">
        <v>50</v>
      </c>
      <c r="E319" s="14">
        <v>14.59</v>
      </c>
      <c r="F319" s="19">
        <v>43632</v>
      </c>
      <c r="G319" s="2" t="s">
        <v>415</v>
      </c>
      <c r="H319" s="2" t="s">
        <v>452</v>
      </c>
      <c r="I319" s="20" t="str">
        <f>IF(OR(K319="CR", J319="CR", L319="CR", M319="CR", N319="CR", O319="CR", P319="CR", Q319="CR", R319="CR", S319="CR",T319="CR", U319="CR", V319="CR", W319="CR", X319="CR", Y319="CR", Z319="CR", AA319="CR", AB319="CR", AC319="CR", AD319="CR", AE319="CR", AF319="CR", AG319="CR", AH319="CR", AI319="CR", AJ319="CR", AK319="CR", AL319="CR", AM319="CR", AN319="CR", AO319="CR", AP319="CR", AQ319="CR", AR319="CR", AS319="CR", AT319="CR", AU319="CR", AV319="CR", AW319="CR", AX319="CR"), "***CLUB RECORD***", "")</f>
        <v/>
      </c>
      <c r="J319" s="21" t="str">
        <f>IF(AND(A319=100, OR(AND(D319='club records'!$B$6, E319&lt;='club records'!$C$6), AND(D319='club records'!$B$7, E319&lt;='club records'!$C$7), AND(D319='club records'!$B$8, E319&lt;='club records'!$C$8), AND(D319='club records'!$B$9, E319&lt;='club records'!$C$9), AND(D319='club records'!$B$10, E319&lt;='club records'!$C$10))),"CR"," ")</f>
        <v xml:space="preserve"> </v>
      </c>
      <c r="K319" s="21" t="str">
        <f>IF(AND(A319=200, OR(AND(D319='club records'!$B$11, E319&lt;='club records'!$C$11), AND(D319='club records'!$B$12, E319&lt;='club records'!$C$12), AND(D319='club records'!$B$13, E319&lt;='club records'!$C$13), AND(D319='club records'!$B$14, E319&lt;='club records'!$C$14), AND(D319='club records'!$B$15, E319&lt;='club records'!$C$15))),"CR"," ")</f>
        <v xml:space="preserve"> </v>
      </c>
      <c r="L319" s="21" t="str">
        <f>IF(AND(A319=300, OR(AND(D319='club records'!$B$16, E319&lt;='club records'!$C$16), AND(D319='club records'!$B$17, E319&lt;='club records'!$C$17))),"CR"," ")</f>
        <v xml:space="preserve"> </v>
      </c>
      <c r="M319" s="21" t="str">
        <f>IF(AND(A319=400, OR(AND(D319='club records'!$B$19, E319&lt;='club records'!$C$19), AND(D319='club records'!$B$20, E319&lt;='club records'!$C$20), AND(D319='club records'!$B$21, E319&lt;='club records'!$C$21))),"CR"," ")</f>
        <v xml:space="preserve"> </v>
      </c>
      <c r="N319" s="21" t="str">
        <f>IF(AND(A319=800, OR(AND(D319='club records'!$B$22, E319&lt;='club records'!$C$22), AND(D319='club records'!$B$23, E319&lt;='club records'!$C$23), AND(D319='club records'!$B$24, E319&lt;='club records'!$C$24), AND(D319='club records'!$B$25, E319&lt;='club records'!$C$25), AND(D319='club records'!$B$26, E319&lt;='club records'!$C$26))),"CR"," ")</f>
        <v xml:space="preserve"> </v>
      </c>
      <c r="O319" s="21" t="str">
        <f>IF(AND(A319=1200, AND(D319='club records'!$B$28, E319&lt;='club records'!$C$28)),"CR"," ")</f>
        <v xml:space="preserve"> </v>
      </c>
      <c r="P319" s="21" t="str">
        <f>IF(AND(A319=1500, OR(AND(D319='club records'!$B$29, E319&lt;='club records'!$C$29), AND(D319='club records'!$B$30, E319&lt;='club records'!$C$30), AND(D319='club records'!$B$31, E319&lt;='club records'!$C$31), AND(D319='club records'!$B$32, E319&lt;='club records'!$C$32), AND(D319='club records'!$B$33, E319&lt;='club records'!$C$33))),"CR"," ")</f>
        <v xml:space="preserve"> </v>
      </c>
      <c r="Q319" s="21" t="str">
        <f>IF(AND(A319="1M", AND(D319='club records'!$B$37,E319&lt;='club records'!$C$37)),"CR"," ")</f>
        <v xml:space="preserve"> </v>
      </c>
      <c r="R319" s="21" t="str">
        <f>IF(AND(A319=3000, OR(AND(D319='club records'!$B$39, E319&lt;='club records'!$C$39), AND(D319='club records'!$B$40, E319&lt;='club records'!$C$40), AND(D319='club records'!$B$41, E319&lt;='club records'!$C$41))),"CR"," ")</f>
        <v xml:space="preserve"> </v>
      </c>
      <c r="S319" s="21" t="str">
        <f>IF(AND(A319=5000, OR(AND(D319='club records'!$B$42, E319&lt;='club records'!$C$42), AND(D319='club records'!$B$43, E319&lt;='club records'!$C$43))),"CR"," ")</f>
        <v xml:space="preserve"> </v>
      </c>
      <c r="T319" s="21" t="str">
        <f>IF(AND(A319=10000, OR(AND(D319='club records'!$B$44, E319&lt;='club records'!$C$44), AND(D319='club records'!$B$45, E319&lt;='club records'!$C$45))),"CR"," ")</f>
        <v xml:space="preserve"> </v>
      </c>
      <c r="U319" s="22" t="str">
        <f>IF(AND(A319="high jump", OR(AND(D319='club records'!$F$1, E319&gt;='club records'!$G$1), AND(D319='club records'!$F$2, E319&gt;='club records'!$G$2), AND(D319='club records'!$F$3, E319&gt;='club records'!$G$3),AND(D319='club records'!$F$4, E319&gt;='club records'!$G$4), AND(D319='club records'!$F$5, E319&gt;='club records'!$G$5))), "CR", " ")</f>
        <v xml:space="preserve"> </v>
      </c>
      <c r="V319" s="22" t="str">
        <f>IF(AND(A319="long jump", OR(AND(D319='club records'!$F$6, E319&gt;='club records'!$G$6), AND(D319='club records'!$F$7, E319&gt;='club records'!$G$7), AND(D319='club records'!$F$8, E319&gt;='club records'!$G$8), AND(D319='club records'!$F$9, E319&gt;='club records'!$G$9), AND(D319='club records'!$F$10, E319&gt;='club records'!$G$10))), "CR", " ")</f>
        <v xml:space="preserve"> </v>
      </c>
      <c r="W319" s="22" t="str">
        <f>IF(AND(A319="triple jump", OR(AND(D319='club records'!$F$11, E319&gt;='club records'!$G$11), AND(D319='club records'!$F$12, E319&gt;='club records'!$G$12), AND(D319='club records'!$F$13, E319&gt;='club records'!$G$13), AND(D319='club records'!$F$14, E319&gt;='club records'!$G$14), AND(D319='club records'!$F$15, E319&gt;='club records'!$G$15))), "CR", " ")</f>
        <v xml:space="preserve"> </v>
      </c>
      <c r="X319" s="22" t="str">
        <f>IF(AND(A319="pole vault", OR(AND(D319='club records'!$F$16, E319&gt;='club records'!$G$16), AND(D319='club records'!$F$17, E319&gt;='club records'!$G$17), AND(D319='club records'!$F$18, E319&gt;='club records'!$G$18), AND(D319='club records'!$F$19, E319&gt;='club records'!$G$19), AND(D319='club records'!$F$20, E319&gt;='club records'!$G$20))), "CR", " ")</f>
        <v xml:space="preserve"> </v>
      </c>
      <c r="Y319" s="22" t="str">
        <f>IF(AND(A319="discus 0.75", AND(D319='club records'!$F$21, E319&gt;='club records'!$G$21)), "CR", " ")</f>
        <v xml:space="preserve"> </v>
      </c>
      <c r="Z319" s="22" t="str">
        <f>IF(AND(A319="discus 1", OR(AND(D319='club records'!$F$22, E319&gt;='club records'!$G$22), AND(D319='club records'!$F$23, E319&gt;='club records'!$G$23), AND(D319='club records'!$F$24, E319&gt;='club records'!$G$24), AND(D319='club records'!$F$25, E319&gt;='club records'!$G$25))), "CR", " ")</f>
        <v xml:space="preserve"> </v>
      </c>
      <c r="AA319" s="22" t="str">
        <f>IF(AND(A319="hammer 3", OR(AND(D319='club records'!$F$26, E319&gt;='club records'!$G$26), AND(D319='club records'!$F$27, E319&gt;='club records'!$G$27), AND(D319='club records'!$F$28, E319&gt;='club records'!$G$28))), "CR", " ")</f>
        <v xml:space="preserve"> </v>
      </c>
      <c r="AB319" s="22" t="str">
        <f>IF(AND(A319="hammer 4", OR(AND(D319='club records'!$F$29, E319&gt;='club records'!$G$29), AND(D319='club records'!$F$30, E319&gt;='club records'!$G$30))), "CR", " ")</f>
        <v xml:space="preserve"> </v>
      </c>
      <c r="AC319" s="22" t="str">
        <f>IF(AND(A319="javelin 400", AND(D319='club records'!$F$31, E319&gt;='club records'!$G$31)), "CR", " ")</f>
        <v xml:space="preserve"> </v>
      </c>
      <c r="AD319" s="22" t="str">
        <f>IF(AND(A319="javelin 500", OR(AND(D319='club records'!$F$32, E319&gt;='club records'!$G$32), AND(D319='club records'!$F$33, E319&gt;='club records'!$G$33))), "CR", " ")</f>
        <v xml:space="preserve"> </v>
      </c>
      <c r="AE319" s="22" t="str">
        <f>IF(AND(A319="javelin 600", OR(AND(D319='club records'!$F$34, E319&gt;='club records'!$G$34), AND(D319='club records'!$F$35, E319&gt;='club records'!$G$35))), "CR", " ")</f>
        <v xml:space="preserve"> </v>
      </c>
      <c r="AF319" s="22" t="str">
        <f>IF(AND(A319="shot 2.72", AND(D319='club records'!$F$36, E319&gt;='club records'!$G$36)), "CR", " ")</f>
        <v xml:space="preserve"> </v>
      </c>
      <c r="AG319" s="22" t="str">
        <f>IF(AND(A319="shot 3", OR(AND(D319='club records'!$F$37, E319&gt;='club records'!$G$37), AND(D319='club records'!$F$38, E319&gt;='club records'!$G$38))), "CR", " ")</f>
        <v xml:space="preserve"> </v>
      </c>
      <c r="AH319" s="22" t="str">
        <f>IF(AND(A319="shot 4", OR(AND(D319='club records'!$F$39, E319&gt;='club records'!$G$39), AND(D319='club records'!$F$40, E319&gt;='club records'!$G$40))), "CR", " ")</f>
        <v xml:space="preserve"> </v>
      </c>
      <c r="AI319" s="22" t="str">
        <f>IF(AND(A319="70H", AND(D319='club records'!$J$6, E319&lt;='club records'!$K$6)), "CR", " ")</f>
        <v xml:space="preserve"> </v>
      </c>
      <c r="AJ319" s="22" t="str">
        <f>IF(AND(A319="75H", AND(D319='club records'!$J$7, E319&lt;='club records'!$K$7)), "CR", " ")</f>
        <v xml:space="preserve"> </v>
      </c>
      <c r="AK319" s="22" t="str">
        <f>IF(AND(A319="80H", AND(D319='club records'!$J$8, E319&lt;='club records'!$K$8)), "CR", " ")</f>
        <v xml:space="preserve"> </v>
      </c>
      <c r="AL319" s="22" t="str">
        <f>IF(AND(A319="100H", OR(AND(D319='club records'!$J$9, E319&lt;='club records'!$K$9), AND(D319='club records'!$J$10, E319&lt;='club records'!$K$10))), "CR", " ")</f>
        <v xml:space="preserve"> </v>
      </c>
      <c r="AM319" s="22" t="str">
        <f>IF(AND(A319="300H", AND(D319='club records'!$J$11, E319&lt;='club records'!$K$11)), "CR", " ")</f>
        <v xml:space="preserve"> </v>
      </c>
      <c r="AN319" s="22" t="str">
        <f>IF(AND(A319="400H", OR(AND(D319='club records'!$J$12, E319&lt;='club records'!$K$12), AND(D319='club records'!$J$13, E319&lt;='club records'!$K$13), AND(D319='club records'!$J$14, E319&lt;='club records'!$K$14))), "CR", " ")</f>
        <v xml:space="preserve"> </v>
      </c>
      <c r="AO319" s="22" t="str">
        <f>IF(AND(A319="1500SC", OR(AND(D319='club records'!$J$15, E319&lt;='club records'!$K$15), AND(D319='club records'!$J$16, E319&lt;='club records'!$K$16))), "CR", " ")</f>
        <v xml:space="preserve"> </v>
      </c>
      <c r="AP319" s="22" t="str">
        <f>IF(AND(A319="2000SC", OR(AND(D319='club records'!$J$18, E319&lt;='club records'!$K$18), AND(D319='club records'!$J$19, E319&lt;='club records'!$K$19))), "CR", " ")</f>
        <v xml:space="preserve"> </v>
      </c>
      <c r="AQ319" s="22" t="str">
        <f>IF(AND(A319="3000SC", AND(D319='club records'!$J$21, E319&lt;='club records'!$K$21)), "CR", " ")</f>
        <v xml:space="preserve"> </v>
      </c>
      <c r="AR319" s="21" t="str">
        <f>IF(AND(A319="4x100", OR(AND(D319='club records'!$N$1, E319&lt;='club records'!$O$1), AND(D319='club records'!$N$2, E319&lt;='club records'!$O$2), AND(D319='club records'!$N$3, E319&lt;='club records'!$O$3), AND(D319='club records'!$N$4, E319&lt;='club records'!$O$4), AND(D319='club records'!$N$5, E319&lt;='club records'!$O$5))), "CR", " ")</f>
        <v xml:space="preserve"> </v>
      </c>
      <c r="AS319" s="21" t="str">
        <f>IF(AND(A319="4x200", OR(AND(D319='club records'!$N$6, E319&lt;='club records'!$O$6), AND(D319='club records'!$N$7, E319&lt;='club records'!$O$7), AND(D319='club records'!$N$8, E319&lt;='club records'!$O$8), AND(D319='club records'!$N$9, E319&lt;='club records'!$O$9), AND(D319='club records'!$N$10, E319&lt;='club records'!$O$10))), "CR", " ")</f>
        <v xml:space="preserve"> </v>
      </c>
      <c r="AT319" s="21" t="str">
        <f>IF(AND(A319="4x300", OR(AND(D319='club records'!$N$11, E319&lt;='club records'!$O$11), AND(D319='club records'!$N$12, E319&lt;='club records'!$O$12))), "CR", " ")</f>
        <v xml:space="preserve"> </v>
      </c>
      <c r="AU319" s="21" t="str">
        <f>IF(AND(A319="4x400", OR(AND(D319='club records'!$N$13, E319&lt;='club records'!$O$13), AND(D319='club records'!$N$14, E319&lt;='club records'!$O$14), AND(D319='club records'!$N$15, E319&lt;='club records'!$O$15))), "CR", " ")</f>
        <v xml:space="preserve"> </v>
      </c>
      <c r="AV319" s="21" t="str">
        <f>IF(AND(A319="3x800", OR(AND(D319='club records'!$N$16, E319&lt;='club records'!$O$16), AND(D319='club records'!$N$17, E319&lt;='club records'!$O$17), AND(D319='club records'!$N$18, E319&lt;='club records'!$O$18), AND(D319='club records'!$N$19, E319&lt;='club records'!$O$19))), "CR", " ")</f>
        <v xml:space="preserve"> </v>
      </c>
      <c r="AW319" s="21" t="str">
        <f>IF(AND(A319="pentathlon", OR(AND(D319='club records'!$N$21, E319&gt;='club records'!$O$21), AND(D319='club records'!$N$22, E319&gt;='club records'!$O$22), AND(D319='club records'!$N$23, E319&gt;='club records'!$O$23), AND(D319='club records'!$N$24, E319&gt;='club records'!$O$24), AND(D319='club records'!$N$25, E319&gt;='club records'!$O$25))), "CR", " ")</f>
        <v xml:space="preserve"> </v>
      </c>
      <c r="AX319" s="21" t="str">
        <f>IF(AND(A319="heptathlon", OR(AND(D319='club records'!$N$26, E319&gt;='club records'!$O$26), AND(D319='club records'!$N$27, E319&gt;='club records'!$O$27), AND(D319='club records'!$N$28, E319&gt;='club records'!$O$28), )), "CR", " ")</f>
        <v xml:space="preserve"> </v>
      </c>
    </row>
    <row r="320" spans="1:50" ht="15" x14ac:dyDescent="0.25">
      <c r="A320" s="2">
        <v>100</v>
      </c>
      <c r="B320" s="2" t="s">
        <v>314</v>
      </c>
      <c r="C320" s="2" t="s">
        <v>182</v>
      </c>
      <c r="D320" s="13" t="s">
        <v>50</v>
      </c>
      <c r="E320" s="14">
        <v>14.94</v>
      </c>
      <c r="F320" s="19">
        <v>43582</v>
      </c>
      <c r="G320" s="2" t="s">
        <v>341</v>
      </c>
      <c r="H320" s="2" t="s">
        <v>346</v>
      </c>
      <c r="I320" s="20" t="str">
        <f>IF(OR(K320="CR", J320="CR", L320="CR", M320="CR", N320="CR", O320="CR", P320="CR", Q320="CR", R320="CR", S320="CR",T320="CR", U320="CR", V320="CR", W320="CR", X320="CR", Y320="CR", Z320="CR", AA320="CR", AB320="CR", AC320="CR", AD320="CR", AE320="CR", AF320="CR", AG320="CR", AH320="CR", AI320="CR", AJ320="CR", AK320="CR", AL320="CR", AM320="CR", AN320="CR", AO320="CR", AP320="CR", AQ320="CR", AR320="CR", AS320="CR", AT320="CR", AU320="CR", AV320="CR", AW320="CR", AX320="CR"), "***CLUB RECORD***", "")</f>
        <v/>
      </c>
      <c r="J320" s="21" t="str">
        <f>IF(AND(A320=100, OR(AND(D320='club records'!$B$6, E320&lt;='club records'!$C$6), AND(D320='club records'!$B$7, E320&lt;='club records'!$C$7), AND(D320='club records'!$B$8, E320&lt;='club records'!$C$8), AND(D320='club records'!$B$9, E320&lt;='club records'!$C$9), AND(D320='club records'!$B$10, E320&lt;='club records'!$C$10))),"CR"," ")</f>
        <v xml:space="preserve"> </v>
      </c>
      <c r="K320" s="21" t="str">
        <f>IF(AND(A320=200, OR(AND(D320='club records'!$B$11, E320&lt;='club records'!$C$11), AND(D320='club records'!$B$12, E320&lt;='club records'!$C$12), AND(D320='club records'!$B$13, E320&lt;='club records'!$C$13), AND(D320='club records'!$B$14, E320&lt;='club records'!$C$14), AND(D320='club records'!$B$15, E320&lt;='club records'!$C$15))),"CR"," ")</f>
        <v xml:space="preserve"> </v>
      </c>
      <c r="L320" s="21" t="str">
        <f>IF(AND(A320=300, OR(AND(D320='club records'!$B$16, E320&lt;='club records'!$C$16), AND(D320='club records'!$B$17, E320&lt;='club records'!$C$17))),"CR"," ")</f>
        <v xml:space="preserve"> </v>
      </c>
      <c r="M320" s="21" t="str">
        <f>IF(AND(A320=400, OR(AND(D320='club records'!$B$19, E320&lt;='club records'!$C$19), AND(D320='club records'!$B$20, E320&lt;='club records'!$C$20), AND(D320='club records'!$B$21, E320&lt;='club records'!$C$21))),"CR"," ")</f>
        <v xml:space="preserve"> </v>
      </c>
      <c r="N320" s="21" t="str">
        <f>IF(AND(A320=800, OR(AND(D320='club records'!$B$22, E320&lt;='club records'!$C$22), AND(D320='club records'!$B$23, E320&lt;='club records'!$C$23), AND(D320='club records'!$B$24, E320&lt;='club records'!$C$24), AND(D320='club records'!$B$25, E320&lt;='club records'!$C$25), AND(D320='club records'!$B$26, E320&lt;='club records'!$C$26))),"CR"," ")</f>
        <v xml:space="preserve"> </v>
      </c>
      <c r="O320" s="21" t="str">
        <f>IF(AND(A320=1200, AND(D320='club records'!$B$28, E320&lt;='club records'!$C$28)),"CR"," ")</f>
        <v xml:space="preserve"> </v>
      </c>
      <c r="P320" s="21" t="str">
        <f>IF(AND(A320=1500, OR(AND(D320='club records'!$B$29, E320&lt;='club records'!$C$29), AND(D320='club records'!$B$30, E320&lt;='club records'!$C$30), AND(D320='club records'!$B$31, E320&lt;='club records'!$C$31), AND(D320='club records'!$B$32, E320&lt;='club records'!$C$32), AND(D320='club records'!$B$33, E320&lt;='club records'!$C$33))),"CR"," ")</f>
        <v xml:space="preserve"> </v>
      </c>
      <c r="Q320" s="21" t="str">
        <f>IF(AND(A320="1M", AND(D320='club records'!$B$37,E320&lt;='club records'!$C$37)),"CR"," ")</f>
        <v xml:space="preserve"> </v>
      </c>
      <c r="R320" s="21" t="str">
        <f>IF(AND(A320=3000, OR(AND(D320='club records'!$B$39, E320&lt;='club records'!$C$39), AND(D320='club records'!$B$40, E320&lt;='club records'!$C$40), AND(D320='club records'!$B$41, E320&lt;='club records'!$C$41))),"CR"," ")</f>
        <v xml:space="preserve"> </v>
      </c>
      <c r="S320" s="21" t="str">
        <f>IF(AND(A320=5000, OR(AND(D320='club records'!$B$42, E320&lt;='club records'!$C$42), AND(D320='club records'!$B$43, E320&lt;='club records'!$C$43))),"CR"," ")</f>
        <v xml:space="preserve"> </v>
      </c>
      <c r="T320" s="21" t="str">
        <f>IF(AND(A320=10000, OR(AND(D320='club records'!$B$44, E320&lt;='club records'!$C$44), AND(D320='club records'!$B$45, E320&lt;='club records'!$C$45))),"CR"," ")</f>
        <v xml:space="preserve"> </v>
      </c>
      <c r="U320" s="22" t="str">
        <f>IF(AND(A320="high jump", OR(AND(D320='club records'!$F$1, E320&gt;='club records'!$G$1), AND(D320='club records'!$F$2, E320&gt;='club records'!$G$2), AND(D320='club records'!$F$3, E320&gt;='club records'!$G$3),AND(D320='club records'!$F$4, E320&gt;='club records'!$G$4), AND(D320='club records'!$F$5, E320&gt;='club records'!$G$5))), "CR", " ")</f>
        <v xml:space="preserve"> </v>
      </c>
      <c r="V320" s="22" t="str">
        <f>IF(AND(A320="long jump", OR(AND(D320='club records'!$F$6, E320&gt;='club records'!$G$6), AND(D320='club records'!$F$7, E320&gt;='club records'!$G$7), AND(D320='club records'!$F$8, E320&gt;='club records'!$G$8), AND(D320='club records'!$F$9, E320&gt;='club records'!$G$9), AND(D320='club records'!$F$10, E320&gt;='club records'!$G$10))), "CR", " ")</f>
        <v xml:space="preserve"> </v>
      </c>
      <c r="W320" s="22" t="str">
        <f>IF(AND(A320="triple jump", OR(AND(D320='club records'!$F$11, E320&gt;='club records'!$G$11), AND(D320='club records'!$F$12, E320&gt;='club records'!$G$12), AND(D320='club records'!$F$13, E320&gt;='club records'!$G$13), AND(D320='club records'!$F$14, E320&gt;='club records'!$G$14), AND(D320='club records'!$F$15, E320&gt;='club records'!$G$15))), "CR", " ")</f>
        <v xml:space="preserve"> </v>
      </c>
      <c r="X320" s="22" t="str">
        <f>IF(AND(A320="pole vault", OR(AND(D320='club records'!$F$16, E320&gt;='club records'!$G$16), AND(D320='club records'!$F$17, E320&gt;='club records'!$G$17), AND(D320='club records'!$F$18, E320&gt;='club records'!$G$18), AND(D320='club records'!$F$19, E320&gt;='club records'!$G$19), AND(D320='club records'!$F$20, E320&gt;='club records'!$G$20))), "CR", " ")</f>
        <v xml:space="preserve"> </v>
      </c>
      <c r="Y320" s="22" t="str">
        <f>IF(AND(A320="discus 0.75", AND(D320='club records'!$F$21, E320&gt;='club records'!$G$21)), "CR", " ")</f>
        <v xml:space="preserve"> </v>
      </c>
      <c r="Z320" s="22" t="str">
        <f>IF(AND(A320="discus 1", OR(AND(D320='club records'!$F$22, E320&gt;='club records'!$G$22), AND(D320='club records'!$F$23, E320&gt;='club records'!$G$23), AND(D320='club records'!$F$24, E320&gt;='club records'!$G$24), AND(D320='club records'!$F$25, E320&gt;='club records'!$G$25))), "CR", " ")</f>
        <v xml:space="preserve"> </v>
      </c>
      <c r="AA320" s="22" t="str">
        <f>IF(AND(A320="hammer 3", OR(AND(D320='club records'!$F$26, E320&gt;='club records'!$G$26), AND(D320='club records'!$F$27, E320&gt;='club records'!$G$27), AND(D320='club records'!$F$28, E320&gt;='club records'!$G$28))), "CR", " ")</f>
        <v xml:space="preserve"> </v>
      </c>
      <c r="AB320" s="22" t="str">
        <f>IF(AND(A320="hammer 4", OR(AND(D320='club records'!$F$29, E320&gt;='club records'!$G$29), AND(D320='club records'!$F$30, E320&gt;='club records'!$G$30))), "CR", " ")</f>
        <v xml:space="preserve"> </v>
      </c>
      <c r="AC320" s="22" t="str">
        <f>IF(AND(A320="javelin 400", AND(D320='club records'!$F$31, E320&gt;='club records'!$G$31)), "CR", " ")</f>
        <v xml:space="preserve"> </v>
      </c>
      <c r="AD320" s="22" t="str">
        <f>IF(AND(A320="javelin 500", OR(AND(D320='club records'!$F$32, E320&gt;='club records'!$G$32), AND(D320='club records'!$F$33, E320&gt;='club records'!$G$33))), "CR", " ")</f>
        <v xml:space="preserve"> </v>
      </c>
      <c r="AE320" s="22" t="str">
        <f>IF(AND(A320="javelin 600", OR(AND(D320='club records'!$F$34, E320&gt;='club records'!$G$34), AND(D320='club records'!$F$35, E320&gt;='club records'!$G$35))), "CR", " ")</f>
        <v xml:space="preserve"> </v>
      </c>
      <c r="AF320" s="22" t="str">
        <f>IF(AND(A320="shot 2.72", AND(D320='club records'!$F$36, E320&gt;='club records'!$G$36)), "CR", " ")</f>
        <v xml:space="preserve"> </v>
      </c>
      <c r="AG320" s="22" t="str">
        <f>IF(AND(A320="shot 3", OR(AND(D320='club records'!$F$37, E320&gt;='club records'!$G$37), AND(D320='club records'!$F$38, E320&gt;='club records'!$G$38))), "CR", " ")</f>
        <v xml:space="preserve"> </v>
      </c>
      <c r="AH320" s="22" t="str">
        <f>IF(AND(A320="shot 4", OR(AND(D320='club records'!$F$39, E320&gt;='club records'!$G$39), AND(D320='club records'!$F$40, E320&gt;='club records'!$G$40))), "CR", " ")</f>
        <v xml:space="preserve"> </v>
      </c>
      <c r="AI320" s="22" t="str">
        <f>IF(AND(A320="70H", AND(D320='club records'!$J$6, E320&lt;='club records'!$K$6)), "CR", " ")</f>
        <v xml:space="preserve"> </v>
      </c>
      <c r="AJ320" s="22" t="str">
        <f>IF(AND(A320="75H", AND(D320='club records'!$J$7, E320&lt;='club records'!$K$7)), "CR", " ")</f>
        <v xml:space="preserve"> </v>
      </c>
      <c r="AK320" s="22" t="str">
        <f>IF(AND(A320="80H", AND(D320='club records'!$J$8, E320&lt;='club records'!$K$8)), "CR", " ")</f>
        <v xml:space="preserve"> </v>
      </c>
      <c r="AL320" s="22" t="str">
        <f>IF(AND(A320="100H", OR(AND(D320='club records'!$J$9, E320&lt;='club records'!$K$9), AND(D320='club records'!$J$10, E320&lt;='club records'!$K$10))), "CR", " ")</f>
        <v xml:space="preserve"> </v>
      </c>
      <c r="AM320" s="22" t="str">
        <f>IF(AND(A320="300H", AND(D320='club records'!$J$11, E320&lt;='club records'!$K$11)), "CR", " ")</f>
        <v xml:space="preserve"> </v>
      </c>
      <c r="AN320" s="22" t="str">
        <f>IF(AND(A320="400H", OR(AND(D320='club records'!$J$12, E320&lt;='club records'!$K$12), AND(D320='club records'!$J$13, E320&lt;='club records'!$K$13), AND(D320='club records'!$J$14, E320&lt;='club records'!$K$14))), "CR", " ")</f>
        <v xml:space="preserve"> </v>
      </c>
      <c r="AO320" s="22" t="str">
        <f>IF(AND(A320="1500SC", OR(AND(D320='club records'!$J$15, E320&lt;='club records'!$K$15), AND(D320='club records'!$J$16, E320&lt;='club records'!$K$16))), "CR", " ")</f>
        <v xml:space="preserve"> </v>
      </c>
      <c r="AP320" s="22" t="str">
        <f>IF(AND(A320="2000SC", OR(AND(D320='club records'!$J$18, E320&lt;='club records'!$K$18), AND(D320='club records'!$J$19, E320&lt;='club records'!$K$19))), "CR", " ")</f>
        <v xml:space="preserve"> </v>
      </c>
      <c r="AQ320" s="22" t="str">
        <f>IF(AND(A320="3000SC", AND(D320='club records'!$J$21, E320&lt;='club records'!$K$21)), "CR", " ")</f>
        <v xml:space="preserve"> </v>
      </c>
      <c r="AR320" s="21" t="str">
        <f>IF(AND(A320="4x100", OR(AND(D320='club records'!$N$1, E320&lt;='club records'!$O$1), AND(D320='club records'!$N$2, E320&lt;='club records'!$O$2), AND(D320='club records'!$N$3, E320&lt;='club records'!$O$3), AND(D320='club records'!$N$4, E320&lt;='club records'!$O$4), AND(D320='club records'!$N$5, E320&lt;='club records'!$O$5))), "CR", " ")</f>
        <v xml:space="preserve"> </v>
      </c>
      <c r="AS320" s="21" t="str">
        <f>IF(AND(A320="4x200", OR(AND(D320='club records'!$N$6, E320&lt;='club records'!$O$6), AND(D320='club records'!$N$7, E320&lt;='club records'!$O$7), AND(D320='club records'!$N$8, E320&lt;='club records'!$O$8), AND(D320='club records'!$N$9, E320&lt;='club records'!$O$9), AND(D320='club records'!$N$10, E320&lt;='club records'!$O$10))), "CR", " ")</f>
        <v xml:space="preserve"> </v>
      </c>
      <c r="AT320" s="21" t="str">
        <f>IF(AND(A320="4x300", OR(AND(D320='club records'!$N$11, E320&lt;='club records'!$O$11), AND(D320='club records'!$N$12, E320&lt;='club records'!$O$12))), "CR", " ")</f>
        <v xml:space="preserve"> </v>
      </c>
      <c r="AU320" s="21" t="str">
        <f>IF(AND(A320="4x400", OR(AND(D320='club records'!$N$13, E320&lt;='club records'!$O$13), AND(D320='club records'!$N$14, E320&lt;='club records'!$O$14), AND(D320='club records'!$N$15, E320&lt;='club records'!$O$15))), "CR", " ")</f>
        <v xml:space="preserve"> </v>
      </c>
      <c r="AV320" s="21" t="str">
        <f>IF(AND(A320="3x800", OR(AND(D320='club records'!$N$16, E320&lt;='club records'!$O$16), AND(D320='club records'!$N$17, E320&lt;='club records'!$O$17), AND(D320='club records'!$N$18, E320&lt;='club records'!$O$18), AND(D320='club records'!$N$19, E320&lt;='club records'!$O$19))), "CR", " ")</f>
        <v xml:space="preserve"> </v>
      </c>
      <c r="AW320" s="21" t="str">
        <f>IF(AND(A320="pentathlon", OR(AND(D320='club records'!$N$21, E320&gt;='club records'!$O$21), AND(D320='club records'!$N$22, E320&gt;='club records'!$O$22), AND(D320='club records'!$N$23, E320&gt;='club records'!$O$23), AND(D320='club records'!$N$24, E320&gt;='club records'!$O$24), AND(D320='club records'!$N$25, E320&gt;='club records'!$O$25))), "CR", " ")</f>
        <v xml:space="preserve"> </v>
      </c>
      <c r="AX320" s="21" t="str">
        <f>IF(AND(A320="heptathlon", OR(AND(D320='club records'!$N$26, E320&gt;='club records'!$O$26), AND(D320='club records'!$N$27, E320&gt;='club records'!$O$27), AND(D320='club records'!$N$28, E320&gt;='club records'!$O$28), )), "CR", " ")</f>
        <v xml:space="preserve"> </v>
      </c>
    </row>
    <row r="321" spans="1:50" ht="15" x14ac:dyDescent="0.25">
      <c r="A321" s="2">
        <v>150</v>
      </c>
      <c r="B321" s="2" t="s">
        <v>4</v>
      </c>
      <c r="C321" s="2" t="s">
        <v>160</v>
      </c>
      <c r="D321" s="13" t="s">
        <v>50</v>
      </c>
      <c r="E321" s="14">
        <v>18.829999999999998</v>
      </c>
      <c r="F321" s="19">
        <v>43649</v>
      </c>
      <c r="G321" s="2" t="s">
        <v>341</v>
      </c>
      <c r="H321" s="2" t="s">
        <v>334</v>
      </c>
      <c r="I321" s="20" t="str">
        <f>IF(OR(K321="CR", J321="CR", L321="CR", M321="CR", N321="CR", O321="CR", P321="CR", Q321="CR", R321="CR", S321="CR",T321="CR", U321="CR", V321="CR", W321="CR", X321="CR", Y321="CR", Z321="CR", AA321="CR", AB321="CR", AC321="CR", AD321="CR", AE321="CR", AF321="CR", AG321="CR", AH321="CR", AI321="CR", AJ321="CR", AK321="CR", AL321="CR", AM321="CR", AN321="CR", AO321="CR", AP321="CR", AQ321="CR", AR321="CR", AS321="CR", AT321="CR", AU321="CR", AV321="CR", AW321="CR", AX321="CR"), "***CLUB RECORD***", "")</f>
        <v/>
      </c>
      <c r="J321" s="21" t="str">
        <f>IF(AND(A321=100, OR(AND(D321='club records'!$B$6, E321&lt;='club records'!$C$6), AND(D321='club records'!$B$7, E321&lt;='club records'!$C$7), AND(D321='club records'!$B$8, E321&lt;='club records'!$C$8), AND(D321='club records'!$B$9, E321&lt;='club records'!$C$9), AND(D321='club records'!$B$10, E321&lt;='club records'!$C$10))),"CR"," ")</f>
        <v xml:space="preserve"> </v>
      </c>
      <c r="K321" s="21" t="str">
        <f>IF(AND(A321=200, OR(AND(D321='club records'!$B$11, E321&lt;='club records'!$C$11), AND(D321='club records'!$B$12, E321&lt;='club records'!$C$12), AND(D321='club records'!$B$13, E321&lt;='club records'!$C$13), AND(D321='club records'!$B$14, E321&lt;='club records'!$C$14), AND(D321='club records'!$B$15, E321&lt;='club records'!$C$15))),"CR"," ")</f>
        <v xml:space="preserve"> </v>
      </c>
      <c r="L321" s="21" t="str">
        <f>IF(AND(A321=300, OR(AND(D321='club records'!$B$16, E321&lt;='club records'!$C$16), AND(D321='club records'!$B$17, E321&lt;='club records'!$C$17))),"CR"," ")</f>
        <v xml:space="preserve"> </v>
      </c>
      <c r="M321" s="21" t="str">
        <f>IF(AND(A321=400, OR(AND(D321='club records'!$B$19, E321&lt;='club records'!$C$19), AND(D321='club records'!$B$20, E321&lt;='club records'!$C$20), AND(D321='club records'!$B$21, E321&lt;='club records'!$C$21))),"CR"," ")</f>
        <v xml:space="preserve"> </v>
      </c>
      <c r="N321" s="21" t="str">
        <f>IF(AND(A321=800, OR(AND(D321='club records'!$B$22, E321&lt;='club records'!$C$22), AND(D321='club records'!$B$23, E321&lt;='club records'!$C$23), AND(D321='club records'!$B$24, E321&lt;='club records'!$C$24), AND(D321='club records'!$B$25, E321&lt;='club records'!$C$25), AND(D321='club records'!$B$26, E321&lt;='club records'!$C$26))),"CR"," ")</f>
        <v xml:space="preserve"> </v>
      </c>
      <c r="O321" s="21" t="str">
        <f>IF(AND(A321=1200, AND(D321='club records'!$B$28, E321&lt;='club records'!$C$28)),"CR"," ")</f>
        <v xml:space="preserve"> </v>
      </c>
      <c r="P321" s="21" t="str">
        <f>IF(AND(A321=1500, OR(AND(D321='club records'!$B$29, E321&lt;='club records'!$C$29), AND(D321='club records'!$B$30, E321&lt;='club records'!$C$30), AND(D321='club records'!$B$31, E321&lt;='club records'!$C$31), AND(D321='club records'!$B$32, E321&lt;='club records'!$C$32), AND(D321='club records'!$B$33, E321&lt;='club records'!$C$33))),"CR"," ")</f>
        <v xml:space="preserve"> </v>
      </c>
      <c r="Q321" s="21" t="str">
        <f>IF(AND(A321="1M", AND(D321='club records'!$B$37,E321&lt;='club records'!$C$37)),"CR"," ")</f>
        <v xml:space="preserve"> </v>
      </c>
      <c r="R321" s="21" t="str">
        <f>IF(AND(A321=3000, OR(AND(D321='club records'!$B$39, E321&lt;='club records'!$C$39), AND(D321='club records'!$B$40, E321&lt;='club records'!$C$40), AND(D321='club records'!$B$41, E321&lt;='club records'!$C$41))),"CR"," ")</f>
        <v xml:space="preserve"> </v>
      </c>
      <c r="S321" s="21" t="str">
        <f>IF(AND(A321=5000, OR(AND(D321='club records'!$B$42, E321&lt;='club records'!$C$42), AND(D321='club records'!$B$43, E321&lt;='club records'!$C$43))),"CR"," ")</f>
        <v xml:space="preserve"> </v>
      </c>
      <c r="T321" s="21" t="str">
        <f>IF(AND(A321=10000, OR(AND(D321='club records'!$B$44, E321&lt;='club records'!$C$44), AND(D321='club records'!$B$45, E321&lt;='club records'!$C$45))),"CR"," ")</f>
        <v xml:space="preserve"> </v>
      </c>
      <c r="U321" s="22" t="str">
        <f>IF(AND(A321="high jump", OR(AND(D321='club records'!$F$1, E321&gt;='club records'!$G$1), AND(D321='club records'!$F$2, E321&gt;='club records'!$G$2), AND(D321='club records'!$F$3, E321&gt;='club records'!$G$3),AND(D321='club records'!$F$4, E321&gt;='club records'!$G$4), AND(D321='club records'!$F$5, E321&gt;='club records'!$G$5))), "CR", " ")</f>
        <v xml:space="preserve"> </v>
      </c>
      <c r="V321" s="22" t="str">
        <f>IF(AND(A321="long jump", OR(AND(D321='club records'!$F$6, E321&gt;='club records'!$G$6), AND(D321='club records'!$F$7, E321&gt;='club records'!$G$7), AND(D321='club records'!$F$8, E321&gt;='club records'!$G$8), AND(D321='club records'!$F$9, E321&gt;='club records'!$G$9), AND(D321='club records'!$F$10, E321&gt;='club records'!$G$10))), "CR", " ")</f>
        <v xml:space="preserve"> </v>
      </c>
      <c r="W321" s="22" t="str">
        <f>IF(AND(A321="triple jump", OR(AND(D321='club records'!$F$11, E321&gt;='club records'!$G$11), AND(D321='club records'!$F$12, E321&gt;='club records'!$G$12), AND(D321='club records'!$F$13, E321&gt;='club records'!$G$13), AND(D321='club records'!$F$14, E321&gt;='club records'!$G$14), AND(D321='club records'!$F$15, E321&gt;='club records'!$G$15))), "CR", " ")</f>
        <v xml:space="preserve"> </v>
      </c>
      <c r="X321" s="22" t="str">
        <f>IF(AND(A321="pole vault", OR(AND(D321='club records'!$F$16, E321&gt;='club records'!$G$16), AND(D321='club records'!$F$17, E321&gt;='club records'!$G$17), AND(D321='club records'!$F$18, E321&gt;='club records'!$G$18), AND(D321='club records'!$F$19, E321&gt;='club records'!$G$19), AND(D321='club records'!$F$20, E321&gt;='club records'!$G$20))), "CR", " ")</f>
        <v xml:space="preserve"> </v>
      </c>
      <c r="Y321" s="22" t="str">
        <f>IF(AND(A321="discus 0.75", AND(D321='club records'!$F$21, E321&gt;='club records'!$G$21)), "CR", " ")</f>
        <v xml:space="preserve"> </v>
      </c>
      <c r="Z321" s="22" t="str">
        <f>IF(AND(A321="discus 1", OR(AND(D321='club records'!$F$22, E321&gt;='club records'!$G$22), AND(D321='club records'!$F$23, E321&gt;='club records'!$G$23), AND(D321='club records'!$F$24, E321&gt;='club records'!$G$24), AND(D321='club records'!$F$25, E321&gt;='club records'!$G$25))), "CR", " ")</f>
        <v xml:space="preserve"> </v>
      </c>
      <c r="AA321" s="22" t="str">
        <f>IF(AND(A321="hammer 3", OR(AND(D321='club records'!$F$26, E321&gt;='club records'!$G$26), AND(D321='club records'!$F$27, E321&gt;='club records'!$G$27), AND(D321='club records'!$F$28, E321&gt;='club records'!$G$28))), "CR", " ")</f>
        <v xml:space="preserve"> </v>
      </c>
      <c r="AB321" s="22" t="str">
        <f>IF(AND(A321="hammer 4", OR(AND(D321='club records'!$F$29, E321&gt;='club records'!$G$29), AND(D321='club records'!$F$30, E321&gt;='club records'!$G$30))), "CR", " ")</f>
        <v xml:space="preserve"> </v>
      </c>
      <c r="AC321" s="22" t="str">
        <f>IF(AND(A321="javelin 400", AND(D321='club records'!$F$31, E321&gt;='club records'!$G$31)), "CR", " ")</f>
        <v xml:space="preserve"> </v>
      </c>
      <c r="AD321" s="22" t="str">
        <f>IF(AND(A321="javelin 500", OR(AND(D321='club records'!$F$32, E321&gt;='club records'!$G$32), AND(D321='club records'!$F$33, E321&gt;='club records'!$G$33))), "CR", " ")</f>
        <v xml:space="preserve"> </v>
      </c>
      <c r="AE321" s="22" t="str">
        <f>IF(AND(A321="javelin 600", OR(AND(D321='club records'!$F$34, E321&gt;='club records'!$G$34), AND(D321='club records'!$F$35, E321&gt;='club records'!$G$35))), "CR", " ")</f>
        <v xml:space="preserve"> </v>
      </c>
      <c r="AF321" s="22" t="str">
        <f>IF(AND(A321="shot 2.72", AND(D321='club records'!$F$36, E321&gt;='club records'!$G$36)), "CR", " ")</f>
        <v xml:space="preserve"> </v>
      </c>
      <c r="AG321" s="22" t="str">
        <f>IF(AND(A321="shot 3", OR(AND(D321='club records'!$F$37, E321&gt;='club records'!$G$37), AND(D321='club records'!$F$38, E321&gt;='club records'!$G$38))), "CR", " ")</f>
        <v xml:space="preserve"> </v>
      </c>
      <c r="AH321" s="22" t="str">
        <f>IF(AND(A321="shot 4", OR(AND(D321='club records'!$F$39, E321&gt;='club records'!$G$39), AND(D321='club records'!$F$40, E321&gt;='club records'!$G$40))), "CR", " ")</f>
        <v xml:space="preserve"> </v>
      </c>
      <c r="AI321" s="22" t="str">
        <f>IF(AND(A321="70H", AND(D321='club records'!$J$6, E321&lt;='club records'!$K$6)), "CR", " ")</f>
        <v xml:space="preserve"> </v>
      </c>
      <c r="AJ321" s="22" t="str">
        <f>IF(AND(A321="75H", AND(D321='club records'!$J$7, E321&lt;='club records'!$K$7)), "CR", " ")</f>
        <v xml:space="preserve"> </v>
      </c>
      <c r="AK321" s="22" t="str">
        <f>IF(AND(A321="80H", AND(D321='club records'!$J$8, E321&lt;='club records'!$K$8)), "CR", " ")</f>
        <v xml:space="preserve"> </v>
      </c>
      <c r="AL321" s="22" t="str">
        <f>IF(AND(A321="100H", OR(AND(D321='club records'!$J$9, E321&lt;='club records'!$K$9), AND(D321='club records'!$J$10, E321&lt;='club records'!$K$10))), "CR", " ")</f>
        <v xml:space="preserve"> </v>
      </c>
      <c r="AM321" s="22" t="str">
        <f>IF(AND(A321="300H", AND(D321='club records'!$J$11, E321&lt;='club records'!$K$11)), "CR", " ")</f>
        <v xml:space="preserve"> </v>
      </c>
      <c r="AN321" s="22" t="str">
        <f>IF(AND(A321="400H", OR(AND(D321='club records'!$J$12, E321&lt;='club records'!$K$12), AND(D321='club records'!$J$13, E321&lt;='club records'!$K$13), AND(D321='club records'!$J$14, E321&lt;='club records'!$K$14))), "CR", " ")</f>
        <v xml:space="preserve"> </v>
      </c>
      <c r="AO321" s="22" t="str">
        <f>IF(AND(A321="1500SC", OR(AND(D321='club records'!$J$15, E321&lt;='club records'!$K$15), AND(D321='club records'!$J$16, E321&lt;='club records'!$K$16))), "CR", " ")</f>
        <v xml:space="preserve"> </v>
      </c>
      <c r="AP321" s="22" t="str">
        <f>IF(AND(A321="2000SC", OR(AND(D321='club records'!$J$18, E321&lt;='club records'!$K$18), AND(D321='club records'!$J$19, E321&lt;='club records'!$K$19))), "CR", " ")</f>
        <v xml:space="preserve"> </v>
      </c>
      <c r="AQ321" s="22" t="str">
        <f>IF(AND(A321="3000SC", AND(D321='club records'!$J$21, E321&lt;='club records'!$K$21)), "CR", " ")</f>
        <v xml:space="preserve"> </v>
      </c>
      <c r="AR321" s="21" t="str">
        <f>IF(AND(A321="4x100", OR(AND(D321='club records'!$N$1, E321&lt;='club records'!$O$1), AND(D321='club records'!$N$2, E321&lt;='club records'!$O$2), AND(D321='club records'!$N$3, E321&lt;='club records'!$O$3), AND(D321='club records'!$N$4, E321&lt;='club records'!$O$4), AND(D321='club records'!$N$5, E321&lt;='club records'!$O$5))), "CR", " ")</f>
        <v xml:space="preserve"> </v>
      </c>
      <c r="AS321" s="21" t="str">
        <f>IF(AND(A321="4x200", OR(AND(D321='club records'!$N$6, E321&lt;='club records'!$O$6), AND(D321='club records'!$N$7, E321&lt;='club records'!$O$7), AND(D321='club records'!$N$8, E321&lt;='club records'!$O$8), AND(D321='club records'!$N$9, E321&lt;='club records'!$O$9), AND(D321='club records'!$N$10, E321&lt;='club records'!$O$10))), "CR", " ")</f>
        <v xml:space="preserve"> </v>
      </c>
      <c r="AT321" s="21" t="str">
        <f>IF(AND(A321="4x300", OR(AND(D321='club records'!$N$11, E321&lt;='club records'!$O$11), AND(D321='club records'!$N$12, E321&lt;='club records'!$O$12))), "CR", " ")</f>
        <v xml:space="preserve"> </v>
      </c>
      <c r="AU321" s="21" t="str">
        <f>IF(AND(A321="4x400", OR(AND(D321='club records'!$N$13, E321&lt;='club records'!$O$13), AND(D321='club records'!$N$14, E321&lt;='club records'!$O$14), AND(D321='club records'!$N$15, E321&lt;='club records'!$O$15))), "CR", " ")</f>
        <v xml:space="preserve"> </v>
      </c>
      <c r="AV321" s="21" t="str">
        <f>IF(AND(A321="3x800", OR(AND(D321='club records'!$N$16, E321&lt;='club records'!$O$16), AND(D321='club records'!$N$17, E321&lt;='club records'!$O$17), AND(D321='club records'!$N$18, E321&lt;='club records'!$O$18), AND(D321='club records'!$N$19, E321&lt;='club records'!$O$19))), "CR", " ")</f>
        <v xml:space="preserve"> </v>
      </c>
      <c r="AW321" s="21" t="str">
        <f>IF(AND(A321="pentathlon", OR(AND(D321='club records'!$N$21, E321&gt;='club records'!$O$21), AND(D321='club records'!$N$22, E321&gt;='club records'!$O$22), AND(D321='club records'!$N$23, E321&gt;='club records'!$O$23), AND(D321='club records'!$N$24, E321&gt;='club records'!$O$24), AND(D321='club records'!$N$25, E321&gt;='club records'!$O$25))), "CR", " ")</f>
        <v xml:space="preserve"> </v>
      </c>
      <c r="AX321" s="21" t="str">
        <f>IF(AND(A321="heptathlon", OR(AND(D321='club records'!$N$26, E321&gt;='club records'!$O$26), AND(D321='club records'!$N$27, E321&gt;='club records'!$O$27), AND(D321='club records'!$N$28, E321&gt;='club records'!$O$28), )), "CR", " ")</f>
        <v xml:space="preserve"> </v>
      </c>
    </row>
    <row r="322" spans="1:50" ht="15" x14ac:dyDescent="0.25">
      <c r="A322" s="2">
        <v>200</v>
      </c>
      <c r="B322" s="2" t="s">
        <v>315</v>
      </c>
      <c r="C322" s="2" t="s">
        <v>365</v>
      </c>
      <c r="D322" s="13" t="s">
        <v>50</v>
      </c>
      <c r="E322" s="14">
        <v>27.18</v>
      </c>
      <c r="F322" s="19">
        <v>43611</v>
      </c>
      <c r="G322" s="2" t="s">
        <v>339</v>
      </c>
      <c r="H322" s="2" t="s">
        <v>386</v>
      </c>
      <c r="I322" s="20" t="str">
        <f>IF(OR(K322="CR", J322="CR", L322="CR", M322="CR", N322="CR", O322="CR", P322="CR", Q322="CR", R322="CR", S322="CR",T322="CR", U322="CR", V322="CR", W322="CR", X322="CR", Y322="CR", Z322="CR", AA322="CR", AB322="CR", AC322="CR", AD322="CR", AE322="CR", AF322="CR", AG322="CR", AH322="CR", AI322="CR", AJ322="CR", AK322="CR", AL322="CR", AM322="CR", AN322="CR", AO322="CR", AP322="CR", AQ322="CR", AR322="CR", AS322="CR", AT322="CR", AU322="CR", AV322="CR", AW322="CR", AX322="CR"), "***CLUB RECORD***", "")</f>
        <v/>
      </c>
      <c r="J322" s="21" t="str">
        <f>IF(AND(A322=100, OR(AND(D322='club records'!$B$6, E322&lt;='club records'!$C$6), AND(D322='club records'!$B$7, E322&lt;='club records'!$C$7), AND(D322='club records'!$B$8, E322&lt;='club records'!$C$8), AND(D322='club records'!$B$9, E322&lt;='club records'!$C$9), AND(D322='club records'!$B$10, E322&lt;='club records'!$C$10))),"CR"," ")</f>
        <v xml:space="preserve"> </v>
      </c>
      <c r="K322" s="21" t="str">
        <f>IF(AND(A322=200, OR(AND(D322='club records'!$B$11, E322&lt;='club records'!$C$11), AND(D322='club records'!$B$12, E322&lt;='club records'!$C$12), AND(D322='club records'!$B$13, E322&lt;='club records'!$C$13), AND(D322='club records'!$B$14, E322&lt;='club records'!$C$14), AND(D322='club records'!$B$15, E322&lt;='club records'!$C$15))),"CR"," ")</f>
        <v xml:space="preserve"> </v>
      </c>
      <c r="L322" s="21" t="str">
        <f>IF(AND(A322=300, OR(AND(D322='club records'!$B$16, E322&lt;='club records'!$C$16), AND(D322='club records'!$B$17, E322&lt;='club records'!$C$17))),"CR"," ")</f>
        <v xml:space="preserve"> </v>
      </c>
      <c r="M322" s="21" t="str">
        <f>IF(AND(A322=400, OR(AND(D322='club records'!$B$19, E322&lt;='club records'!$C$19), AND(D322='club records'!$B$20, E322&lt;='club records'!$C$20), AND(D322='club records'!$B$21, E322&lt;='club records'!$C$21))),"CR"," ")</f>
        <v xml:space="preserve"> </v>
      </c>
      <c r="N322" s="21" t="str">
        <f>IF(AND(A322=800, OR(AND(D322='club records'!$B$22, E322&lt;='club records'!$C$22), AND(D322='club records'!$B$23, E322&lt;='club records'!$C$23), AND(D322='club records'!$B$24, E322&lt;='club records'!$C$24), AND(D322='club records'!$B$25, E322&lt;='club records'!$C$25), AND(D322='club records'!$B$26, E322&lt;='club records'!$C$26))),"CR"," ")</f>
        <v xml:space="preserve"> </v>
      </c>
      <c r="O322" s="21" t="str">
        <f>IF(AND(A322=1200, AND(D322='club records'!$B$28, E322&lt;='club records'!$C$28)),"CR"," ")</f>
        <v xml:space="preserve"> </v>
      </c>
      <c r="P322" s="21" t="str">
        <f>IF(AND(A322=1500, OR(AND(D322='club records'!$B$29, E322&lt;='club records'!$C$29), AND(D322='club records'!$B$30, E322&lt;='club records'!$C$30), AND(D322='club records'!$B$31, E322&lt;='club records'!$C$31), AND(D322='club records'!$B$32, E322&lt;='club records'!$C$32), AND(D322='club records'!$B$33, E322&lt;='club records'!$C$33))),"CR"," ")</f>
        <v xml:space="preserve"> </v>
      </c>
      <c r="Q322" s="21" t="str">
        <f>IF(AND(A322="1M", AND(D322='club records'!$B$37,E322&lt;='club records'!$C$37)),"CR"," ")</f>
        <v xml:space="preserve"> </v>
      </c>
      <c r="R322" s="21" t="str">
        <f>IF(AND(A322=3000, OR(AND(D322='club records'!$B$39, E322&lt;='club records'!$C$39), AND(D322='club records'!$B$40, E322&lt;='club records'!$C$40), AND(D322='club records'!$B$41, E322&lt;='club records'!$C$41))),"CR"," ")</f>
        <v xml:space="preserve"> </v>
      </c>
      <c r="S322" s="21" t="str">
        <f>IF(AND(A322=5000, OR(AND(D322='club records'!$B$42, E322&lt;='club records'!$C$42), AND(D322='club records'!$B$43, E322&lt;='club records'!$C$43))),"CR"," ")</f>
        <v xml:space="preserve"> </v>
      </c>
      <c r="T322" s="21" t="str">
        <f>IF(AND(A322=10000, OR(AND(D322='club records'!$B$44, E322&lt;='club records'!$C$44), AND(D322='club records'!$B$45, E322&lt;='club records'!$C$45))),"CR"," ")</f>
        <v xml:space="preserve"> </v>
      </c>
      <c r="U322" s="22" t="str">
        <f>IF(AND(A322="high jump", OR(AND(D322='club records'!$F$1, E322&gt;='club records'!$G$1), AND(D322='club records'!$F$2, E322&gt;='club records'!$G$2), AND(D322='club records'!$F$3, E322&gt;='club records'!$G$3),AND(D322='club records'!$F$4, E322&gt;='club records'!$G$4), AND(D322='club records'!$F$5, E322&gt;='club records'!$G$5))), "CR", " ")</f>
        <v xml:space="preserve"> </v>
      </c>
      <c r="V322" s="22" t="str">
        <f>IF(AND(A322="long jump", OR(AND(D322='club records'!$F$6, E322&gt;='club records'!$G$6), AND(D322='club records'!$F$7, E322&gt;='club records'!$G$7), AND(D322='club records'!$F$8, E322&gt;='club records'!$G$8), AND(D322='club records'!$F$9, E322&gt;='club records'!$G$9), AND(D322='club records'!$F$10, E322&gt;='club records'!$G$10))), "CR", " ")</f>
        <v xml:space="preserve"> </v>
      </c>
      <c r="W322" s="22" t="str">
        <f>IF(AND(A322="triple jump", OR(AND(D322='club records'!$F$11, E322&gt;='club records'!$G$11), AND(D322='club records'!$F$12, E322&gt;='club records'!$G$12), AND(D322='club records'!$F$13, E322&gt;='club records'!$G$13), AND(D322='club records'!$F$14, E322&gt;='club records'!$G$14), AND(D322='club records'!$F$15, E322&gt;='club records'!$G$15))), "CR", " ")</f>
        <v xml:space="preserve"> </v>
      </c>
      <c r="X322" s="22" t="str">
        <f>IF(AND(A322="pole vault", OR(AND(D322='club records'!$F$16, E322&gt;='club records'!$G$16), AND(D322='club records'!$F$17, E322&gt;='club records'!$G$17), AND(D322='club records'!$F$18, E322&gt;='club records'!$G$18), AND(D322='club records'!$F$19, E322&gt;='club records'!$G$19), AND(D322='club records'!$F$20, E322&gt;='club records'!$G$20))), "CR", " ")</f>
        <v xml:space="preserve"> </v>
      </c>
      <c r="Y322" s="22" t="str">
        <f>IF(AND(A322="discus 0.75", AND(D322='club records'!$F$21, E322&gt;='club records'!$G$21)), "CR", " ")</f>
        <v xml:space="preserve"> </v>
      </c>
      <c r="Z322" s="22" t="str">
        <f>IF(AND(A322="discus 1", OR(AND(D322='club records'!$F$22, E322&gt;='club records'!$G$22), AND(D322='club records'!$F$23, E322&gt;='club records'!$G$23), AND(D322='club records'!$F$24, E322&gt;='club records'!$G$24), AND(D322='club records'!$F$25, E322&gt;='club records'!$G$25))), "CR", " ")</f>
        <v xml:space="preserve"> </v>
      </c>
      <c r="AA322" s="22" t="str">
        <f>IF(AND(A322="hammer 3", OR(AND(D322='club records'!$F$26, E322&gt;='club records'!$G$26), AND(D322='club records'!$F$27, E322&gt;='club records'!$G$27), AND(D322='club records'!$F$28, E322&gt;='club records'!$G$28))), "CR", " ")</f>
        <v xml:space="preserve"> </v>
      </c>
      <c r="AB322" s="22" t="str">
        <f>IF(AND(A322="hammer 4", OR(AND(D322='club records'!$F$29, E322&gt;='club records'!$G$29), AND(D322='club records'!$F$30, E322&gt;='club records'!$G$30))), "CR", " ")</f>
        <v xml:space="preserve"> </v>
      </c>
      <c r="AC322" s="22" t="str">
        <f>IF(AND(A322="javelin 400", AND(D322='club records'!$F$31, E322&gt;='club records'!$G$31)), "CR", " ")</f>
        <v xml:space="preserve"> </v>
      </c>
      <c r="AD322" s="22" t="str">
        <f>IF(AND(A322="javelin 500", OR(AND(D322='club records'!$F$32, E322&gt;='club records'!$G$32), AND(D322='club records'!$F$33, E322&gt;='club records'!$G$33))), "CR", " ")</f>
        <v xml:space="preserve"> </v>
      </c>
      <c r="AE322" s="22" t="str">
        <f>IF(AND(A322="javelin 600", OR(AND(D322='club records'!$F$34, E322&gt;='club records'!$G$34), AND(D322='club records'!$F$35, E322&gt;='club records'!$G$35))), "CR", " ")</f>
        <v xml:space="preserve"> </v>
      </c>
      <c r="AF322" s="22" t="str">
        <f>IF(AND(A322="shot 2.72", AND(D322='club records'!$F$36, E322&gt;='club records'!$G$36)), "CR", " ")</f>
        <v xml:space="preserve"> </v>
      </c>
      <c r="AG322" s="22" t="str">
        <f>IF(AND(A322="shot 3", OR(AND(D322='club records'!$F$37, E322&gt;='club records'!$G$37), AND(D322='club records'!$F$38, E322&gt;='club records'!$G$38))), "CR", " ")</f>
        <v xml:space="preserve"> </v>
      </c>
      <c r="AH322" s="22" t="str">
        <f>IF(AND(A322="shot 4", OR(AND(D322='club records'!$F$39, E322&gt;='club records'!$G$39), AND(D322='club records'!$F$40, E322&gt;='club records'!$G$40))), "CR", " ")</f>
        <v xml:space="preserve"> </v>
      </c>
      <c r="AI322" s="22" t="str">
        <f>IF(AND(A322="70H", AND(D322='club records'!$J$6, E322&lt;='club records'!$K$6)), "CR", " ")</f>
        <v xml:space="preserve"> </v>
      </c>
      <c r="AJ322" s="22" t="str">
        <f>IF(AND(A322="75H", AND(D322='club records'!$J$7, E322&lt;='club records'!$K$7)), "CR", " ")</f>
        <v xml:space="preserve"> </v>
      </c>
      <c r="AK322" s="22" t="str">
        <f>IF(AND(A322="80H", AND(D322='club records'!$J$8, E322&lt;='club records'!$K$8)), "CR", " ")</f>
        <v xml:space="preserve"> </v>
      </c>
      <c r="AL322" s="22" t="str">
        <f>IF(AND(A322="100H", OR(AND(D322='club records'!$J$9, E322&lt;='club records'!$K$9), AND(D322='club records'!$J$10, E322&lt;='club records'!$K$10))), "CR", " ")</f>
        <v xml:space="preserve"> </v>
      </c>
      <c r="AM322" s="22" t="str">
        <f>IF(AND(A322="300H", AND(D322='club records'!$J$11, E322&lt;='club records'!$K$11)), "CR", " ")</f>
        <v xml:space="preserve"> </v>
      </c>
      <c r="AN322" s="22" t="str">
        <f>IF(AND(A322="400H", OR(AND(D322='club records'!$J$12, E322&lt;='club records'!$K$12), AND(D322='club records'!$J$13, E322&lt;='club records'!$K$13), AND(D322='club records'!$J$14, E322&lt;='club records'!$K$14))), "CR", " ")</f>
        <v xml:space="preserve"> </v>
      </c>
      <c r="AO322" s="22" t="str">
        <f>IF(AND(A322="1500SC", OR(AND(D322='club records'!$J$15, E322&lt;='club records'!$K$15), AND(D322='club records'!$J$16, E322&lt;='club records'!$K$16))), "CR", " ")</f>
        <v xml:space="preserve"> </v>
      </c>
      <c r="AP322" s="22" t="str">
        <f>IF(AND(A322="2000SC", OR(AND(D322='club records'!$J$18, E322&lt;='club records'!$K$18), AND(D322='club records'!$J$19, E322&lt;='club records'!$K$19))), "CR", " ")</f>
        <v xml:space="preserve"> </v>
      </c>
      <c r="AQ322" s="22" t="str">
        <f>IF(AND(A322="3000SC", AND(D322='club records'!$J$21, E322&lt;='club records'!$K$21)), "CR", " ")</f>
        <v xml:space="preserve"> </v>
      </c>
      <c r="AR322" s="21" t="str">
        <f>IF(AND(A322="4x100", OR(AND(D322='club records'!$N$1, E322&lt;='club records'!$O$1), AND(D322='club records'!$N$2, E322&lt;='club records'!$O$2), AND(D322='club records'!$N$3, E322&lt;='club records'!$O$3), AND(D322='club records'!$N$4, E322&lt;='club records'!$O$4), AND(D322='club records'!$N$5, E322&lt;='club records'!$O$5))), "CR", " ")</f>
        <v xml:space="preserve"> </v>
      </c>
      <c r="AS322" s="21" t="str">
        <f>IF(AND(A322="4x200", OR(AND(D322='club records'!$N$6, E322&lt;='club records'!$O$6), AND(D322='club records'!$N$7, E322&lt;='club records'!$O$7), AND(D322='club records'!$N$8, E322&lt;='club records'!$O$8), AND(D322='club records'!$N$9, E322&lt;='club records'!$O$9), AND(D322='club records'!$N$10, E322&lt;='club records'!$O$10))), "CR", " ")</f>
        <v xml:space="preserve"> </v>
      </c>
      <c r="AT322" s="21" t="str">
        <f>IF(AND(A322="4x300", OR(AND(D322='club records'!$N$11, E322&lt;='club records'!$O$11), AND(D322='club records'!$N$12, E322&lt;='club records'!$O$12))), "CR", " ")</f>
        <v xml:space="preserve"> </v>
      </c>
      <c r="AU322" s="21" t="str">
        <f>IF(AND(A322="4x400", OR(AND(D322='club records'!$N$13, E322&lt;='club records'!$O$13), AND(D322='club records'!$N$14, E322&lt;='club records'!$O$14), AND(D322='club records'!$N$15, E322&lt;='club records'!$O$15))), "CR", " ")</f>
        <v xml:space="preserve"> </v>
      </c>
      <c r="AV322" s="21" t="str">
        <f>IF(AND(A322="3x800", OR(AND(D322='club records'!$N$16, E322&lt;='club records'!$O$16), AND(D322='club records'!$N$17, E322&lt;='club records'!$O$17), AND(D322='club records'!$N$18, E322&lt;='club records'!$O$18), AND(D322='club records'!$N$19, E322&lt;='club records'!$O$19))), "CR", " ")</f>
        <v xml:space="preserve"> </v>
      </c>
      <c r="AW322" s="21" t="str">
        <f>IF(AND(A322="pentathlon", OR(AND(D322='club records'!$N$21, E322&gt;='club records'!$O$21), AND(D322='club records'!$N$22, E322&gt;='club records'!$O$22), AND(D322='club records'!$N$23, E322&gt;='club records'!$O$23), AND(D322='club records'!$N$24, E322&gt;='club records'!$O$24), AND(D322='club records'!$N$25, E322&gt;='club records'!$O$25))), "CR", " ")</f>
        <v xml:space="preserve"> </v>
      </c>
      <c r="AX322" s="21" t="str">
        <f>IF(AND(A322="heptathlon", OR(AND(D322='club records'!$N$26, E322&gt;='club records'!$O$26), AND(D322='club records'!$N$27, E322&gt;='club records'!$O$27), AND(D322='club records'!$N$28, E322&gt;='club records'!$O$28), )), "CR", " ")</f>
        <v xml:space="preserve"> </v>
      </c>
    </row>
    <row r="323" spans="1:50" ht="15" x14ac:dyDescent="0.25">
      <c r="A323" s="2">
        <v>200</v>
      </c>
      <c r="B323" s="2" t="s">
        <v>54</v>
      </c>
      <c r="C323" s="2" t="s">
        <v>55</v>
      </c>
      <c r="D323" s="13" t="s">
        <v>50</v>
      </c>
      <c r="E323" s="14">
        <v>27.46</v>
      </c>
      <c r="F323" s="23">
        <v>43632</v>
      </c>
      <c r="G323" s="2" t="s">
        <v>415</v>
      </c>
      <c r="H323" s="2" t="s">
        <v>452</v>
      </c>
      <c r="I323" s="20" t="str">
        <f>IF(OR(K323="CR", J323="CR", L323="CR", M323="CR", N323="CR", O323="CR", P323="CR", Q323="CR", R323="CR", S323="CR",T323="CR", U323="CR", V323="CR", W323="CR", X323="CR", Y323="CR", Z323="CR", AA323="CR", AB323="CR", AC323="CR", AD323="CR", AE323="CR", AF323="CR", AG323="CR", AH323="CR", AI323="CR", AJ323="CR", AK323="CR", AL323="CR", AM323="CR", AN323="CR", AO323="CR", AP323="CR", AQ323="CR", AR323="CR", AS323="CR", AT323="CR", AU323="CR", AV323="CR", AW323="CR", AX323="CR"), "***CLUB RECORD***", "")</f>
        <v/>
      </c>
      <c r="J323" s="21" t="str">
        <f>IF(AND(A323=100, OR(AND(D323='club records'!$B$6, E323&lt;='club records'!$C$6), AND(D323='club records'!$B$7, E323&lt;='club records'!$C$7), AND(D323='club records'!$B$8, E323&lt;='club records'!$C$8), AND(D323='club records'!$B$9, E323&lt;='club records'!$C$9), AND(D323='club records'!$B$10, E323&lt;='club records'!$C$10))),"CR"," ")</f>
        <v xml:space="preserve"> </v>
      </c>
      <c r="K323" s="21" t="str">
        <f>IF(AND(A323=200, OR(AND(D323='club records'!$B$11, E323&lt;='club records'!$C$11), AND(D323='club records'!$B$12, E323&lt;='club records'!$C$12), AND(D323='club records'!$B$13, E323&lt;='club records'!$C$13), AND(D323='club records'!$B$14, E323&lt;='club records'!$C$14), AND(D323='club records'!$B$15, E323&lt;='club records'!$C$15))),"CR"," ")</f>
        <v xml:space="preserve"> </v>
      </c>
      <c r="L323" s="21" t="str">
        <f>IF(AND(A323=300, OR(AND(D323='club records'!$B$16, E323&lt;='club records'!$C$16), AND(D323='club records'!$B$17, E323&lt;='club records'!$C$17))),"CR"," ")</f>
        <v xml:space="preserve"> </v>
      </c>
      <c r="M323" s="21" t="str">
        <f>IF(AND(A323=400, OR(AND(D323='club records'!$B$19, E323&lt;='club records'!$C$19), AND(D323='club records'!$B$20, E323&lt;='club records'!$C$20), AND(D323='club records'!$B$21, E323&lt;='club records'!$C$21))),"CR"," ")</f>
        <v xml:space="preserve"> </v>
      </c>
      <c r="N323" s="21" t="str">
        <f>IF(AND(A323=800, OR(AND(D323='club records'!$B$22, E323&lt;='club records'!$C$22), AND(D323='club records'!$B$23, E323&lt;='club records'!$C$23), AND(D323='club records'!$B$24, E323&lt;='club records'!$C$24), AND(D323='club records'!$B$25, E323&lt;='club records'!$C$25), AND(D323='club records'!$B$26, E323&lt;='club records'!$C$26))),"CR"," ")</f>
        <v xml:space="preserve"> </v>
      </c>
      <c r="O323" s="21" t="str">
        <f>IF(AND(A323=1200, AND(D323='club records'!$B$28, E323&lt;='club records'!$C$28)),"CR"," ")</f>
        <v xml:space="preserve"> </v>
      </c>
      <c r="P323" s="21" t="str">
        <f>IF(AND(A323=1500, OR(AND(D323='club records'!$B$29, E323&lt;='club records'!$C$29), AND(D323='club records'!$B$30, E323&lt;='club records'!$C$30), AND(D323='club records'!$B$31, E323&lt;='club records'!$C$31), AND(D323='club records'!$B$32, E323&lt;='club records'!$C$32), AND(D323='club records'!$B$33, E323&lt;='club records'!$C$33))),"CR"," ")</f>
        <v xml:space="preserve"> </v>
      </c>
      <c r="Q323" s="21" t="str">
        <f>IF(AND(A323="1M", AND(D323='club records'!$B$37,E323&lt;='club records'!$C$37)),"CR"," ")</f>
        <v xml:space="preserve"> </v>
      </c>
      <c r="R323" s="21" t="str">
        <f>IF(AND(A323=3000, OR(AND(D323='club records'!$B$39, E323&lt;='club records'!$C$39), AND(D323='club records'!$B$40, E323&lt;='club records'!$C$40), AND(D323='club records'!$B$41, E323&lt;='club records'!$C$41))),"CR"," ")</f>
        <v xml:space="preserve"> </v>
      </c>
      <c r="S323" s="21" t="str">
        <f>IF(AND(A323=5000, OR(AND(D323='club records'!$B$42, E323&lt;='club records'!$C$42), AND(D323='club records'!$B$43, E323&lt;='club records'!$C$43))),"CR"," ")</f>
        <v xml:space="preserve"> </v>
      </c>
      <c r="T323" s="21" t="str">
        <f>IF(AND(A323=10000, OR(AND(D323='club records'!$B$44, E323&lt;='club records'!$C$44), AND(D323='club records'!$B$45, E323&lt;='club records'!$C$45))),"CR"," ")</f>
        <v xml:space="preserve"> </v>
      </c>
      <c r="U323" s="22" t="str">
        <f>IF(AND(A323="high jump", OR(AND(D323='club records'!$F$1, E323&gt;='club records'!$G$1), AND(D323='club records'!$F$2, E323&gt;='club records'!$G$2), AND(D323='club records'!$F$3, E323&gt;='club records'!$G$3),AND(D323='club records'!$F$4, E323&gt;='club records'!$G$4), AND(D323='club records'!$F$5, E323&gt;='club records'!$G$5))), "CR", " ")</f>
        <v xml:space="preserve"> </v>
      </c>
      <c r="V323" s="22" t="str">
        <f>IF(AND(A323="long jump", OR(AND(D323='club records'!$F$6, E323&gt;='club records'!$G$6), AND(D323='club records'!$F$7, E323&gt;='club records'!$G$7), AND(D323='club records'!$F$8, E323&gt;='club records'!$G$8), AND(D323='club records'!$F$9, E323&gt;='club records'!$G$9), AND(D323='club records'!$F$10, E323&gt;='club records'!$G$10))), "CR", " ")</f>
        <v xml:space="preserve"> </v>
      </c>
      <c r="W323" s="22" t="str">
        <f>IF(AND(A323="triple jump", OR(AND(D323='club records'!$F$11, E323&gt;='club records'!$G$11), AND(D323='club records'!$F$12, E323&gt;='club records'!$G$12), AND(D323='club records'!$F$13, E323&gt;='club records'!$G$13), AND(D323='club records'!$F$14, E323&gt;='club records'!$G$14), AND(D323='club records'!$F$15, E323&gt;='club records'!$G$15))), "CR", " ")</f>
        <v xml:space="preserve"> </v>
      </c>
      <c r="X323" s="22" t="str">
        <f>IF(AND(A323="pole vault", OR(AND(D323='club records'!$F$16, E323&gt;='club records'!$G$16), AND(D323='club records'!$F$17, E323&gt;='club records'!$G$17), AND(D323='club records'!$F$18, E323&gt;='club records'!$G$18), AND(D323='club records'!$F$19, E323&gt;='club records'!$G$19), AND(D323='club records'!$F$20, E323&gt;='club records'!$G$20))), "CR", " ")</f>
        <v xml:space="preserve"> </v>
      </c>
      <c r="Y323" s="22" t="str">
        <f>IF(AND(A323="discus 0.75", AND(D323='club records'!$F$21, E323&gt;='club records'!$G$21)), "CR", " ")</f>
        <v xml:space="preserve"> </v>
      </c>
      <c r="Z323" s="22" t="str">
        <f>IF(AND(A323="discus 1", OR(AND(D323='club records'!$F$22, E323&gt;='club records'!$G$22), AND(D323='club records'!$F$23, E323&gt;='club records'!$G$23), AND(D323='club records'!$F$24, E323&gt;='club records'!$G$24), AND(D323='club records'!$F$25, E323&gt;='club records'!$G$25))), "CR", " ")</f>
        <v xml:space="preserve"> </v>
      </c>
      <c r="AA323" s="22" t="str">
        <f>IF(AND(A323="hammer 3", OR(AND(D323='club records'!$F$26, E323&gt;='club records'!$G$26), AND(D323='club records'!$F$27, E323&gt;='club records'!$G$27), AND(D323='club records'!$F$28, E323&gt;='club records'!$G$28))), "CR", " ")</f>
        <v xml:space="preserve"> </v>
      </c>
      <c r="AB323" s="22" t="str">
        <f>IF(AND(A323="hammer 4", OR(AND(D323='club records'!$F$29, E323&gt;='club records'!$G$29), AND(D323='club records'!$F$30, E323&gt;='club records'!$G$30))), "CR", " ")</f>
        <v xml:space="preserve"> </v>
      </c>
      <c r="AC323" s="22" t="str">
        <f>IF(AND(A323="javelin 400", AND(D323='club records'!$F$31, E323&gt;='club records'!$G$31)), "CR", " ")</f>
        <v xml:space="preserve"> </v>
      </c>
      <c r="AD323" s="22" t="str">
        <f>IF(AND(A323="javelin 500", OR(AND(D323='club records'!$F$32, E323&gt;='club records'!$G$32), AND(D323='club records'!$F$33, E323&gt;='club records'!$G$33))), "CR", " ")</f>
        <v xml:space="preserve"> </v>
      </c>
      <c r="AE323" s="22" t="str">
        <f>IF(AND(A323="javelin 600", OR(AND(D323='club records'!$F$34, E323&gt;='club records'!$G$34), AND(D323='club records'!$F$35, E323&gt;='club records'!$G$35))), "CR", " ")</f>
        <v xml:space="preserve"> </v>
      </c>
      <c r="AF323" s="22" t="str">
        <f>IF(AND(A323="shot 2.72", AND(D323='club records'!$F$36, E323&gt;='club records'!$G$36)), "CR", " ")</f>
        <v xml:space="preserve"> </v>
      </c>
      <c r="AG323" s="22" t="str">
        <f>IF(AND(A323="shot 3", OR(AND(D323='club records'!$F$37, E323&gt;='club records'!$G$37), AND(D323='club records'!$F$38, E323&gt;='club records'!$G$38))), "CR", " ")</f>
        <v xml:space="preserve"> </v>
      </c>
      <c r="AH323" s="22" t="str">
        <f>IF(AND(A323="shot 4", OR(AND(D323='club records'!$F$39, E323&gt;='club records'!$G$39), AND(D323='club records'!$F$40, E323&gt;='club records'!$G$40))), "CR", " ")</f>
        <v xml:space="preserve"> </v>
      </c>
      <c r="AI323" s="22" t="str">
        <f>IF(AND(A323="70H", AND(D323='club records'!$J$6, E323&lt;='club records'!$K$6)), "CR", " ")</f>
        <v xml:space="preserve"> </v>
      </c>
      <c r="AJ323" s="22" t="str">
        <f>IF(AND(A323="75H", AND(D323='club records'!$J$7, E323&lt;='club records'!$K$7)), "CR", " ")</f>
        <v xml:space="preserve"> </v>
      </c>
      <c r="AK323" s="22" t="str">
        <f>IF(AND(A323="80H", AND(D323='club records'!$J$8, E323&lt;='club records'!$K$8)), "CR", " ")</f>
        <v xml:space="preserve"> </v>
      </c>
      <c r="AL323" s="22" t="str">
        <f>IF(AND(A323="100H", OR(AND(D323='club records'!$J$9, E323&lt;='club records'!$K$9), AND(D323='club records'!$J$10, E323&lt;='club records'!$K$10))), "CR", " ")</f>
        <v xml:space="preserve"> </v>
      </c>
      <c r="AM323" s="22" t="str">
        <f>IF(AND(A323="300H", AND(D323='club records'!$J$11, E323&lt;='club records'!$K$11)), "CR", " ")</f>
        <v xml:space="preserve"> </v>
      </c>
      <c r="AN323" s="22" t="str">
        <f>IF(AND(A323="400H", OR(AND(D323='club records'!$J$12, E323&lt;='club records'!$K$12), AND(D323='club records'!$J$13, E323&lt;='club records'!$K$13), AND(D323='club records'!$J$14, E323&lt;='club records'!$K$14))), "CR", " ")</f>
        <v xml:space="preserve"> </v>
      </c>
      <c r="AO323" s="22" t="str">
        <f>IF(AND(A323="1500SC", OR(AND(D323='club records'!$J$15, E323&lt;='club records'!$K$15), AND(D323='club records'!$J$16, E323&lt;='club records'!$K$16))), "CR", " ")</f>
        <v xml:space="preserve"> </v>
      </c>
      <c r="AP323" s="22" t="str">
        <f>IF(AND(A323="2000SC", OR(AND(D323='club records'!$J$18, E323&lt;='club records'!$K$18), AND(D323='club records'!$J$19, E323&lt;='club records'!$K$19))), "CR", " ")</f>
        <v xml:space="preserve"> </v>
      </c>
      <c r="AQ323" s="22" t="str">
        <f>IF(AND(A323="3000SC", AND(D323='club records'!$J$21, E323&lt;='club records'!$K$21)), "CR", " ")</f>
        <v xml:space="preserve"> </v>
      </c>
      <c r="AR323" s="21" t="str">
        <f>IF(AND(A323="4x100", OR(AND(D323='club records'!$N$1, E323&lt;='club records'!$O$1), AND(D323='club records'!$N$2, E323&lt;='club records'!$O$2), AND(D323='club records'!$N$3, E323&lt;='club records'!$O$3), AND(D323='club records'!$N$4, E323&lt;='club records'!$O$4), AND(D323='club records'!$N$5, E323&lt;='club records'!$O$5))), "CR", " ")</f>
        <v xml:space="preserve"> </v>
      </c>
      <c r="AS323" s="21" t="str">
        <f>IF(AND(A323="4x200", OR(AND(D323='club records'!$N$6, E323&lt;='club records'!$O$6), AND(D323='club records'!$N$7, E323&lt;='club records'!$O$7), AND(D323='club records'!$N$8, E323&lt;='club records'!$O$8), AND(D323='club records'!$N$9, E323&lt;='club records'!$O$9), AND(D323='club records'!$N$10, E323&lt;='club records'!$O$10))), "CR", " ")</f>
        <v xml:space="preserve"> </v>
      </c>
      <c r="AT323" s="21" t="str">
        <f>IF(AND(A323="4x300", OR(AND(D323='club records'!$N$11, E323&lt;='club records'!$O$11), AND(D323='club records'!$N$12, E323&lt;='club records'!$O$12))), "CR", " ")</f>
        <v xml:space="preserve"> </v>
      </c>
      <c r="AU323" s="21" t="str">
        <f>IF(AND(A323="4x400", OR(AND(D323='club records'!$N$13, E323&lt;='club records'!$O$13), AND(D323='club records'!$N$14, E323&lt;='club records'!$O$14), AND(D323='club records'!$N$15, E323&lt;='club records'!$O$15))), "CR", " ")</f>
        <v xml:space="preserve"> </v>
      </c>
      <c r="AV323" s="21" t="str">
        <f>IF(AND(A323="3x800", OR(AND(D323='club records'!$N$16, E323&lt;='club records'!$O$16), AND(D323='club records'!$N$17, E323&lt;='club records'!$O$17), AND(D323='club records'!$N$18, E323&lt;='club records'!$O$18), AND(D323='club records'!$N$19, E323&lt;='club records'!$O$19))), "CR", " ")</f>
        <v xml:space="preserve"> </v>
      </c>
      <c r="AW323" s="21" t="str">
        <f>IF(AND(A323="pentathlon", OR(AND(D323='club records'!$N$21, E323&gt;='club records'!$O$21), AND(D323='club records'!$N$22, E323&gt;='club records'!$O$22), AND(D323='club records'!$N$23, E323&gt;='club records'!$O$23), AND(D323='club records'!$N$24, E323&gt;='club records'!$O$24), AND(D323='club records'!$N$25, E323&gt;='club records'!$O$25))), "CR", " ")</f>
        <v xml:space="preserve"> </v>
      </c>
      <c r="AX323" s="21" t="str">
        <f>IF(AND(A323="heptathlon", OR(AND(D323='club records'!$N$26, E323&gt;='club records'!$O$26), AND(D323='club records'!$N$27, E323&gt;='club records'!$O$27), AND(D323='club records'!$N$28, E323&gt;='club records'!$O$28), )), "CR", " ")</f>
        <v xml:space="preserve"> </v>
      </c>
    </row>
    <row r="324" spans="1:50" ht="15" x14ac:dyDescent="0.25">
      <c r="A324" s="2">
        <v>200</v>
      </c>
      <c r="B324" s="2" t="s">
        <v>95</v>
      </c>
      <c r="C324" s="2" t="s">
        <v>96</v>
      </c>
      <c r="D324" s="13" t="s">
        <v>50</v>
      </c>
      <c r="E324" s="14">
        <v>27.84</v>
      </c>
      <c r="F324" s="19">
        <v>43569</v>
      </c>
      <c r="G324" s="2" t="s">
        <v>335</v>
      </c>
      <c r="H324" s="2" t="s">
        <v>336</v>
      </c>
      <c r="I324" s="20" t="str">
        <f>IF(OR(K324="CR", J324="CR", L324="CR", M324="CR", N324="CR", O324="CR", P324="CR", Q324="CR", R324="CR", S324="CR",T324="CR", U324="CR", V324="CR", W324="CR", X324="CR", Y324="CR", Z324="CR", AA324="CR", AB324="CR", AC324="CR", AD324="CR", AE324="CR", AF324="CR", AG324="CR", AH324="CR", AI324="CR", AJ324="CR", AK324="CR", AL324="CR", AM324="CR", AN324="CR", AO324="CR", AP324="CR", AQ324="CR", AR324="CR", AS324="CR", AT324="CR", AU324="CR", AV324="CR", AW324="CR", AX324="CR"), "***CLUB RECORD***", "")</f>
        <v/>
      </c>
      <c r="J324" s="21" t="str">
        <f>IF(AND(A324=100, OR(AND(D324='club records'!$B$6, E324&lt;='club records'!$C$6), AND(D324='club records'!$B$7, E324&lt;='club records'!$C$7), AND(D324='club records'!$B$8, E324&lt;='club records'!$C$8), AND(D324='club records'!$B$9, E324&lt;='club records'!$C$9), AND(D324='club records'!$B$10, E324&lt;='club records'!$C$10))),"CR"," ")</f>
        <v xml:space="preserve"> </v>
      </c>
      <c r="K324" s="21" t="str">
        <f>IF(AND(A324=200, OR(AND(D324='club records'!$B$11, E324&lt;='club records'!$C$11), AND(D324='club records'!$B$12, E324&lt;='club records'!$C$12), AND(D324='club records'!$B$13, E324&lt;='club records'!$C$13), AND(D324='club records'!$B$14, E324&lt;='club records'!$C$14), AND(D324='club records'!$B$15, E324&lt;='club records'!$C$15))),"CR"," ")</f>
        <v xml:space="preserve"> </v>
      </c>
      <c r="L324" s="21" t="str">
        <f>IF(AND(A324=300, OR(AND(D324='club records'!$B$16, E324&lt;='club records'!$C$16), AND(D324='club records'!$B$17, E324&lt;='club records'!$C$17))),"CR"," ")</f>
        <v xml:space="preserve"> </v>
      </c>
      <c r="M324" s="21" t="str">
        <f>IF(AND(A324=400, OR(AND(D324='club records'!$B$19, E324&lt;='club records'!$C$19), AND(D324='club records'!$B$20, E324&lt;='club records'!$C$20), AND(D324='club records'!$B$21, E324&lt;='club records'!$C$21))),"CR"," ")</f>
        <v xml:space="preserve"> </v>
      </c>
      <c r="N324" s="21" t="str">
        <f>IF(AND(A324=800, OR(AND(D324='club records'!$B$22, E324&lt;='club records'!$C$22), AND(D324='club records'!$B$23, E324&lt;='club records'!$C$23), AND(D324='club records'!$B$24, E324&lt;='club records'!$C$24), AND(D324='club records'!$B$25, E324&lt;='club records'!$C$25), AND(D324='club records'!$B$26, E324&lt;='club records'!$C$26))),"CR"," ")</f>
        <v xml:space="preserve"> </v>
      </c>
      <c r="O324" s="21" t="str">
        <f>IF(AND(A324=1200, AND(D324='club records'!$B$28, E324&lt;='club records'!$C$28)),"CR"," ")</f>
        <v xml:space="preserve"> </v>
      </c>
      <c r="P324" s="21" t="str">
        <f>IF(AND(A324=1500, OR(AND(D324='club records'!$B$29, E324&lt;='club records'!$C$29), AND(D324='club records'!$B$30, E324&lt;='club records'!$C$30), AND(D324='club records'!$B$31, E324&lt;='club records'!$C$31), AND(D324='club records'!$B$32, E324&lt;='club records'!$C$32), AND(D324='club records'!$B$33, E324&lt;='club records'!$C$33))),"CR"," ")</f>
        <v xml:space="preserve"> </v>
      </c>
      <c r="Q324" s="21" t="str">
        <f>IF(AND(A324="1M", AND(D324='club records'!$B$37,E324&lt;='club records'!$C$37)),"CR"," ")</f>
        <v xml:space="preserve"> </v>
      </c>
      <c r="R324" s="21" t="str">
        <f>IF(AND(A324=3000, OR(AND(D324='club records'!$B$39, E324&lt;='club records'!$C$39), AND(D324='club records'!$B$40, E324&lt;='club records'!$C$40), AND(D324='club records'!$B$41, E324&lt;='club records'!$C$41))),"CR"," ")</f>
        <v xml:space="preserve"> </v>
      </c>
      <c r="S324" s="21" t="str">
        <f>IF(AND(A324=5000, OR(AND(D324='club records'!$B$42, E324&lt;='club records'!$C$42), AND(D324='club records'!$B$43, E324&lt;='club records'!$C$43))),"CR"," ")</f>
        <v xml:space="preserve"> </v>
      </c>
      <c r="T324" s="21" t="str">
        <f>IF(AND(A324=10000, OR(AND(D324='club records'!$B$44, E324&lt;='club records'!$C$44), AND(D324='club records'!$B$45, E324&lt;='club records'!$C$45))),"CR"," ")</f>
        <v xml:space="preserve"> </v>
      </c>
      <c r="U324" s="22" t="str">
        <f>IF(AND(A324="high jump", OR(AND(D324='club records'!$F$1, E324&gt;='club records'!$G$1), AND(D324='club records'!$F$2, E324&gt;='club records'!$G$2), AND(D324='club records'!$F$3, E324&gt;='club records'!$G$3),AND(D324='club records'!$F$4, E324&gt;='club records'!$G$4), AND(D324='club records'!$F$5, E324&gt;='club records'!$G$5))), "CR", " ")</f>
        <v xml:space="preserve"> </v>
      </c>
      <c r="V324" s="22" t="str">
        <f>IF(AND(A324="long jump", OR(AND(D324='club records'!$F$6, E324&gt;='club records'!$G$6), AND(D324='club records'!$F$7, E324&gt;='club records'!$G$7), AND(D324='club records'!$F$8, E324&gt;='club records'!$G$8), AND(D324='club records'!$F$9, E324&gt;='club records'!$G$9), AND(D324='club records'!$F$10, E324&gt;='club records'!$G$10))), "CR", " ")</f>
        <v xml:space="preserve"> </v>
      </c>
      <c r="W324" s="22" t="str">
        <f>IF(AND(A324="triple jump", OR(AND(D324='club records'!$F$11, E324&gt;='club records'!$G$11), AND(D324='club records'!$F$12, E324&gt;='club records'!$G$12), AND(D324='club records'!$F$13, E324&gt;='club records'!$G$13), AND(D324='club records'!$F$14, E324&gt;='club records'!$G$14), AND(D324='club records'!$F$15, E324&gt;='club records'!$G$15))), "CR", " ")</f>
        <v xml:space="preserve"> </v>
      </c>
      <c r="X324" s="22" t="str">
        <f>IF(AND(A324="pole vault", OR(AND(D324='club records'!$F$16, E324&gt;='club records'!$G$16), AND(D324='club records'!$F$17, E324&gt;='club records'!$G$17), AND(D324='club records'!$F$18, E324&gt;='club records'!$G$18), AND(D324='club records'!$F$19, E324&gt;='club records'!$G$19), AND(D324='club records'!$F$20, E324&gt;='club records'!$G$20))), "CR", " ")</f>
        <v xml:space="preserve"> </v>
      </c>
      <c r="Y324" s="22" t="str">
        <f>IF(AND(A324="discus 0.75", AND(D324='club records'!$F$21, E324&gt;='club records'!$G$21)), "CR", " ")</f>
        <v xml:space="preserve"> </v>
      </c>
      <c r="Z324" s="22" t="str">
        <f>IF(AND(A324="discus 1", OR(AND(D324='club records'!$F$22, E324&gt;='club records'!$G$22), AND(D324='club records'!$F$23, E324&gt;='club records'!$G$23), AND(D324='club records'!$F$24, E324&gt;='club records'!$G$24), AND(D324='club records'!$F$25, E324&gt;='club records'!$G$25))), "CR", " ")</f>
        <v xml:space="preserve"> </v>
      </c>
      <c r="AA324" s="22" t="str">
        <f>IF(AND(A324="hammer 3", OR(AND(D324='club records'!$F$26, E324&gt;='club records'!$G$26), AND(D324='club records'!$F$27, E324&gt;='club records'!$G$27), AND(D324='club records'!$F$28, E324&gt;='club records'!$G$28))), "CR", " ")</f>
        <v xml:space="preserve"> </v>
      </c>
      <c r="AB324" s="22" t="str">
        <f>IF(AND(A324="hammer 4", OR(AND(D324='club records'!$F$29, E324&gt;='club records'!$G$29), AND(D324='club records'!$F$30, E324&gt;='club records'!$G$30))), "CR", " ")</f>
        <v xml:space="preserve"> </v>
      </c>
      <c r="AC324" s="22" t="str">
        <f>IF(AND(A324="javelin 400", AND(D324='club records'!$F$31, E324&gt;='club records'!$G$31)), "CR", " ")</f>
        <v xml:space="preserve"> </v>
      </c>
      <c r="AD324" s="22" t="str">
        <f>IF(AND(A324="javelin 500", OR(AND(D324='club records'!$F$32, E324&gt;='club records'!$G$32), AND(D324='club records'!$F$33, E324&gt;='club records'!$G$33))), "CR", " ")</f>
        <v xml:space="preserve"> </v>
      </c>
      <c r="AE324" s="22" t="str">
        <f>IF(AND(A324="javelin 600", OR(AND(D324='club records'!$F$34, E324&gt;='club records'!$G$34), AND(D324='club records'!$F$35, E324&gt;='club records'!$G$35))), "CR", " ")</f>
        <v xml:space="preserve"> </v>
      </c>
      <c r="AF324" s="22" t="str">
        <f>IF(AND(A324="shot 2.72", AND(D324='club records'!$F$36, E324&gt;='club records'!$G$36)), "CR", " ")</f>
        <v xml:space="preserve"> </v>
      </c>
      <c r="AG324" s="22" t="str">
        <f>IF(AND(A324="shot 3", OR(AND(D324='club records'!$F$37, E324&gt;='club records'!$G$37), AND(D324='club records'!$F$38, E324&gt;='club records'!$G$38))), "CR", " ")</f>
        <v xml:space="preserve"> </v>
      </c>
      <c r="AH324" s="22" t="str">
        <f>IF(AND(A324="shot 4", OR(AND(D324='club records'!$F$39, E324&gt;='club records'!$G$39), AND(D324='club records'!$F$40, E324&gt;='club records'!$G$40))), "CR", " ")</f>
        <v xml:space="preserve"> </v>
      </c>
      <c r="AI324" s="22" t="str">
        <f>IF(AND(A324="70H", AND(D324='club records'!$J$6, E324&lt;='club records'!$K$6)), "CR", " ")</f>
        <v xml:space="preserve"> </v>
      </c>
      <c r="AJ324" s="22" t="str">
        <f>IF(AND(A324="75H", AND(D324='club records'!$J$7, E324&lt;='club records'!$K$7)), "CR", " ")</f>
        <v xml:space="preserve"> </v>
      </c>
      <c r="AK324" s="22" t="str">
        <f>IF(AND(A324="80H", AND(D324='club records'!$J$8, E324&lt;='club records'!$K$8)), "CR", " ")</f>
        <v xml:space="preserve"> </v>
      </c>
      <c r="AL324" s="22" t="str">
        <f>IF(AND(A324="100H", OR(AND(D324='club records'!$J$9, E324&lt;='club records'!$K$9), AND(D324='club records'!$J$10, E324&lt;='club records'!$K$10))), "CR", " ")</f>
        <v xml:space="preserve"> </v>
      </c>
      <c r="AM324" s="22" t="str">
        <f>IF(AND(A324="300H", AND(D324='club records'!$J$11, E324&lt;='club records'!$K$11)), "CR", " ")</f>
        <v xml:space="preserve"> </v>
      </c>
      <c r="AN324" s="22" t="str">
        <f>IF(AND(A324="400H", OR(AND(D324='club records'!$J$12, E324&lt;='club records'!$K$12), AND(D324='club records'!$J$13, E324&lt;='club records'!$K$13), AND(D324='club records'!$J$14, E324&lt;='club records'!$K$14))), "CR", " ")</f>
        <v xml:space="preserve"> </v>
      </c>
      <c r="AO324" s="22" t="str">
        <f>IF(AND(A324="1500SC", OR(AND(D324='club records'!$J$15, E324&lt;='club records'!$K$15), AND(D324='club records'!$J$16, E324&lt;='club records'!$K$16))), "CR", " ")</f>
        <v xml:space="preserve"> </v>
      </c>
      <c r="AP324" s="22" t="str">
        <f>IF(AND(A324="2000SC", OR(AND(D324='club records'!$J$18, E324&lt;='club records'!$K$18), AND(D324='club records'!$J$19, E324&lt;='club records'!$K$19))), "CR", " ")</f>
        <v xml:space="preserve"> </v>
      </c>
      <c r="AQ324" s="22" t="str">
        <f>IF(AND(A324="3000SC", AND(D324='club records'!$J$21, E324&lt;='club records'!$K$21)), "CR", " ")</f>
        <v xml:space="preserve"> </v>
      </c>
      <c r="AR324" s="21" t="str">
        <f>IF(AND(A324="4x100", OR(AND(D324='club records'!$N$1, E324&lt;='club records'!$O$1), AND(D324='club records'!$N$2, E324&lt;='club records'!$O$2), AND(D324='club records'!$N$3, E324&lt;='club records'!$O$3), AND(D324='club records'!$N$4, E324&lt;='club records'!$O$4), AND(D324='club records'!$N$5, E324&lt;='club records'!$O$5))), "CR", " ")</f>
        <v xml:space="preserve"> </v>
      </c>
      <c r="AS324" s="21" t="str">
        <f>IF(AND(A324="4x200", OR(AND(D324='club records'!$N$6, E324&lt;='club records'!$O$6), AND(D324='club records'!$N$7, E324&lt;='club records'!$O$7), AND(D324='club records'!$N$8, E324&lt;='club records'!$O$8), AND(D324='club records'!$N$9, E324&lt;='club records'!$O$9), AND(D324='club records'!$N$10, E324&lt;='club records'!$O$10))), "CR", " ")</f>
        <v xml:space="preserve"> </v>
      </c>
      <c r="AT324" s="21" t="str">
        <f>IF(AND(A324="4x300", OR(AND(D324='club records'!$N$11, E324&lt;='club records'!$O$11), AND(D324='club records'!$N$12, E324&lt;='club records'!$O$12))), "CR", " ")</f>
        <v xml:space="preserve"> </v>
      </c>
      <c r="AU324" s="21" t="str">
        <f>IF(AND(A324="4x400", OR(AND(D324='club records'!$N$13, E324&lt;='club records'!$O$13), AND(D324='club records'!$N$14, E324&lt;='club records'!$O$14), AND(D324='club records'!$N$15, E324&lt;='club records'!$O$15))), "CR", " ")</f>
        <v xml:space="preserve"> </v>
      </c>
      <c r="AV324" s="21" t="str">
        <f>IF(AND(A324="3x800", OR(AND(D324='club records'!$N$16, E324&lt;='club records'!$O$16), AND(D324='club records'!$N$17, E324&lt;='club records'!$O$17), AND(D324='club records'!$N$18, E324&lt;='club records'!$O$18), AND(D324='club records'!$N$19, E324&lt;='club records'!$O$19))), "CR", " ")</f>
        <v xml:space="preserve"> </v>
      </c>
      <c r="AW324" s="21" t="str">
        <f>IF(AND(A324="pentathlon", OR(AND(D324='club records'!$N$21, E324&gt;='club records'!$O$21), AND(D324='club records'!$N$22, E324&gt;='club records'!$O$22), AND(D324='club records'!$N$23, E324&gt;='club records'!$O$23), AND(D324='club records'!$N$24, E324&gt;='club records'!$O$24), AND(D324='club records'!$N$25, E324&gt;='club records'!$O$25))), "CR", " ")</f>
        <v xml:space="preserve"> </v>
      </c>
      <c r="AX324" s="21" t="str">
        <f>IF(AND(A324="heptathlon", OR(AND(D324='club records'!$N$26, E324&gt;='club records'!$O$26), AND(D324='club records'!$N$27, E324&gt;='club records'!$O$27), AND(D324='club records'!$N$28, E324&gt;='club records'!$O$28), )), "CR", " ")</f>
        <v xml:space="preserve"> </v>
      </c>
    </row>
    <row r="325" spans="1:50" ht="15" x14ac:dyDescent="0.25">
      <c r="A325" s="2">
        <v>200</v>
      </c>
      <c r="B325" s="2" t="s">
        <v>98</v>
      </c>
      <c r="C325" s="2" t="s">
        <v>337</v>
      </c>
      <c r="D325" s="13" t="s">
        <v>50</v>
      </c>
      <c r="E325" s="14">
        <v>27.9</v>
      </c>
      <c r="F325" s="19">
        <v>43632</v>
      </c>
      <c r="G325" s="2" t="s">
        <v>415</v>
      </c>
      <c r="H325" s="2" t="s">
        <v>452</v>
      </c>
      <c r="I325" s="20" t="str">
        <f>IF(OR(K325="CR", J325="CR", L325="CR", M325="CR", N325="CR", O325="CR", P325="CR", Q325="CR", R325="CR", S325="CR",T325="CR", U325="CR", V325="CR", W325="CR", X325="CR", Y325="CR", Z325="CR", AA325="CR", AB325="CR", AC325="CR", AD325="CR", AE325="CR", AF325="CR", AG325="CR", AH325="CR", AI325="CR", AJ325="CR", AK325="CR", AL325="CR", AM325="CR", AN325="CR", AO325="CR", AP325="CR", AQ325="CR", AR325="CR", AS325="CR", AT325="CR", AU325="CR", AV325="CR", AW325="CR", AX325="CR"), "***CLUB RECORD***", "")</f>
        <v/>
      </c>
      <c r="J325" s="21" t="str">
        <f>IF(AND(A325=100, OR(AND(D325='club records'!$B$6, E325&lt;='club records'!$C$6), AND(D325='club records'!$B$7, E325&lt;='club records'!$C$7), AND(D325='club records'!$B$8, E325&lt;='club records'!$C$8), AND(D325='club records'!$B$9, E325&lt;='club records'!$C$9), AND(D325='club records'!$B$10, E325&lt;='club records'!$C$10))),"CR"," ")</f>
        <v xml:space="preserve"> </v>
      </c>
      <c r="K325" s="21" t="str">
        <f>IF(AND(A325=200, OR(AND(D325='club records'!$B$11, E325&lt;='club records'!$C$11), AND(D325='club records'!$B$12, E325&lt;='club records'!$C$12), AND(D325='club records'!$B$13, E325&lt;='club records'!$C$13), AND(D325='club records'!$B$14, E325&lt;='club records'!$C$14), AND(D325='club records'!$B$15, E325&lt;='club records'!$C$15))),"CR"," ")</f>
        <v xml:space="preserve"> </v>
      </c>
      <c r="L325" s="21" t="str">
        <f>IF(AND(A325=300, OR(AND(D325='club records'!$B$16, E325&lt;='club records'!$C$16), AND(D325='club records'!$B$17, E325&lt;='club records'!$C$17))),"CR"," ")</f>
        <v xml:space="preserve"> </v>
      </c>
      <c r="M325" s="21" t="str">
        <f>IF(AND(A325=400, OR(AND(D325='club records'!$B$19, E325&lt;='club records'!$C$19), AND(D325='club records'!$B$20, E325&lt;='club records'!$C$20), AND(D325='club records'!$B$21, E325&lt;='club records'!$C$21))),"CR"," ")</f>
        <v xml:space="preserve"> </v>
      </c>
      <c r="N325" s="21" t="str">
        <f>IF(AND(A325=800, OR(AND(D325='club records'!$B$22, E325&lt;='club records'!$C$22), AND(D325='club records'!$B$23, E325&lt;='club records'!$C$23), AND(D325='club records'!$B$24, E325&lt;='club records'!$C$24), AND(D325='club records'!$B$25, E325&lt;='club records'!$C$25), AND(D325='club records'!$B$26, E325&lt;='club records'!$C$26))),"CR"," ")</f>
        <v xml:space="preserve"> </v>
      </c>
      <c r="O325" s="21" t="str">
        <f>IF(AND(A325=1200, AND(D325='club records'!$B$28, E325&lt;='club records'!$C$28)),"CR"," ")</f>
        <v xml:space="preserve"> </v>
      </c>
      <c r="P325" s="21" t="str">
        <f>IF(AND(A325=1500, OR(AND(D325='club records'!$B$29, E325&lt;='club records'!$C$29), AND(D325='club records'!$B$30, E325&lt;='club records'!$C$30), AND(D325='club records'!$B$31, E325&lt;='club records'!$C$31), AND(D325='club records'!$B$32, E325&lt;='club records'!$C$32), AND(D325='club records'!$B$33, E325&lt;='club records'!$C$33))),"CR"," ")</f>
        <v xml:space="preserve"> </v>
      </c>
      <c r="Q325" s="21" t="str">
        <f>IF(AND(A325="1M", AND(D325='club records'!$B$37,E325&lt;='club records'!$C$37)),"CR"," ")</f>
        <v xml:space="preserve"> </v>
      </c>
      <c r="R325" s="21" t="str">
        <f>IF(AND(A325=3000, OR(AND(D325='club records'!$B$39, E325&lt;='club records'!$C$39), AND(D325='club records'!$B$40, E325&lt;='club records'!$C$40), AND(D325='club records'!$B$41, E325&lt;='club records'!$C$41))),"CR"," ")</f>
        <v xml:space="preserve"> </v>
      </c>
      <c r="S325" s="21" t="str">
        <f>IF(AND(A325=5000, OR(AND(D325='club records'!$B$42, E325&lt;='club records'!$C$42), AND(D325='club records'!$B$43, E325&lt;='club records'!$C$43))),"CR"," ")</f>
        <v xml:space="preserve"> </v>
      </c>
      <c r="T325" s="21" t="str">
        <f>IF(AND(A325=10000, OR(AND(D325='club records'!$B$44, E325&lt;='club records'!$C$44), AND(D325='club records'!$B$45, E325&lt;='club records'!$C$45))),"CR"," ")</f>
        <v xml:space="preserve"> </v>
      </c>
      <c r="U325" s="22" t="str">
        <f>IF(AND(A325="high jump", OR(AND(D325='club records'!$F$1, E325&gt;='club records'!$G$1), AND(D325='club records'!$F$2, E325&gt;='club records'!$G$2), AND(D325='club records'!$F$3, E325&gt;='club records'!$G$3),AND(D325='club records'!$F$4, E325&gt;='club records'!$G$4), AND(D325='club records'!$F$5, E325&gt;='club records'!$G$5))), "CR", " ")</f>
        <v xml:space="preserve"> </v>
      </c>
      <c r="V325" s="22" t="str">
        <f>IF(AND(A325="long jump", OR(AND(D325='club records'!$F$6, E325&gt;='club records'!$G$6), AND(D325='club records'!$F$7, E325&gt;='club records'!$G$7), AND(D325='club records'!$F$8, E325&gt;='club records'!$G$8), AND(D325='club records'!$F$9, E325&gt;='club records'!$G$9), AND(D325='club records'!$F$10, E325&gt;='club records'!$G$10))), "CR", " ")</f>
        <v xml:space="preserve"> </v>
      </c>
      <c r="W325" s="22" t="str">
        <f>IF(AND(A325="triple jump", OR(AND(D325='club records'!$F$11, E325&gt;='club records'!$G$11), AND(D325='club records'!$F$12, E325&gt;='club records'!$G$12), AND(D325='club records'!$F$13, E325&gt;='club records'!$G$13), AND(D325='club records'!$F$14, E325&gt;='club records'!$G$14), AND(D325='club records'!$F$15, E325&gt;='club records'!$G$15))), "CR", " ")</f>
        <v xml:space="preserve"> </v>
      </c>
      <c r="X325" s="22" t="str">
        <f>IF(AND(A325="pole vault", OR(AND(D325='club records'!$F$16, E325&gt;='club records'!$G$16), AND(D325='club records'!$F$17, E325&gt;='club records'!$G$17), AND(D325='club records'!$F$18, E325&gt;='club records'!$G$18), AND(D325='club records'!$F$19, E325&gt;='club records'!$G$19), AND(D325='club records'!$F$20, E325&gt;='club records'!$G$20))), "CR", " ")</f>
        <v xml:space="preserve"> </v>
      </c>
      <c r="Y325" s="22" t="str">
        <f>IF(AND(A325="discus 0.75", AND(D325='club records'!$F$21, E325&gt;='club records'!$G$21)), "CR", " ")</f>
        <v xml:space="preserve"> </v>
      </c>
      <c r="Z325" s="22" t="str">
        <f>IF(AND(A325="discus 1", OR(AND(D325='club records'!$F$22, E325&gt;='club records'!$G$22), AND(D325='club records'!$F$23, E325&gt;='club records'!$G$23), AND(D325='club records'!$F$24, E325&gt;='club records'!$G$24), AND(D325='club records'!$F$25, E325&gt;='club records'!$G$25))), "CR", " ")</f>
        <v xml:space="preserve"> </v>
      </c>
      <c r="AA325" s="22" t="str">
        <f>IF(AND(A325="hammer 3", OR(AND(D325='club records'!$F$26, E325&gt;='club records'!$G$26), AND(D325='club records'!$F$27, E325&gt;='club records'!$G$27), AND(D325='club records'!$F$28, E325&gt;='club records'!$G$28))), "CR", " ")</f>
        <v xml:space="preserve"> </v>
      </c>
      <c r="AB325" s="22" t="str">
        <f>IF(AND(A325="hammer 4", OR(AND(D325='club records'!$F$29, E325&gt;='club records'!$G$29), AND(D325='club records'!$F$30, E325&gt;='club records'!$G$30))), "CR", " ")</f>
        <v xml:space="preserve"> </v>
      </c>
      <c r="AC325" s="22" t="str">
        <f>IF(AND(A325="javelin 400", AND(D325='club records'!$F$31, E325&gt;='club records'!$G$31)), "CR", " ")</f>
        <v xml:space="preserve"> </v>
      </c>
      <c r="AD325" s="22" t="str">
        <f>IF(AND(A325="javelin 500", OR(AND(D325='club records'!$F$32, E325&gt;='club records'!$G$32), AND(D325='club records'!$F$33, E325&gt;='club records'!$G$33))), "CR", " ")</f>
        <v xml:space="preserve"> </v>
      </c>
      <c r="AE325" s="22" t="str">
        <f>IF(AND(A325="javelin 600", OR(AND(D325='club records'!$F$34, E325&gt;='club records'!$G$34), AND(D325='club records'!$F$35, E325&gt;='club records'!$G$35))), "CR", " ")</f>
        <v xml:space="preserve"> </v>
      </c>
      <c r="AF325" s="22" t="str">
        <f>IF(AND(A325="shot 2.72", AND(D325='club records'!$F$36, E325&gt;='club records'!$G$36)), "CR", " ")</f>
        <v xml:space="preserve"> </v>
      </c>
      <c r="AG325" s="22" t="str">
        <f>IF(AND(A325="shot 3", OR(AND(D325='club records'!$F$37, E325&gt;='club records'!$G$37), AND(D325='club records'!$F$38, E325&gt;='club records'!$G$38))), "CR", " ")</f>
        <v xml:space="preserve"> </v>
      </c>
      <c r="AH325" s="22" t="str">
        <f>IF(AND(A325="shot 4", OR(AND(D325='club records'!$F$39, E325&gt;='club records'!$G$39), AND(D325='club records'!$F$40, E325&gt;='club records'!$G$40))), "CR", " ")</f>
        <v xml:space="preserve"> </v>
      </c>
      <c r="AI325" s="22" t="str">
        <f>IF(AND(A325="70H", AND(D325='club records'!$J$6, E325&lt;='club records'!$K$6)), "CR", " ")</f>
        <v xml:space="preserve"> </v>
      </c>
      <c r="AJ325" s="22" t="str">
        <f>IF(AND(A325="75H", AND(D325='club records'!$J$7, E325&lt;='club records'!$K$7)), "CR", " ")</f>
        <v xml:space="preserve"> </v>
      </c>
      <c r="AK325" s="22" t="str">
        <f>IF(AND(A325="80H", AND(D325='club records'!$J$8, E325&lt;='club records'!$K$8)), "CR", " ")</f>
        <v xml:space="preserve"> </v>
      </c>
      <c r="AL325" s="22" t="str">
        <f>IF(AND(A325="100H", OR(AND(D325='club records'!$J$9, E325&lt;='club records'!$K$9), AND(D325='club records'!$J$10, E325&lt;='club records'!$K$10))), "CR", " ")</f>
        <v xml:space="preserve"> </v>
      </c>
      <c r="AM325" s="22" t="str">
        <f>IF(AND(A325="300H", AND(D325='club records'!$J$11, E325&lt;='club records'!$K$11)), "CR", " ")</f>
        <v xml:space="preserve"> </v>
      </c>
      <c r="AN325" s="22" t="str">
        <f>IF(AND(A325="400H", OR(AND(D325='club records'!$J$12, E325&lt;='club records'!$K$12), AND(D325='club records'!$J$13, E325&lt;='club records'!$K$13), AND(D325='club records'!$J$14, E325&lt;='club records'!$K$14))), "CR", " ")</f>
        <v xml:space="preserve"> </v>
      </c>
      <c r="AO325" s="22" t="str">
        <f>IF(AND(A325="1500SC", OR(AND(D325='club records'!$J$15, E325&lt;='club records'!$K$15), AND(D325='club records'!$J$16, E325&lt;='club records'!$K$16))), "CR", " ")</f>
        <v xml:space="preserve"> </v>
      </c>
      <c r="AP325" s="22" t="str">
        <f>IF(AND(A325="2000SC", OR(AND(D325='club records'!$J$18, E325&lt;='club records'!$K$18), AND(D325='club records'!$J$19, E325&lt;='club records'!$K$19))), "CR", " ")</f>
        <v xml:space="preserve"> </v>
      </c>
      <c r="AQ325" s="22" t="str">
        <f>IF(AND(A325="3000SC", AND(D325='club records'!$J$21, E325&lt;='club records'!$K$21)), "CR", " ")</f>
        <v xml:space="preserve"> </v>
      </c>
      <c r="AR325" s="21" t="str">
        <f>IF(AND(A325="4x100", OR(AND(D325='club records'!$N$1, E325&lt;='club records'!$O$1), AND(D325='club records'!$N$2, E325&lt;='club records'!$O$2), AND(D325='club records'!$N$3, E325&lt;='club records'!$O$3), AND(D325='club records'!$N$4, E325&lt;='club records'!$O$4), AND(D325='club records'!$N$5, E325&lt;='club records'!$O$5))), "CR", " ")</f>
        <v xml:space="preserve"> </v>
      </c>
      <c r="AS325" s="21" t="str">
        <f>IF(AND(A325="4x200", OR(AND(D325='club records'!$N$6, E325&lt;='club records'!$O$6), AND(D325='club records'!$N$7, E325&lt;='club records'!$O$7), AND(D325='club records'!$N$8, E325&lt;='club records'!$O$8), AND(D325='club records'!$N$9, E325&lt;='club records'!$O$9), AND(D325='club records'!$N$10, E325&lt;='club records'!$O$10))), "CR", " ")</f>
        <v xml:space="preserve"> </v>
      </c>
      <c r="AT325" s="21" t="str">
        <f>IF(AND(A325="4x300", OR(AND(D325='club records'!$N$11, E325&lt;='club records'!$O$11), AND(D325='club records'!$N$12, E325&lt;='club records'!$O$12))), "CR", " ")</f>
        <v xml:space="preserve"> </v>
      </c>
      <c r="AU325" s="21" t="str">
        <f>IF(AND(A325="4x400", OR(AND(D325='club records'!$N$13, E325&lt;='club records'!$O$13), AND(D325='club records'!$N$14, E325&lt;='club records'!$O$14), AND(D325='club records'!$N$15, E325&lt;='club records'!$O$15))), "CR", " ")</f>
        <v xml:space="preserve"> </v>
      </c>
      <c r="AV325" s="21" t="str">
        <f>IF(AND(A325="3x800", OR(AND(D325='club records'!$N$16, E325&lt;='club records'!$O$16), AND(D325='club records'!$N$17, E325&lt;='club records'!$O$17), AND(D325='club records'!$N$18, E325&lt;='club records'!$O$18), AND(D325='club records'!$N$19, E325&lt;='club records'!$O$19))), "CR", " ")</f>
        <v xml:space="preserve"> </v>
      </c>
      <c r="AW325" s="21" t="str">
        <f>IF(AND(A325="pentathlon", OR(AND(D325='club records'!$N$21, E325&gt;='club records'!$O$21), AND(D325='club records'!$N$22, E325&gt;='club records'!$O$22), AND(D325='club records'!$N$23, E325&gt;='club records'!$O$23), AND(D325='club records'!$N$24, E325&gt;='club records'!$O$24), AND(D325='club records'!$N$25, E325&gt;='club records'!$O$25))), "CR", " ")</f>
        <v xml:space="preserve"> </v>
      </c>
      <c r="AX325" s="21" t="str">
        <f>IF(AND(A325="heptathlon", OR(AND(D325='club records'!$N$26, E325&gt;='club records'!$O$26), AND(D325='club records'!$N$27, E325&gt;='club records'!$O$27), AND(D325='club records'!$N$28, E325&gt;='club records'!$O$28), )), "CR", " ")</f>
        <v xml:space="preserve"> </v>
      </c>
    </row>
    <row r="326" spans="1:50" ht="15" x14ac:dyDescent="0.25">
      <c r="A326" s="2">
        <v>200</v>
      </c>
      <c r="B326" s="2" t="s">
        <v>90</v>
      </c>
      <c r="C326" s="2" t="s">
        <v>91</v>
      </c>
      <c r="D326" s="13" t="s">
        <v>50</v>
      </c>
      <c r="E326" s="14">
        <v>27.95</v>
      </c>
      <c r="F326" s="19">
        <v>39903</v>
      </c>
      <c r="G326" s="2" t="s">
        <v>294</v>
      </c>
      <c r="H326" s="2" t="s">
        <v>295</v>
      </c>
      <c r="I326" s="20" t="str">
        <f>IF(OR(K326="CR", J326="CR", L326="CR", M326="CR", N326="CR", O326="CR", P326="CR", Q326="CR", R326="CR", S326="CR",T326="CR", U326="CR", V326="CR", W326="CR", X326="CR", Y326="CR", Z326="CR", AA326="CR", AB326="CR", AC326="CR", AD326="CR", AE326="CR", AF326="CR", AG326="CR", AH326="CR", AI326="CR", AJ326="CR", AK326="CR", AL326="CR", AM326="CR", AN326="CR", AO326="CR", AP326="CR", AQ326="CR", AR326="CR", AS326="CR", AT326="CR", AU326="CR", AV326="CR", AW326="CR", AX326="CR"), "***CLUB RECORD***", "")</f>
        <v/>
      </c>
      <c r="J326" s="21" t="str">
        <f>IF(AND(A326=100, OR(AND(D326='club records'!$B$6, E326&lt;='club records'!$C$6), AND(D326='club records'!$B$7, E326&lt;='club records'!$C$7), AND(D326='club records'!$B$8, E326&lt;='club records'!$C$8), AND(D326='club records'!$B$9, E326&lt;='club records'!$C$9), AND(D326='club records'!$B$10, E326&lt;='club records'!$C$10))),"CR"," ")</f>
        <v xml:space="preserve"> </v>
      </c>
      <c r="K326" s="21" t="str">
        <f>IF(AND(A326=200, OR(AND(D326='club records'!$B$11, E326&lt;='club records'!$C$11), AND(D326='club records'!$B$12, E326&lt;='club records'!$C$12), AND(D326='club records'!$B$13, E326&lt;='club records'!$C$13), AND(D326='club records'!$B$14, E326&lt;='club records'!$C$14), AND(D326='club records'!$B$15, E326&lt;='club records'!$C$15))),"CR"," ")</f>
        <v xml:space="preserve"> </v>
      </c>
      <c r="L326" s="21" t="str">
        <f>IF(AND(A326=300, OR(AND(D326='club records'!$B$16, E326&lt;='club records'!$C$16), AND(D326='club records'!$B$17, E326&lt;='club records'!$C$17))),"CR"," ")</f>
        <v xml:space="preserve"> </v>
      </c>
      <c r="M326" s="21" t="str">
        <f>IF(AND(A326=400, OR(AND(D326='club records'!$B$19, E326&lt;='club records'!$C$19), AND(D326='club records'!$B$20, E326&lt;='club records'!$C$20), AND(D326='club records'!$B$21, E326&lt;='club records'!$C$21))),"CR"," ")</f>
        <v xml:space="preserve"> </v>
      </c>
      <c r="N326" s="21" t="str">
        <f>IF(AND(A326=800, OR(AND(D326='club records'!$B$22, E326&lt;='club records'!$C$22), AND(D326='club records'!$B$23, E326&lt;='club records'!$C$23), AND(D326='club records'!$B$24, E326&lt;='club records'!$C$24), AND(D326='club records'!$B$25, E326&lt;='club records'!$C$25), AND(D326='club records'!$B$26, E326&lt;='club records'!$C$26))),"CR"," ")</f>
        <v xml:space="preserve"> </v>
      </c>
      <c r="O326" s="21" t="str">
        <f>IF(AND(A326=1200, AND(D326='club records'!$B$28, E326&lt;='club records'!$C$28)),"CR"," ")</f>
        <v xml:space="preserve"> </v>
      </c>
      <c r="P326" s="21" t="str">
        <f>IF(AND(A326=1500, OR(AND(D326='club records'!$B$29, E326&lt;='club records'!$C$29), AND(D326='club records'!$B$30, E326&lt;='club records'!$C$30), AND(D326='club records'!$B$31, E326&lt;='club records'!$C$31), AND(D326='club records'!$B$32, E326&lt;='club records'!$C$32), AND(D326='club records'!$B$33, E326&lt;='club records'!$C$33))),"CR"," ")</f>
        <v xml:space="preserve"> </v>
      </c>
      <c r="Q326" s="21" t="str">
        <f>IF(AND(A326="1M", AND(D326='club records'!$B$37,E326&lt;='club records'!$C$37)),"CR"," ")</f>
        <v xml:space="preserve"> </v>
      </c>
      <c r="R326" s="21" t="str">
        <f>IF(AND(A326=3000, OR(AND(D326='club records'!$B$39, E326&lt;='club records'!$C$39), AND(D326='club records'!$B$40, E326&lt;='club records'!$C$40), AND(D326='club records'!$B$41, E326&lt;='club records'!$C$41))),"CR"," ")</f>
        <v xml:space="preserve"> </v>
      </c>
      <c r="S326" s="21" t="str">
        <f>IF(AND(A326=5000, OR(AND(D326='club records'!$B$42, E326&lt;='club records'!$C$42), AND(D326='club records'!$B$43, E326&lt;='club records'!$C$43))),"CR"," ")</f>
        <v xml:space="preserve"> </v>
      </c>
      <c r="T326" s="21" t="str">
        <f>IF(AND(A326=10000, OR(AND(D326='club records'!$B$44, E326&lt;='club records'!$C$44), AND(D326='club records'!$B$45, E326&lt;='club records'!$C$45))),"CR"," ")</f>
        <v xml:space="preserve"> </v>
      </c>
      <c r="U326" s="22" t="str">
        <f>IF(AND(A326="high jump", OR(AND(D326='club records'!$F$1, E326&gt;='club records'!$G$1), AND(D326='club records'!$F$2, E326&gt;='club records'!$G$2), AND(D326='club records'!$F$3, E326&gt;='club records'!$G$3),AND(D326='club records'!$F$4, E326&gt;='club records'!$G$4), AND(D326='club records'!$F$5, E326&gt;='club records'!$G$5))), "CR", " ")</f>
        <v xml:space="preserve"> </v>
      </c>
      <c r="V326" s="22" t="str">
        <f>IF(AND(A326="long jump", OR(AND(D326='club records'!$F$6, E326&gt;='club records'!$G$6), AND(D326='club records'!$F$7, E326&gt;='club records'!$G$7), AND(D326='club records'!$F$8, E326&gt;='club records'!$G$8), AND(D326='club records'!$F$9, E326&gt;='club records'!$G$9), AND(D326='club records'!$F$10, E326&gt;='club records'!$G$10))), "CR", " ")</f>
        <v xml:space="preserve"> </v>
      </c>
      <c r="W326" s="22" t="str">
        <f>IF(AND(A326="triple jump", OR(AND(D326='club records'!$F$11, E326&gt;='club records'!$G$11), AND(D326='club records'!$F$12, E326&gt;='club records'!$G$12), AND(D326='club records'!$F$13, E326&gt;='club records'!$G$13), AND(D326='club records'!$F$14, E326&gt;='club records'!$G$14), AND(D326='club records'!$F$15, E326&gt;='club records'!$G$15))), "CR", " ")</f>
        <v xml:space="preserve"> </v>
      </c>
      <c r="X326" s="22" t="str">
        <f>IF(AND(A326="pole vault", OR(AND(D326='club records'!$F$16, E326&gt;='club records'!$G$16), AND(D326='club records'!$F$17, E326&gt;='club records'!$G$17), AND(D326='club records'!$F$18, E326&gt;='club records'!$G$18), AND(D326='club records'!$F$19, E326&gt;='club records'!$G$19), AND(D326='club records'!$F$20, E326&gt;='club records'!$G$20))), "CR", " ")</f>
        <v xml:space="preserve"> </v>
      </c>
      <c r="Y326" s="22" t="str">
        <f>IF(AND(A326="discus 0.75", AND(D326='club records'!$F$21, E326&gt;='club records'!$G$21)), "CR", " ")</f>
        <v xml:space="preserve"> </v>
      </c>
      <c r="Z326" s="22" t="str">
        <f>IF(AND(A326="discus 1", OR(AND(D326='club records'!$F$22, E326&gt;='club records'!$G$22), AND(D326='club records'!$F$23, E326&gt;='club records'!$G$23), AND(D326='club records'!$F$24, E326&gt;='club records'!$G$24), AND(D326='club records'!$F$25, E326&gt;='club records'!$G$25))), "CR", " ")</f>
        <v xml:space="preserve"> </v>
      </c>
      <c r="AA326" s="22" t="str">
        <f>IF(AND(A326="hammer 3", OR(AND(D326='club records'!$F$26, E326&gt;='club records'!$G$26), AND(D326='club records'!$F$27, E326&gt;='club records'!$G$27), AND(D326='club records'!$F$28, E326&gt;='club records'!$G$28))), "CR", " ")</f>
        <v xml:space="preserve"> </v>
      </c>
      <c r="AB326" s="22" t="str">
        <f>IF(AND(A326="hammer 4", OR(AND(D326='club records'!$F$29, E326&gt;='club records'!$G$29), AND(D326='club records'!$F$30, E326&gt;='club records'!$G$30))), "CR", " ")</f>
        <v xml:space="preserve"> </v>
      </c>
      <c r="AC326" s="22" t="str">
        <f>IF(AND(A326="javelin 400", AND(D326='club records'!$F$31, E326&gt;='club records'!$G$31)), "CR", " ")</f>
        <v xml:space="preserve"> </v>
      </c>
      <c r="AD326" s="22" t="str">
        <f>IF(AND(A326="javelin 500", OR(AND(D326='club records'!$F$32, E326&gt;='club records'!$G$32), AND(D326='club records'!$F$33, E326&gt;='club records'!$G$33))), "CR", " ")</f>
        <v xml:space="preserve"> </v>
      </c>
      <c r="AE326" s="22" t="str">
        <f>IF(AND(A326="javelin 600", OR(AND(D326='club records'!$F$34, E326&gt;='club records'!$G$34), AND(D326='club records'!$F$35, E326&gt;='club records'!$G$35))), "CR", " ")</f>
        <v xml:space="preserve"> </v>
      </c>
      <c r="AF326" s="22" t="str">
        <f>IF(AND(A326="shot 2.72", AND(D326='club records'!$F$36, E326&gt;='club records'!$G$36)), "CR", " ")</f>
        <v xml:space="preserve"> </v>
      </c>
      <c r="AG326" s="22" t="str">
        <f>IF(AND(A326="shot 3", OR(AND(D326='club records'!$F$37, E326&gt;='club records'!$G$37), AND(D326='club records'!$F$38, E326&gt;='club records'!$G$38))), "CR", " ")</f>
        <v xml:space="preserve"> </v>
      </c>
      <c r="AH326" s="22" t="str">
        <f>IF(AND(A326="shot 4", OR(AND(D326='club records'!$F$39, E326&gt;='club records'!$G$39), AND(D326='club records'!$F$40, E326&gt;='club records'!$G$40))), "CR", " ")</f>
        <v xml:space="preserve"> </v>
      </c>
      <c r="AI326" s="22" t="str">
        <f>IF(AND(A326="70H", AND(D326='club records'!$J$6, E326&lt;='club records'!$K$6)), "CR", " ")</f>
        <v xml:space="preserve"> </v>
      </c>
      <c r="AJ326" s="22" t="str">
        <f>IF(AND(A326="75H", AND(D326='club records'!$J$7, E326&lt;='club records'!$K$7)), "CR", " ")</f>
        <v xml:space="preserve"> </v>
      </c>
      <c r="AK326" s="22" t="str">
        <f>IF(AND(A326="80H", AND(D326='club records'!$J$8, E326&lt;='club records'!$K$8)), "CR", " ")</f>
        <v xml:space="preserve"> </v>
      </c>
      <c r="AL326" s="22" t="str">
        <f>IF(AND(A326="100H", OR(AND(D326='club records'!$J$9, E326&lt;='club records'!$K$9), AND(D326='club records'!$J$10, E326&lt;='club records'!$K$10))), "CR", " ")</f>
        <v xml:space="preserve"> </v>
      </c>
      <c r="AM326" s="22" t="str">
        <f>IF(AND(A326="300H", AND(D326='club records'!$J$11, E326&lt;='club records'!$K$11)), "CR", " ")</f>
        <v xml:space="preserve"> </v>
      </c>
      <c r="AN326" s="22" t="str">
        <f>IF(AND(A326="400H", OR(AND(D326='club records'!$J$12, E326&lt;='club records'!$K$12), AND(D326='club records'!$J$13, E326&lt;='club records'!$K$13), AND(D326='club records'!$J$14, E326&lt;='club records'!$K$14))), "CR", " ")</f>
        <v xml:space="preserve"> </v>
      </c>
      <c r="AO326" s="22" t="str">
        <f>IF(AND(A326="1500SC", OR(AND(D326='club records'!$J$15, E326&lt;='club records'!$K$15), AND(D326='club records'!$J$16, E326&lt;='club records'!$K$16))), "CR", " ")</f>
        <v xml:space="preserve"> </v>
      </c>
      <c r="AP326" s="22" t="str">
        <f>IF(AND(A326="2000SC", OR(AND(D326='club records'!$J$18, E326&lt;='club records'!$K$18), AND(D326='club records'!$J$19, E326&lt;='club records'!$K$19))), "CR", " ")</f>
        <v xml:space="preserve"> </v>
      </c>
      <c r="AQ326" s="22" t="str">
        <f>IF(AND(A326="3000SC", AND(D326='club records'!$J$21, E326&lt;='club records'!$K$21)), "CR", " ")</f>
        <v xml:space="preserve"> </v>
      </c>
      <c r="AR326" s="21" t="str">
        <f>IF(AND(A326="4x100", OR(AND(D326='club records'!$N$1, E326&lt;='club records'!$O$1), AND(D326='club records'!$N$2, E326&lt;='club records'!$O$2), AND(D326='club records'!$N$3, E326&lt;='club records'!$O$3), AND(D326='club records'!$N$4, E326&lt;='club records'!$O$4), AND(D326='club records'!$N$5, E326&lt;='club records'!$O$5))), "CR", " ")</f>
        <v xml:space="preserve"> </v>
      </c>
      <c r="AS326" s="21" t="str">
        <f>IF(AND(A326="4x200", OR(AND(D326='club records'!$N$6, E326&lt;='club records'!$O$6), AND(D326='club records'!$N$7, E326&lt;='club records'!$O$7), AND(D326='club records'!$N$8, E326&lt;='club records'!$O$8), AND(D326='club records'!$N$9, E326&lt;='club records'!$O$9), AND(D326='club records'!$N$10, E326&lt;='club records'!$O$10))), "CR", " ")</f>
        <v xml:space="preserve"> </v>
      </c>
      <c r="AT326" s="21" t="str">
        <f>IF(AND(A326="4x300", OR(AND(D326='club records'!$N$11, E326&lt;='club records'!$O$11), AND(D326='club records'!$N$12, E326&lt;='club records'!$O$12))), "CR", " ")</f>
        <v xml:space="preserve"> </v>
      </c>
      <c r="AU326" s="21" t="str">
        <f>IF(AND(A326="4x400", OR(AND(D326='club records'!$N$13, E326&lt;='club records'!$O$13), AND(D326='club records'!$N$14, E326&lt;='club records'!$O$14), AND(D326='club records'!$N$15, E326&lt;='club records'!$O$15))), "CR", " ")</f>
        <v xml:space="preserve"> </v>
      </c>
      <c r="AV326" s="21" t="str">
        <f>IF(AND(A326="3x800", OR(AND(D326='club records'!$N$16, E326&lt;='club records'!$O$16), AND(D326='club records'!$N$17, E326&lt;='club records'!$O$17), AND(D326='club records'!$N$18, E326&lt;='club records'!$O$18), AND(D326='club records'!$N$19, E326&lt;='club records'!$O$19))), "CR", " ")</f>
        <v xml:space="preserve"> </v>
      </c>
      <c r="AW326" s="21" t="str">
        <f>IF(AND(A326="pentathlon", OR(AND(D326='club records'!$N$21, E326&gt;='club records'!$O$21), AND(D326='club records'!$N$22, E326&gt;='club records'!$O$22), AND(D326='club records'!$N$23, E326&gt;='club records'!$O$23), AND(D326='club records'!$N$24, E326&gt;='club records'!$O$24), AND(D326='club records'!$N$25, E326&gt;='club records'!$O$25))), "CR", " ")</f>
        <v xml:space="preserve"> </v>
      </c>
      <c r="AX326" s="21" t="str">
        <f>IF(AND(A326="heptathlon", OR(AND(D326='club records'!$N$26, E326&gt;='club records'!$O$26), AND(D326='club records'!$N$27, E326&gt;='club records'!$O$27), AND(D326='club records'!$N$28, E326&gt;='club records'!$O$28), )), "CR", " ")</f>
        <v xml:space="preserve"> </v>
      </c>
    </row>
    <row r="327" spans="1:50" ht="15" x14ac:dyDescent="0.25">
      <c r="A327" s="2">
        <v>200</v>
      </c>
      <c r="B327" s="2" t="s">
        <v>63</v>
      </c>
      <c r="C327" s="2" t="s">
        <v>146</v>
      </c>
      <c r="D327" s="13" t="s">
        <v>50</v>
      </c>
      <c r="E327" s="14">
        <v>28.13</v>
      </c>
      <c r="F327" s="23">
        <v>43590</v>
      </c>
      <c r="G327" s="2" t="s">
        <v>339</v>
      </c>
      <c r="H327" s="2" t="s">
        <v>349</v>
      </c>
      <c r="I327" s="20" t="str">
        <f>IF(OR(K327="CR", J327="CR", L327="CR", M327="CR", N327="CR", O327="CR", P327="CR", Q327="CR", R327="CR", S327="CR",T327="CR", U327="CR", V327="CR", W327="CR", X327="CR", Y327="CR", Z327="CR", AA327="CR", AB327="CR", AC327="CR", AD327="CR", AE327="CR", AF327="CR", AG327="CR", AH327="CR", AI327="CR", AJ327="CR", AK327="CR", AL327="CR", AM327="CR", AN327="CR", AO327="CR", AP327="CR", AQ327="CR", AR327="CR", AS327="CR", AT327="CR", AU327="CR", AV327="CR", AW327="CR", AX327="CR"), "***CLUB RECORD***", "")</f>
        <v/>
      </c>
      <c r="J327" s="21" t="str">
        <f>IF(AND(A327=100, OR(AND(D327='club records'!$B$6, E327&lt;='club records'!$C$6), AND(D327='club records'!$B$7, E327&lt;='club records'!$C$7), AND(D327='club records'!$B$8, E327&lt;='club records'!$C$8), AND(D327='club records'!$B$9, E327&lt;='club records'!$C$9), AND(D327='club records'!$B$10, E327&lt;='club records'!$C$10))),"CR"," ")</f>
        <v xml:space="preserve"> </v>
      </c>
      <c r="K327" s="21" t="str">
        <f>IF(AND(A327=200, OR(AND(D327='club records'!$B$11, E327&lt;='club records'!$C$11), AND(D327='club records'!$B$12, E327&lt;='club records'!$C$12), AND(D327='club records'!$B$13, E327&lt;='club records'!$C$13), AND(D327='club records'!$B$14, E327&lt;='club records'!$C$14), AND(D327='club records'!$B$15, E327&lt;='club records'!$C$15))),"CR"," ")</f>
        <v xml:space="preserve"> </v>
      </c>
      <c r="L327" s="21" t="str">
        <f>IF(AND(A327=300, OR(AND(D327='club records'!$B$16, E327&lt;='club records'!$C$16), AND(D327='club records'!$B$17, E327&lt;='club records'!$C$17))),"CR"," ")</f>
        <v xml:space="preserve"> </v>
      </c>
      <c r="M327" s="21" t="str">
        <f>IF(AND(A327=400, OR(AND(D327='club records'!$B$19, E327&lt;='club records'!$C$19), AND(D327='club records'!$B$20, E327&lt;='club records'!$C$20), AND(D327='club records'!$B$21, E327&lt;='club records'!$C$21))),"CR"," ")</f>
        <v xml:space="preserve"> </v>
      </c>
      <c r="N327" s="21" t="str">
        <f>IF(AND(A327=800, OR(AND(D327='club records'!$B$22, E327&lt;='club records'!$C$22), AND(D327='club records'!$B$23, E327&lt;='club records'!$C$23), AND(D327='club records'!$B$24, E327&lt;='club records'!$C$24), AND(D327='club records'!$B$25, E327&lt;='club records'!$C$25), AND(D327='club records'!$B$26, E327&lt;='club records'!$C$26))),"CR"," ")</f>
        <v xml:space="preserve"> </v>
      </c>
      <c r="O327" s="21" t="str">
        <f>IF(AND(A327=1200, AND(D327='club records'!$B$28, E327&lt;='club records'!$C$28)),"CR"," ")</f>
        <v xml:space="preserve"> </v>
      </c>
      <c r="P327" s="21" t="str">
        <f>IF(AND(A327=1500, OR(AND(D327='club records'!$B$29, E327&lt;='club records'!$C$29), AND(D327='club records'!$B$30, E327&lt;='club records'!$C$30), AND(D327='club records'!$B$31, E327&lt;='club records'!$C$31), AND(D327='club records'!$B$32, E327&lt;='club records'!$C$32), AND(D327='club records'!$B$33, E327&lt;='club records'!$C$33))),"CR"," ")</f>
        <v xml:space="preserve"> </v>
      </c>
      <c r="Q327" s="21" t="str">
        <f>IF(AND(A327="1M", AND(D327='club records'!$B$37,E327&lt;='club records'!$C$37)),"CR"," ")</f>
        <v xml:space="preserve"> </v>
      </c>
      <c r="R327" s="21" t="str">
        <f>IF(AND(A327=3000, OR(AND(D327='club records'!$B$39, E327&lt;='club records'!$C$39), AND(D327='club records'!$B$40, E327&lt;='club records'!$C$40), AND(D327='club records'!$B$41, E327&lt;='club records'!$C$41))),"CR"," ")</f>
        <v xml:space="preserve"> </v>
      </c>
      <c r="S327" s="21" t="str">
        <f>IF(AND(A327=5000, OR(AND(D327='club records'!$B$42, E327&lt;='club records'!$C$42), AND(D327='club records'!$B$43, E327&lt;='club records'!$C$43))),"CR"," ")</f>
        <v xml:space="preserve"> </v>
      </c>
      <c r="T327" s="21" t="str">
        <f>IF(AND(A327=10000, OR(AND(D327='club records'!$B$44, E327&lt;='club records'!$C$44), AND(D327='club records'!$B$45, E327&lt;='club records'!$C$45))),"CR"," ")</f>
        <v xml:space="preserve"> </v>
      </c>
      <c r="U327" s="22" t="str">
        <f>IF(AND(A327="high jump", OR(AND(D327='club records'!$F$1, E327&gt;='club records'!$G$1), AND(D327='club records'!$F$2, E327&gt;='club records'!$G$2), AND(D327='club records'!$F$3, E327&gt;='club records'!$G$3),AND(D327='club records'!$F$4, E327&gt;='club records'!$G$4), AND(D327='club records'!$F$5, E327&gt;='club records'!$G$5))), "CR", " ")</f>
        <v xml:space="preserve"> </v>
      </c>
      <c r="V327" s="22" t="str">
        <f>IF(AND(A327="long jump", OR(AND(D327='club records'!$F$6, E327&gt;='club records'!$G$6), AND(D327='club records'!$F$7, E327&gt;='club records'!$G$7), AND(D327='club records'!$F$8, E327&gt;='club records'!$G$8), AND(D327='club records'!$F$9, E327&gt;='club records'!$G$9), AND(D327='club records'!$F$10, E327&gt;='club records'!$G$10))), "CR", " ")</f>
        <v xml:space="preserve"> </v>
      </c>
      <c r="W327" s="22" t="str">
        <f>IF(AND(A327="triple jump", OR(AND(D327='club records'!$F$11, E327&gt;='club records'!$G$11), AND(D327='club records'!$F$12, E327&gt;='club records'!$G$12), AND(D327='club records'!$F$13, E327&gt;='club records'!$G$13), AND(D327='club records'!$F$14, E327&gt;='club records'!$G$14), AND(D327='club records'!$F$15, E327&gt;='club records'!$G$15))), "CR", " ")</f>
        <v xml:space="preserve"> </v>
      </c>
      <c r="X327" s="22" t="str">
        <f>IF(AND(A327="pole vault", OR(AND(D327='club records'!$F$16, E327&gt;='club records'!$G$16), AND(D327='club records'!$F$17, E327&gt;='club records'!$G$17), AND(D327='club records'!$F$18, E327&gt;='club records'!$G$18), AND(D327='club records'!$F$19, E327&gt;='club records'!$G$19), AND(D327='club records'!$F$20, E327&gt;='club records'!$G$20))), "CR", " ")</f>
        <v xml:space="preserve"> </v>
      </c>
      <c r="Y327" s="22" t="str">
        <f>IF(AND(A327="discus 0.75", AND(D327='club records'!$F$21, E327&gt;='club records'!$G$21)), "CR", " ")</f>
        <v xml:space="preserve"> </v>
      </c>
      <c r="Z327" s="22" t="str">
        <f>IF(AND(A327="discus 1", OR(AND(D327='club records'!$F$22, E327&gt;='club records'!$G$22), AND(D327='club records'!$F$23, E327&gt;='club records'!$G$23), AND(D327='club records'!$F$24, E327&gt;='club records'!$G$24), AND(D327='club records'!$F$25, E327&gt;='club records'!$G$25))), "CR", " ")</f>
        <v xml:space="preserve"> </v>
      </c>
      <c r="AA327" s="22" t="str">
        <f>IF(AND(A327="hammer 3", OR(AND(D327='club records'!$F$26, E327&gt;='club records'!$G$26), AND(D327='club records'!$F$27, E327&gt;='club records'!$G$27), AND(D327='club records'!$F$28, E327&gt;='club records'!$G$28))), "CR", " ")</f>
        <v xml:space="preserve"> </v>
      </c>
      <c r="AB327" s="22" t="str">
        <f>IF(AND(A327="hammer 4", OR(AND(D327='club records'!$F$29, E327&gt;='club records'!$G$29), AND(D327='club records'!$F$30, E327&gt;='club records'!$G$30))), "CR", " ")</f>
        <v xml:space="preserve"> </v>
      </c>
      <c r="AC327" s="22" t="str">
        <f>IF(AND(A327="javelin 400", AND(D327='club records'!$F$31, E327&gt;='club records'!$G$31)), "CR", " ")</f>
        <v xml:space="preserve"> </v>
      </c>
      <c r="AD327" s="22" t="str">
        <f>IF(AND(A327="javelin 500", OR(AND(D327='club records'!$F$32, E327&gt;='club records'!$G$32), AND(D327='club records'!$F$33, E327&gt;='club records'!$G$33))), "CR", " ")</f>
        <v xml:space="preserve"> </v>
      </c>
      <c r="AE327" s="22" t="str">
        <f>IF(AND(A327="javelin 600", OR(AND(D327='club records'!$F$34, E327&gt;='club records'!$G$34), AND(D327='club records'!$F$35, E327&gt;='club records'!$G$35))), "CR", " ")</f>
        <v xml:space="preserve"> </v>
      </c>
      <c r="AF327" s="22" t="str">
        <f>IF(AND(A327="shot 2.72", AND(D327='club records'!$F$36, E327&gt;='club records'!$G$36)), "CR", " ")</f>
        <v xml:space="preserve"> </v>
      </c>
      <c r="AG327" s="22" t="str">
        <f>IF(AND(A327="shot 3", OR(AND(D327='club records'!$F$37, E327&gt;='club records'!$G$37), AND(D327='club records'!$F$38, E327&gt;='club records'!$G$38))), "CR", " ")</f>
        <v xml:space="preserve"> </v>
      </c>
      <c r="AH327" s="22" t="str">
        <f>IF(AND(A327="shot 4", OR(AND(D327='club records'!$F$39, E327&gt;='club records'!$G$39), AND(D327='club records'!$F$40, E327&gt;='club records'!$G$40))), "CR", " ")</f>
        <v xml:space="preserve"> </v>
      </c>
      <c r="AI327" s="22" t="str">
        <f>IF(AND(A327="70H", AND(D327='club records'!$J$6, E327&lt;='club records'!$K$6)), "CR", " ")</f>
        <v xml:space="preserve"> </v>
      </c>
      <c r="AJ327" s="22" t="str">
        <f>IF(AND(A327="75H", AND(D327='club records'!$J$7, E327&lt;='club records'!$K$7)), "CR", " ")</f>
        <v xml:space="preserve"> </v>
      </c>
      <c r="AK327" s="22" t="str">
        <f>IF(AND(A327="80H", AND(D327='club records'!$J$8, E327&lt;='club records'!$K$8)), "CR", " ")</f>
        <v xml:space="preserve"> </v>
      </c>
      <c r="AL327" s="22" t="str">
        <f>IF(AND(A327="100H", OR(AND(D327='club records'!$J$9, E327&lt;='club records'!$K$9), AND(D327='club records'!$J$10, E327&lt;='club records'!$K$10))), "CR", " ")</f>
        <v xml:space="preserve"> </v>
      </c>
      <c r="AM327" s="22" t="str">
        <f>IF(AND(A327="300H", AND(D327='club records'!$J$11, E327&lt;='club records'!$K$11)), "CR", " ")</f>
        <v xml:space="preserve"> </v>
      </c>
      <c r="AN327" s="22" t="str">
        <f>IF(AND(A327="400H", OR(AND(D327='club records'!$J$12, E327&lt;='club records'!$K$12), AND(D327='club records'!$J$13, E327&lt;='club records'!$K$13), AND(D327='club records'!$J$14, E327&lt;='club records'!$K$14))), "CR", " ")</f>
        <v xml:space="preserve"> </v>
      </c>
      <c r="AO327" s="22" t="str">
        <f>IF(AND(A327="1500SC", OR(AND(D327='club records'!$J$15, E327&lt;='club records'!$K$15), AND(D327='club records'!$J$16, E327&lt;='club records'!$K$16))), "CR", " ")</f>
        <v xml:space="preserve"> </v>
      </c>
      <c r="AP327" s="22" t="str">
        <f>IF(AND(A327="2000SC", OR(AND(D327='club records'!$J$18, E327&lt;='club records'!$K$18), AND(D327='club records'!$J$19, E327&lt;='club records'!$K$19))), "CR", " ")</f>
        <v xml:space="preserve"> </v>
      </c>
      <c r="AQ327" s="22" t="str">
        <f>IF(AND(A327="3000SC", AND(D327='club records'!$J$21, E327&lt;='club records'!$K$21)), "CR", " ")</f>
        <v xml:space="preserve"> </v>
      </c>
      <c r="AR327" s="21" t="str">
        <f>IF(AND(A327="4x100", OR(AND(D327='club records'!$N$1, E327&lt;='club records'!$O$1), AND(D327='club records'!$N$2, E327&lt;='club records'!$O$2), AND(D327='club records'!$N$3, E327&lt;='club records'!$O$3), AND(D327='club records'!$N$4, E327&lt;='club records'!$O$4), AND(D327='club records'!$N$5, E327&lt;='club records'!$O$5))), "CR", " ")</f>
        <v xml:space="preserve"> </v>
      </c>
      <c r="AS327" s="21" t="str">
        <f>IF(AND(A327="4x200", OR(AND(D327='club records'!$N$6, E327&lt;='club records'!$O$6), AND(D327='club records'!$N$7, E327&lt;='club records'!$O$7), AND(D327='club records'!$N$8, E327&lt;='club records'!$O$8), AND(D327='club records'!$N$9, E327&lt;='club records'!$O$9), AND(D327='club records'!$N$10, E327&lt;='club records'!$O$10))), "CR", " ")</f>
        <v xml:space="preserve"> </v>
      </c>
      <c r="AT327" s="21" t="str">
        <f>IF(AND(A327="4x300", OR(AND(D327='club records'!$N$11, E327&lt;='club records'!$O$11), AND(D327='club records'!$N$12, E327&lt;='club records'!$O$12))), "CR", " ")</f>
        <v xml:space="preserve"> </v>
      </c>
      <c r="AU327" s="21" t="str">
        <f>IF(AND(A327="4x400", OR(AND(D327='club records'!$N$13, E327&lt;='club records'!$O$13), AND(D327='club records'!$N$14, E327&lt;='club records'!$O$14), AND(D327='club records'!$N$15, E327&lt;='club records'!$O$15))), "CR", " ")</f>
        <v xml:space="preserve"> </v>
      </c>
      <c r="AV327" s="21" t="str">
        <f>IF(AND(A327="3x800", OR(AND(D327='club records'!$N$16, E327&lt;='club records'!$O$16), AND(D327='club records'!$N$17, E327&lt;='club records'!$O$17), AND(D327='club records'!$N$18, E327&lt;='club records'!$O$18), AND(D327='club records'!$N$19, E327&lt;='club records'!$O$19))), "CR", " ")</f>
        <v xml:space="preserve"> </v>
      </c>
      <c r="AW327" s="21" t="str">
        <f>IF(AND(A327="pentathlon", OR(AND(D327='club records'!$N$21, E327&gt;='club records'!$O$21), AND(D327='club records'!$N$22, E327&gt;='club records'!$O$22), AND(D327='club records'!$N$23, E327&gt;='club records'!$O$23), AND(D327='club records'!$N$24, E327&gt;='club records'!$O$24), AND(D327='club records'!$N$25, E327&gt;='club records'!$O$25))), "CR", " ")</f>
        <v xml:space="preserve"> </v>
      </c>
      <c r="AX327" s="21" t="str">
        <f>IF(AND(A327="heptathlon", OR(AND(D327='club records'!$N$26, E327&gt;='club records'!$O$26), AND(D327='club records'!$N$27, E327&gt;='club records'!$O$27), AND(D327='club records'!$N$28, E327&gt;='club records'!$O$28), )), "CR", " ")</f>
        <v xml:space="preserve"> </v>
      </c>
    </row>
    <row r="328" spans="1:50" ht="15" x14ac:dyDescent="0.25">
      <c r="A328" s="2">
        <v>200</v>
      </c>
      <c r="B328" s="2" t="s">
        <v>60</v>
      </c>
      <c r="C328" s="2" t="s">
        <v>61</v>
      </c>
      <c r="D328" s="13" t="s">
        <v>50</v>
      </c>
      <c r="E328" s="14">
        <v>28.61</v>
      </c>
      <c r="F328" s="23" t="s">
        <v>432</v>
      </c>
      <c r="G328" s="2" t="s">
        <v>341</v>
      </c>
      <c r="H328" s="2" t="s">
        <v>425</v>
      </c>
      <c r="I328" s="20" t="s">
        <v>430</v>
      </c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1"/>
      <c r="AS328" s="21"/>
      <c r="AT328" s="21"/>
      <c r="AU328" s="21"/>
      <c r="AV328" s="21"/>
      <c r="AW328" s="21"/>
      <c r="AX328" s="21"/>
    </row>
    <row r="329" spans="1:50" ht="15" x14ac:dyDescent="0.25">
      <c r="A329" s="2">
        <v>200</v>
      </c>
      <c r="B329" s="2" t="s">
        <v>82</v>
      </c>
      <c r="C329" s="2" t="s">
        <v>83</v>
      </c>
      <c r="D329" s="13" t="s">
        <v>50</v>
      </c>
      <c r="E329" s="14">
        <v>28.62</v>
      </c>
      <c r="F329" s="19">
        <v>43582</v>
      </c>
      <c r="G329" s="2" t="s">
        <v>341</v>
      </c>
      <c r="H329" s="2" t="s">
        <v>346</v>
      </c>
      <c r="I329" s="20" t="str">
        <f>IF(OR(K329="CR", J329="CR", L329="CR", M329="CR", N329="CR", O329="CR", P329="CR", Q329="CR", R329="CR", S329="CR",T329="CR", U329="CR", V329="CR", W329="CR", X329="CR", Y329="CR", Z329="CR", AA329="CR", AB329="CR", AC329="CR", AD329="CR", AE329="CR", AF329="CR", AG329="CR", AH329="CR", AI329="CR", AJ329="CR", AK329="CR", AL329="CR", AM329="CR", AN329="CR", AO329="CR", AP329="CR", AQ329="CR", AR329="CR", AS329="CR", AT329="CR", AU329="CR", AV329="CR", AW329="CR", AX329="CR"), "***CLUB RECORD***", "")</f>
        <v/>
      </c>
      <c r="J329" s="21" t="str">
        <f>IF(AND(A329=100, OR(AND(D329='club records'!$B$6, E329&lt;='club records'!$C$6), AND(D329='club records'!$B$7, E329&lt;='club records'!$C$7), AND(D329='club records'!$B$8, E329&lt;='club records'!$C$8), AND(D329='club records'!$B$9, E329&lt;='club records'!$C$9), AND(D329='club records'!$B$10, E329&lt;='club records'!$C$10))),"CR"," ")</f>
        <v xml:space="preserve"> </v>
      </c>
      <c r="K329" s="21" t="str">
        <f>IF(AND(A329=200, OR(AND(D329='club records'!$B$11, E329&lt;='club records'!$C$11), AND(D329='club records'!$B$12, E329&lt;='club records'!$C$12), AND(D329='club records'!$B$13, E329&lt;='club records'!$C$13), AND(D329='club records'!$B$14, E329&lt;='club records'!$C$14), AND(D329='club records'!$B$15, E329&lt;='club records'!$C$15))),"CR"," ")</f>
        <v xml:space="preserve"> </v>
      </c>
      <c r="L329" s="21" t="str">
        <f>IF(AND(A329=300, OR(AND(D329='club records'!$B$16, E329&lt;='club records'!$C$16), AND(D329='club records'!$B$17, E329&lt;='club records'!$C$17))),"CR"," ")</f>
        <v xml:space="preserve"> </v>
      </c>
      <c r="M329" s="21" t="str">
        <f>IF(AND(A329=400, OR(AND(D329='club records'!$B$19, E329&lt;='club records'!$C$19), AND(D329='club records'!$B$20, E329&lt;='club records'!$C$20), AND(D329='club records'!$B$21, E329&lt;='club records'!$C$21))),"CR"," ")</f>
        <v xml:space="preserve"> </v>
      </c>
      <c r="N329" s="21" t="str">
        <f>IF(AND(A329=800, OR(AND(D329='club records'!$B$22, E329&lt;='club records'!$C$22), AND(D329='club records'!$B$23, E329&lt;='club records'!$C$23), AND(D329='club records'!$B$24, E329&lt;='club records'!$C$24), AND(D329='club records'!$B$25, E329&lt;='club records'!$C$25), AND(D329='club records'!$B$26, E329&lt;='club records'!$C$26))),"CR"," ")</f>
        <v xml:space="preserve"> </v>
      </c>
      <c r="O329" s="21" t="str">
        <f>IF(AND(A329=1200, AND(D329='club records'!$B$28, E329&lt;='club records'!$C$28)),"CR"," ")</f>
        <v xml:space="preserve"> </v>
      </c>
      <c r="P329" s="21" t="str">
        <f>IF(AND(A329=1500, OR(AND(D329='club records'!$B$29, E329&lt;='club records'!$C$29), AND(D329='club records'!$B$30, E329&lt;='club records'!$C$30), AND(D329='club records'!$B$31, E329&lt;='club records'!$C$31), AND(D329='club records'!$B$32, E329&lt;='club records'!$C$32), AND(D329='club records'!$B$33, E329&lt;='club records'!$C$33))),"CR"," ")</f>
        <v xml:space="preserve"> </v>
      </c>
      <c r="Q329" s="21" t="str">
        <f>IF(AND(A329="1M", AND(D329='club records'!$B$37,E329&lt;='club records'!$C$37)),"CR"," ")</f>
        <v xml:space="preserve"> </v>
      </c>
      <c r="R329" s="21" t="str">
        <f>IF(AND(A329=3000, OR(AND(D329='club records'!$B$39, E329&lt;='club records'!$C$39), AND(D329='club records'!$B$40, E329&lt;='club records'!$C$40), AND(D329='club records'!$B$41, E329&lt;='club records'!$C$41))),"CR"," ")</f>
        <v xml:space="preserve"> </v>
      </c>
      <c r="S329" s="21" t="str">
        <f>IF(AND(A329=5000, OR(AND(D329='club records'!$B$42, E329&lt;='club records'!$C$42), AND(D329='club records'!$B$43, E329&lt;='club records'!$C$43))),"CR"," ")</f>
        <v xml:space="preserve"> </v>
      </c>
      <c r="T329" s="21" t="str">
        <f>IF(AND(A329=10000, OR(AND(D329='club records'!$B$44, E329&lt;='club records'!$C$44), AND(D329='club records'!$B$45, E329&lt;='club records'!$C$45))),"CR"," ")</f>
        <v xml:space="preserve"> </v>
      </c>
      <c r="U329" s="22" t="str">
        <f>IF(AND(A329="high jump", OR(AND(D329='club records'!$F$1, E329&gt;='club records'!$G$1), AND(D329='club records'!$F$2, E329&gt;='club records'!$G$2), AND(D329='club records'!$F$3, E329&gt;='club records'!$G$3),AND(D329='club records'!$F$4, E329&gt;='club records'!$G$4), AND(D329='club records'!$F$5, E329&gt;='club records'!$G$5))), "CR", " ")</f>
        <v xml:space="preserve"> </v>
      </c>
      <c r="V329" s="22" t="str">
        <f>IF(AND(A329="long jump", OR(AND(D329='club records'!$F$6, E329&gt;='club records'!$G$6), AND(D329='club records'!$F$7, E329&gt;='club records'!$G$7), AND(D329='club records'!$F$8, E329&gt;='club records'!$G$8), AND(D329='club records'!$F$9, E329&gt;='club records'!$G$9), AND(D329='club records'!$F$10, E329&gt;='club records'!$G$10))), "CR", " ")</f>
        <v xml:space="preserve"> </v>
      </c>
      <c r="W329" s="22" t="str">
        <f>IF(AND(A329="triple jump", OR(AND(D329='club records'!$F$11, E329&gt;='club records'!$G$11), AND(D329='club records'!$F$12, E329&gt;='club records'!$G$12), AND(D329='club records'!$F$13, E329&gt;='club records'!$G$13), AND(D329='club records'!$F$14, E329&gt;='club records'!$G$14), AND(D329='club records'!$F$15, E329&gt;='club records'!$G$15))), "CR", " ")</f>
        <v xml:space="preserve"> </v>
      </c>
      <c r="X329" s="22" t="str">
        <f>IF(AND(A329="pole vault", OR(AND(D329='club records'!$F$16, E329&gt;='club records'!$G$16), AND(D329='club records'!$F$17, E329&gt;='club records'!$G$17), AND(D329='club records'!$F$18, E329&gt;='club records'!$G$18), AND(D329='club records'!$F$19, E329&gt;='club records'!$G$19), AND(D329='club records'!$F$20, E329&gt;='club records'!$G$20))), "CR", " ")</f>
        <v xml:space="preserve"> </v>
      </c>
      <c r="Y329" s="22" t="str">
        <f>IF(AND(A329="discus 0.75", AND(D329='club records'!$F$21, E329&gt;='club records'!$G$21)), "CR", " ")</f>
        <v xml:space="preserve"> </v>
      </c>
      <c r="Z329" s="22" t="str">
        <f>IF(AND(A329="discus 1", OR(AND(D329='club records'!$F$22, E329&gt;='club records'!$G$22), AND(D329='club records'!$F$23, E329&gt;='club records'!$G$23), AND(D329='club records'!$F$24, E329&gt;='club records'!$G$24), AND(D329='club records'!$F$25, E329&gt;='club records'!$G$25))), "CR", " ")</f>
        <v xml:space="preserve"> </v>
      </c>
      <c r="AA329" s="22" t="str">
        <f>IF(AND(A329="hammer 3", OR(AND(D329='club records'!$F$26, E329&gt;='club records'!$G$26), AND(D329='club records'!$F$27, E329&gt;='club records'!$G$27), AND(D329='club records'!$F$28, E329&gt;='club records'!$G$28))), "CR", " ")</f>
        <v xml:space="preserve"> </v>
      </c>
      <c r="AB329" s="22" t="str">
        <f>IF(AND(A329="hammer 4", OR(AND(D329='club records'!$F$29, E329&gt;='club records'!$G$29), AND(D329='club records'!$F$30, E329&gt;='club records'!$G$30))), "CR", " ")</f>
        <v xml:space="preserve"> </v>
      </c>
      <c r="AC329" s="22" t="str">
        <f>IF(AND(A329="javelin 400", AND(D329='club records'!$F$31, E329&gt;='club records'!$G$31)), "CR", " ")</f>
        <v xml:space="preserve"> </v>
      </c>
      <c r="AD329" s="22" t="str">
        <f>IF(AND(A329="javelin 500", OR(AND(D329='club records'!$F$32, E329&gt;='club records'!$G$32), AND(D329='club records'!$F$33, E329&gt;='club records'!$G$33))), "CR", " ")</f>
        <v xml:space="preserve"> </v>
      </c>
      <c r="AE329" s="22" t="str">
        <f>IF(AND(A329="javelin 600", OR(AND(D329='club records'!$F$34, E329&gt;='club records'!$G$34), AND(D329='club records'!$F$35, E329&gt;='club records'!$G$35))), "CR", " ")</f>
        <v xml:space="preserve"> </v>
      </c>
      <c r="AF329" s="22" t="str">
        <f>IF(AND(A329="shot 2.72", AND(D329='club records'!$F$36, E329&gt;='club records'!$G$36)), "CR", " ")</f>
        <v xml:space="preserve"> </v>
      </c>
      <c r="AG329" s="22" t="str">
        <f>IF(AND(A329="shot 3", OR(AND(D329='club records'!$F$37, E329&gt;='club records'!$G$37), AND(D329='club records'!$F$38, E329&gt;='club records'!$G$38))), "CR", " ")</f>
        <v xml:space="preserve"> </v>
      </c>
      <c r="AH329" s="22" t="str">
        <f>IF(AND(A329="shot 4", OR(AND(D329='club records'!$F$39, E329&gt;='club records'!$G$39), AND(D329='club records'!$F$40, E329&gt;='club records'!$G$40))), "CR", " ")</f>
        <v xml:space="preserve"> </v>
      </c>
      <c r="AI329" s="22" t="str">
        <f>IF(AND(A329="70H", AND(D329='club records'!$J$6, E329&lt;='club records'!$K$6)), "CR", " ")</f>
        <v xml:space="preserve"> </v>
      </c>
      <c r="AJ329" s="22" t="str">
        <f>IF(AND(A329="75H", AND(D329='club records'!$J$7, E329&lt;='club records'!$K$7)), "CR", " ")</f>
        <v xml:space="preserve"> </v>
      </c>
      <c r="AK329" s="22" t="str">
        <f>IF(AND(A329="80H", AND(D329='club records'!$J$8, E329&lt;='club records'!$K$8)), "CR", " ")</f>
        <v xml:space="preserve"> </v>
      </c>
      <c r="AL329" s="22" t="str">
        <f>IF(AND(A329="100H", OR(AND(D329='club records'!$J$9, E329&lt;='club records'!$K$9), AND(D329='club records'!$J$10, E329&lt;='club records'!$K$10))), "CR", " ")</f>
        <v xml:space="preserve"> </v>
      </c>
      <c r="AM329" s="22" t="str">
        <f>IF(AND(A329="300H", AND(D329='club records'!$J$11, E329&lt;='club records'!$K$11)), "CR", " ")</f>
        <v xml:space="preserve"> </v>
      </c>
      <c r="AN329" s="22" t="str">
        <f>IF(AND(A329="400H", OR(AND(D329='club records'!$J$12, E329&lt;='club records'!$K$12), AND(D329='club records'!$J$13, E329&lt;='club records'!$K$13), AND(D329='club records'!$J$14, E329&lt;='club records'!$K$14))), "CR", " ")</f>
        <v xml:space="preserve"> </v>
      </c>
      <c r="AO329" s="22" t="str">
        <f>IF(AND(A329="1500SC", OR(AND(D329='club records'!$J$15, E329&lt;='club records'!$K$15), AND(D329='club records'!$J$16, E329&lt;='club records'!$K$16))), "CR", " ")</f>
        <v xml:space="preserve"> </v>
      </c>
      <c r="AP329" s="22" t="str">
        <f>IF(AND(A329="2000SC", OR(AND(D329='club records'!$J$18, E329&lt;='club records'!$K$18), AND(D329='club records'!$J$19, E329&lt;='club records'!$K$19))), "CR", " ")</f>
        <v xml:space="preserve"> </v>
      </c>
      <c r="AQ329" s="22" t="str">
        <f>IF(AND(A329="3000SC", AND(D329='club records'!$J$21, E329&lt;='club records'!$K$21)), "CR", " ")</f>
        <v xml:space="preserve"> </v>
      </c>
      <c r="AR329" s="21" t="str">
        <f>IF(AND(A329="4x100", OR(AND(D329='club records'!$N$1, E329&lt;='club records'!$O$1), AND(D329='club records'!$N$2, E329&lt;='club records'!$O$2), AND(D329='club records'!$N$3, E329&lt;='club records'!$O$3), AND(D329='club records'!$N$4, E329&lt;='club records'!$O$4), AND(D329='club records'!$N$5, E329&lt;='club records'!$O$5))), "CR", " ")</f>
        <v xml:space="preserve"> </v>
      </c>
      <c r="AS329" s="21" t="str">
        <f>IF(AND(A329="4x200", OR(AND(D329='club records'!$N$6, E329&lt;='club records'!$O$6), AND(D329='club records'!$N$7, E329&lt;='club records'!$O$7), AND(D329='club records'!$N$8, E329&lt;='club records'!$O$8), AND(D329='club records'!$N$9, E329&lt;='club records'!$O$9), AND(D329='club records'!$N$10, E329&lt;='club records'!$O$10))), "CR", " ")</f>
        <v xml:space="preserve"> </v>
      </c>
      <c r="AT329" s="21" t="str">
        <f>IF(AND(A329="4x300", OR(AND(D329='club records'!$N$11, E329&lt;='club records'!$O$11), AND(D329='club records'!$N$12, E329&lt;='club records'!$O$12))), "CR", " ")</f>
        <v xml:space="preserve"> </v>
      </c>
      <c r="AU329" s="21" t="str">
        <f>IF(AND(A329="4x400", OR(AND(D329='club records'!$N$13, E329&lt;='club records'!$O$13), AND(D329='club records'!$N$14, E329&lt;='club records'!$O$14), AND(D329='club records'!$N$15, E329&lt;='club records'!$O$15))), "CR", " ")</f>
        <v xml:space="preserve"> </v>
      </c>
      <c r="AV329" s="21" t="str">
        <f>IF(AND(A329="3x800", OR(AND(D329='club records'!$N$16, E329&lt;='club records'!$O$16), AND(D329='club records'!$N$17, E329&lt;='club records'!$O$17), AND(D329='club records'!$N$18, E329&lt;='club records'!$O$18), AND(D329='club records'!$N$19, E329&lt;='club records'!$O$19))), "CR", " ")</f>
        <v xml:space="preserve"> </v>
      </c>
      <c r="AW329" s="21" t="str">
        <f>IF(AND(A329="pentathlon", OR(AND(D329='club records'!$N$21, E329&gt;='club records'!$O$21), AND(D329='club records'!$N$22, E329&gt;='club records'!$O$22), AND(D329='club records'!$N$23, E329&gt;='club records'!$O$23), AND(D329='club records'!$N$24, E329&gt;='club records'!$O$24), AND(D329='club records'!$N$25, E329&gt;='club records'!$O$25))), "CR", " ")</f>
        <v xml:space="preserve"> </v>
      </c>
      <c r="AX329" s="21" t="str">
        <f>IF(AND(A329="heptathlon", OR(AND(D329='club records'!$N$26, E329&gt;='club records'!$O$26), AND(D329='club records'!$N$27, E329&gt;='club records'!$O$27), AND(D329='club records'!$N$28, E329&gt;='club records'!$O$28), )), "CR", " ")</f>
        <v xml:space="preserve"> </v>
      </c>
    </row>
    <row r="330" spans="1:50" ht="15" x14ac:dyDescent="0.25">
      <c r="A330" s="2">
        <v>200</v>
      </c>
      <c r="B330" s="2" t="s">
        <v>71</v>
      </c>
      <c r="C330" s="2" t="s">
        <v>152</v>
      </c>
      <c r="D330" s="13" t="s">
        <v>50</v>
      </c>
      <c r="E330" s="14">
        <v>30.61</v>
      </c>
      <c r="F330" s="19">
        <v>43604</v>
      </c>
      <c r="G330" s="2" t="s">
        <v>341</v>
      </c>
      <c r="H330" s="2" t="s">
        <v>396</v>
      </c>
      <c r="I330" s="20" t="str">
        <f>IF(OR(K330="CR", J330="CR", L330="CR", M330="CR", N330="CR", O330="CR", P330="CR", Q330="CR", R330="CR", S330="CR",T330="CR", U330="CR", V330="CR", W330="CR", X330="CR", Y330="CR", Z330="CR", AA330="CR", AB330="CR", AC330="CR", AD330="CR", AE330="CR", AF330="CR", AG330="CR", AH330="CR", AI330="CR", AJ330="CR", AK330="CR", AL330="CR", AM330="CR", AN330="CR", AO330="CR", AP330="CR", AQ330="CR", AR330="CR", AS330="CR", AT330="CR", AU330="CR", AV330="CR", AW330="CR", AX330="CR"), "***CLUB RECORD***", "")</f>
        <v/>
      </c>
      <c r="J330" s="21" t="str">
        <f>IF(AND(A330=100, OR(AND(D330='club records'!$B$6, E330&lt;='club records'!$C$6), AND(D330='club records'!$B$7, E330&lt;='club records'!$C$7), AND(D330='club records'!$B$8, E330&lt;='club records'!$C$8), AND(D330='club records'!$B$9, E330&lt;='club records'!$C$9), AND(D330='club records'!$B$10, E330&lt;='club records'!$C$10))),"CR"," ")</f>
        <v xml:space="preserve"> </v>
      </c>
      <c r="K330" s="21" t="str">
        <f>IF(AND(A330=200, OR(AND(D330='club records'!$B$11, E330&lt;='club records'!$C$11), AND(D330='club records'!$B$12, E330&lt;='club records'!$C$12), AND(D330='club records'!$B$13, E330&lt;='club records'!$C$13), AND(D330='club records'!$B$14, E330&lt;='club records'!$C$14), AND(D330='club records'!$B$15, E330&lt;='club records'!$C$15))),"CR"," ")</f>
        <v xml:space="preserve"> </v>
      </c>
      <c r="L330" s="21" t="str">
        <f>IF(AND(A330=300, OR(AND(D330='club records'!$B$16, E330&lt;='club records'!$C$16), AND(D330='club records'!$B$17, E330&lt;='club records'!$C$17))),"CR"," ")</f>
        <v xml:space="preserve"> </v>
      </c>
      <c r="M330" s="21" t="str">
        <f>IF(AND(A330=400, OR(AND(D330='club records'!$B$19, E330&lt;='club records'!$C$19), AND(D330='club records'!$B$20, E330&lt;='club records'!$C$20), AND(D330='club records'!$B$21, E330&lt;='club records'!$C$21))),"CR"," ")</f>
        <v xml:space="preserve"> </v>
      </c>
      <c r="N330" s="21" t="str">
        <f>IF(AND(A330=800, OR(AND(D330='club records'!$B$22, E330&lt;='club records'!$C$22), AND(D330='club records'!$B$23, E330&lt;='club records'!$C$23), AND(D330='club records'!$B$24, E330&lt;='club records'!$C$24), AND(D330='club records'!$B$25, E330&lt;='club records'!$C$25), AND(D330='club records'!$B$26, E330&lt;='club records'!$C$26))),"CR"," ")</f>
        <v xml:space="preserve"> </v>
      </c>
      <c r="O330" s="21" t="str">
        <f>IF(AND(A330=1200, AND(D330='club records'!$B$28, E330&lt;='club records'!$C$28)),"CR"," ")</f>
        <v xml:space="preserve"> </v>
      </c>
      <c r="P330" s="21" t="str">
        <f>IF(AND(A330=1500, OR(AND(D330='club records'!$B$29, E330&lt;='club records'!$C$29), AND(D330='club records'!$B$30, E330&lt;='club records'!$C$30), AND(D330='club records'!$B$31, E330&lt;='club records'!$C$31), AND(D330='club records'!$B$32, E330&lt;='club records'!$C$32), AND(D330='club records'!$B$33, E330&lt;='club records'!$C$33))),"CR"," ")</f>
        <v xml:space="preserve"> </v>
      </c>
      <c r="Q330" s="21" t="str">
        <f>IF(AND(A330="1M", AND(D330='club records'!$B$37,E330&lt;='club records'!$C$37)),"CR"," ")</f>
        <v xml:space="preserve"> </v>
      </c>
      <c r="R330" s="21" t="str">
        <f>IF(AND(A330=3000, OR(AND(D330='club records'!$B$39, E330&lt;='club records'!$C$39), AND(D330='club records'!$B$40, E330&lt;='club records'!$C$40), AND(D330='club records'!$B$41, E330&lt;='club records'!$C$41))),"CR"," ")</f>
        <v xml:space="preserve"> </v>
      </c>
      <c r="S330" s="21" t="str">
        <f>IF(AND(A330=5000, OR(AND(D330='club records'!$B$42, E330&lt;='club records'!$C$42), AND(D330='club records'!$B$43, E330&lt;='club records'!$C$43))),"CR"," ")</f>
        <v xml:space="preserve"> </v>
      </c>
      <c r="T330" s="21" t="str">
        <f>IF(AND(A330=10000, OR(AND(D330='club records'!$B$44, E330&lt;='club records'!$C$44), AND(D330='club records'!$B$45, E330&lt;='club records'!$C$45))),"CR"," ")</f>
        <v xml:space="preserve"> </v>
      </c>
      <c r="U330" s="22" t="str">
        <f>IF(AND(A330="high jump", OR(AND(D330='club records'!$F$1, E330&gt;='club records'!$G$1), AND(D330='club records'!$F$2, E330&gt;='club records'!$G$2), AND(D330='club records'!$F$3, E330&gt;='club records'!$G$3),AND(D330='club records'!$F$4, E330&gt;='club records'!$G$4), AND(D330='club records'!$F$5, E330&gt;='club records'!$G$5))), "CR", " ")</f>
        <v xml:space="preserve"> </v>
      </c>
      <c r="V330" s="22" t="str">
        <f>IF(AND(A330="long jump", OR(AND(D330='club records'!$F$6, E330&gt;='club records'!$G$6), AND(D330='club records'!$F$7, E330&gt;='club records'!$G$7), AND(D330='club records'!$F$8, E330&gt;='club records'!$G$8), AND(D330='club records'!$F$9, E330&gt;='club records'!$G$9), AND(D330='club records'!$F$10, E330&gt;='club records'!$G$10))), "CR", " ")</f>
        <v xml:space="preserve"> </v>
      </c>
      <c r="W330" s="22" t="str">
        <f>IF(AND(A330="triple jump", OR(AND(D330='club records'!$F$11, E330&gt;='club records'!$G$11), AND(D330='club records'!$F$12, E330&gt;='club records'!$G$12), AND(D330='club records'!$F$13, E330&gt;='club records'!$G$13), AND(D330='club records'!$F$14, E330&gt;='club records'!$G$14), AND(D330='club records'!$F$15, E330&gt;='club records'!$G$15))), "CR", " ")</f>
        <v xml:space="preserve"> </v>
      </c>
      <c r="X330" s="22" t="str">
        <f>IF(AND(A330="pole vault", OR(AND(D330='club records'!$F$16, E330&gt;='club records'!$G$16), AND(D330='club records'!$F$17, E330&gt;='club records'!$G$17), AND(D330='club records'!$F$18, E330&gt;='club records'!$G$18), AND(D330='club records'!$F$19, E330&gt;='club records'!$G$19), AND(D330='club records'!$F$20, E330&gt;='club records'!$G$20))), "CR", " ")</f>
        <v xml:space="preserve"> </v>
      </c>
      <c r="Y330" s="22" t="str">
        <f>IF(AND(A330="discus 0.75", AND(D330='club records'!$F$21, E330&gt;='club records'!$G$21)), "CR", " ")</f>
        <v xml:space="preserve"> </v>
      </c>
      <c r="Z330" s="22" t="str">
        <f>IF(AND(A330="discus 1", OR(AND(D330='club records'!$F$22, E330&gt;='club records'!$G$22), AND(D330='club records'!$F$23, E330&gt;='club records'!$G$23), AND(D330='club records'!$F$24, E330&gt;='club records'!$G$24), AND(D330='club records'!$F$25, E330&gt;='club records'!$G$25))), "CR", " ")</f>
        <v xml:space="preserve"> </v>
      </c>
      <c r="AA330" s="22" t="str">
        <f>IF(AND(A330="hammer 3", OR(AND(D330='club records'!$F$26, E330&gt;='club records'!$G$26), AND(D330='club records'!$F$27, E330&gt;='club records'!$G$27), AND(D330='club records'!$F$28, E330&gt;='club records'!$G$28))), "CR", " ")</f>
        <v xml:space="preserve"> </v>
      </c>
      <c r="AB330" s="22" t="str">
        <f>IF(AND(A330="hammer 4", OR(AND(D330='club records'!$F$29, E330&gt;='club records'!$G$29), AND(D330='club records'!$F$30, E330&gt;='club records'!$G$30))), "CR", " ")</f>
        <v xml:space="preserve"> </v>
      </c>
      <c r="AC330" s="22" t="str">
        <f>IF(AND(A330="javelin 400", AND(D330='club records'!$F$31, E330&gt;='club records'!$G$31)), "CR", " ")</f>
        <v xml:space="preserve"> </v>
      </c>
      <c r="AD330" s="22" t="str">
        <f>IF(AND(A330="javelin 500", OR(AND(D330='club records'!$F$32, E330&gt;='club records'!$G$32), AND(D330='club records'!$F$33, E330&gt;='club records'!$G$33))), "CR", " ")</f>
        <v xml:space="preserve"> </v>
      </c>
      <c r="AE330" s="22" t="str">
        <f>IF(AND(A330="javelin 600", OR(AND(D330='club records'!$F$34, E330&gt;='club records'!$G$34), AND(D330='club records'!$F$35, E330&gt;='club records'!$G$35))), "CR", " ")</f>
        <v xml:space="preserve"> </v>
      </c>
      <c r="AF330" s="22" t="str">
        <f>IF(AND(A330="shot 2.72", AND(D330='club records'!$F$36, E330&gt;='club records'!$G$36)), "CR", " ")</f>
        <v xml:space="preserve"> </v>
      </c>
      <c r="AG330" s="22" t="str">
        <f>IF(AND(A330="shot 3", OR(AND(D330='club records'!$F$37, E330&gt;='club records'!$G$37), AND(D330='club records'!$F$38, E330&gt;='club records'!$G$38))), "CR", " ")</f>
        <v xml:space="preserve"> </v>
      </c>
      <c r="AH330" s="22" t="str">
        <f>IF(AND(A330="shot 4", OR(AND(D330='club records'!$F$39, E330&gt;='club records'!$G$39), AND(D330='club records'!$F$40, E330&gt;='club records'!$G$40))), "CR", " ")</f>
        <v xml:space="preserve"> </v>
      </c>
      <c r="AI330" s="22" t="str">
        <f>IF(AND(A330="70H", AND(D330='club records'!$J$6, E330&lt;='club records'!$K$6)), "CR", " ")</f>
        <v xml:space="preserve"> </v>
      </c>
      <c r="AJ330" s="22" t="str">
        <f>IF(AND(A330="75H", AND(D330='club records'!$J$7, E330&lt;='club records'!$K$7)), "CR", " ")</f>
        <v xml:space="preserve"> </v>
      </c>
      <c r="AK330" s="22" t="str">
        <f>IF(AND(A330="80H", AND(D330='club records'!$J$8, E330&lt;='club records'!$K$8)), "CR", " ")</f>
        <v xml:space="preserve"> </v>
      </c>
      <c r="AL330" s="22" t="str">
        <f>IF(AND(A330="100H", OR(AND(D330='club records'!$J$9, E330&lt;='club records'!$K$9), AND(D330='club records'!$J$10, E330&lt;='club records'!$K$10))), "CR", " ")</f>
        <v xml:space="preserve"> </v>
      </c>
      <c r="AM330" s="22" t="str">
        <f>IF(AND(A330="300H", AND(D330='club records'!$J$11, E330&lt;='club records'!$K$11)), "CR", " ")</f>
        <v xml:space="preserve"> </v>
      </c>
      <c r="AN330" s="22" t="str">
        <f>IF(AND(A330="400H", OR(AND(D330='club records'!$J$12, E330&lt;='club records'!$K$12), AND(D330='club records'!$J$13, E330&lt;='club records'!$K$13), AND(D330='club records'!$J$14, E330&lt;='club records'!$K$14))), "CR", " ")</f>
        <v xml:space="preserve"> </v>
      </c>
      <c r="AO330" s="22" t="str">
        <f>IF(AND(A330="1500SC", OR(AND(D330='club records'!$J$15, E330&lt;='club records'!$K$15), AND(D330='club records'!$J$16, E330&lt;='club records'!$K$16))), "CR", " ")</f>
        <v xml:space="preserve"> </v>
      </c>
      <c r="AP330" s="22" t="str">
        <f>IF(AND(A330="2000SC", OR(AND(D330='club records'!$J$18, E330&lt;='club records'!$K$18), AND(D330='club records'!$J$19, E330&lt;='club records'!$K$19))), "CR", " ")</f>
        <v xml:space="preserve"> </v>
      </c>
      <c r="AQ330" s="22" t="str">
        <f>IF(AND(A330="3000SC", AND(D330='club records'!$J$21, E330&lt;='club records'!$K$21)), "CR", " ")</f>
        <v xml:space="preserve"> </v>
      </c>
      <c r="AR330" s="21" t="str">
        <f>IF(AND(A330="4x100", OR(AND(D330='club records'!$N$1, E330&lt;='club records'!$O$1), AND(D330='club records'!$N$2, E330&lt;='club records'!$O$2), AND(D330='club records'!$N$3, E330&lt;='club records'!$O$3), AND(D330='club records'!$N$4, E330&lt;='club records'!$O$4), AND(D330='club records'!$N$5, E330&lt;='club records'!$O$5))), "CR", " ")</f>
        <v xml:space="preserve"> </v>
      </c>
      <c r="AS330" s="21" t="str">
        <f>IF(AND(A330="4x200", OR(AND(D330='club records'!$N$6, E330&lt;='club records'!$O$6), AND(D330='club records'!$N$7, E330&lt;='club records'!$O$7), AND(D330='club records'!$N$8, E330&lt;='club records'!$O$8), AND(D330='club records'!$N$9, E330&lt;='club records'!$O$9), AND(D330='club records'!$N$10, E330&lt;='club records'!$O$10))), "CR", " ")</f>
        <v xml:space="preserve"> </v>
      </c>
      <c r="AT330" s="21" t="str">
        <f>IF(AND(A330="4x300", OR(AND(D330='club records'!$N$11, E330&lt;='club records'!$O$11), AND(D330='club records'!$N$12, E330&lt;='club records'!$O$12))), "CR", " ")</f>
        <v xml:space="preserve"> </v>
      </c>
      <c r="AU330" s="21" t="str">
        <f>IF(AND(A330="4x400", OR(AND(D330='club records'!$N$13, E330&lt;='club records'!$O$13), AND(D330='club records'!$N$14, E330&lt;='club records'!$O$14), AND(D330='club records'!$N$15, E330&lt;='club records'!$O$15))), "CR", " ")</f>
        <v xml:space="preserve"> </v>
      </c>
      <c r="AV330" s="21" t="str">
        <f>IF(AND(A330="3x800", OR(AND(D330='club records'!$N$16, E330&lt;='club records'!$O$16), AND(D330='club records'!$N$17, E330&lt;='club records'!$O$17), AND(D330='club records'!$N$18, E330&lt;='club records'!$O$18), AND(D330='club records'!$N$19, E330&lt;='club records'!$O$19))), "CR", " ")</f>
        <v xml:space="preserve"> </v>
      </c>
      <c r="AW330" s="21" t="str">
        <f>IF(AND(A330="pentathlon", OR(AND(D330='club records'!$N$21, E330&gt;='club records'!$O$21), AND(D330='club records'!$N$22, E330&gt;='club records'!$O$22), AND(D330='club records'!$N$23, E330&gt;='club records'!$O$23), AND(D330='club records'!$N$24, E330&gt;='club records'!$O$24), AND(D330='club records'!$N$25, E330&gt;='club records'!$O$25))), "CR", " ")</f>
        <v xml:space="preserve"> </v>
      </c>
      <c r="AX330" s="21" t="str">
        <f>IF(AND(A330="heptathlon", OR(AND(D330='club records'!$N$26, E330&gt;='club records'!$O$26), AND(D330='club records'!$N$27, E330&gt;='club records'!$O$27), AND(D330='club records'!$N$28, E330&gt;='club records'!$O$28), )), "CR", " ")</f>
        <v xml:space="preserve"> </v>
      </c>
    </row>
    <row r="331" spans="1:50" ht="15" x14ac:dyDescent="0.25">
      <c r="A331" s="2">
        <v>300</v>
      </c>
      <c r="B331" s="2" t="s">
        <v>95</v>
      </c>
      <c r="C331" s="2" t="s">
        <v>96</v>
      </c>
      <c r="D331" s="13" t="s">
        <v>50</v>
      </c>
      <c r="E331" s="14">
        <v>42.73</v>
      </c>
      <c r="F331" s="19">
        <v>43596</v>
      </c>
      <c r="G331" s="2" t="s">
        <v>341</v>
      </c>
      <c r="H331" s="2" t="s">
        <v>367</v>
      </c>
      <c r="I331" s="20" t="str">
        <f>IF(OR(K331="CR", J331="CR", L331="CR", M331="CR", N331="CR", O331="CR", P331="CR", Q331="CR", R331="CR", S331="CR",T331="CR", U331="CR", V331="CR", W331="CR", X331="CR", Y331="CR", Z331="CR", AA331="CR", AB331="CR", AC331="CR", AD331="CR", AE331="CR", AF331="CR", AG331="CR", AH331="CR", AI331="CR", AJ331="CR", AK331="CR", AL331="CR", AM331="CR", AN331="CR", AO331="CR", AP331="CR", AQ331="CR", AR331="CR", AS331="CR", AT331="CR", AU331="CR", AV331="CR", AW331="CR", AX331="CR"), "***CLUB RECORD***", "")</f>
        <v/>
      </c>
      <c r="J331" s="21" t="str">
        <f>IF(AND(A331=100, OR(AND(D331='club records'!$B$6, E331&lt;='club records'!$C$6), AND(D331='club records'!$B$7, E331&lt;='club records'!$C$7), AND(D331='club records'!$B$8, E331&lt;='club records'!$C$8), AND(D331='club records'!$B$9, E331&lt;='club records'!$C$9), AND(D331='club records'!$B$10, E331&lt;='club records'!$C$10))),"CR"," ")</f>
        <v xml:space="preserve"> </v>
      </c>
      <c r="K331" s="21" t="str">
        <f>IF(AND(A331=200, OR(AND(D331='club records'!$B$11, E331&lt;='club records'!$C$11), AND(D331='club records'!$B$12, E331&lt;='club records'!$C$12), AND(D331='club records'!$B$13, E331&lt;='club records'!$C$13), AND(D331='club records'!$B$14, E331&lt;='club records'!$C$14), AND(D331='club records'!$B$15, E331&lt;='club records'!$C$15))),"CR"," ")</f>
        <v xml:space="preserve"> </v>
      </c>
      <c r="L331" s="21" t="str">
        <f>IF(AND(A331=300, OR(AND(D331='club records'!$B$16, E331&lt;='club records'!$C$16), AND(D331='club records'!$B$17, E331&lt;='club records'!$C$17))),"CR"," ")</f>
        <v xml:space="preserve"> </v>
      </c>
      <c r="M331" s="21" t="str">
        <f>IF(AND(A331=400, OR(AND(D331='club records'!$B$19, E331&lt;='club records'!$C$19), AND(D331='club records'!$B$20, E331&lt;='club records'!$C$20), AND(D331='club records'!$B$21, E331&lt;='club records'!$C$21))),"CR"," ")</f>
        <v xml:space="preserve"> </v>
      </c>
      <c r="N331" s="21" t="str">
        <f>IF(AND(A331=800, OR(AND(D331='club records'!$B$22, E331&lt;='club records'!$C$22), AND(D331='club records'!$B$23, E331&lt;='club records'!$C$23), AND(D331='club records'!$B$24, E331&lt;='club records'!$C$24), AND(D331='club records'!$B$25, E331&lt;='club records'!$C$25), AND(D331='club records'!$B$26, E331&lt;='club records'!$C$26))),"CR"," ")</f>
        <v xml:space="preserve"> </v>
      </c>
      <c r="O331" s="21" t="str">
        <f>IF(AND(A331=1200, AND(D331='club records'!$B$28, E331&lt;='club records'!$C$28)),"CR"," ")</f>
        <v xml:space="preserve"> </v>
      </c>
      <c r="P331" s="21" t="str">
        <f>IF(AND(A331=1500, OR(AND(D331='club records'!$B$29, E331&lt;='club records'!$C$29), AND(D331='club records'!$B$30, E331&lt;='club records'!$C$30), AND(D331='club records'!$B$31, E331&lt;='club records'!$C$31), AND(D331='club records'!$B$32, E331&lt;='club records'!$C$32), AND(D331='club records'!$B$33, E331&lt;='club records'!$C$33))),"CR"," ")</f>
        <v xml:space="preserve"> </v>
      </c>
      <c r="Q331" s="21" t="str">
        <f>IF(AND(A331="1M", AND(D331='club records'!$B$37,E331&lt;='club records'!$C$37)),"CR"," ")</f>
        <v xml:space="preserve"> </v>
      </c>
      <c r="R331" s="21" t="str">
        <f>IF(AND(A331=3000, OR(AND(D331='club records'!$B$39, E331&lt;='club records'!$C$39), AND(D331='club records'!$B$40, E331&lt;='club records'!$C$40), AND(D331='club records'!$B$41, E331&lt;='club records'!$C$41))),"CR"," ")</f>
        <v xml:space="preserve"> </v>
      </c>
      <c r="S331" s="21" t="str">
        <f>IF(AND(A331=5000, OR(AND(D331='club records'!$B$42, E331&lt;='club records'!$C$42), AND(D331='club records'!$B$43, E331&lt;='club records'!$C$43))),"CR"," ")</f>
        <v xml:space="preserve"> </v>
      </c>
      <c r="T331" s="21" t="str">
        <f>IF(AND(A331=10000, OR(AND(D331='club records'!$B$44, E331&lt;='club records'!$C$44), AND(D331='club records'!$B$45, E331&lt;='club records'!$C$45))),"CR"," ")</f>
        <v xml:space="preserve"> </v>
      </c>
      <c r="U331" s="22" t="str">
        <f>IF(AND(A331="high jump", OR(AND(D331='club records'!$F$1, E331&gt;='club records'!$G$1), AND(D331='club records'!$F$2, E331&gt;='club records'!$G$2), AND(D331='club records'!$F$3, E331&gt;='club records'!$G$3),AND(D331='club records'!$F$4, E331&gt;='club records'!$G$4), AND(D331='club records'!$F$5, E331&gt;='club records'!$G$5))), "CR", " ")</f>
        <v xml:space="preserve"> </v>
      </c>
      <c r="V331" s="22" t="str">
        <f>IF(AND(A331="long jump", OR(AND(D331='club records'!$F$6, E331&gt;='club records'!$G$6), AND(D331='club records'!$F$7, E331&gt;='club records'!$G$7), AND(D331='club records'!$F$8, E331&gt;='club records'!$G$8), AND(D331='club records'!$F$9, E331&gt;='club records'!$G$9), AND(D331='club records'!$F$10, E331&gt;='club records'!$G$10))), "CR", " ")</f>
        <v xml:space="preserve"> </v>
      </c>
      <c r="W331" s="22" t="str">
        <f>IF(AND(A331="triple jump", OR(AND(D331='club records'!$F$11, E331&gt;='club records'!$G$11), AND(D331='club records'!$F$12, E331&gt;='club records'!$G$12), AND(D331='club records'!$F$13, E331&gt;='club records'!$G$13), AND(D331='club records'!$F$14, E331&gt;='club records'!$G$14), AND(D331='club records'!$F$15, E331&gt;='club records'!$G$15))), "CR", " ")</f>
        <v xml:space="preserve"> </v>
      </c>
      <c r="X331" s="22" t="str">
        <f>IF(AND(A331="pole vault", OR(AND(D331='club records'!$F$16, E331&gt;='club records'!$G$16), AND(D331='club records'!$F$17, E331&gt;='club records'!$G$17), AND(D331='club records'!$F$18, E331&gt;='club records'!$G$18), AND(D331='club records'!$F$19, E331&gt;='club records'!$G$19), AND(D331='club records'!$F$20, E331&gt;='club records'!$G$20))), "CR", " ")</f>
        <v xml:space="preserve"> </v>
      </c>
      <c r="Y331" s="22" t="str">
        <f>IF(AND(A331="discus 0.75", AND(D331='club records'!$F$21, E331&gt;='club records'!$G$21)), "CR", " ")</f>
        <v xml:space="preserve"> </v>
      </c>
      <c r="Z331" s="22" t="str">
        <f>IF(AND(A331="discus 1", OR(AND(D331='club records'!$F$22, E331&gt;='club records'!$G$22), AND(D331='club records'!$F$23, E331&gt;='club records'!$G$23), AND(D331='club records'!$F$24, E331&gt;='club records'!$G$24), AND(D331='club records'!$F$25, E331&gt;='club records'!$G$25))), "CR", " ")</f>
        <v xml:space="preserve"> </v>
      </c>
      <c r="AA331" s="22" t="str">
        <f>IF(AND(A331="hammer 3", OR(AND(D331='club records'!$F$26, E331&gt;='club records'!$G$26), AND(D331='club records'!$F$27, E331&gt;='club records'!$G$27), AND(D331='club records'!$F$28, E331&gt;='club records'!$G$28))), "CR", " ")</f>
        <v xml:space="preserve"> </v>
      </c>
      <c r="AB331" s="22" t="str">
        <f>IF(AND(A331="hammer 4", OR(AND(D331='club records'!$F$29, E331&gt;='club records'!$G$29), AND(D331='club records'!$F$30, E331&gt;='club records'!$G$30))), "CR", " ")</f>
        <v xml:space="preserve"> </v>
      </c>
      <c r="AC331" s="22" t="str">
        <f>IF(AND(A331="javelin 400", AND(D331='club records'!$F$31, E331&gt;='club records'!$G$31)), "CR", " ")</f>
        <v xml:space="preserve"> </v>
      </c>
      <c r="AD331" s="22" t="str">
        <f>IF(AND(A331="javelin 500", OR(AND(D331='club records'!$F$32, E331&gt;='club records'!$G$32), AND(D331='club records'!$F$33, E331&gt;='club records'!$G$33))), "CR", " ")</f>
        <v xml:space="preserve"> </v>
      </c>
      <c r="AE331" s="22" t="str">
        <f>IF(AND(A331="javelin 600", OR(AND(D331='club records'!$F$34, E331&gt;='club records'!$G$34), AND(D331='club records'!$F$35, E331&gt;='club records'!$G$35))), "CR", " ")</f>
        <v xml:space="preserve"> </v>
      </c>
      <c r="AF331" s="22" t="str">
        <f>IF(AND(A331="shot 2.72", AND(D331='club records'!$F$36, E331&gt;='club records'!$G$36)), "CR", " ")</f>
        <v xml:space="preserve"> </v>
      </c>
      <c r="AG331" s="22" t="str">
        <f>IF(AND(A331="shot 3", OR(AND(D331='club records'!$F$37, E331&gt;='club records'!$G$37), AND(D331='club records'!$F$38, E331&gt;='club records'!$G$38))), "CR", " ")</f>
        <v xml:space="preserve"> </v>
      </c>
      <c r="AH331" s="22" t="str">
        <f>IF(AND(A331="shot 4", OR(AND(D331='club records'!$F$39, E331&gt;='club records'!$G$39), AND(D331='club records'!$F$40, E331&gt;='club records'!$G$40))), "CR", " ")</f>
        <v xml:space="preserve"> </v>
      </c>
      <c r="AI331" s="22" t="str">
        <f>IF(AND(A331="70H", AND(D331='club records'!$J$6, E331&lt;='club records'!$K$6)), "CR", " ")</f>
        <v xml:space="preserve"> </v>
      </c>
      <c r="AJ331" s="22" t="str">
        <f>IF(AND(A331="75H", AND(D331='club records'!$J$7, E331&lt;='club records'!$K$7)), "CR", " ")</f>
        <v xml:space="preserve"> </v>
      </c>
      <c r="AK331" s="22" t="str">
        <f>IF(AND(A331="80H", AND(D331='club records'!$J$8, E331&lt;='club records'!$K$8)), "CR", " ")</f>
        <v xml:space="preserve"> </v>
      </c>
      <c r="AL331" s="22" t="str">
        <f>IF(AND(A331="100H", OR(AND(D331='club records'!$J$9, E331&lt;='club records'!$K$9), AND(D331='club records'!$J$10, E331&lt;='club records'!$K$10))), "CR", " ")</f>
        <v xml:space="preserve"> </v>
      </c>
      <c r="AM331" s="22" t="str">
        <f>IF(AND(A331="300H", AND(D331='club records'!$J$11, E331&lt;='club records'!$K$11)), "CR", " ")</f>
        <v xml:space="preserve"> </v>
      </c>
      <c r="AN331" s="22" t="str">
        <f>IF(AND(A331="400H", OR(AND(D331='club records'!$J$12, E331&lt;='club records'!$K$12), AND(D331='club records'!$J$13, E331&lt;='club records'!$K$13), AND(D331='club records'!$J$14, E331&lt;='club records'!$K$14))), "CR", " ")</f>
        <v xml:space="preserve"> </v>
      </c>
      <c r="AO331" s="22" t="str">
        <f>IF(AND(A331="1500SC", OR(AND(D331='club records'!$J$15, E331&lt;='club records'!$K$15), AND(D331='club records'!$J$16, E331&lt;='club records'!$K$16))), "CR", " ")</f>
        <v xml:space="preserve"> </v>
      </c>
      <c r="AP331" s="22" t="str">
        <f>IF(AND(A331="2000SC", OR(AND(D331='club records'!$J$18, E331&lt;='club records'!$K$18), AND(D331='club records'!$J$19, E331&lt;='club records'!$K$19))), "CR", " ")</f>
        <v xml:space="preserve"> </v>
      </c>
      <c r="AQ331" s="22" t="str">
        <f>IF(AND(A331="3000SC", AND(D331='club records'!$J$21, E331&lt;='club records'!$K$21)), "CR", " ")</f>
        <v xml:space="preserve"> </v>
      </c>
      <c r="AR331" s="21" t="str">
        <f>IF(AND(A331="4x100", OR(AND(D331='club records'!$N$1, E331&lt;='club records'!$O$1), AND(D331='club records'!$N$2, E331&lt;='club records'!$O$2), AND(D331='club records'!$N$3, E331&lt;='club records'!$O$3), AND(D331='club records'!$N$4, E331&lt;='club records'!$O$4), AND(D331='club records'!$N$5, E331&lt;='club records'!$O$5))), "CR", " ")</f>
        <v xml:space="preserve"> </v>
      </c>
      <c r="AS331" s="21" t="str">
        <f>IF(AND(A331="4x200", OR(AND(D331='club records'!$N$6, E331&lt;='club records'!$O$6), AND(D331='club records'!$N$7, E331&lt;='club records'!$O$7), AND(D331='club records'!$N$8, E331&lt;='club records'!$O$8), AND(D331='club records'!$N$9, E331&lt;='club records'!$O$9), AND(D331='club records'!$N$10, E331&lt;='club records'!$O$10))), "CR", " ")</f>
        <v xml:space="preserve"> </v>
      </c>
      <c r="AT331" s="21" t="str">
        <f>IF(AND(A331="4x300", OR(AND(D331='club records'!$N$11, E331&lt;='club records'!$O$11), AND(D331='club records'!$N$12, E331&lt;='club records'!$O$12))), "CR", " ")</f>
        <v xml:space="preserve"> </v>
      </c>
      <c r="AU331" s="21" t="str">
        <f>IF(AND(A331="4x400", OR(AND(D331='club records'!$N$13, E331&lt;='club records'!$O$13), AND(D331='club records'!$N$14, E331&lt;='club records'!$O$14), AND(D331='club records'!$N$15, E331&lt;='club records'!$O$15))), "CR", " ")</f>
        <v xml:space="preserve"> </v>
      </c>
      <c r="AV331" s="21" t="str">
        <f>IF(AND(A331="3x800", OR(AND(D331='club records'!$N$16, E331&lt;='club records'!$O$16), AND(D331='club records'!$N$17, E331&lt;='club records'!$O$17), AND(D331='club records'!$N$18, E331&lt;='club records'!$O$18), AND(D331='club records'!$N$19, E331&lt;='club records'!$O$19))), "CR", " ")</f>
        <v xml:space="preserve"> </v>
      </c>
      <c r="AW331" s="21" t="str">
        <f>IF(AND(A331="pentathlon", OR(AND(D331='club records'!$N$21, E331&gt;='club records'!$O$21), AND(D331='club records'!$N$22, E331&gt;='club records'!$O$22), AND(D331='club records'!$N$23, E331&gt;='club records'!$O$23), AND(D331='club records'!$N$24, E331&gt;='club records'!$O$24), AND(D331='club records'!$N$25, E331&gt;='club records'!$O$25))), "CR", " ")</f>
        <v xml:space="preserve"> </v>
      </c>
      <c r="AX331" s="21" t="str">
        <f>IF(AND(A331="heptathlon", OR(AND(D331='club records'!$N$26, E331&gt;='club records'!$O$26), AND(D331='club records'!$N$27, E331&gt;='club records'!$O$27), AND(D331='club records'!$N$28, E331&gt;='club records'!$O$28), )), "CR", " ")</f>
        <v xml:space="preserve"> </v>
      </c>
    </row>
    <row r="332" spans="1:50" ht="15" x14ac:dyDescent="0.25">
      <c r="A332" s="2">
        <v>300</v>
      </c>
      <c r="B332" s="2" t="s">
        <v>11</v>
      </c>
      <c r="C332" s="2" t="s">
        <v>81</v>
      </c>
      <c r="D332" s="13" t="s">
        <v>50</v>
      </c>
      <c r="E332" s="14">
        <v>43.6</v>
      </c>
      <c r="F332" s="19">
        <v>43590</v>
      </c>
      <c r="G332" s="2" t="s">
        <v>339</v>
      </c>
      <c r="H332" s="2" t="s">
        <v>349</v>
      </c>
      <c r="I332" s="20" t="str">
        <f>IF(OR(K332="CR", J332="CR", L332="CR", M332="CR", N332="CR", O332="CR", P332="CR", Q332="CR", R332="CR", S332="CR",T332="CR", U332="CR", V332="CR", W332="CR", X332="CR", Y332="CR", Z332="CR", AA332="CR", AB332="CR", AC332="CR", AD332="CR", AE332="CR", AF332="CR", AG332="CR", AH332="CR", AI332="CR", AJ332="CR", AK332="CR", AL332="CR", AM332="CR", AN332="CR", AO332="CR", AP332="CR", AQ332="CR", AR332="CR", AS332="CR", AT332="CR", AU332="CR", AV332="CR", AW332="CR", AX332="CR"), "***CLUB RECORD***", "")</f>
        <v/>
      </c>
      <c r="J332" s="21" t="str">
        <f>IF(AND(A332=100, OR(AND(D332='club records'!$B$6, E332&lt;='club records'!$C$6), AND(D332='club records'!$B$7, E332&lt;='club records'!$C$7), AND(D332='club records'!$B$8, E332&lt;='club records'!$C$8), AND(D332='club records'!$B$9, E332&lt;='club records'!$C$9), AND(D332='club records'!$B$10, E332&lt;='club records'!$C$10))),"CR"," ")</f>
        <v xml:space="preserve"> </v>
      </c>
      <c r="K332" s="21" t="str">
        <f>IF(AND(A332=200, OR(AND(D332='club records'!$B$11, E332&lt;='club records'!$C$11), AND(D332='club records'!$B$12, E332&lt;='club records'!$C$12), AND(D332='club records'!$B$13, E332&lt;='club records'!$C$13), AND(D332='club records'!$B$14, E332&lt;='club records'!$C$14), AND(D332='club records'!$B$15, E332&lt;='club records'!$C$15))),"CR"," ")</f>
        <v xml:space="preserve"> </v>
      </c>
      <c r="L332" s="21" t="str">
        <f>IF(AND(A332=300, OR(AND(D332='club records'!$B$16, E332&lt;='club records'!$C$16), AND(D332='club records'!$B$17, E332&lt;='club records'!$C$17))),"CR"," ")</f>
        <v xml:space="preserve"> </v>
      </c>
      <c r="M332" s="21" t="str">
        <f>IF(AND(A332=400, OR(AND(D332='club records'!$B$19, E332&lt;='club records'!$C$19), AND(D332='club records'!$B$20, E332&lt;='club records'!$C$20), AND(D332='club records'!$B$21, E332&lt;='club records'!$C$21))),"CR"," ")</f>
        <v xml:space="preserve"> </v>
      </c>
      <c r="N332" s="21" t="str">
        <f>IF(AND(A332=800, OR(AND(D332='club records'!$B$22, E332&lt;='club records'!$C$22), AND(D332='club records'!$B$23, E332&lt;='club records'!$C$23), AND(D332='club records'!$B$24, E332&lt;='club records'!$C$24), AND(D332='club records'!$B$25, E332&lt;='club records'!$C$25), AND(D332='club records'!$B$26, E332&lt;='club records'!$C$26))),"CR"," ")</f>
        <v xml:space="preserve"> </v>
      </c>
      <c r="O332" s="21" t="str">
        <f>IF(AND(A332=1200, AND(D332='club records'!$B$28, E332&lt;='club records'!$C$28)),"CR"," ")</f>
        <v xml:space="preserve"> </v>
      </c>
      <c r="P332" s="21" t="str">
        <f>IF(AND(A332=1500, OR(AND(D332='club records'!$B$29, E332&lt;='club records'!$C$29), AND(D332='club records'!$B$30, E332&lt;='club records'!$C$30), AND(D332='club records'!$B$31, E332&lt;='club records'!$C$31), AND(D332='club records'!$B$32, E332&lt;='club records'!$C$32), AND(D332='club records'!$B$33, E332&lt;='club records'!$C$33))),"CR"," ")</f>
        <v xml:space="preserve"> </v>
      </c>
      <c r="Q332" s="21" t="str">
        <f>IF(AND(A332="1M", AND(D332='club records'!$B$37,E332&lt;='club records'!$C$37)),"CR"," ")</f>
        <v xml:space="preserve"> </v>
      </c>
      <c r="R332" s="21" t="str">
        <f>IF(AND(A332=3000, OR(AND(D332='club records'!$B$39, E332&lt;='club records'!$C$39), AND(D332='club records'!$B$40, E332&lt;='club records'!$C$40), AND(D332='club records'!$B$41, E332&lt;='club records'!$C$41))),"CR"," ")</f>
        <v xml:space="preserve"> </v>
      </c>
      <c r="S332" s="21" t="str">
        <f>IF(AND(A332=5000, OR(AND(D332='club records'!$B$42, E332&lt;='club records'!$C$42), AND(D332='club records'!$B$43, E332&lt;='club records'!$C$43))),"CR"," ")</f>
        <v xml:space="preserve"> </v>
      </c>
      <c r="T332" s="21" t="str">
        <f>IF(AND(A332=10000, OR(AND(D332='club records'!$B$44, E332&lt;='club records'!$C$44), AND(D332='club records'!$B$45, E332&lt;='club records'!$C$45))),"CR"," ")</f>
        <v xml:space="preserve"> </v>
      </c>
      <c r="U332" s="22" t="str">
        <f>IF(AND(A332="high jump", OR(AND(D332='club records'!$F$1, E332&gt;='club records'!$G$1), AND(D332='club records'!$F$2, E332&gt;='club records'!$G$2), AND(D332='club records'!$F$3, E332&gt;='club records'!$G$3),AND(D332='club records'!$F$4, E332&gt;='club records'!$G$4), AND(D332='club records'!$F$5, E332&gt;='club records'!$G$5))), "CR", " ")</f>
        <v xml:space="preserve"> </v>
      </c>
      <c r="V332" s="22" t="str">
        <f>IF(AND(A332="long jump", OR(AND(D332='club records'!$F$6, E332&gt;='club records'!$G$6), AND(D332='club records'!$F$7, E332&gt;='club records'!$G$7), AND(D332='club records'!$F$8, E332&gt;='club records'!$G$8), AND(D332='club records'!$F$9, E332&gt;='club records'!$G$9), AND(D332='club records'!$F$10, E332&gt;='club records'!$G$10))), "CR", " ")</f>
        <v xml:space="preserve"> </v>
      </c>
      <c r="W332" s="22" t="str">
        <f>IF(AND(A332="triple jump", OR(AND(D332='club records'!$F$11, E332&gt;='club records'!$G$11), AND(D332='club records'!$F$12, E332&gt;='club records'!$G$12), AND(D332='club records'!$F$13, E332&gt;='club records'!$G$13), AND(D332='club records'!$F$14, E332&gt;='club records'!$G$14), AND(D332='club records'!$F$15, E332&gt;='club records'!$G$15))), "CR", " ")</f>
        <v xml:space="preserve"> </v>
      </c>
      <c r="X332" s="22" t="str">
        <f>IF(AND(A332="pole vault", OR(AND(D332='club records'!$F$16, E332&gt;='club records'!$G$16), AND(D332='club records'!$F$17, E332&gt;='club records'!$G$17), AND(D332='club records'!$F$18, E332&gt;='club records'!$G$18), AND(D332='club records'!$F$19, E332&gt;='club records'!$G$19), AND(D332='club records'!$F$20, E332&gt;='club records'!$G$20))), "CR", " ")</f>
        <v xml:space="preserve"> </v>
      </c>
      <c r="Y332" s="22" t="str">
        <f>IF(AND(A332="discus 0.75", AND(D332='club records'!$F$21, E332&gt;='club records'!$G$21)), "CR", " ")</f>
        <v xml:space="preserve"> </v>
      </c>
      <c r="Z332" s="22" t="str">
        <f>IF(AND(A332="discus 1", OR(AND(D332='club records'!$F$22, E332&gt;='club records'!$G$22), AND(D332='club records'!$F$23, E332&gt;='club records'!$G$23), AND(D332='club records'!$F$24, E332&gt;='club records'!$G$24), AND(D332='club records'!$F$25, E332&gt;='club records'!$G$25))), "CR", " ")</f>
        <v xml:space="preserve"> </v>
      </c>
      <c r="AA332" s="22" t="str">
        <f>IF(AND(A332="hammer 3", OR(AND(D332='club records'!$F$26, E332&gt;='club records'!$G$26), AND(D332='club records'!$F$27, E332&gt;='club records'!$G$27), AND(D332='club records'!$F$28, E332&gt;='club records'!$G$28))), "CR", " ")</f>
        <v xml:space="preserve"> </v>
      </c>
      <c r="AB332" s="22" t="str">
        <f>IF(AND(A332="hammer 4", OR(AND(D332='club records'!$F$29, E332&gt;='club records'!$G$29), AND(D332='club records'!$F$30, E332&gt;='club records'!$G$30))), "CR", " ")</f>
        <v xml:space="preserve"> </v>
      </c>
      <c r="AC332" s="22" t="str">
        <f>IF(AND(A332="javelin 400", AND(D332='club records'!$F$31, E332&gt;='club records'!$G$31)), "CR", " ")</f>
        <v xml:space="preserve"> </v>
      </c>
      <c r="AD332" s="22" t="str">
        <f>IF(AND(A332="javelin 500", OR(AND(D332='club records'!$F$32, E332&gt;='club records'!$G$32), AND(D332='club records'!$F$33, E332&gt;='club records'!$G$33))), "CR", " ")</f>
        <v xml:space="preserve"> </v>
      </c>
      <c r="AE332" s="22" t="str">
        <f>IF(AND(A332="javelin 600", OR(AND(D332='club records'!$F$34, E332&gt;='club records'!$G$34), AND(D332='club records'!$F$35, E332&gt;='club records'!$G$35))), "CR", " ")</f>
        <v xml:space="preserve"> </v>
      </c>
      <c r="AF332" s="22" t="str">
        <f>IF(AND(A332="shot 2.72", AND(D332='club records'!$F$36, E332&gt;='club records'!$G$36)), "CR", " ")</f>
        <v xml:space="preserve"> </v>
      </c>
      <c r="AG332" s="22" t="str">
        <f>IF(AND(A332="shot 3", OR(AND(D332='club records'!$F$37, E332&gt;='club records'!$G$37), AND(D332='club records'!$F$38, E332&gt;='club records'!$G$38))), "CR", " ")</f>
        <v xml:space="preserve"> </v>
      </c>
      <c r="AH332" s="22" t="str">
        <f>IF(AND(A332="shot 4", OR(AND(D332='club records'!$F$39, E332&gt;='club records'!$G$39), AND(D332='club records'!$F$40, E332&gt;='club records'!$G$40))), "CR", " ")</f>
        <v xml:space="preserve"> </v>
      </c>
      <c r="AI332" s="22" t="str">
        <f>IF(AND(A332="70H", AND(D332='club records'!$J$6, E332&lt;='club records'!$K$6)), "CR", " ")</f>
        <v xml:space="preserve"> </v>
      </c>
      <c r="AJ332" s="22" t="str">
        <f>IF(AND(A332="75H", AND(D332='club records'!$J$7, E332&lt;='club records'!$K$7)), "CR", " ")</f>
        <v xml:space="preserve"> </v>
      </c>
      <c r="AK332" s="22" t="str">
        <f>IF(AND(A332="80H", AND(D332='club records'!$J$8, E332&lt;='club records'!$K$8)), "CR", " ")</f>
        <v xml:space="preserve"> </v>
      </c>
      <c r="AL332" s="22" t="str">
        <f>IF(AND(A332="100H", OR(AND(D332='club records'!$J$9, E332&lt;='club records'!$K$9), AND(D332='club records'!$J$10, E332&lt;='club records'!$K$10))), "CR", " ")</f>
        <v xml:space="preserve"> </v>
      </c>
      <c r="AM332" s="22" t="str">
        <f>IF(AND(A332="300H", AND(D332='club records'!$J$11, E332&lt;='club records'!$K$11)), "CR", " ")</f>
        <v xml:space="preserve"> </v>
      </c>
      <c r="AN332" s="22" t="str">
        <f>IF(AND(A332="400H", OR(AND(D332='club records'!$J$12, E332&lt;='club records'!$K$12), AND(D332='club records'!$J$13, E332&lt;='club records'!$K$13), AND(D332='club records'!$J$14, E332&lt;='club records'!$K$14))), "CR", " ")</f>
        <v xml:space="preserve"> </v>
      </c>
      <c r="AO332" s="22" t="str">
        <f>IF(AND(A332="1500SC", OR(AND(D332='club records'!$J$15, E332&lt;='club records'!$K$15), AND(D332='club records'!$J$16, E332&lt;='club records'!$K$16))), "CR", " ")</f>
        <v xml:space="preserve"> </v>
      </c>
      <c r="AP332" s="22" t="str">
        <f>IF(AND(A332="2000SC", OR(AND(D332='club records'!$J$18, E332&lt;='club records'!$K$18), AND(D332='club records'!$J$19, E332&lt;='club records'!$K$19))), "CR", " ")</f>
        <v xml:space="preserve"> </v>
      </c>
      <c r="AQ332" s="22" t="str">
        <f>IF(AND(A332="3000SC", AND(D332='club records'!$J$21, E332&lt;='club records'!$K$21)), "CR", " ")</f>
        <v xml:space="preserve"> </v>
      </c>
      <c r="AR332" s="21" t="str">
        <f>IF(AND(A332="4x100", OR(AND(D332='club records'!$N$1, E332&lt;='club records'!$O$1), AND(D332='club records'!$N$2, E332&lt;='club records'!$O$2), AND(D332='club records'!$N$3, E332&lt;='club records'!$O$3), AND(D332='club records'!$N$4, E332&lt;='club records'!$O$4), AND(D332='club records'!$N$5, E332&lt;='club records'!$O$5))), "CR", " ")</f>
        <v xml:space="preserve"> </v>
      </c>
      <c r="AS332" s="21" t="str">
        <f>IF(AND(A332="4x200", OR(AND(D332='club records'!$N$6, E332&lt;='club records'!$O$6), AND(D332='club records'!$N$7, E332&lt;='club records'!$O$7), AND(D332='club records'!$N$8, E332&lt;='club records'!$O$8), AND(D332='club records'!$N$9, E332&lt;='club records'!$O$9), AND(D332='club records'!$N$10, E332&lt;='club records'!$O$10))), "CR", " ")</f>
        <v xml:space="preserve"> </v>
      </c>
      <c r="AT332" s="21" t="str">
        <f>IF(AND(A332="4x300", OR(AND(D332='club records'!$N$11, E332&lt;='club records'!$O$11), AND(D332='club records'!$N$12, E332&lt;='club records'!$O$12))), "CR", " ")</f>
        <v xml:space="preserve"> </v>
      </c>
      <c r="AU332" s="21" t="str">
        <f>IF(AND(A332="4x400", OR(AND(D332='club records'!$N$13, E332&lt;='club records'!$O$13), AND(D332='club records'!$N$14, E332&lt;='club records'!$O$14), AND(D332='club records'!$N$15, E332&lt;='club records'!$O$15))), "CR", " ")</f>
        <v xml:space="preserve"> </v>
      </c>
      <c r="AV332" s="21" t="str">
        <f>IF(AND(A332="3x800", OR(AND(D332='club records'!$N$16, E332&lt;='club records'!$O$16), AND(D332='club records'!$N$17, E332&lt;='club records'!$O$17), AND(D332='club records'!$N$18, E332&lt;='club records'!$O$18), AND(D332='club records'!$N$19, E332&lt;='club records'!$O$19))), "CR", " ")</f>
        <v xml:space="preserve"> </v>
      </c>
      <c r="AW332" s="21" t="str">
        <f>IF(AND(A332="pentathlon", OR(AND(D332='club records'!$N$21, E332&gt;='club records'!$O$21), AND(D332='club records'!$N$22, E332&gt;='club records'!$O$22), AND(D332='club records'!$N$23, E332&gt;='club records'!$O$23), AND(D332='club records'!$N$24, E332&gt;='club records'!$O$24), AND(D332='club records'!$N$25, E332&gt;='club records'!$O$25))), "CR", " ")</f>
        <v xml:space="preserve"> </v>
      </c>
      <c r="AX332" s="21" t="str">
        <f>IF(AND(A332="heptathlon", OR(AND(D332='club records'!$N$26, E332&gt;='club records'!$O$26), AND(D332='club records'!$N$27, E332&gt;='club records'!$O$27), AND(D332='club records'!$N$28, E332&gt;='club records'!$O$28), )), "CR", " ")</f>
        <v xml:space="preserve"> </v>
      </c>
    </row>
    <row r="333" spans="1:50" ht="15" x14ac:dyDescent="0.25">
      <c r="A333" s="2">
        <v>300</v>
      </c>
      <c r="B333" s="2" t="s">
        <v>82</v>
      </c>
      <c r="C333" s="2" t="s">
        <v>83</v>
      </c>
      <c r="D333" s="13" t="s">
        <v>50</v>
      </c>
      <c r="E333" s="14">
        <v>44.63</v>
      </c>
      <c r="F333" s="19">
        <v>39903</v>
      </c>
      <c r="G333" s="2" t="s">
        <v>294</v>
      </c>
      <c r="H333" s="2" t="s">
        <v>295</v>
      </c>
      <c r="I333" s="20" t="str">
        <f>IF(OR(K333="CR", J333="CR", L333="CR", M333="CR", N333="CR", O333="CR", P333="CR", Q333="CR", R333="CR", S333="CR",T333="CR", U333="CR", V333="CR", W333="CR", X333="CR", Y333="CR", Z333="CR", AA333="CR", AB333="CR", AC333="CR", AD333="CR", AE333="CR", AF333="CR", AG333="CR", AH333="CR", AI333="CR", AJ333="CR", AK333="CR", AL333="CR", AM333="CR", AN333="CR", AO333="CR", AP333="CR", AQ333="CR", AR333="CR", AS333="CR", AT333="CR", AU333="CR", AV333="CR", AW333="CR", AX333="CR"), "***CLUB RECORD***", "")</f>
        <v/>
      </c>
      <c r="J333" s="21" t="str">
        <f>IF(AND(A333=100, OR(AND(D333='club records'!$B$6, E333&lt;='club records'!$C$6), AND(D333='club records'!$B$7, E333&lt;='club records'!$C$7), AND(D333='club records'!$B$8, E333&lt;='club records'!$C$8), AND(D333='club records'!$B$9, E333&lt;='club records'!$C$9), AND(D333='club records'!$B$10, E333&lt;='club records'!$C$10))),"CR"," ")</f>
        <v xml:space="preserve"> </v>
      </c>
      <c r="K333" s="21" t="str">
        <f>IF(AND(A333=200, OR(AND(D333='club records'!$B$11, E333&lt;='club records'!$C$11), AND(D333='club records'!$B$12, E333&lt;='club records'!$C$12), AND(D333='club records'!$B$13, E333&lt;='club records'!$C$13), AND(D333='club records'!$B$14, E333&lt;='club records'!$C$14), AND(D333='club records'!$B$15, E333&lt;='club records'!$C$15))),"CR"," ")</f>
        <v xml:space="preserve"> </v>
      </c>
      <c r="L333" s="21" t="str">
        <f>IF(AND(A333=300, OR(AND(D333='club records'!$B$16, E333&lt;='club records'!$C$16), AND(D333='club records'!$B$17, E333&lt;='club records'!$C$17))),"CR"," ")</f>
        <v xml:space="preserve"> </v>
      </c>
      <c r="M333" s="21" t="str">
        <f>IF(AND(A333=400, OR(AND(D333='club records'!$B$19, E333&lt;='club records'!$C$19), AND(D333='club records'!$B$20, E333&lt;='club records'!$C$20), AND(D333='club records'!$B$21, E333&lt;='club records'!$C$21))),"CR"," ")</f>
        <v xml:space="preserve"> </v>
      </c>
      <c r="N333" s="21" t="str">
        <f>IF(AND(A333=800, OR(AND(D333='club records'!$B$22, E333&lt;='club records'!$C$22), AND(D333='club records'!$B$23, E333&lt;='club records'!$C$23), AND(D333='club records'!$B$24, E333&lt;='club records'!$C$24), AND(D333='club records'!$B$25, E333&lt;='club records'!$C$25), AND(D333='club records'!$B$26, E333&lt;='club records'!$C$26))),"CR"," ")</f>
        <v xml:space="preserve"> </v>
      </c>
      <c r="O333" s="21" t="str">
        <f>IF(AND(A333=1200, AND(D333='club records'!$B$28, E333&lt;='club records'!$C$28)),"CR"," ")</f>
        <v xml:space="preserve"> </v>
      </c>
      <c r="P333" s="21" t="str">
        <f>IF(AND(A333=1500, OR(AND(D333='club records'!$B$29, E333&lt;='club records'!$C$29), AND(D333='club records'!$B$30, E333&lt;='club records'!$C$30), AND(D333='club records'!$B$31, E333&lt;='club records'!$C$31), AND(D333='club records'!$B$32, E333&lt;='club records'!$C$32), AND(D333='club records'!$B$33, E333&lt;='club records'!$C$33))),"CR"," ")</f>
        <v xml:space="preserve"> </v>
      </c>
      <c r="Q333" s="21" t="str">
        <f>IF(AND(A333="1M", AND(D333='club records'!$B$37,E333&lt;='club records'!$C$37)),"CR"," ")</f>
        <v xml:space="preserve"> </v>
      </c>
      <c r="R333" s="21" t="str">
        <f>IF(AND(A333=3000, OR(AND(D333='club records'!$B$39, E333&lt;='club records'!$C$39), AND(D333='club records'!$B$40, E333&lt;='club records'!$C$40), AND(D333='club records'!$B$41, E333&lt;='club records'!$C$41))),"CR"," ")</f>
        <v xml:space="preserve"> </v>
      </c>
      <c r="S333" s="21" t="str">
        <f>IF(AND(A333=5000, OR(AND(D333='club records'!$B$42, E333&lt;='club records'!$C$42), AND(D333='club records'!$B$43, E333&lt;='club records'!$C$43))),"CR"," ")</f>
        <v xml:space="preserve"> </v>
      </c>
      <c r="T333" s="21" t="str">
        <f>IF(AND(A333=10000, OR(AND(D333='club records'!$B$44, E333&lt;='club records'!$C$44), AND(D333='club records'!$B$45, E333&lt;='club records'!$C$45))),"CR"," ")</f>
        <v xml:space="preserve"> </v>
      </c>
      <c r="U333" s="22" t="str">
        <f>IF(AND(A333="high jump", OR(AND(D333='club records'!$F$1, E333&gt;='club records'!$G$1), AND(D333='club records'!$F$2, E333&gt;='club records'!$G$2), AND(D333='club records'!$F$3, E333&gt;='club records'!$G$3),AND(D333='club records'!$F$4, E333&gt;='club records'!$G$4), AND(D333='club records'!$F$5, E333&gt;='club records'!$G$5))), "CR", " ")</f>
        <v xml:space="preserve"> </v>
      </c>
      <c r="V333" s="22" t="str">
        <f>IF(AND(A333="long jump", OR(AND(D333='club records'!$F$6, E333&gt;='club records'!$G$6), AND(D333='club records'!$F$7, E333&gt;='club records'!$G$7), AND(D333='club records'!$F$8, E333&gt;='club records'!$G$8), AND(D333='club records'!$F$9, E333&gt;='club records'!$G$9), AND(D333='club records'!$F$10, E333&gt;='club records'!$G$10))), "CR", " ")</f>
        <v xml:space="preserve"> </v>
      </c>
      <c r="W333" s="22" t="str">
        <f>IF(AND(A333="triple jump", OR(AND(D333='club records'!$F$11, E333&gt;='club records'!$G$11), AND(D333='club records'!$F$12, E333&gt;='club records'!$G$12), AND(D333='club records'!$F$13, E333&gt;='club records'!$G$13), AND(D333='club records'!$F$14, E333&gt;='club records'!$G$14), AND(D333='club records'!$F$15, E333&gt;='club records'!$G$15))), "CR", " ")</f>
        <v xml:space="preserve"> </v>
      </c>
      <c r="X333" s="22" t="str">
        <f>IF(AND(A333="pole vault", OR(AND(D333='club records'!$F$16, E333&gt;='club records'!$G$16), AND(D333='club records'!$F$17, E333&gt;='club records'!$G$17), AND(D333='club records'!$F$18, E333&gt;='club records'!$G$18), AND(D333='club records'!$F$19, E333&gt;='club records'!$G$19), AND(D333='club records'!$F$20, E333&gt;='club records'!$G$20))), "CR", " ")</f>
        <v xml:space="preserve"> </v>
      </c>
      <c r="Y333" s="22" t="str">
        <f>IF(AND(A333="discus 0.75", AND(D333='club records'!$F$21, E333&gt;='club records'!$G$21)), "CR", " ")</f>
        <v xml:space="preserve"> </v>
      </c>
      <c r="Z333" s="22" t="str">
        <f>IF(AND(A333="discus 1", OR(AND(D333='club records'!$F$22, E333&gt;='club records'!$G$22), AND(D333='club records'!$F$23, E333&gt;='club records'!$G$23), AND(D333='club records'!$F$24, E333&gt;='club records'!$G$24), AND(D333='club records'!$F$25, E333&gt;='club records'!$G$25))), "CR", " ")</f>
        <v xml:space="preserve"> </v>
      </c>
      <c r="AA333" s="22" t="str">
        <f>IF(AND(A333="hammer 3", OR(AND(D333='club records'!$F$26, E333&gt;='club records'!$G$26), AND(D333='club records'!$F$27, E333&gt;='club records'!$G$27), AND(D333='club records'!$F$28, E333&gt;='club records'!$G$28))), "CR", " ")</f>
        <v xml:space="preserve"> </v>
      </c>
      <c r="AB333" s="22" t="str">
        <f>IF(AND(A333="hammer 4", OR(AND(D333='club records'!$F$29, E333&gt;='club records'!$G$29), AND(D333='club records'!$F$30, E333&gt;='club records'!$G$30))), "CR", " ")</f>
        <v xml:space="preserve"> </v>
      </c>
      <c r="AC333" s="22" t="str">
        <f>IF(AND(A333="javelin 400", AND(D333='club records'!$F$31, E333&gt;='club records'!$G$31)), "CR", " ")</f>
        <v xml:space="preserve"> </v>
      </c>
      <c r="AD333" s="22" t="str">
        <f>IF(AND(A333="javelin 500", OR(AND(D333='club records'!$F$32, E333&gt;='club records'!$G$32), AND(D333='club records'!$F$33, E333&gt;='club records'!$G$33))), "CR", " ")</f>
        <v xml:space="preserve"> </v>
      </c>
      <c r="AE333" s="22" t="str">
        <f>IF(AND(A333="javelin 600", OR(AND(D333='club records'!$F$34, E333&gt;='club records'!$G$34), AND(D333='club records'!$F$35, E333&gt;='club records'!$G$35))), "CR", " ")</f>
        <v xml:space="preserve"> </v>
      </c>
      <c r="AF333" s="22" t="str">
        <f>IF(AND(A333="shot 2.72", AND(D333='club records'!$F$36, E333&gt;='club records'!$G$36)), "CR", " ")</f>
        <v xml:space="preserve"> </v>
      </c>
      <c r="AG333" s="22" t="str">
        <f>IF(AND(A333="shot 3", OR(AND(D333='club records'!$F$37, E333&gt;='club records'!$G$37), AND(D333='club records'!$F$38, E333&gt;='club records'!$G$38))), "CR", " ")</f>
        <v xml:space="preserve"> </v>
      </c>
      <c r="AH333" s="22" t="str">
        <f>IF(AND(A333="shot 4", OR(AND(D333='club records'!$F$39, E333&gt;='club records'!$G$39), AND(D333='club records'!$F$40, E333&gt;='club records'!$G$40))), "CR", " ")</f>
        <v xml:space="preserve"> </v>
      </c>
      <c r="AI333" s="22" t="str">
        <f>IF(AND(A333="70H", AND(D333='club records'!$J$6, E333&lt;='club records'!$K$6)), "CR", " ")</f>
        <v xml:space="preserve"> </v>
      </c>
      <c r="AJ333" s="22" t="str">
        <f>IF(AND(A333="75H", AND(D333='club records'!$J$7, E333&lt;='club records'!$K$7)), "CR", " ")</f>
        <v xml:space="preserve"> </v>
      </c>
      <c r="AK333" s="22" t="str">
        <f>IF(AND(A333="80H", AND(D333='club records'!$J$8, E333&lt;='club records'!$K$8)), "CR", " ")</f>
        <v xml:space="preserve"> </v>
      </c>
      <c r="AL333" s="22" t="str">
        <f>IF(AND(A333="100H", OR(AND(D333='club records'!$J$9, E333&lt;='club records'!$K$9), AND(D333='club records'!$J$10, E333&lt;='club records'!$K$10))), "CR", " ")</f>
        <v xml:space="preserve"> </v>
      </c>
      <c r="AM333" s="22" t="str">
        <f>IF(AND(A333="300H", AND(D333='club records'!$J$11, E333&lt;='club records'!$K$11)), "CR", " ")</f>
        <v xml:space="preserve"> </v>
      </c>
      <c r="AN333" s="22" t="str">
        <f>IF(AND(A333="400H", OR(AND(D333='club records'!$J$12, E333&lt;='club records'!$K$12), AND(D333='club records'!$J$13, E333&lt;='club records'!$K$13), AND(D333='club records'!$J$14, E333&lt;='club records'!$K$14))), "CR", " ")</f>
        <v xml:space="preserve"> </v>
      </c>
      <c r="AO333" s="22" t="str">
        <f>IF(AND(A333="1500SC", OR(AND(D333='club records'!$J$15, E333&lt;='club records'!$K$15), AND(D333='club records'!$J$16, E333&lt;='club records'!$K$16))), "CR", " ")</f>
        <v xml:space="preserve"> </v>
      </c>
      <c r="AP333" s="22" t="str">
        <f>IF(AND(A333="2000SC", OR(AND(D333='club records'!$J$18, E333&lt;='club records'!$K$18), AND(D333='club records'!$J$19, E333&lt;='club records'!$K$19))), "CR", " ")</f>
        <v xml:space="preserve"> </v>
      </c>
      <c r="AQ333" s="22" t="str">
        <f>IF(AND(A333="3000SC", AND(D333='club records'!$J$21, E333&lt;='club records'!$K$21)), "CR", " ")</f>
        <v xml:space="preserve"> </v>
      </c>
      <c r="AR333" s="21" t="str">
        <f>IF(AND(A333="4x100", OR(AND(D333='club records'!$N$1, E333&lt;='club records'!$O$1), AND(D333='club records'!$N$2, E333&lt;='club records'!$O$2), AND(D333='club records'!$N$3, E333&lt;='club records'!$O$3), AND(D333='club records'!$N$4, E333&lt;='club records'!$O$4), AND(D333='club records'!$N$5, E333&lt;='club records'!$O$5))), "CR", " ")</f>
        <v xml:space="preserve"> </v>
      </c>
      <c r="AS333" s="21" t="str">
        <f>IF(AND(A333="4x200", OR(AND(D333='club records'!$N$6, E333&lt;='club records'!$O$6), AND(D333='club records'!$N$7, E333&lt;='club records'!$O$7), AND(D333='club records'!$N$8, E333&lt;='club records'!$O$8), AND(D333='club records'!$N$9, E333&lt;='club records'!$O$9), AND(D333='club records'!$N$10, E333&lt;='club records'!$O$10))), "CR", " ")</f>
        <v xml:space="preserve"> </v>
      </c>
      <c r="AT333" s="21" t="str">
        <f>IF(AND(A333="4x300", OR(AND(D333='club records'!$N$11, E333&lt;='club records'!$O$11), AND(D333='club records'!$N$12, E333&lt;='club records'!$O$12))), "CR", " ")</f>
        <v xml:space="preserve"> </v>
      </c>
      <c r="AU333" s="21" t="str">
        <f>IF(AND(A333="4x400", OR(AND(D333='club records'!$N$13, E333&lt;='club records'!$O$13), AND(D333='club records'!$N$14, E333&lt;='club records'!$O$14), AND(D333='club records'!$N$15, E333&lt;='club records'!$O$15))), "CR", " ")</f>
        <v xml:space="preserve"> </v>
      </c>
      <c r="AV333" s="21" t="str">
        <f>IF(AND(A333="3x800", OR(AND(D333='club records'!$N$16, E333&lt;='club records'!$O$16), AND(D333='club records'!$N$17, E333&lt;='club records'!$O$17), AND(D333='club records'!$N$18, E333&lt;='club records'!$O$18), AND(D333='club records'!$N$19, E333&lt;='club records'!$O$19))), "CR", " ")</f>
        <v xml:space="preserve"> </v>
      </c>
      <c r="AW333" s="21" t="str">
        <f>IF(AND(A333="pentathlon", OR(AND(D333='club records'!$N$21, E333&gt;='club records'!$O$21), AND(D333='club records'!$N$22, E333&gt;='club records'!$O$22), AND(D333='club records'!$N$23, E333&gt;='club records'!$O$23), AND(D333='club records'!$N$24, E333&gt;='club records'!$O$24), AND(D333='club records'!$N$25, E333&gt;='club records'!$O$25))), "CR", " ")</f>
        <v xml:space="preserve"> </v>
      </c>
      <c r="AX333" s="21" t="str">
        <f>IF(AND(A333="heptathlon", OR(AND(D333='club records'!$N$26, E333&gt;='club records'!$O$26), AND(D333='club records'!$N$27, E333&gt;='club records'!$O$27), AND(D333='club records'!$N$28, E333&gt;='club records'!$O$28), )), "CR", " ")</f>
        <v xml:space="preserve"> </v>
      </c>
    </row>
    <row r="334" spans="1:50" ht="15" x14ac:dyDescent="0.25">
      <c r="A334" s="2">
        <v>300</v>
      </c>
      <c r="B334" s="2" t="s">
        <v>54</v>
      </c>
      <c r="C334" s="2" t="s">
        <v>55</v>
      </c>
      <c r="D334" s="13" t="s">
        <v>50</v>
      </c>
      <c r="E334" s="14">
        <v>44.63</v>
      </c>
      <c r="F334" s="23">
        <v>43632</v>
      </c>
      <c r="G334" s="2" t="s">
        <v>415</v>
      </c>
      <c r="H334" s="2" t="s">
        <v>452</v>
      </c>
      <c r="I334" s="20" t="str">
        <f>IF(OR(K334="CR", J334="CR", L334="CR", M334="CR", N334="CR", O334="CR", P334="CR", Q334="CR", R334="CR", S334="CR",T334="CR", U334="CR", V334="CR", W334="CR", X334="CR", Y334="CR", Z334="CR", AA334="CR", AB334="CR", AC334="CR", AD334="CR", AE334="CR", AF334="CR", AG334="CR", AH334="CR", AI334="CR", AJ334="CR", AK334="CR", AL334="CR", AM334="CR", AN334="CR", AO334="CR", AP334="CR", AQ334="CR", AR334="CR", AS334="CR", AT334="CR", AU334="CR", AV334="CR", AW334="CR", AX334="CR"), "***CLUB RECORD***", "")</f>
        <v/>
      </c>
      <c r="J334" s="21" t="str">
        <f>IF(AND(A334=100, OR(AND(D334='club records'!$B$6, E334&lt;='club records'!$C$6), AND(D334='club records'!$B$7, E334&lt;='club records'!$C$7), AND(D334='club records'!$B$8, E334&lt;='club records'!$C$8), AND(D334='club records'!$B$9, E334&lt;='club records'!$C$9), AND(D334='club records'!$B$10, E334&lt;='club records'!$C$10))),"CR"," ")</f>
        <v xml:space="preserve"> </v>
      </c>
      <c r="K334" s="21" t="str">
        <f>IF(AND(A334=200, OR(AND(D334='club records'!$B$11, E334&lt;='club records'!$C$11), AND(D334='club records'!$B$12, E334&lt;='club records'!$C$12), AND(D334='club records'!$B$13, E334&lt;='club records'!$C$13), AND(D334='club records'!$B$14, E334&lt;='club records'!$C$14), AND(D334='club records'!$B$15, E334&lt;='club records'!$C$15))),"CR"," ")</f>
        <v xml:space="preserve"> </v>
      </c>
      <c r="L334" s="21" t="str">
        <f>IF(AND(A334=300, OR(AND(D334='club records'!$B$16, E334&lt;='club records'!$C$16), AND(D334='club records'!$B$17, E334&lt;='club records'!$C$17))),"CR"," ")</f>
        <v xml:space="preserve"> </v>
      </c>
      <c r="M334" s="21" t="str">
        <f>IF(AND(A334=400, OR(AND(D334='club records'!$B$19, E334&lt;='club records'!$C$19), AND(D334='club records'!$B$20, E334&lt;='club records'!$C$20), AND(D334='club records'!$B$21, E334&lt;='club records'!$C$21))),"CR"," ")</f>
        <v xml:space="preserve"> </v>
      </c>
      <c r="N334" s="21" t="str">
        <f>IF(AND(A334=800, OR(AND(D334='club records'!$B$22, E334&lt;='club records'!$C$22), AND(D334='club records'!$B$23, E334&lt;='club records'!$C$23), AND(D334='club records'!$B$24, E334&lt;='club records'!$C$24), AND(D334='club records'!$B$25, E334&lt;='club records'!$C$25), AND(D334='club records'!$B$26, E334&lt;='club records'!$C$26))),"CR"," ")</f>
        <v xml:space="preserve"> </v>
      </c>
      <c r="O334" s="21" t="str">
        <f>IF(AND(A334=1200, AND(D334='club records'!$B$28, E334&lt;='club records'!$C$28)),"CR"," ")</f>
        <v xml:space="preserve"> </v>
      </c>
      <c r="P334" s="21" t="str">
        <f>IF(AND(A334=1500, OR(AND(D334='club records'!$B$29, E334&lt;='club records'!$C$29), AND(D334='club records'!$B$30, E334&lt;='club records'!$C$30), AND(D334='club records'!$B$31, E334&lt;='club records'!$C$31), AND(D334='club records'!$B$32, E334&lt;='club records'!$C$32), AND(D334='club records'!$B$33, E334&lt;='club records'!$C$33))),"CR"," ")</f>
        <v xml:space="preserve"> </v>
      </c>
      <c r="Q334" s="21" t="str">
        <f>IF(AND(A334="1M", AND(D334='club records'!$B$37,E334&lt;='club records'!$C$37)),"CR"," ")</f>
        <v xml:space="preserve"> </v>
      </c>
      <c r="R334" s="21" t="str">
        <f>IF(AND(A334=3000, OR(AND(D334='club records'!$B$39, E334&lt;='club records'!$C$39), AND(D334='club records'!$B$40, E334&lt;='club records'!$C$40), AND(D334='club records'!$B$41, E334&lt;='club records'!$C$41))),"CR"," ")</f>
        <v xml:space="preserve"> </v>
      </c>
      <c r="S334" s="21" t="str">
        <f>IF(AND(A334=5000, OR(AND(D334='club records'!$B$42, E334&lt;='club records'!$C$42), AND(D334='club records'!$B$43, E334&lt;='club records'!$C$43))),"CR"," ")</f>
        <v xml:space="preserve"> </v>
      </c>
      <c r="T334" s="21" t="str">
        <f>IF(AND(A334=10000, OR(AND(D334='club records'!$B$44, E334&lt;='club records'!$C$44), AND(D334='club records'!$B$45, E334&lt;='club records'!$C$45))),"CR"," ")</f>
        <v xml:space="preserve"> </v>
      </c>
      <c r="U334" s="22" t="str">
        <f>IF(AND(A334="high jump", OR(AND(D334='club records'!$F$1, E334&gt;='club records'!$G$1), AND(D334='club records'!$F$2, E334&gt;='club records'!$G$2), AND(D334='club records'!$F$3, E334&gt;='club records'!$G$3),AND(D334='club records'!$F$4, E334&gt;='club records'!$G$4), AND(D334='club records'!$F$5, E334&gt;='club records'!$G$5))), "CR", " ")</f>
        <v xml:space="preserve"> </v>
      </c>
      <c r="V334" s="22" t="str">
        <f>IF(AND(A334="long jump", OR(AND(D334='club records'!$F$6, E334&gt;='club records'!$G$6), AND(D334='club records'!$F$7, E334&gt;='club records'!$G$7), AND(D334='club records'!$F$8, E334&gt;='club records'!$G$8), AND(D334='club records'!$F$9, E334&gt;='club records'!$G$9), AND(D334='club records'!$F$10, E334&gt;='club records'!$G$10))), "CR", " ")</f>
        <v xml:space="preserve"> </v>
      </c>
      <c r="W334" s="22" t="str">
        <f>IF(AND(A334="triple jump", OR(AND(D334='club records'!$F$11, E334&gt;='club records'!$G$11), AND(D334='club records'!$F$12, E334&gt;='club records'!$G$12), AND(D334='club records'!$F$13, E334&gt;='club records'!$G$13), AND(D334='club records'!$F$14, E334&gt;='club records'!$G$14), AND(D334='club records'!$F$15, E334&gt;='club records'!$G$15))), "CR", " ")</f>
        <v xml:space="preserve"> </v>
      </c>
      <c r="X334" s="22" t="str">
        <f>IF(AND(A334="pole vault", OR(AND(D334='club records'!$F$16, E334&gt;='club records'!$G$16), AND(D334='club records'!$F$17, E334&gt;='club records'!$G$17), AND(D334='club records'!$F$18, E334&gt;='club records'!$G$18), AND(D334='club records'!$F$19, E334&gt;='club records'!$G$19), AND(D334='club records'!$F$20, E334&gt;='club records'!$G$20))), "CR", " ")</f>
        <v xml:space="preserve"> </v>
      </c>
      <c r="Y334" s="22" t="str">
        <f>IF(AND(A334="discus 0.75", AND(D334='club records'!$F$21, E334&gt;='club records'!$G$21)), "CR", " ")</f>
        <v xml:space="preserve"> </v>
      </c>
      <c r="Z334" s="22" t="str">
        <f>IF(AND(A334="discus 1", OR(AND(D334='club records'!$F$22, E334&gt;='club records'!$G$22), AND(D334='club records'!$F$23, E334&gt;='club records'!$G$23), AND(D334='club records'!$F$24, E334&gt;='club records'!$G$24), AND(D334='club records'!$F$25, E334&gt;='club records'!$G$25))), "CR", " ")</f>
        <v xml:space="preserve"> </v>
      </c>
      <c r="AA334" s="22" t="str">
        <f>IF(AND(A334="hammer 3", OR(AND(D334='club records'!$F$26, E334&gt;='club records'!$G$26), AND(D334='club records'!$F$27, E334&gt;='club records'!$G$27), AND(D334='club records'!$F$28, E334&gt;='club records'!$G$28))), "CR", " ")</f>
        <v xml:space="preserve"> </v>
      </c>
      <c r="AB334" s="22" t="str">
        <f>IF(AND(A334="hammer 4", OR(AND(D334='club records'!$F$29, E334&gt;='club records'!$G$29), AND(D334='club records'!$F$30, E334&gt;='club records'!$G$30))), "CR", " ")</f>
        <v xml:space="preserve"> </v>
      </c>
      <c r="AC334" s="22" t="str">
        <f>IF(AND(A334="javelin 400", AND(D334='club records'!$F$31, E334&gt;='club records'!$G$31)), "CR", " ")</f>
        <v xml:space="preserve"> </v>
      </c>
      <c r="AD334" s="22" t="str">
        <f>IF(AND(A334="javelin 500", OR(AND(D334='club records'!$F$32, E334&gt;='club records'!$G$32), AND(D334='club records'!$F$33, E334&gt;='club records'!$G$33))), "CR", " ")</f>
        <v xml:space="preserve"> </v>
      </c>
      <c r="AE334" s="22" t="str">
        <f>IF(AND(A334="javelin 600", OR(AND(D334='club records'!$F$34, E334&gt;='club records'!$G$34), AND(D334='club records'!$F$35, E334&gt;='club records'!$G$35))), "CR", " ")</f>
        <v xml:space="preserve"> </v>
      </c>
      <c r="AF334" s="22" t="str">
        <f>IF(AND(A334="shot 2.72", AND(D334='club records'!$F$36, E334&gt;='club records'!$G$36)), "CR", " ")</f>
        <v xml:space="preserve"> </v>
      </c>
      <c r="AG334" s="22" t="str">
        <f>IF(AND(A334="shot 3", OR(AND(D334='club records'!$F$37, E334&gt;='club records'!$G$37), AND(D334='club records'!$F$38, E334&gt;='club records'!$G$38))), "CR", " ")</f>
        <v xml:space="preserve"> </v>
      </c>
      <c r="AH334" s="22" t="str">
        <f>IF(AND(A334="shot 4", OR(AND(D334='club records'!$F$39, E334&gt;='club records'!$G$39), AND(D334='club records'!$F$40, E334&gt;='club records'!$G$40))), "CR", " ")</f>
        <v xml:space="preserve"> </v>
      </c>
      <c r="AI334" s="22" t="str">
        <f>IF(AND(A334="70H", AND(D334='club records'!$J$6, E334&lt;='club records'!$K$6)), "CR", " ")</f>
        <v xml:space="preserve"> </v>
      </c>
      <c r="AJ334" s="22" t="str">
        <f>IF(AND(A334="75H", AND(D334='club records'!$J$7, E334&lt;='club records'!$K$7)), "CR", " ")</f>
        <v xml:space="preserve"> </v>
      </c>
      <c r="AK334" s="22" t="str">
        <f>IF(AND(A334="80H", AND(D334='club records'!$J$8, E334&lt;='club records'!$K$8)), "CR", " ")</f>
        <v xml:space="preserve"> </v>
      </c>
      <c r="AL334" s="22" t="str">
        <f>IF(AND(A334="100H", OR(AND(D334='club records'!$J$9, E334&lt;='club records'!$K$9), AND(D334='club records'!$J$10, E334&lt;='club records'!$K$10))), "CR", " ")</f>
        <v xml:space="preserve"> </v>
      </c>
      <c r="AM334" s="22" t="str">
        <f>IF(AND(A334="300H", AND(D334='club records'!$J$11, E334&lt;='club records'!$K$11)), "CR", " ")</f>
        <v xml:space="preserve"> </v>
      </c>
      <c r="AN334" s="22" t="str">
        <f>IF(AND(A334="400H", OR(AND(D334='club records'!$J$12, E334&lt;='club records'!$K$12), AND(D334='club records'!$J$13, E334&lt;='club records'!$K$13), AND(D334='club records'!$J$14, E334&lt;='club records'!$K$14))), "CR", " ")</f>
        <v xml:space="preserve"> </v>
      </c>
      <c r="AO334" s="22" t="str">
        <f>IF(AND(A334="1500SC", OR(AND(D334='club records'!$J$15, E334&lt;='club records'!$K$15), AND(D334='club records'!$J$16, E334&lt;='club records'!$K$16))), "CR", " ")</f>
        <v xml:space="preserve"> </v>
      </c>
      <c r="AP334" s="22" t="str">
        <f>IF(AND(A334="2000SC", OR(AND(D334='club records'!$J$18, E334&lt;='club records'!$K$18), AND(D334='club records'!$J$19, E334&lt;='club records'!$K$19))), "CR", " ")</f>
        <v xml:space="preserve"> </v>
      </c>
      <c r="AQ334" s="22" t="str">
        <f>IF(AND(A334="3000SC", AND(D334='club records'!$J$21, E334&lt;='club records'!$K$21)), "CR", " ")</f>
        <v xml:space="preserve"> </v>
      </c>
      <c r="AR334" s="21" t="str">
        <f>IF(AND(A334="4x100", OR(AND(D334='club records'!$N$1, E334&lt;='club records'!$O$1), AND(D334='club records'!$N$2, E334&lt;='club records'!$O$2), AND(D334='club records'!$N$3, E334&lt;='club records'!$O$3), AND(D334='club records'!$N$4, E334&lt;='club records'!$O$4), AND(D334='club records'!$N$5, E334&lt;='club records'!$O$5))), "CR", " ")</f>
        <v xml:space="preserve"> </v>
      </c>
      <c r="AS334" s="21" t="str">
        <f>IF(AND(A334="4x200", OR(AND(D334='club records'!$N$6, E334&lt;='club records'!$O$6), AND(D334='club records'!$N$7, E334&lt;='club records'!$O$7), AND(D334='club records'!$N$8, E334&lt;='club records'!$O$8), AND(D334='club records'!$N$9, E334&lt;='club records'!$O$9), AND(D334='club records'!$N$10, E334&lt;='club records'!$O$10))), "CR", " ")</f>
        <v xml:space="preserve"> </v>
      </c>
      <c r="AT334" s="21" t="str">
        <f>IF(AND(A334="4x300", OR(AND(D334='club records'!$N$11, E334&lt;='club records'!$O$11), AND(D334='club records'!$N$12, E334&lt;='club records'!$O$12))), "CR", " ")</f>
        <v xml:space="preserve"> </v>
      </c>
      <c r="AU334" s="21" t="str">
        <f>IF(AND(A334="4x400", OR(AND(D334='club records'!$N$13, E334&lt;='club records'!$O$13), AND(D334='club records'!$N$14, E334&lt;='club records'!$O$14), AND(D334='club records'!$N$15, E334&lt;='club records'!$O$15))), "CR", " ")</f>
        <v xml:space="preserve"> </v>
      </c>
      <c r="AV334" s="21" t="str">
        <f>IF(AND(A334="3x800", OR(AND(D334='club records'!$N$16, E334&lt;='club records'!$O$16), AND(D334='club records'!$N$17, E334&lt;='club records'!$O$17), AND(D334='club records'!$N$18, E334&lt;='club records'!$O$18), AND(D334='club records'!$N$19, E334&lt;='club records'!$O$19))), "CR", " ")</f>
        <v xml:space="preserve"> </v>
      </c>
      <c r="AW334" s="21" t="str">
        <f>IF(AND(A334="pentathlon", OR(AND(D334='club records'!$N$21, E334&gt;='club records'!$O$21), AND(D334='club records'!$N$22, E334&gt;='club records'!$O$22), AND(D334='club records'!$N$23, E334&gt;='club records'!$O$23), AND(D334='club records'!$N$24, E334&gt;='club records'!$O$24), AND(D334='club records'!$N$25, E334&gt;='club records'!$O$25))), "CR", " ")</f>
        <v xml:space="preserve"> </v>
      </c>
      <c r="AX334" s="21" t="str">
        <f>IF(AND(A334="heptathlon", OR(AND(D334='club records'!$N$26, E334&gt;='club records'!$O$26), AND(D334='club records'!$N$27, E334&gt;='club records'!$O$27), AND(D334='club records'!$N$28, E334&gt;='club records'!$O$28), )), "CR", " ")</f>
        <v xml:space="preserve"> </v>
      </c>
    </row>
    <row r="335" spans="1:50" ht="15" x14ac:dyDescent="0.25">
      <c r="A335" s="2">
        <v>800</v>
      </c>
      <c r="B335" s="2" t="s">
        <v>179</v>
      </c>
      <c r="C335" s="2" t="s">
        <v>180</v>
      </c>
      <c r="D335" s="13" t="s">
        <v>50</v>
      </c>
      <c r="E335" s="14" t="s">
        <v>454</v>
      </c>
      <c r="F335" s="19">
        <v>43632</v>
      </c>
      <c r="G335" s="2" t="s">
        <v>415</v>
      </c>
      <c r="H335" s="2" t="s">
        <v>452</v>
      </c>
      <c r="I335" s="20" t="str">
        <f>IF(OR(K335="CR", J335="CR", L335="CR", M335="CR", N335="CR", O335="CR", P335="CR", Q335="CR", R335="CR", S335="CR",T335="CR", U335="CR", V335="CR", W335="CR", X335="CR", Y335="CR", Z335="CR", AA335="CR", AB335="CR", AC335="CR", AD335="CR", AE335="CR", AF335="CR", AG335="CR", AH335="CR", AI335="CR", AJ335="CR", AK335="CR", AL335="CR", AM335="CR", AN335="CR", AO335="CR", AP335="CR", AQ335="CR", AR335="CR", AS335="CR", AT335="CR", AU335="CR", AV335="CR", AW335="CR", AX335="CR"), "***CLUB RECORD***", "")</f>
        <v/>
      </c>
      <c r="J335" s="21" t="str">
        <f>IF(AND(A335=100, OR(AND(D335='club records'!$B$6, E335&lt;='club records'!$C$6), AND(D335='club records'!$B$7, E335&lt;='club records'!$C$7), AND(D335='club records'!$B$8, E335&lt;='club records'!$C$8), AND(D335='club records'!$B$9, E335&lt;='club records'!$C$9), AND(D335='club records'!$B$10, E335&lt;='club records'!$C$10))),"CR"," ")</f>
        <v xml:space="preserve"> </v>
      </c>
      <c r="K335" s="21" t="str">
        <f>IF(AND(A335=200, OR(AND(D335='club records'!$B$11, E335&lt;='club records'!$C$11), AND(D335='club records'!$B$12, E335&lt;='club records'!$C$12), AND(D335='club records'!$B$13, E335&lt;='club records'!$C$13), AND(D335='club records'!$B$14, E335&lt;='club records'!$C$14), AND(D335='club records'!$B$15, E335&lt;='club records'!$C$15))),"CR"," ")</f>
        <v xml:space="preserve"> </v>
      </c>
      <c r="L335" s="21" t="str">
        <f>IF(AND(A335=300, OR(AND(D335='club records'!$B$16, E335&lt;='club records'!$C$16), AND(D335='club records'!$B$17, E335&lt;='club records'!$C$17))),"CR"," ")</f>
        <v xml:space="preserve"> </v>
      </c>
      <c r="M335" s="21" t="str">
        <f>IF(AND(A335=400, OR(AND(D335='club records'!$B$19, E335&lt;='club records'!$C$19), AND(D335='club records'!$B$20, E335&lt;='club records'!$C$20), AND(D335='club records'!$B$21, E335&lt;='club records'!$C$21))),"CR"," ")</f>
        <v xml:space="preserve"> </v>
      </c>
      <c r="N335" s="21" t="str">
        <f>IF(AND(A335=800, OR(AND(D335='club records'!$B$22, E335&lt;='club records'!$C$22), AND(D335='club records'!$B$23, E335&lt;='club records'!$C$23), AND(D335='club records'!$B$24, E335&lt;='club records'!$C$24), AND(D335='club records'!$B$25, E335&lt;='club records'!$C$25), AND(D335='club records'!$B$26, E335&lt;='club records'!$C$26))),"CR"," ")</f>
        <v xml:space="preserve"> </v>
      </c>
      <c r="O335" s="21" t="str">
        <f>IF(AND(A335=1200, AND(D335='club records'!$B$28, E335&lt;='club records'!$C$28)),"CR"," ")</f>
        <v xml:space="preserve"> </v>
      </c>
      <c r="P335" s="21" t="str">
        <f>IF(AND(A335=1500, OR(AND(D335='club records'!$B$29, E335&lt;='club records'!$C$29), AND(D335='club records'!$B$30, E335&lt;='club records'!$C$30), AND(D335='club records'!$B$31, E335&lt;='club records'!$C$31), AND(D335='club records'!$B$32, E335&lt;='club records'!$C$32), AND(D335='club records'!$B$33, E335&lt;='club records'!$C$33))),"CR"," ")</f>
        <v xml:space="preserve"> </v>
      </c>
      <c r="Q335" s="21" t="str">
        <f>IF(AND(A335="1M", AND(D335='club records'!$B$37,E335&lt;='club records'!$C$37)),"CR"," ")</f>
        <v xml:space="preserve"> </v>
      </c>
      <c r="R335" s="21" t="str">
        <f>IF(AND(A335=3000, OR(AND(D335='club records'!$B$39, E335&lt;='club records'!$C$39), AND(D335='club records'!$B$40, E335&lt;='club records'!$C$40), AND(D335='club records'!$B$41, E335&lt;='club records'!$C$41))),"CR"," ")</f>
        <v xml:space="preserve"> </v>
      </c>
      <c r="S335" s="21" t="str">
        <f>IF(AND(A335=5000, OR(AND(D335='club records'!$B$42, E335&lt;='club records'!$C$42), AND(D335='club records'!$B$43, E335&lt;='club records'!$C$43))),"CR"," ")</f>
        <v xml:space="preserve"> </v>
      </c>
      <c r="T335" s="21" t="str">
        <f>IF(AND(A335=10000, OR(AND(D335='club records'!$B$44, E335&lt;='club records'!$C$44), AND(D335='club records'!$B$45, E335&lt;='club records'!$C$45))),"CR"," ")</f>
        <v xml:space="preserve"> </v>
      </c>
      <c r="U335" s="22" t="str">
        <f>IF(AND(A335="high jump", OR(AND(D335='club records'!$F$1, E335&gt;='club records'!$G$1), AND(D335='club records'!$F$2, E335&gt;='club records'!$G$2), AND(D335='club records'!$F$3, E335&gt;='club records'!$G$3),AND(D335='club records'!$F$4, E335&gt;='club records'!$G$4), AND(D335='club records'!$F$5, E335&gt;='club records'!$G$5))), "CR", " ")</f>
        <v xml:space="preserve"> </v>
      </c>
      <c r="V335" s="22" t="str">
        <f>IF(AND(A335="long jump", OR(AND(D335='club records'!$F$6, E335&gt;='club records'!$G$6), AND(D335='club records'!$F$7, E335&gt;='club records'!$G$7), AND(D335='club records'!$F$8, E335&gt;='club records'!$G$8), AND(D335='club records'!$F$9, E335&gt;='club records'!$G$9), AND(D335='club records'!$F$10, E335&gt;='club records'!$G$10))), "CR", " ")</f>
        <v xml:space="preserve"> </v>
      </c>
      <c r="W335" s="22" t="str">
        <f>IF(AND(A335="triple jump", OR(AND(D335='club records'!$F$11, E335&gt;='club records'!$G$11), AND(D335='club records'!$F$12, E335&gt;='club records'!$G$12), AND(D335='club records'!$F$13, E335&gt;='club records'!$G$13), AND(D335='club records'!$F$14, E335&gt;='club records'!$G$14), AND(D335='club records'!$F$15, E335&gt;='club records'!$G$15))), "CR", " ")</f>
        <v xml:space="preserve"> </v>
      </c>
      <c r="X335" s="22" t="str">
        <f>IF(AND(A335="pole vault", OR(AND(D335='club records'!$F$16, E335&gt;='club records'!$G$16), AND(D335='club records'!$F$17, E335&gt;='club records'!$G$17), AND(D335='club records'!$F$18, E335&gt;='club records'!$G$18), AND(D335='club records'!$F$19, E335&gt;='club records'!$G$19), AND(D335='club records'!$F$20, E335&gt;='club records'!$G$20))), "CR", " ")</f>
        <v xml:space="preserve"> </v>
      </c>
      <c r="Y335" s="22" t="str">
        <f>IF(AND(A335="discus 0.75", AND(D335='club records'!$F$21, E335&gt;='club records'!$G$21)), "CR", " ")</f>
        <v xml:space="preserve"> </v>
      </c>
      <c r="Z335" s="22" t="str">
        <f>IF(AND(A335="discus 1", OR(AND(D335='club records'!$F$22, E335&gt;='club records'!$G$22), AND(D335='club records'!$F$23, E335&gt;='club records'!$G$23), AND(D335='club records'!$F$24, E335&gt;='club records'!$G$24), AND(D335='club records'!$F$25, E335&gt;='club records'!$G$25))), "CR", " ")</f>
        <v xml:space="preserve"> </v>
      </c>
      <c r="AA335" s="22" t="str">
        <f>IF(AND(A335="hammer 3", OR(AND(D335='club records'!$F$26, E335&gt;='club records'!$G$26), AND(D335='club records'!$F$27, E335&gt;='club records'!$G$27), AND(D335='club records'!$F$28, E335&gt;='club records'!$G$28))), "CR", " ")</f>
        <v xml:space="preserve"> </v>
      </c>
      <c r="AB335" s="22" t="str">
        <f>IF(AND(A335="hammer 4", OR(AND(D335='club records'!$F$29, E335&gt;='club records'!$G$29), AND(D335='club records'!$F$30, E335&gt;='club records'!$G$30))), "CR", " ")</f>
        <v xml:space="preserve"> </v>
      </c>
      <c r="AC335" s="22" t="str">
        <f>IF(AND(A335="javelin 400", AND(D335='club records'!$F$31, E335&gt;='club records'!$G$31)), "CR", " ")</f>
        <v xml:space="preserve"> </v>
      </c>
      <c r="AD335" s="22" t="str">
        <f>IF(AND(A335="javelin 500", OR(AND(D335='club records'!$F$32, E335&gt;='club records'!$G$32), AND(D335='club records'!$F$33, E335&gt;='club records'!$G$33))), "CR", " ")</f>
        <v xml:space="preserve"> </v>
      </c>
      <c r="AE335" s="22" t="str">
        <f>IF(AND(A335="javelin 600", OR(AND(D335='club records'!$F$34, E335&gt;='club records'!$G$34), AND(D335='club records'!$F$35, E335&gt;='club records'!$G$35))), "CR", " ")</f>
        <v xml:space="preserve"> </v>
      </c>
      <c r="AF335" s="22" t="str">
        <f>IF(AND(A335="shot 2.72", AND(D335='club records'!$F$36, E335&gt;='club records'!$G$36)), "CR", " ")</f>
        <v xml:space="preserve"> </v>
      </c>
      <c r="AG335" s="22" t="str">
        <f>IF(AND(A335="shot 3", OR(AND(D335='club records'!$F$37, E335&gt;='club records'!$G$37), AND(D335='club records'!$F$38, E335&gt;='club records'!$G$38))), "CR", " ")</f>
        <v xml:space="preserve"> </v>
      </c>
      <c r="AH335" s="22" t="str">
        <f>IF(AND(A335="shot 4", OR(AND(D335='club records'!$F$39, E335&gt;='club records'!$G$39), AND(D335='club records'!$F$40, E335&gt;='club records'!$G$40))), "CR", " ")</f>
        <v xml:space="preserve"> </v>
      </c>
      <c r="AI335" s="22" t="str">
        <f>IF(AND(A335="70H", AND(D335='club records'!$J$6, E335&lt;='club records'!$K$6)), "CR", " ")</f>
        <v xml:space="preserve"> </v>
      </c>
      <c r="AJ335" s="22" t="str">
        <f>IF(AND(A335="75H", AND(D335='club records'!$J$7, E335&lt;='club records'!$K$7)), "CR", " ")</f>
        <v xml:space="preserve"> </v>
      </c>
      <c r="AK335" s="22" t="str">
        <f>IF(AND(A335="80H", AND(D335='club records'!$J$8, E335&lt;='club records'!$K$8)), "CR", " ")</f>
        <v xml:space="preserve"> </v>
      </c>
      <c r="AL335" s="22" t="str">
        <f>IF(AND(A335="100H", OR(AND(D335='club records'!$J$9, E335&lt;='club records'!$K$9), AND(D335='club records'!$J$10, E335&lt;='club records'!$K$10))), "CR", " ")</f>
        <v xml:space="preserve"> </v>
      </c>
      <c r="AM335" s="22" t="str">
        <f>IF(AND(A335="300H", AND(D335='club records'!$J$11, E335&lt;='club records'!$K$11)), "CR", " ")</f>
        <v xml:space="preserve"> </v>
      </c>
      <c r="AN335" s="22" t="str">
        <f>IF(AND(A335="400H", OR(AND(D335='club records'!$J$12, E335&lt;='club records'!$K$12), AND(D335='club records'!$J$13, E335&lt;='club records'!$K$13), AND(D335='club records'!$J$14, E335&lt;='club records'!$K$14))), "CR", " ")</f>
        <v xml:space="preserve"> </v>
      </c>
      <c r="AO335" s="22" t="str">
        <f>IF(AND(A335="1500SC", OR(AND(D335='club records'!$J$15, E335&lt;='club records'!$K$15), AND(D335='club records'!$J$16, E335&lt;='club records'!$K$16))), "CR", " ")</f>
        <v xml:space="preserve"> </v>
      </c>
      <c r="AP335" s="22" t="str">
        <f>IF(AND(A335="2000SC", OR(AND(D335='club records'!$J$18, E335&lt;='club records'!$K$18), AND(D335='club records'!$J$19, E335&lt;='club records'!$K$19))), "CR", " ")</f>
        <v xml:space="preserve"> </v>
      </c>
      <c r="AQ335" s="22" t="str">
        <f>IF(AND(A335="3000SC", AND(D335='club records'!$J$21, E335&lt;='club records'!$K$21)), "CR", " ")</f>
        <v xml:space="preserve"> </v>
      </c>
      <c r="AR335" s="21" t="str">
        <f>IF(AND(A335="4x100", OR(AND(D335='club records'!$N$1, E335&lt;='club records'!$O$1), AND(D335='club records'!$N$2, E335&lt;='club records'!$O$2), AND(D335='club records'!$N$3, E335&lt;='club records'!$O$3), AND(D335='club records'!$N$4, E335&lt;='club records'!$O$4), AND(D335='club records'!$N$5, E335&lt;='club records'!$O$5))), "CR", " ")</f>
        <v xml:space="preserve"> </v>
      </c>
      <c r="AS335" s="21" t="str">
        <f>IF(AND(A335="4x200", OR(AND(D335='club records'!$N$6, E335&lt;='club records'!$O$6), AND(D335='club records'!$N$7, E335&lt;='club records'!$O$7), AND(D335='club records'!$N$8, E335&lt;='club records'!$O$8), AND(D335='club records'!$N$9, E335&lt;='club records'!$O$9), AND(D335='club records'!$N$10, E335&lt;='club records'!$O$10))), "CR", " ")</f>
        <v xml:space="preserve"> </v>
      </c>
      <c r="AT335" s="21" t="str">
        <f>IF(AND(A335="4x300", OR(AND(D335='club records'!$N$11, E335&lt;='club records'!$O$11), AND(D335='club records'!$N$12, E335&lt;='club records'!$O$12))), "CR", " ")</f>
        <v xml:space="preserve"> </v>
      </c>
      <c r="AU335" s="21" t="str">
        <f>IF(AND(A335="4x400", OR(AND(D335='club records'!$N$13, E335&lt;='club records'!$O$13), AND(D335='club records'!$N$14, E335&lt;='club records'!$O$14), AND(D335='club records'!$N$15, E335&lt;='club records'!$O$15))), "CR", " ")</f>
        <v xml:space="preserve"> </v>
      </c>
      <c r="AV335" s="21" t="str">
        <f>IF(AND(A335="3x800", OR(AND(D335='club records'!$N$16, E335&lt;='club records'!$O$16), AND(D335='club records'!$N$17, E335&lt;='club records'!$O$17), AND(D335='club records'!$N$18, E335&lt;='club records'!$O$18), AND(D335='club records'!$N$19, E335&lt;='club records'!$O$19))), "CR", " ")</f>
        <v xml:space="preserve"> </v>
      </c>
      <c r="AW335" s="21" t="str">
        <f>IF(AND(A335="pentathlon", OR(AND(D335='club records'!$N$21, E335&gt;='club records'!$O$21), AND(D335='club records'!$N$22, E335&gt;='club records'!$O$22), AND(D335='club records'!$N$23, E335&gt;='club records'!$O$23), AND(D335='club records'!$N$24, E335&gt;='club records'!$O$24), AND(D335='club records'!$N$25, E335&gt;='club records'!$O$25))), "CR", " ")</f>
        <v xml:space="preserve"> </v>
      </c>
      <c r="AX335" s="21" t="str">
        <f>IF(AND(A335="heptathlon", OR(AND(D335='club records'!$N$26, E335&gt;='club records'!$O$26), AND(D335='club records'!$N$27, E335&gt;='club records'!$O$27), AND(D335='club records'!$N$28, E335&gt;='club records'!$O$28), )), "CR", " ")</f>
        <v xml:space="preserve"> </v>
      </c>
    </row>
    <row r="336" spans="1:50" ht="15" x14ac:dyDescent="0.25">
      <c r="A336" s="2">
        <v>800</v>
      </c>
      <c r="B336" s="2" t="s">
        <v>11</v>
      </c>
      <c r="C336" s="2" t="s">
        <v>81</v>
      </c>
      <c r="D336" s="13" t="s">
        <v>50</v>
      </c>
      <c r="E336" s="14" t="s">
        <v>447</v>
      </c>
      <c r="F336" s="23" t="s">
        <v>432</v>
      </c>
      <c r="G336" s="2" t="s">
        <v>341</v>
      </c>
      <c r="H336" s="2" t="s">
        <v>425</v>
      </c>
      <c r="I336" s="20" t="str">
        <f>IF(OR(K336="CR", J336="CR", L336="CR", M336="CR", N336="CR", O336="CR", P336="CR", Q336="CR", R336="CR", S336="CR",T336="CR", U336="CR", V336="CR", W336="CR", X336="CR", Y336="CR", Z336="CR", AA336="CR", AB336="CR", AC336="CR", AD336="CR", AE336="CR", AF336="CR", AG336="CR", AH336="CR", AI336="CR", AJ336="CR", AK336="CR", AL336="CR", AM336="CR", AN336="CR", AO336="CR", AP336="CR", AQ336="CR", AR336="CR", AS336="CR", AT336="CR", AU336="CR", AV336="CR", AW336="CR", AX336="CR"), "***CLUB RECORD***", "")</f>
        <v/>
      </c>
      <c r="J336" s="21" t="str">
        <f>IF(AND(A336=100, OR(AND(D336='club records'!$B$6, E336&lt;='club records'!$C$6), AND(D336='club records'!$B$7, E336&lt;='club records'!$C$7), AND(D336='club records'!$B$8, E336&lt;='club records'!$C$8), AND(D336='club records'!$B$9, E336&lt;='club records'!$C$9), AND(D336='club records'!$B$10, E336&lt;='club records'!$C$10))),"CR"," ")</f>
        <v xml:space="preserve"> </v>
      </c>
      <c r="K336" s="21" t="str">
        <f>IF(AND(A336=200, OR(AND(D336='club records'!$B$11, E336&lt;='club records'!$C$11), AND(D336='club records'!$B$12, E336&lt;='club records'!$C$12), AND(D336='club records'!$B$13, E336&lt;='club records'!$C$13), AND(D336='club records'!$B$14, E336&lt;='club records'!$C$14), AND(D336='club records'!$B$15, E336&lt;='club records'!$C$15))),"CR"," ")</f>
        <v xml:space="preserve"> </v>
      </c>
      <c r="L336" s="21" t="str">
        <f>IF(AND(A336=300, OR(AND(D336='club records'!$B$16, E336&lt;='club records'!$C$16), AND(D336='club records'!$B$17, E336&lt;='club records'!$C$17))),"CR"," ")</f>
        <v xml:space="preserve"> </v>
      </c>
      <c r="M336" s="21" t="str">
        <f>IF(AND(A336=400, OR(AND(D336='club records'!$B$19, E336&lt;='club records'!$C$19), AND(D336='club records'!$B$20, E336&lt;='club records'!$C$20), AND(D336='club records'!$B$21, E336&lt;='club records'!$C$21))),"CR"," ")</f>
        <v xml:space="preserve"> </v>
      </c>
      <c r="N336" s="21" t="str">
        <f>IF(AND(A336=800, OR(AND(D336='club records'!$B$22, E336&lt;='club records'!$C$22), AND(D336='club records'!$B$23, E336&lt;='club records'!$C$23), AND(D336='club records'!$B$24, E336&lt;='club records'!$C$24), AND(D336='club records'!$B$25, E336&lt;='club records'!$C$25), AND(D336='club records'!$B$26, E336&lt;='club records'!$C$26))),"CR"," ")</f>
        <v xml:space="preserve"> </v>
      </c>
      <c r="O336" s="21" t="str">
        <f>IF(AND(A336=1200, AND(D336='club records'!$B$28, E336&lt;='club records'!$C$28)),"CR"," ")</f>
        <v xml:space="preserve"> </v>
      </c>
      <c r="P336" s="21" t="str">
        <f>IF(AND(A336=1500, OR(AND(D336='club records'!$B$29, E336&lt;='club records'!$C$29), AND(D336='club records'!$B$30, E336&lt;='club records'!$C$30), AND(D336='club records'!$B$31, E336&lt;='club records'!$C$31), AND(D336='club records'!$B$32, E336&lt;='club records'!$C$32), AND(D336='club records'!$B$33, E336&lt;='club records'!$C$33))),"CR"," ")</f>
        <v xml:space="preserve"> </v>
      </c>
      <c r="Q336" s="21" t="str">
        <f>IF(AND(A336="1M", AND(D336='club records'!$B$37,E336&lt;='club records'!$C$37)),"CR"," ")</f>
        <v xml:space="preserve"> </v>
      </c>
      <c r="R336" s="21" t="str">
        <f>IF(AND(A336=3000, OR(AND(D336='club records'!$B$39, E336&lt;='club records'!$C$39), AND(D336='club records'!$B$40, E336&lt;='club records'!$C$40), AND(D336='club records'!$B$41, E336&lt;='club records'!$C$41))),"CR"," ")</f>
        <v xml:space="preserve"> </v>
      </c>
      <c r="S336" s="21" t="str">
        <f>IF(AND(A336=5000, OR(AND(D336='club records'!$B$42, E336&lt;='club records'!$C$42), AND(D336='club records'!$B$43, E336&lt;='club records'!$C$43))),"CR"," ")</f>
        <v xml:space="preserve"> </v>
      </c>
      <c r="T336" s="21" t="str">
        <f>IF(AND(A336=10000, OR(AND(D336='club records'!$B$44, E336&lt;='club records'!$C$44), AND(D336='club records'!$B$45, E336&lt;='club records'!$C$45))),"CR"," ")</f>
        <v xml:space="preserve"> </v>
      </c>
      <c r="U336" s="22" t="str">
        <f>IF(AND(A336="high jump", OR(AND(D336='club records'!$F$1, E336&gt;='club records'!$G$1), AND(D336='club records'!$F$2, E336&gt;='club records'!$G$2), AND(D336='club records'!$F$3, E336&gt;='club records'!$G$3),AND(D336='club records'!$F$4, E336&gt;='club records'!$G$4), AND(D336='club records'!$F$5, E336&gt;='club records'!$G$5))), "CR", " ")</f>
        <v xml:space="preserve"> </v>
      </c>
      <c r="V336" s="22" t="str">
        <f>IF(AND(A336="long jump", OR(AND(D336='club records'!$F$6, E336&gt;='club records'!$G$6), AND(D336='club records'!$F$7, E336&gt;='club records'!$G$7), AND(D336='club records'!$F$8, E336&gt;='club records'!$G$8), AND(D336='club records'!$F$9, E336&gt;='club records'!$G$9), AND(D336='club records'!$F$10, E336&gt;='club records'!$G$10))), "CR", " ")</f>
        <v xml:space="preserve"> </v>
      </c>
      <c r="W336" s="22" t="str">
        <f>IF(AND(A336="triple jump", OR(AND(D336='club records'!$F$11, E336&gt;='club records'!$G$11), AND(D336='club records'!$F$12, E336&gt;='club records'!$G$12), AND(D336='club records'!$F$13, E336&gt;='club records'!$G$13), AND(D336='club records'!$F$14, E336&gt;='club records'!$G$14), AND(D336='club records'!$F$15, E336&gt;='club records'!$G$15))), "CR", " ")</f>
        <v xml:space="preserve"> </v>
      </c>
      <c r="X336" s="22" t="str">
        <f>IF(AND(A336="pole vault", OR(AND(D336='club records'!$F$16, E336&gt;='club records'!$G$16), AND(D336='club records'!$F$17, E336&gt;='club records'!$G$17), AND(D336='club records'!$F$18, E336&gt;='club records'!$G$18), AND(D336='club records'!$F$19, E336&gt;='club records'!$G$19), AND(D336='club records'!$F$20, E336&gt;='club records'!$G$20))), "CR", " ")</f>
        <v xml:space="preserve"> </v>
      </c>
      <c r="Y336" s="22" t="str">
        <f>IF(AND(A336="discus 0.75", AND(D336='club records'!$F$21, E336&gt;='club records'!$G$21)), "CR", " ")</f>
        <v xml:space="preserve"> </v>
      </c>
      <c r="Z336" s="22" t="str">
        <f>IF(AND(A336="discus 1", OR(AND(D336='club records'!$F$22, E336&gt;='club records'!$G$22), AND(D336='club records'!$F$23, E336&gt;='club records'!$G$23), AND(D336='club records'!$F$24, E336&gt;='club records'!$G$24), AND(D336='club records'!$F$25, E336&gt;='club records'!$G$25))), "CR", " ")</f>
        <v xml:space="preserve"> </v>
      </c>
      <c r="AA336" s="22" t="str">
        <f>IF(AND(A336="hammer 3", OR(AND(D336='club records'!$F$26, E336&gt;='club records'!$G$26), AND(D336='club records'!$F$27, E336&gt;='club records'!$G$27), AND(D336='club records'!$F$28, E336&gt;='club records'!$G$28))), "CR", " ")</f>
        <v xml:space="preserve"> </v>
      </c>
      <c r="AB336" s="22" t="str">
        <f>IF(AND(A336="hammer 4", OR(AND(D336='club records'!$F$29, E336&gt;='club records'!$G$29), AND(D336='club records'!$F$30, E336&gt;='club records'!$G$30))), "CR", " ")</f>
        <v xml:space="preserve"> </v>
      </c>
      <c r="AC336" s="22" t="str">
        <f>IF(AND(A336="javelin 400", AND(D336='club records'!$F$31, E336&gt;='club records'!$G$31)), "CR", " ")</f>
        <v xml:space="preserve"> </v>
      </c>
      <c r="AD336" s="22" t="str">
        <f>IF(AND(A336="javelin 500", OR(AND(D336='club records'!$F$32, E336&gt;='club records'!$G$32), AND(D336='club records'!$F$33, E336&gt;='club records'!$G$33))), "CR", " ")</f>
        <v xml:space="preserve"> </v>
      </c>
      <c r="AE336" s="22" t="str">
        <f>IF(AND(A336="javelin 600", OR(AND(D336='club records'!$F$34, E336&gt;='club records'!$G$34), AND(D336='club records'!$F$35, E336&gt;='club records'!$G$35))), "CR", " ")</f>
        <v xml:space="preserve"> </v>
      </c>
      <c r="AF336" s="22" t="str">
        <f>IF(AND(A336="shot 2.72", AND(D336='club records'!$F$36, E336&gt;='club records'!$G$36)), "CR", " ")</f>
        <v xml:space="preserve"> </v>
      </c>
      <c r="AG336" s="22" t="str">
        <f>IF(AND(A336="shot 3", OR(AND(D336='club records'!$F$37, E336&gt;='club records'!$G$37), AND(D336='club records'!$F$38, E336&gt;='club records'!$G$38))), "CR", " ")</f>
        <v xml:space="preserve"> </v>
      </c>
      <c r="AH336" s="22" t="str">
        <f>IF(AND(A336="shot 4", OR(AND(D336='club records'!$F$39, E336&gt;='club records'!$G$39), AND(D336='club records'!$F$40, E336&gt;='club records'!$G$40))), "CR", " ")</f>
        <v xml:space="preserve"> </v>
      </c>
      <c r="AI336" s="22" t="str">
        <f>IF(AND(A336="70H", AND(D336='club records'!$J$6, E336&lt;='club records'!$K$6)), "CR", " ")</f>
        <v xml:space="preserve"> </v>
      </c>
      <c r="AJ336" s="22" t="str">
        <f>IF(AND(A336="75H", AND(D336='club records'!$J$7, E336&lt;='club records'!$K$7)), "CR", " ")</f>
        <v xml:space="preserve"> </v>
      </c>
      <c r="AK336" s="22" t="str">
        <f>IF(AND(A336="80H", AND(D336='club records'!$J$8, E336&lt;='club records'!$K$8)), "CR", " ")</f>
        <v xml:space="preserve"> </v>
      </c>
      <c r="AL336" s="22" t="str">
        <f>IF(AND(A336="100H", OR(AND(D336='club records'!$J$9, E336&lt;='club records'!$K$9), AND(D336='club records'!$J$10, E336&lt;='club records'!$K$10))), "CR", " ")</f>
        <v xml:space="preserve"> </v>
      </c>
      <c r="AM336" s="22" t="str">
        <f>IF(AND(A336="300H", AND(D336='club records'!$J$11, E336&lt;='club records'!$K$11)), "CR", " ")</f>
        <v xml:space="preserve"> </v>
      </c>
      <c r="AN336" s="22" t="str">
        <f>IF(AND(A336="400H", OR(AND(D336='club records'!$J$12, E336&lt;='club records'!$K$12), AND(D336='club records'!$J$13, E336&lt;='club records'!$K$13), AND(D336='club records'!$J$14, E336&lt;='club records'!$K$14))), "CR", " ")</f>
        <v xml:space="preserve"> </v>
      </c>
      <c r="AO336" s="22" t="str">
        <f>IF(AND(A336="1500SC", OR(AND(D336='club records'!$J$15, E336&lt;='club records'!$K$15), AND(D336='club records'!$J$16, E336&lt;='club records'!$K$16))), "CR", " ")</f>
        <v xml:space="preserve"> </v>
      </c>
      <c r="AP336" s="22" t="str">
        <f>IF(AND(A336="2000SC", OR(AND(D336='club records'!$J$18, E336&lt;='club records'!$K$18), AND(D336='club records'!$J$19, E336&lt;='club records'!$K$19))), "CR", " ")</f>
        <v xml:space="preserve"> </v>
      </c>
      <c r="AQ336" s="22" t="str">
        <f>IF(AND(A336="3000SC", AND(D336='club records'!$J$21, E336&lt;='club records'!$K$21)), "CR", " ")</f>
        <v xml:space="preserve"> </v>
      </c>
      <c r="AR336" s="21" t="str">
        <f>IF(AND(A336="4x100", OR(AND(D336='club records'!$N$1, E336&lt;='club records'!$O$1), AND(D336='club records'!$N$2, E336&lt;='club records'!$O$2), AND(D336='club records'!$N$3, E336&lt;='club records'!$O$3), AND(D336='club records'!$N$4, E336&lt;='club records'!$O$4), AND(D336='club records'!$N$5, E336&lt;='club records'!$O$5))), "CR", " ")</f>
        <v xml:space="preserve"> </v>
      </c>
      <c r="AS336" s="21" t="str">
        <f>IF(AND(A336="4x200", OR(AND(D336='club records'!$N$6, E336&lt;='club records'!$O$6), AND(D336='club records'!$N$7, E336&lt;='club records'!$O$7), AND(D336='club records'!$N$8, E336&lt;='club records'!$O$8), AND(D336='club records'!$N$9, E336&lt;='club records'!$O$9), AND(D336='club records'!$N$10, E336&lt;='club records'!$O$10))), "CR", " ")</f>
        <v xml:space="preserve"> </v>
      </c>
      <c r="AT336" s="21" t="str">
        <f>IF(AND(A336="4x300", OR(AND(D336='club records'!$N$11, E336&lt;='club records'!$O$11), AND(D336='club records'!$N$12, E336&lt;='club records'!$O$12))), "CR", " ")</f>
        <v xml:space="preserve"> </v>
      </c>
      <c r="AU336" s="21" t="str">
        <f>IF(AND(A336="4x400", OR(AND(D336='club records'!$N$13, E336&lt;='club records'!$O$13), AND(D336='club records'!$N$14, E336&lt;='club records'!$O$14), AND(D336='club records'!$N$15, E336&lt;='club records'!$O$15))), "CR", " ")</f>
        <v xml:space="preserve"> </v>
      </c>
      <c r="AV336" s="21" t="str">
        <f>IF(AND(A336="3x800", OR(AND(D336='club records'!$N$16, E336&lt;='club records'!$O$16), AND(D336='club records'!$N$17, E336&lt;='club records'!$O$17), AND(D336='club records'!$N$18, E336&lt;='club records'!$O$18), AND(D336='club records'!$N$19, E336&lt;='club records'!$O$19))), "CR", " ")</f>
        <v xml:space="preserve"> </v>
      </c>
      <c r="AW336" s="21" t="str">
        <f>IF(AND(A336="pentathlon", OR(AND(D336='club records'!$N$21, E336&gt;='club records'!$O$21), AND(D336='club records'!$N$22, E336&gt;='club records'!$O$22), AND(D336='club records'!$N$23, E336&gt;='club records'!$O$23), AND(D336='club records'!$N$24, E336&gt;='club records'!$O$24), AND(D336='club records'!$N$25, E336&gt;='club records'!$O$25))), "CR", " ")</f>
        <v xml:space="preserve"> </v>
      </c>
      <c r="AX336" s="21" t="str">
        <f>IF(AND(A336="heptathlon", OR(AND(D336='club records'!$N$26, E336&gt;='club records'!$O$26), AND(D336='club records'!$N$27, E336&gt;='club records'!$O$27), AND(D336='club records'!$N$28, E336&gt;='club records'!$O$28), )), "CR", " ")</f>
        <v xml:space="preserve"> </v>
      </c>
    </row>
    <row r="337" spans="1:50" ht="15" x14ac:dyDescent="0.25">
      <c r="A337" s="2">
        <v>800</v>
      </c>
      <c r="B337" s="2" t="s">
        <v>12</v>
      </c>
      <c r="C337" s="2" t="s">
        <v>13</v>
      </c>
      <c r="D337" s="13" t="s">
        <v>50</v>
      </c>
      <c r="E337" s="14" t="s">
        <v>324</v>
      </c>
      <c r="F337" s="19">
        <v>39903</v>
      </c>
      <c r="G337" s="2" t="s">
        <v>294</v>
      </c>
      <c r="H337" s="2" t="s">
        <v>295</v>
      </c>
      <c r="I337" s="20" t="str">
        <f>IF(OR(K337="CR", J337="CR", L337="CR", M337="CR", N337="CR", O337="CR", P337="CR", Q337="CR", R337="CR", S337="CR",T337="CR", U337="CR", V337="CR", W337="CR", X337="CR", Y337="CR", Z337="CR", AA337="CR", AB337="CR", AC337="CR", AD337="CR", AE337="CR", AF337="CR", AG337="CR", AH337="CR", AI337="CR", AJ337="CR", AK337="CR", AL337="CR", AM337="CR", AN337="CR", AO337="CR", AP337="CR", AQ337="CR", AR337="CR", AS337="CR", AT337="CR", AU337="CR", AV337="CR", AW337="CR", AX337="CR"), "***CLUB RECORD***", "")</f>
        <v/>
      </c>
      <c r="J337" s="21" t="str">
        <f>IF(AND(A337=100, OR(AND(D337='club records'!$B$6, E337&lt;='club records'!$C$6), AND(D337='club records'!$B$7, E337&lt;='club records'!$C$7), AND(D337='club records'!$B$8, E337&lt;='club records'!$C$8), AND(D337='club records'!$B$9, E337&lt;='club records'!$C$9), AND(D337='club records'!$B$10, E337&lt;='club records'!$C$10))),"CR"," ")</f>
        <v xml:space="preserve"> </v>
      </c>
      <c r="K337" s="21" t="str">
        <f>IF(AND(A337=200, OR(AND(D337='club records'!$B$11, E337&lt;='club records'!$C$11), AND(D337='club records'!$B$12, E337&lt;='club records'!$C$12), AND(D337='club records'!$B$13, E337&lt;='club records'!$C$13), AND(D337='club records'!$B$14, E337&lt;='club records'!$C$14), AND(D337='club records'!$B$15, E337&lt;='club records'!$C$15))),"CR"," ")</f>
        <v xml:space="preserve"> </v>
      </c>
      <c r="L337" s="21" t="str">
        <f>IF(AND(A337=300, OR(AND(D337='club records'!$B$16, E337&lt;='club records'!$C$16), AND(D337='club records'!$B$17, E337&lt;='club records'!$C$17))),"CR"," ")</f>
        <v xml:space="preserve"> </v>
      </c>
      <c r="M337" s="21" t="str">
        <f>IF(AND(A337=400, OR(AND(D337='club records'!$B$19, E337&lt;='club records'!$C$19), AND(D337='club records'!$B$20, E337&lt;='club records'!$C$20), AND(D337='club records'!$B$21, E337&lt;='club records'!$C$21))),"CR"," ")</f>
        <v xml:space="preserve"> </v>
      </c>
      <c r="N337" s="21" t="str">
        <f>IF(AND(A337=800, OR(AND(D337='club records'!$B$22, E337&lt;='club records'!$C$22), AND(D337='club records'!$B$23, E337&lt;='club records'!$C$23), AND(D337='club records'!$B$24, E337&lt;='club records'!$C$24), AND(D337='club records'!$B$25, E337&lt;='club records'!$C$25), AND(D337='club records'!$B$26, E337&lt;='club records'!$C$26))),"CR"," ")</f>
        <v xml:space="preserve"> </v>
      </c>
      <c r="O337" s="21" t="str">
        <f>IF(AND(A337=1200, AND(D337='club records'!$B$28, E337&lt;='club records'!$C$28)),"CR"," ")</f>
        <v xml:space="preserve"> </v>
      </c>
      <c r="P337" s="21" t="str">
        <f>IF(AND(A337=1500, OR(AND(D337='club records'!$B$29, E337&lt;='club records'!$C$29), AND(D337='club records'!$B$30, E337&lt;='club records'!$C$30), AND(D337='club records'!$B$31, E337&lt;='club records'!$C$31), AND(D337='club records'!$B$32, E337&lt;='club records'!$C$32), AND(D337='club records'!$B$33, E337&lt;='club records'!$C$33))),"CR"," ")</f>
        <v xml:space="preserve"> </v>
      </c>
      <c r="Q337" s="21" t="str">
        <f>IF(AND(A337="1M", AND(D337='club records'!$B$37,E337&lt;='club records'!$C$37)),"CR"," ")</f>
        <v xml:space="preserve"> </v>
      </c>
      <c r="R337" s="21" t="str">
        <f>IF(AND(A337=3000, OR(AND(D337='club records'!$B$39, E337&lt;='club records'!$C$39), AND(D337='club records'!$B$40, E337&lt;='club records'!$C$40), AND(D337='club records'!$B$41, E337&lt;='club records'!$C$41))),"CR"," ")</f>
        <v xml:space="preserve"> </v>
      </c>
      <c r="S337" s="21" t="str">
        <f>IF(AND(A337=5000, OR(AND(D337='club records'!$B$42, E337&lt;='club records'!$C$42), AND(D337='club records'!$B$43, E337&lt;='club records'!$C$43))),"CR"," ")</f>
        <v xml:space="preserve"> </v>
      </c>
      <c r="T337" s="21" t="str">
        <f>IF(AND(A337=10000, OR(AND(D337='club records'!$B$44, E337&lt;='club records'!$C$44), AND(D337='club records'!$B$45, E337&lt;='club records'!$C$45))),"CR"," ")</f>
        <v xml:space="preserve"> </v>
      </c>
      <c r="U337" s="22" t="str">
        <f>IF(AND(A337="high jump", OR(AND(D337='club records'!$F$1, E337&gt;='club records'!$G$1), AND(D337='club records'!$F$2, E337&gt;='club records'!$G$2), AND(D337='club records'!$F$3, E337&gt;='club records'!$G$3),AND(D337='club records'!$F$4, E337&gt;='club records'!$G$4), AND(D337='club records'!$F$5, E337&gt;='club records'!$G$5))), "CR", " ")</f>
        <v xml:space="preserve"> </v>
      </c>
      <c r="V337" s="22" t="str">
        <f>IF(AND(A337="long jump", OR(AND(D337='club records'!$F$6, E337&gt;='club records'!$G$6), AND(D337='club records'!$F$7, E337&gt;='club records'!$G$7), AND(D337='club records'!$F$8, E337&gt;='club records'!$G$8), AND(D337='club records'!$F$9, E337&gt;='club records'!$G$9), AND(D337='club records'!$F$10, E337&gt;='club records'!$G$10))), "CR", " ")</f>
        <v xml:space="preserve"> </v>
      </c>
      <c r="W337" s="22" t="str">
        <f>IF(AND(A337="triple jump", OR(AND(D337='club records'!$F$11, E337&gt;='club records'!$G$11), AND(D337='club records'!$F$12, E337&gt;='club records'!$G$12), AND(D337='club records'!$F$13, E337&gt;='club records'!$G$13), AND(D337='club records'!$F$14, E337&gt;='club records'!$G$14), AND(D337='club records'!$F$15, E337&gt;='club records'!$G$15))), "CR", " ")</f>
        <v xml:space="preserve"> </v>
      </c>
      <c r="X337" s="22" t="str">
        <f>IF(AND(A337="pole vault", OR(AND(D337='club records'!$F$16, E337&gt;='club records'!$G$16), AND(D337='club records'!$F$17, E337&gt;='club records'!$G$17), AND(D337='club records'!$F$18, E337&gt;='club records'!$G$18), AND(D337='club records'!$F$19, E337&gt;='club records'!$G$19), AND(D337='club records'!$F$20, E337&gt;='club records'!$G$20))), "CR", " ")</f>
        <v xml:space="preserve"> </v>
      </c>
      <c r="Y337" s="22" t="str">
        <f>IF(AND(A337="discus 0.75", AND(D337='club records'!$F$21, E337&gt;='club records'!$G$21)), "CR", " ")</f>
        <v xml:space="preserve"> </v>
      </c>
      <c r="Z337" s="22" t="str">
        <f>IF(AND(A337="discus 1", OR(AND(D337='club records'!$F$22, E337&gt;='club records'!$G$22), AND(D337='club records'!$F$23, E337&gt;='club records'!$G$23), AND(D337='club records'!$F$24, E337&gt;='club records'!$G$24), AND(D337='club records'!$F$25, E337&gt;='club records'!$G$25))), "CR", " ")</f>
        <v xml:space="preserve"> </v>
      </c>
      <c r="AA337" s="22" t="str">
        <f>IF(AND(A337="hammer 3", OR(AND(D337='club records'!$F$26, E337&gt;='club records'!$G$26), AND(D337='club records'!$F$27, E337&gt;='club records'!$G$27), AND(D337='club records'!$F$28, E337&gt;='club records'!$G$28))), "CR", " ")</f>
        <v xml:space="preserve"> </v>
      </c>
      <c r="AB337" s="22" t="str">
        <f>IF(AND(A337="hammer 4", OR(AND(D337='club records'!$F$29, E337&gt;='club records'!$G$29), AND(D337='club records'!$F$30, E337&gt;='club records'!$G$30))), "CR", " ")</f>
        <v xml:space="preserve"> </v>
      </c>
      <c r="AC337" s="22" t="str">
        <f>IF(AND(A337="javelin 400", AND(D337='club records'!$F$31, E337&gt;='club records'!$G$31)), "CR", " ")</f>
        <v xml:space="preserve"> </v>
      </c>
      <c r="AD337" s="22" t="str">
        <f>IF(AND(A337="javelin 500", OR(AND(D337='club records'!$F$32, E337&gt;='club records'!$G$32), AND(D337='club records'!$F$33, E337&gt;='club records'!$G$33))), "CR", " ")</f>
        <v xml:space="preserve"> </v>
      </c>
      <c r="AE337" s="22" t="str">
        <f>IF(AND(A337="javelin 600", OR(AND(D337='club records'!$F$34, E337&gt;='club records'!$G$34), AND(D337='club records'!$F$35, E337&gt;='club records'!$G$35))), "CR", " ")</f>
        <v xml:space="preserve"> </v>
      </c>
      <c r="AF337" s="22" t="str">
        <f>IF(AND(A337="shot 2.72", AND(D337='club records'!$F$36, E337&gt;='club records'!$G$36)), "CR", " ")</f>
        <v xml:space="preserve"> </v>
      </c>
      <c r="AG337" s="22" t="str">
        <f>IF(AND(A337="shot 3", OR(AND(D337='club records'!$F$37, E337&gt;='club records'!$G$37), AND(D337='club records'!$F$38, E337&gt;='club records'!$G$38))), "CR", " ")</f>
        <v xml:space="preserve"> </v>
      </c>
      <c r="AH337" s="22" t="str">
        <f>IF(AND(A337="shot 4", OR(AND(D337='club records'!$F$39, E337&gt;='club records'!$G$39), AND(D337='club records'!$F$40, E337&gt;='club records'!$G$40))), "CR", " ")</f>
        <v xml:space="preserve"> </v>
      </c>
      <c r="AI337" s="22" t="str">
        <f>IF(AND(A337="70H", AND(D337='club records'!$J$6, E337&lt;='club records'!$K$6)), "CR", " ")</f>
        <v xml:space="preserve"> </v>
      </c>
      <c r="AJ337" s="22" t="str">
        <f>IF(AND(A337="75H", AND(D337='club records'!$J$7, E337&lt;='club records'!$K$7)), "CR", " ")</f>
        <v xml:space="preserve"> </v>
      </c>
      <c r="AK337" s="22" t="str">
        <f>IF(AND(A337="80H", AND(D337='club records'!$J$8, E337&lt;='club records'!$K$8)), "CR", " ")</f>
        <v xml:space="preserve"> </v>
      </c>
      <c r="AL337" s="22" t="str">
        <f>IF(AND(A337="100H", OR(AND(D337='club records'!$J$9, E337&lt;='club records'!$K$9), AND(D337='club records'!$J$10, E337&lt;='club records'!$K$10))), "CR", " ")</f>
        <v xml:space="preserve"> </v>
      </c>
      <c r="AM337" s="22" t="str">
        <f>IF(AND(A337="300H", AND(D337='club records'!$J$11, E337&lt;='club records'!$K$11)), "CR", " ")</f>
        <v xml:space="preserve"> </v>
      </c>
      <c r="AN337" s="22" t="str">
        <f>IF(AND(A337="400H", OR(AND(D337='club records'!$J$12, E337&lt;='club records'!$K$12), AND(D337='club records'!$J$13, E337&lt;='club records'!$K$13), AND(D337='club records'!$J$14, E337&lt;='club records'!$K$14))), "CR", " ")</f>
        <v xml:space="preserve"> </v>
      </c>
      <c r="AO337" s="22" t="str">
        <f>IF(AND(A337="1500SC", OR(AND(D337='club records'!$J$15, E337&lt;='club records'!$K$15), AND(D337='club records'!$J$16, E337&lt;='club records'!$K$16))), "CR", " ")</f>
        <v xml:space="preserve"> </v>
      </c>
      <c r="AP337" s="22" t="str">
        <f>IF(AND(A337="2000SC", OR(AND(D337='club records'!$J$18, E337&lt;='club records'!$K$18), AND(D337='club records'!$J$19, E337&lt;='club records'!$K$19))), "CR", " ")</f>
        <v xml:space="preserve"> </v>
      </c>
      <c r="AQ337" s="22" t="str">
        <f>IF(AND(A337="3000SC", AND(D337='club records'!$J$21, E337&lt;='club records'!$K$21)), "CR", " ")</f>
        <v xml:space="preserve"> </v>
      </c>
      <c r="AR337" s="21" t="str">
        <f>IF(AND(A337="4x100", OR(AND(D337='club records'!$N$1, E337&lt;='club records'!$O$1), AND(D337='club records'!$N$2, E337&lt;='club records'!$O$2), AND(D337='club records'!$N$3, E337&lt;='club records'!$O$3), AND(D337='club records'!$N$4, E337&lt;='club records'!$O$4), AND(D337='club records'!$N$5, E337&lt;='club records'!$O$5))), "CR", " ")</f>
        <v xml:space="preserve"> </v>
      </c>
      <c r="AS337" s="21" t="str">
        <f>IF(AND(A337="4x200", OR(AND(D337='club records'!$N$6, E337&lt;='club records'!$O$6), AND(D337='club records'!$N$7, E337&lt;='club records'!$O$7), AND(D337='club records'!$N$8, E337&lt;='club records'!$O$8), AND(D337='club records'!$N$9, E337&lt;='club records'!$O$9), AND(D337='club records'!$N$10, E337&lt;='club records'!$O$10))), "CR", " ")</f>
        <v xml:space="preserve"> </v>
      </c>
      <c r="AT337" s="21" t="str">
        <f>IF(AND(A337="4x300", OR(AND(D337='club records'!$N$11, E337&lt;='club records'!$O$11), AND(D337='club records'!$N$12, E337&lt;='club records'!$O$12))), "CR", " ")</f>
        <v xml:space="preserve"> </v>
      </c>
      <c r="AU337" s="21" t="str">
        <f>IF(AND(A337="4x400", OR(AND(D337='club records'!$N$13, E337&lt;='club records'!$O$13), AND(D337='club records'!$N$14, E337&lt;='club records'!$O$14), AND(D337='club records'!$N$15, E337&lt;='club records'!$O$15))), "CR", " ")</f>
        <v xml:space="preserve"> </v>
      </c>
      <c r="AV337" s="21" t="str">
        <f>IF(AND(A337="3x800", OR(AND(D337='club records'!$N$16, E337&lt;='club records'!$O$16), AND(D337='club records'!$N$17, E337&lt;='club records'!$O$17), AND(D337='club records'!$N$18, E337&lt;='club records'!$O$18), AND(D337='club records'!$N$19, E337&lt;='club records'!$O$19))), "CR", " ")</f>
        <v xml:space="preserve"> </v>
      </c>
      <c r="AW337" s="21" t="str">
        <f>IF(AND(A337="pentathlon", OR(AND(D337='club records'!$N$21, E337&gt;='club records'!$O$21), AND(D337='club records'!$N$22, E337&gt;='club records'!$O$22), AND(D337='club records'!$N$23, E337&gt;='club records'!$O$23), AND(D337='club records'!$N$24, E337&gt;='club records'!$O$24), AND(D337='club records'!$N$25, E337&gt;='club records'!$O$25))), "CR", " ")</f>
        <v xml:space="preserve"> </v>
      </c>
      <c r="AX337" s="21" t="str">
        <f>IF(AND(A337="heptathlon", OR(AND(D337='club records'!$N$26, E337&gt;='club records'!$O$26), AND(D337='club records'!$N$27, E337&gt;='club records'!$O$27), AND(D337='club records'!$N$28, E337&gt;='club records'!$O$28), )), "CR", " ")</f>
        <v xml:space="preserve"> </v>
      </c>
    </row>
    <row r="338" spans="1:50" ht="15" x14ac:dyDescent="0.25">
      <c r="A338" s="2">
        <v>800</v>
      </c>
      <c r="B338" s="2" t="s">
        <v>29</v>
      </c>
      <c r="C338" s="2" t="s">
        <v>34</v>
      </c>
      <c r="D338" s="13" t="s">
        <v>50</v>
      </c>
      <c r="E338" s="14" t="s">
        <v>325</v>
      </c>
      <c r="F338" s="19">
        <v>39903</v>
      </c>
      <c r="G338" s="2" t="s">
        <v>294</v>
      </c>
      <c r="H338" s="2" t="s">
        <v>295</v>
      </c>
      <c r="I338" s="20" t="str">
        <f>IF(OR(K338="CR", J338="CR", L338="CR", M338="CR", N338="CR", O338="CR", P338="CR", Q338="CR", R338="CR", S338="CR",T338="CR", U338="CR", V338="CR", W338="CR", X338="CR", Y338="CR", Z338="CR", AA338="CR", AB338="CR", AC338="CR", AD338="CR", AE338="CR", AF338="CR", AG338="CR", AH338="CR", AI338="CR", AJ338="CR", AK338="CR", AL338="CR", AM338="CR", AN338="CR", AO338="CR", AP338="CR", AQ338="CR", AR338="CR", AS338="CR", AT338="CR", AU338="CR", AV338="CR", AW338="CR", AX338="CR"), "***CLUB RECORD***", "")</f>
        <v/>
      </c>
      <c r="J338" s="21" t="str">
        <f>IF(AND(A338=100, OR(AND(D338='club records'!$B$6, E338&lt;='club records'!$C$6), AND(D338='club records'!$B$7, E338&lt;='club records'!$C$7), AND(D338='club records'!$B$8, E338&lt;='club records'!$C$8), AND(D338='club records'!$B$9, E338&lt;='club records'!$C$9), AND(D338='club records'!$B$10, E338&lt;='club records'!$C$10))),"CR"," ")</f>
        <v xml:space="preserve"> </v>
      </c>
      <c r="K338" s="21" t="str">
        <f>IF(AND(A338=200, OR(AND(D338='club records'!$B$11, E338&lt;='club records'!$C$11), AND(D338='club records'!$B$12, E338&lt;='club records'!$C$12), AND(D338='club records'!$B$13, E338&lt;='club records'!$C$13), AND(D338='club records'!$B$14, E338&lt;='club records'!$C$14), AND(D338='club records'!$B$15, E338&lt;='club records'!$C$15))),"CR"," ")</f>
        <v xml:space="preserve"> </v>
      </c>
      <c r="L338" s="21" t="str">
        <f>IF(AND(A338=300, OR(AND(D338='club records'!$B$16, E338&lt;='club records'!$C$16), AND(D338='club records'!$B$17, E338&lt;='club records'!$C$17))),"CR"," ")</f>
        <v xml:space="preserve"> </v>
      </c>
      <c r="M338" s="21" t="str">
        <f>IF(AND(A338=400, OR(AND(D338='club records'!$B$19, E338&lt;='club records'!$C$19), AND(D338='club records'!$B$20, E338&lt;='club records'!$C$20), AND(D338='club records'!$B$21, E338&lt;='club records'!$C$21))),"CR"," ")</f>
        <v xml:space="preserve"> </v>
      </c>
      <c r="N338" s="21" t="str">
        <f>IF(AND(A338=800, OR(AND(D338='club records'!$B$22, E338&lt;='club records'!$C$22), AND(D338='club records'!$B$23, E338&lt;='club records'!$C$23), AND(D338='club records'!$B$24, E338&lt;='club records'!$C$24), AND(D338='club records'!$B$25, E338&lt;='club records'!$C$25), AND(D338='club records'!$B$26, E338&lt;='club records'!$C$26))),"CR"," ")</f>
        <v xml:space="preserve"> </v>
      </c>
      <c r="O338" s="21" t="str">
        <f>IF(AND(A338=1200, AND(D338='club records'!$B$28, E338&lt;='club records'!$C$28)),"CR"," ")</f>
        <v xml:space="preserve"> </v>
      </c>
      <c r="P338" s="21" t="str">
        <f>IF(AND(A338=1500, OR(AND(D338='club records'!$B$29, E338&lt;='club records'!$C$29), AND(D338='club records'!$B$30, E338&lt;='club records'!$C$30), AND(D338='club records'!$B$31, E338&lt;='club records'!$C$31), AND(D338='club records'!$B$32, E338&lt;='club records'!$C$32), AND(D338='club records'!$B$33, E338&lt;='club records'!$C$33))),"CR"," ")</f>
        <v xml:space="preserve"> </v>
      </c>
      <c r="Q338" s="21" t="str">
        <f>IF(AND(A338="1M", AND(D338='club records'!$B$37,E338&lt;='club records'!$C$37)),"CR"," ")</f>
        <v xml:space="preserve"> </v>
      </c>
      <c r="R338" s="21" t="str">
        <f>IF(AND(A338=3000, OR(AND(D338='club records'!$B$39, E338&lt;='club records'!$C$39), AND(D338='club records'!$B$40, E338&lt;='club records'!$C$40), AND(D338='club records'!$B$41, E338&lt;='club records'!$C$41))),"CR"," ")</f>
        <v xml:space="preserve"> </v>
      </c>
      <c r="S338" s="21" t="str">
        <f>IF(AND(A338=5000, OR(AND(D338='club records'!$B$42, E338&lt;='club records'!$C$42), AND(D338='club records'!$B$43, E338&lt;='club records'!$C$43))),"CR"," ")</f>
        <v xml:space="preserve"> </v>
      </c>
      <c r="T338" s="21" t="str">
        <f>IF(AND(A338=10000, OR(AND(D338='club records'!$B$44, E338&lt;='club records'!$C$44), AND(D338='club records'!$B$45, E338&lt;='club records'!$C$45))),"CR"," ")</f>
        <v xml:space="preserve"> </v>
      </c>
      <c r="U338" s="22" t="str">
        <f>IF(AND(A338="high jump", OR(AND(D338='club records'!$F$1, E338&gt;='club records'!$G$1), AND(D338='club records'!$F$2, E338&gt;='club records'!$G$2), AND(D338='club records'!$F$3, E338&gt;='club records'!$G$3),AND(D338='club records'!$F$4, E338&gt;='club records'!$G$4), AND(D338='club records'!$F$5, E338&gt;='club records'!$G$5))), "CR", " ")</f>
        <v xml:space="preserve"> </v>
      </c>
      <c r="V338" s="22" t="str">
        <f>IF(AND(A338="long jump", OR(AND(D338='club records'!$F$6, E338&gt;='club records'!$G$6), AND(D338='club records'!$F$7, E338&gt;='club records'!$G$7), AND(D338='club records'!$F$8, E338&gt;='club records'!$G$8), AND(D338='club records'!$F$9, E338&gt;='club records'!$G$9), AND(D338='club records'!$F$10, E338&gt;='club records'!$G$10))), "CR", " ")</f>
        <v xml:space="preserve"> </v>
      </c>
      <c r="W338" s="22" t="str">
        <f>IF(AND(A338="triple jump", OR(AND(D338='club records'!$F$11, E338&gt;='club records'!$G$11), AND(D338='club records'!$F$12, E338&gt;='club records'!$G$12), AND(D338='club records'!$F$13, E338&gt;='club records'!$G$13), AND(D338='club records'!$F$14, E338&gt;='club records'!$G$14), AND(D338='club records'!$F$15, E338&gt;='club records'!$G$15))), "CR", " ")</f>
        <v xml:space="preserve"> </v>
      </c>
      <c r="X338" s="22" t="str">
        <f>IF(AND(A338="pole vault", OR(AND(D338='club records'!$F$16, E338&gt;='club records'!$G$16), AND(D338='club records'!$F$17, E338&gt;='club records'!$G$17), AND(D338='club records'!$F$18, E338&gt;='club records'!$G$18), AND(D338='club records'!$F$19, E338&gt;='club records'!$G$19), AND(D338='club records'!$F$20, E338&gt;='club records'!$G$20))), "CR", " ")</f>
        <v xml:space="preserve"> </v>
      </c>
      <c r="Y338" s="22" t="str">
        <f>IF(AND(A338="discus 0.75", AND(D338='club records'!$F$21, E338&gt;='club records'!$G$21)), "CR", " ")</f>
        <v xml:space="preserve"> </v>
      </c>
      <c r="Z338" s="22" t="str">
        <f>IF(AND(A338="discus 1", OR(AND(D338='club records'!$F$22, E338&gt;='club records'!$G$22), AND(D338='club records'!$F$23, E338&gt;='club records'!$G$23), AND(D338='club records'!$F$24, E338&gt;='club records'!$G$24), AND(D338='club records'!$F$25, E338&gt;='club records'!$G$25))), "CR", " ")</f>
        <v xml:space="preserve"> </v>
      </c>
      <c r="AA338" s="22" t="str">
        <f>IF(AND(A338="hammer 3", OR(AND(D338='club records'!$F$26, E338&gt;='club records'!$G$26), AND(D338='club records'!$F$27, E338&gt;='club records'!$G$27), AND(D338='club records'!$F$28, E338&gt;='club records'!$G$28))), "CR", " ")</f>
        <v xml:space="preserve"> </v>
      </c>
      <c r="AB338" s="22" t="str">
        <f>IF(AND(A338="hammer 4", OR(AND(D338='club records'!$F$29, E338&gt;='club records'!$G$29), AND(D338='club records'!$F$30, E338&gt;='club records'!$G$30))), "CR", " ")</f>
        <v xml:space="preserve"> </v>
      </c>
      <c r="AC338" s="22" t="str">
        <f>IF(AND(A338="javelin 400", AND(D338='club records'!$F$31, E338&gt;='club records'!$G$31)), "CR", " ")</f>
        <v xml:space="preserve"> </v>
      </c>
      <c r="AD338" s="22" t="str">
        <f>IF(AND(A338="javelin 500", OR(AND(D338='club records'!$F$32, E338&gt;='club records'!$G$32), AND(D338='club records'!$F$33, E338&gt;='club records'!$G$33))), "CR", " ")</f>
        <v xml:space="preserve"> </v>
      </c>
      <c r="AE338" s="22" t="str">
        <f>IF(AND(A338="javelin 600", OR(AND(D338='club records'!$F$34, E338&gt;='club records'!$G$34), AND(D338='club records'!$F$35, E338&gt;='club records'!$G$35))), "CR", " ")</f>
        <v xml:space="preserve"> </v>
      </c>
      <c r="AF338" s="22" t="str">
        <f>IF(AND(A338="shot 2.72", AND(D338='club records'!$F$36, E338&gt;='club records'!$G$36)), "CR", " ")</f>
        <v xml:space="preserve"> </v>
      </c>
      <c r="AG338" s="22" t="str">
        <f>IF(AND(A338="shot 3", OR(AND(D338='club records'!$F$37, E338&gt;='club records'!$G$37), AND(D338='club records'!$F$38, E338&gt;='club records'!$G$38))), "CR", " ")</f>
        <v xml:space="preserve"> </v>
      </c>
      <c r="AH338" s="22" t="str">
        <f>IF(AND(A338="shot 4", OR(AND(D338='club records'!$F$39, E338&gt;='club records'!$G$39), AND(D338='club records'!$F$40, E338&gt;='club records'!$G$40))), "CR", " ")</f>
        <v xml:space="preserve"> </v>
      </c>
      <c r="AI338" s="22" t="str">
        <f>IF(AND(A338="70H", AND(D338='club records'!$J$6, E338&lt;='club records'!$K$6)), "CR", " ")</f>
        <v xml:space="preserve"> </v>
      </c>
      <c r="AJ338" s="22" t="str">
        <f>IF(AND(A338="75H", AND(D338='club records'!$J$7, E338&lt;='club records'!$K$7)), "CR", " ")</f>
        <v xml:space="preserve"> </v>
      </c>
      <c r="AK338" s="22" t="str">
        <f>IF(AND(A338="80H", AND(D338='club records'!$J$8, E338&lt;='club records'!$K$8)), "CR", " ")</f>
        <v xml:space="preserve"> </v>
      </c>
      <c r="AL338" s="22" t="str">
        <f>IF(AND(A338="100H", OR(AND(D338='club records'!$J$9, E338&lt;='club records'!$K$9), AND(D338='club records'!$J$10, E338&lt;='club records'!$K$10))), "CR", " ")</f>
        <v xml:space="preserve"> </v>
      </c>
      <c r="AM338" s="22" t="str">
        <f>IF(AND(A338="300H", AND(D338='club records'!$J$11, E338&lt;='club records'!$K$11)), "CR", " ")</f>
        <v xml:space="preserve"> </v>
      </c>
      <c r="AN338" s="22" t="str">
        <f>IF(AND(A338="400H", OR(AND(D338='club records'!$J$12, E338&lt;='club records'!$K$12), AND(D338='club records'!$J$13, E338&lt;='club records'!$K$13), AND(D338='club records'!$J$14, E338&lt;='club records'!$K$14))), "CR", " ")</f>
        <v xml:space="preserve"> </v>
      </c>
      <c r="AO338" s="22" t="str">
        <f>IF(AND(A338="1500SC", OR(AND(D338='club records'!$J$15, E338&lt;='club records'!$K$15), AND(D338='club records'!$J$16, E338&lt;='club records'!$K$16))), "CR", " ")</f>
        <v xml:space="preserve"> </v>
      </c>
      <c r="AP338" s="22" t="str">
        <f>IF(AND(A338="2000SC", OR(AND(D338='club records'!$J$18, E338&lt;='club records'!$K$18), AND(D338='club records'!$J$19, E338&lt;='club records'!$K$19))), "CR", " ")</f>
        <v xml:space="preserve"> </v>
      </c>
      <c r="AQ338" s="22" t="str">
        <f>IF(AND(A338="3000SC", AND(D338='club records'!$J$21, E338&lt;='club records'!$K$21)), "CR", " ")</f>
        <v xml:space="preserve"> </v>
      </c>
      <c r="AR338" s="21" t="str">
        <f>IF(AND(A338="4x100", OR(AND(D338='club records'!$N$1, E338&lt;='club records'!$O$1), AND(D338='club records'!$N$2, E338&lt;='club records'!$O$2), AND(D338='club records'!$N$3, E338&lt;='club records'!$O$3), AND(D338='club records'!$N$4, E338&lt;='club records'!$O$4), AND(D338='club records'!$N$5, E338&lt;='club records'!$O$5))), "CR", " ")</f>
        <v xml:space="preserve"> </v>
      </c>
      <c r="AS338" s="21" t="str">
        <f>IF(AND(A338="4x200", OR(AND(D338='club records'!$N$6, E338&lt;='club records'!$O$6), AND(D338='club records'!$N$7, E338&lt;='club records'!$O$7), AND(D338='club records'!$N$8, E338&lt;='club records'!$O$8), AND(D338='club records'!$N$9, E338&lt;='club records'!$O$9), AND(D338='club records'!$N$10, E338&lt;='club records'!$O$10))), "CR", " ")</f>
        <v xml:space="preserve"> </v>
      </c>
      <c r="AT338" s="21" t="str">
        <f>IF(AND(A338="4x300", OR(AND(D338='club records'!$N$11, E338&lt;='club records'!$O$11), AND(D338='club records'!$N$12, E338&lt;='club records'!$O$12))), "CR", " ")</f>
        <v xml:space="preserve"> </v>
      </c>
      <c r="AU338" s="21" t="str">
        <f>IF(AND(A338="4x400", OR(AND(D338='club records'!$N$13, E338&lt;='club records'!$O$13), AND(D338='club records'!$N$14, E338&lt;='club records'!$O$14), AND(D338='club records'!$N$15, E338&lt;='club records'!$O$15))), "CR", " ")</f>
        <v xml:space="preserve"> </v>
      </c>
      <c r="AV338" s="21" t="str">
        <f>IF(AND(A338="3x800", OR(AND(D338='club records'!$N$16, E338&lt;='club records'!$O$16), AND(D338='club records'!$N$17, E338&lt;='club records'!$O$17), AND(D338='club records'!$N$18, E338&lt;='club records'!$O$18), AND(D338='club records'!$N$19, E338&lt;='club records'!$O$19))), "CR", " ")</f>
        <v xml:space="preserve"> </v>
      </c>
      <c r="AW338" s="21" t="str">
        <f>IF(AND(A338="pentathlon", OR(AND(D338='club records'!$N$21, E338&gt;='club records'!$O$21), AND(D338='club records'!$N$22, E338&gt;='club records'!$O$22), AND(D338='club records'!$N$23, E338&gt;='club records'!$O$23), AND(D338='club records'!$N$24, E338&gt;='club records'!$O$24), AND(D338='club records'!$N$25, E338&gt;='club records'!$O$25))), "CR", " ")</f>
        <v xml:space="preserve"> </v>
      </c>
      <c r="AX338" s="21" t="str">
        <f>IF(AND(A338="heptathlon", OR(AND(D338='club records'!$N$26, E338&gt;='club records'!$O$26), AND(D338='club records'!$N$27, E338&gt;='club records'!$O$27), AND(D338='club records'!$N$28, E338&gt;='club records'!$O$28), )), "CR", " ")</f>
        <v xml:space="preserve"> </v>
      </c>
    </row>
    <row r="339" spans="1:50" ht="15" x14ac:dyDescent="0.25">
      <c r="A339" s="2">
        <v>800</v>
      </c>
      <c r="B339" s="2" t="s">
        <v>102</v>
      </c>
      <c r="C339" s="2" t="s">
        <v>216</v>
      </c>
      <c r="D339" s="13" t="s">
        <v>50</v>
      </c>
      <c r="E339" s="14" t="s">
        <v>393</v>
      </c>
      <c r="F339" s="19">
        <v>43604</v>
      </c>
      <c r="G339" s="2" t="s">
        <v>341</v>
      </c>
      <c r="H339" s="2" t="s">
        <v>396</v>
      </c>
      <c r="I339" s="20" t="str">
        <f>IF(OR(K339="CR", J339="CR", L339="CR", M339="CR", N339="CR", O339="CR", P339="CR", Q339="CR", R339="CR", S339="CR",T339="CR", U339="CR", V339="CR", W339="CR", X339="CR", Y339="CR", Z339="CR", AA339="CR", AB339="CR", AC339="CR", AD339="CR", AE339="CR", AF339="CR", AG339="CR", AH339="CR", AI339="CR", AJ339="CR", AK339="CR", AL339="CR", AM339="CR", AN339="CR", AO339="CR", AP339="CR", AQ339="CR", AR339="CR", AS339="CR", AT339="CR", AU339="CR", AV339="CR", AW339="CR", AX339="CR"), "***CLUB RECORD***", "")</f>
        <v/>
      </c>
      <c r="J339" s="21" t="str">
        <f>IF(AND(A339=100, OR(AND(D339='club records'!$B$6, E339&lt;='club records'!$C$6), AND(D339='club records'!$B$7, E339&lt;='club records'!$C$7), AND(D339='club records'!$B$8, E339&lt;='club records'!$C$8), AND(D339='club records'!$B$9, E339&lt;='club records'!$C$9), AND(D339='club records'!$B$10, E339&lt;='club records'!$C$10))),"CR"," ")</f>
        <v xml:space="preserve"> </v>
      </c>
      <c r="K339" s="21" t="str">
        <f>IF(AND(A339=200, OR(AND(D339='club records'!$B$11, E339&lt;='club records'!$C$11), AND(D339='club records'!$B$12, E339&lt;='club records'!$C$12), AND(D339='club records'!$B$13, E339&lt;='club records'!$C$13), AND(D339='club records'!$B$14, E339&lt;='club records'!$C$14), AND(D339='club records'!$B$15, E339&lt;='club records'!$C$15))),"CR"," ")</f>
        <v xml:space="preserve"> </v>
      </c>
      <c r="L339" s="21" t="str">
        <f>IF(AND(A339=300, OR(AND(D339='club records'!$B$16, E339&lt;='club records'!$C$16), AND(D339='club records'!$B$17, E339&lt;='club records'!$C$17))),"CR"," ")</f>
        <v xml:space="preserve"> </v>
      </c>
      <c r="M339" s="21" t="str">
        <f>IF(AND(A339=400, OR(AND(D339='club records'!$B$19, E339&lt;='club records'!$C$19), AND(D339='club records'!$B$20, E339&lt;='club records'!$C$20), AND(D339='club records'!$B$21, E339&lt;='club records'!$C$21))),"CR"," ")</f>
        <v xml:space="preserve"> </v>
      </c>
      <c r="N339" s="21" t="str">
        <f>IF(AND(A339=800, OR(AND(D339='club records'!$B$22, E339&lt;='club records'!$C$22), AND(D339='club records'!$B$23, E339&lt;='club records'!$C$23), AND(D339='club records'!$B$24, E339&lt;='club records'!$C$24), AND(D339='club records'!$B$25, E339&lt;='club records'!$C$25), AND(D339='club records'!$B$26, E339&lt;='club records'!$C$26))),"CR"," ")</f>
        <v xml:space="preserve"> </v>
      </c>
      <c r="O339" s="21" t="str">
        <f>IF(AND(A339=1200, AND(D339='club records'!$B$28, E339&lt;='club records'!$C$28)),"CR"," ")</f>
        <v xml:space="preserve"> </v>
      </c>
      <c r="P339" s="21" t="str">
        <f>IF(AND(A339=1500, OR(AND(D339='club records'!$B$29, E339&lt;='club records'!$C$29), AND(D339='club records'!$B$30, E339&lt;='club records'!$C$30), AND(D339='club records'!$B$31, E339&lt;='club records'!$C$31), AND(D339='club records'!$B$32, E339&lt;='club records'!$C$32), AND(D339='club records'!$B$33, E339&lt;='club records'!$C$33))),"CR"," ")</f>
        <v xml:space="preserve"> </v>
      </c>
      <c r="Q339" s="21" t="str">
        <f>IF(AND(A339="1M", AND(D339='club records'!$B$37,E339&lt;='club records'!$C$37)),"CR"," ")</f>
        <v xml:space="preserve"> </v>
      </c>
      <c r="R339" s="21" t="str">
        <f>IF(AND(A339=3000, OR(AND(D339='club records'!$B$39, E339&lt;='club records'!$C$39), AND(D339='club records'!$B$40, E339&lt;='club records'!$C$40), AND(D339='club records'!$B$41, E339&lt;='club records'!$C$41))),"CR"," ")</f>
        <v xml:space="preserve"> </v>
      </c>
      <c r="S339" s="21" t="str">
        <f>IF(AND(A339=5000, OR(AND(D339='club records'!$B$42, E339&lt;='club records'!$C$42), AND(D339='club records'!$B$43, E339&lt;='club records'!$C$43))),"CR"," ")</f>
        <v xml:space="preserve"> </v>
      </c>
      <c r="T339" s="21" t="str">
        <f>IF(AND(A339=10000, OR(AND(D339='club records'!$B$44, E339&lt;='club records'!$C$44), AND(D339='club records'!$B$45, E339&lt;='club records'!$C$45))),"CR"," ")</f>
        <v xml:space="preserve"> </v>
      </c>
      <c r="U339" s="22" t="str">
        <f>IF(AND(A339="high jump", OR(AND(D339='club records'!$F$1, E339&gt;='club records'!$G$1), AND(D339='club records'!$F$2, E339&gt;='club records'!$G$2), AND(D339='club records'!$F$3, E339&gt;='club records'!$G$3),AND(D339='club records'!$F$4, E339&gt;='club records'!$G$4), AND(D339='club records'!$F$5, E339&gt;='club records'!$G$5))), "CR", " ")</f>
        <v xml:space="preserve"> </v>
      </c>
      <c r="V339" s="22" t="str">
        <f>IF(AND(A339="long jump", OR(AND(D339='club records'!$F$6, E339&gt;='club records'!$G$6), AND(D339='club records'!$F$7, E339&gt;='club records'!$G$7), AND(D339='club records'!$F$8, E339&gt;='club records'!$G$8), AND(D339='club records'!$F$9, E339&gt;='club records'!$G$9), AND(D339='club records'!$F$10, E339&gt;='club records'!$G$10))), "CR", " ")</f>
        <v xml:space="preserve"> </v>
      </c>
      <c r="W339" s="22" t="str">
        <f>IF(AND(A339="triple jump", OR(AND(D339='club records'!$F$11, E339&gt;='club records'!$G$11), AND(D339='club records'!$F$12, E339&gt;='club records'!$G$12), AND(D339='club records'!$F$13, E339&gt;='club records'!$G$13), AND(D339='club records'!$F$14, E339&gt;='club records'!$G$14), AND(D339='club records'!$F$15, E339&gt;='club records'!$G$15))), "CR", " ")</f>
        <v xml:space="preserve"> </v>
      </c>
      <c r="X339" s="22" t="str">
        <f>IF(AND(A339="pole vault", OR(AND(D339='club records'!$F$16, E339&gt;='club records'!$G$16), AND(D339='club records'!$F$17, E339&gt;='club records'!$G$17), AND(D339='club records'!$F$18, E339&gt;='club records'!$G$18), AND(D339='club records'!$F$19, E339&gt;='club records'!$G$19), AND(D339='club records'!$F$20, E339&gt;='club records'!$G$20))), "CR", " ")</f>
        <v xml:space="preserve"> </v>
      </c>
      <c r="Y339" s="22" t="str">
        <f>IF(AND(A339="discus 0.75", AND(D339='club records'!$F$21, E339&gt;='club records'!$G$21)), "CR", " ")</f>
        <v xml:space="preserve"> </v>
      </c>
      <c r="Z339" s="22" t="str">
        <f>IF(AND(A339="discus 1", OR(AND(D339='club records'!$F$22, E339&gt;='club records'!$G$22), AND(D339='club records'!$F$23, E339&gt;='club records'!$G$23), AND(D339='club records'!$F$24, E339&gt;='club records'!$G$24), AND(D339='club records'!$F$25, E339&gt;='club records'!$G$25))), "CR", " ")</f>
        <v xml:space="preserve"> </v>
      </c>
      <c r="AA339" s="22" t="str">
        <f>IF(AND(A339="hammer 3", OR(AND(D339='club records'!$F$26, E339&gt;='club records'!$G$26), AND(D339='club records'!$F$27, E339&gt;='club records'!$G$27), AND(D339='club records'!$F$28, E339&gt;='club records'!$G$28))), "CR", " ")</f>
        <v xml:space="preserve"> </v>
      </c>
      <c r="AB339" s="22" t="str">
        <f>IF(AND(A339="hammer 4", OR(AND(D339='club records'!$F$29, E339&gt;='club records'!$G$29), AND(D339='club records'!$F$30, E339&gt;='club records'!$G$30))), "CR", " ")</f>
        <v xml:space="preserve"> </v>
      </c>
      <c r="AC339" s="22" t="str">
        <f>IF(AND(A339="javelin 400", AND(D339='club records'!$F$31, E339&gt;='club records'!$G$31)), "CR", " ")</f>
        <v xml:space="preserve"> </v>
      </c>
      <c r="AD339" s="22" t="str">
        <f>IF(AND(A339="javelin 500", OR(AND(D339='club records'!$F$32, E339&gt;='club records'!$G$32), AND(D339='club records'!$F$33, E339&gt;='club records'!$G$33))), "CR", " ")</f>
        <v xml:space="preserve"> </v>
      </c>
      <c r="AE339" s="22" t="str">
        <f>IF(AND(A339="javelin 600", OR(AND(D339='club records'!$F$34, E339&gt;='club records'!$G$34), AND(D339='club records'!$F$35, E339&gt;='club records'!$G$35))), "CR", " ")</f>
        <v xml:space="preserve"> </v>
      </c>
      <c r="AF339" s="22" t="str">
        <f>IF(AND(A339="shot 2.72", AND(D339='club records'!$F$36, E339&gt;='club records'!$G$36)), "CR", " ")</f>
        <v xml:space="preserve"> </v>
      </c>
      <c r="AG339" s="22" t="str">
        <f>IF(AND(A339="shot 3", OR(AND(D339='club records'!$F$37, E339&gt;='club records'!$G$37), AND(D339='club records'!$F$38, E339&gt;='club records'!$G$38))), "CR", " ")</f>
        <v xml:space="preserve"> </v>
      </c>
      <c r="AH339" s="22" t="str">
        <f>IF(AND(A339="shot 4", OR(AND(D339='club records'!$F$39, E339&gt;='club records'!$G$39), AND(D339='club records'!$F$40, E339&gt;='club records'!$G$40))), "CR", " ")</f>
        <v xml:space="preserve"> </v>
      </c>
      <c r="AI339" s="22" t="str">
        <f>IF(AND(A339="70H", AND(D339='club records'!$J$6, E339&lt;='club records'!$K$6)), "CR", " ")</f>
        <v xml:space="preserve"> </v>
      </c>
      <c r="AJ339" s="22" t="str">
        <f>IF(AND(A339="75H", AND(D339='club records'!$J$7, E339&lt;='club records'!$K$7)), "CR", " ")</f>
        <v xml:space="preserve"> </v>
      </c>
      <c r="AK339" s="22" t="str">
        <f>IF(AND(A339="80H", AND(D339='club records'!$J$8, E339&lt;='club records'!$K$8)), "CR", " ")</f>
        <v xml:space="preserve"> </v>
      </c>
      <c r="AL339" s="22" t="str">
        <f>IF(AND(A339="100H", OR(AND(D339='club records'!$J$9, E339&lt;='club records'!$K$9), AND(D339='club records'!$J$10, E339&lt;='club records'!$K$10))), "CR", " ")</f>
        <v xml:space="preserve"> </v>
      </c>
      <c r="AM339" s="22" t="str">
        <f>IF(AND(A339="300H", AND(D339='club records'!$J$11, E339&lt;='club records'!$K$11)), "CR", " ")</f>
        <v xml:space="preserve"> </v>
      </c>
      <c r="AN339" s="22" t="str">
        <f>IF(AND(A339="400H", OR(AND(D339='club records'!$J$12, E339&lt;='club records'!$K$12), AND(D339='club records'!$J$13, E339&lt;='club records'!$K$13), AND(D339='club records'!$J$14, E339&lt;='club records'!$K$14))), "CR", " ")</f>
        <v xml:space="preserve"> </v>
      </c>
      <c r="AO339" s="22" t="str">
        <f>IF(AND(A339="1500SC", OR(AND(D339='club records'!$J$15, E339&lt;='club records'!$K$15), AND(D339='club records'!$J$16, E339&lt;='club records'!$K$16))), "CR", " ")</f>
        <v xml:space="preserve"> </v>
      </c>
      <c r="AP339" s="22" t="str">
        <f>IF(AND(A339="2000SC", OR(AND(D339='club records'!$J$18, E339&lt;='club records'!$K$18), AND(D339='club records'!$J$19, E339&lt;='club records'!$K$19))), "CR", " ")</f>
        <v xml:space="preserve"> </v>
      </c>
      <c r="AQ339" s="22" t="str">
        <f>IF(AND(A339="3000SC", AND(D339='club records'!$J$21, E339&lt;='club records'!$K$21)), "CR", " ")</f>
        <v xml:space="preserve"> </v>
      </c>
      <c r="AR339" s="21" t="str">
        <f>IF(AND(A339="4x100", OR(AND(D339='club records'!$N$1, E339&lt;='club records'!$O$1), AND(D339='club records'!$N$2, E339&lt;='club records'!$O$2), AND(D339='club records'!$N$3, E339&lt;='club records'!$O$3), AND(D339='club records'!$N$4, E339&lt;='club records'!$O$4), AND(D339='club records'!$N$5, E339&lt;='club records'!$O$5))), "CR", " ")</f>
        <v xml:space="preserve"> </v>
      </c>
      <c r="AS339" s="21" t="str">
        <f>IF(AND(A339="4x200", OR(AND(D339='club records'!$N$6, E339&lt;='club records'!$O$6), AND(D339='club records'!$N$7, E339&lt;='club records'!$O$7), AND(D339='club records'!$N$8, E339&lt;='club records'!$O$8), AND(D339='club records'!$N$9, E339&lt;='club records'!$O$9), AND(D339='club records'!$N$10, E339&lt;='club records'!$O$10))), "CR", " ")</f>
        <v xml:space="preserve"> </v>
      </c>
      <c r="AT339" s="21" t="str">
        <f>IF(AND(A339="4x300", OR(AND(D339='club records'!$N$11, E339&lt;='club records'!$O$11), AND(D339='club records'!$N$12, E339&lt;='club records'!$O$12))), "CR", " ")</f>
        <v xml:space="preserve"> </v>
      </c>
      <c r="AU339" s="21" t="str">
        <f>IF(AND(A339="4x400", OR(AND(D339='club records'!$N$13, E339&lt;='club records'!$O$13), AND(D339='club records'!$N$14, E339&lt;='club records'!$O$14), AND(D339='club records'!$N$15, E339&lt;='club records'!$O$15))), "CR", " ")</f>
        <v xml:space="preserve"> </v>
      </c>
      <c r="AV339" s="21" t="str">
        <f>IF(AND(A339="3x800", OR(AND(D339='club records'!$N$16, E339&lt;='club records'!$O$16), AND(D339='club records'!$N$17, E339&lt;='club records'!$O$17), AND(D339='club records'!$N$18, E339&lt;='club records'!$O$18), AND(D339='club records'!$N$19, E339&lt;='club records'!$O$19))), "CR", " ")</f>
        <v xml:space="preserve"> </v>
      </c>
      <c r="AW339" s="21" t="str">
        <f>IF(AND(A339="pentathlon", OR(AND(D339='club records'!$N$21, E339&gt;='club records'!$O$21), AND(D339='club records'!$N$22, E339&gt;='club records'!$O$22), AND(D339='club records'!$N$23, E339&gt;='club records'!$O$23), AND(D339='club records'!$N$24, E339&gt;='club records'!$O$24), AND(D339='club records'!$N$25, E339&gt;='club records'!$O$25))), "CR", " ")</f>
        <v xml:space="preserve"> </v>
      </c>
      <c r="AX339" s="21" t="str">
        <f>IF(AND(A339="heptathlon", OR(AND(D339='club records'!$N$26, E339&gt;='club records'!$O$26), AND(D339='club records'!$N$27, E339&gt;='club records'!$O$27), AND(D339='club records'!$N$28, E339&gt;='club records'!$O$28), )), "CR", " ")</f>
        <v xml:space="preserve"> </v>
      </c>
    </row>
    <row r="340" spans="1:50" ht="15" x14ac:dyDescent="0.25">
      <c r="A340" s="2">
        <v>800</v>
      </c>
      <c r="B340" s="2" t="s">
        <v>186</v>
      </c>
      <c r="C340" s="2" t="s">
        <v>347</v>
      </c>
      <c r="D340" s="13" t="s">
        <v>50</v>
      </c>
      <c r="E340" s="14" t="s">
        <v>348</v>
      </c>
      <c r="F340" s="19">
        <v>43582</v>
      </c>
      <c r="G340" s="2" t="s">
        <v>341</v>
      </c>
      <c r="H340" s="2" t="s">
        <v>346</v>
      </c>
      <c r="I340" s="20" t="str">
        <f>IF(OR(K340="CR", J340="CR", L340="CR", M340="CR", N340="CR", O340="CR", P340="CR", Q340="CR", R340="CR", S340="CR",T340="CR", U340="CR", V340="CR", W340="CR", X340="CR", Y340="CR", Z340="CR", AA340="CR", AB340="CR", AC340="CR", AD340="CR", AE340="CR", AF340="CR", AG340="CR", AH340="CR", AI340="CR", AJ340="CR", AK340="CR", AL340="CR", AM340="CR", AN340="CR", AO340="CR", AP340="CR", AQ340="CR", AR340="CR", AS340="CR", AT340="CR", AU340="CR", AV340="CR", AW340="CR", AX340="CR"), "***CLUB RECORD***", "")</f>
        <v/>
      </c>
      <c r="J340" s="21" t="str">
        <f>IF(AND(A340=100, OR(AND(D340='club records'!$B$6, E340&lt;='club records'!$C$6), AND(D340='club records'!$B$7, E340&lt;='club records'!$C$7), AND(D340='club records'!$B$8, E340&lt;='club records'!$C$8), AND(D340='club records'!$B$9, E340&lt;='club records'!$C$9), AND(D340='club records'!$B$10, E340&lt;='club records'!$C$10))),"CR"," ")</f>
        <v xml:space="preserve"> </v>
      </c>
      <c r="K340" s="21" t="str">
        <f>IF(AND(A340=200, OR(AND(D340='club records'!$B$11, E340&lt;='club records'!$C$11), AND(D340='club records'!$B$12, E340&lt;='club records'!$C$12), AND(D340='club records'!$B$13, E340&lt;='club records'!$C$13), AND(D340='club records'!$B$14, E340&lt;='club records'!$C$14), AND(D340='club records'!$B$15, E340&lt;='club records'!$C$15))),"CR"," ")</f>
        <v xml:space="preserve"> </v>
      </c>
      <c r="L340" s="21" t="str">
        <f>IF(AND(A340=300, OR(AND(D340='club records'!$B$16, E340&lt;='club records'!$C$16), AND(D340='club records'!$B$17, E340&lt;='club records'!$C$17))),"CR"," ")</f>
        <v xml:space="preserve"> </v>
      </c>
      <c r="M340" s="21" t="str">
        <f>IF(AND(A340=400, OR(AND(D340='club records'!$B$19, E340&lt;='club records'!$C$19), AND(D340='club records'!$B$20, E340&lt;='club records'!$C$20), AND(D340='club records'!$B$21, E340&lt;='club records'!$C$21))),"CR"," ")</f>
        <v xml:space="preserve"> </v>
      </c>
      <c r="N340" s="21" t="str">
        <f>IF(AND(A340=800, OR(AND(D340='club records'!$B$22, E340&lt;='club records'!$C$22), AND(D340='club records'!$B$23, E340&lt;='club records'!$C$23), AND(D340='club records'!$B$24, E340&lt;='club records'!$C$24), AND(D340='club records'!$B$25, E340&lt;='club records'!$C$25), AND(D340='club records'!$B$26, E340&lt;='club records'!$C$26))),"CR"," ")</f>
        <v xml:space="preserve"> </v>
      </c>
      <c r="O340" s="21" t="str">
        <f>IF(AND(A340=1200, AND(D340='club records'!$B$28, E340&lt;='club records'!$C$28)),"CR"," ")</f>
        <v xml:space="preserve"> </v>
      </c>
      <c r="P340" s="21" t="str">
        <f>IF(AND(A340=1500, OR(AND(D340='club records'!$B$29, E340&lt;='club records'!$C$29), AND(D340='club records'!$B$30, E340&lt;='club records'!$C$30), AND(D340='club records'!$B$31, E340&lt;='club records'!$C$31), AND(D340='club records'!$B$32, E340&lt;='club records'!$C$32), AND(D340='club records'!$B$33, E340&lt;='club records'!$C$33))),"CR"," ")</f>
        <v xml:space="preserve"> </v>
      </c>
      <c r="Q340" s="21" t="str">
        <f>IF(AND(A340="1M", AND(D340='club records'!$B$37,E340&lt;='club records'!$C$37)),"CR"," ")</f>
        <v xml:space="preserve"> </v>
      </c>
      <c r="R340" s="21" t="str">
        <f>IF(AND(A340=3000, OR(AND(D340='club records'!$B$39, E340&lt;='club records'!$C$39), AND(D340='club records'!$B$40, E340&lt;='club records'!$C$40), AND(D340='club records'!$B$41, E340&lt;='club records'!$C$41))),"CR"," ")</f>
        <v xml:space="preserve"> </v>
      </c>
      <c r="S340" s="21" t="str">
        <f>IF(AND(A340=5000, OR(AND(D340='club records'!$B$42, E340&lt;='club records'!$C$42), AND(D340='club records'!$B$43, E340&lt;='club records'!$C$43))),"CR"," ")</f>
        <v xml:space="preserve"> </v>
      </c>
      <c r="T340" s="21" t="str">
        <f>IF(AND(A340=10000, OR(AND(D340='club records'!$B$44, E340&lt;='club records'!$C$44), AND(D340='club records'!$B$45, E340&lt;='club records'!$C$45))),"CR"," ")</f>
        <v xml:space="preserve"> </v>
      </c>
      <c r="U340" s="22" t="str">
        <f>IF(AND(A340="high jump", OR(AND(D340='club records'!$F$1, E340&gt;='club records'!$G$1), AND(D340='club records'!$F$2, E340&gt;='club records'!$G$2), AND(D340='club records'!$F$3, E340&gt;='club records'!$G$3),AND(D340='club records'!$F$4, E340&gt;='club records'!$G$4), AND(D340='club records'!$F$5, E340&gt;='club records'!$G$5))), "CR", " ")</f>
        <v xml:space="preserve"> </v>
      </c>
      <c r="V340" s="22" t="str">
        <f>IF(AND(A340="long jump", OR(AND(D340='club records'!$F$6, E340&gt;='club records'!$G$6), AND(D340='club records'!$F$7, E340&gt;='club records'!$G$7), AND(D340='club records'!$F$8, E340&gt;='club records'!$G$8), AND(D340='club records'!$F$9, E340&gt;='club records'!$G$9), AND(D340='club records'!$F$10, E340&gt;='club records'!$G$10))), "CR", " ")</f>
        <v xml:space="preserve"> </v>
      </c>
      <c r="W340" s="22" t="str">
        <f>IF(AND(A340="triple jump", OR(AND(D340='club records'!$F$11, E340&gt;='club records'!$G$11), AND(D340='club records'!$F$12, E340&gt;='club records'!$G$12), AND(D340='club records'!$F$13, E340&gt;='club records'!$G$13), AND(D340='club records'!$F$14, E340&gt;='club records'!$G$14), AND(D340='club records'!$F$15, E340&gt;='club records'!$G$15))), "CR", " ")</f>
        <v xml:space="preserve"> </v>
      </c>
      <c r="X340" s="22" t="str">
        <f>IF(AND(A340="pole vault", OR(AND(D340='club records'!$F$16, E340&gt;='club records'!$G$16), AND(D340='club records'!$F$17, E340&gt;='club records'!$G$17), AND(D340='club records'!$F$18, E340&gt;='club records'!$G$18), AND(D340='club records'!$F$19, E340&gt;='club records'!$G$19), AND(D340='club records'!$F$20, E340&gt;='club records'!$G$20))), "CR", " ")</f>
        <v xml:space="preserve"> </v>
      </c>
      <c r="Y340" s="22" t="str">
        <f>IF(AND(A340="discus 0.75", AND(D340='club records'!$F$21, E340&gt;='club records'!$G$21)), "CR", " ")</f>
        <v xml:space="preserve"> </v>
      </c>
      <c r="Z340" s="22" t="str">
        <f>IF(AND(A340="discus 1", OR(AND(D340='club records'!$F$22, E340&gt;='club records'!$G$22), AND(D340='club records'!$F$23, E340&gt;='club records'!$G$23), AND(D340='club records'!$F$24, E340&gt;='club records'!$G$24), AND(D340='club records'!$F$25, E340&gt;='club records'!$G$25))), "CR", " ")</f>
        <v xml:space="preserve"> </v>
      </c>
      <c r="AA340" s="22" t="str">
        <f>IF(AND(A340="hammer 3", OR(AND(D340='club records'!$F$26, E340&gt;='club records'!$G$26), AND(D340='club records'!$F$27, E340&gt;='club records'!$G$27), AND(D340='club records'!$F$28, E340&gt;='club records'!$G$28))), "CR", " ")</f>
        <v xml:space="preserve"> </v>
      </c>
      <c r="AB340" s="22" t="str">
        <f>IF(AND(A340="hammer 4", OR(AND(D340='club records'!$F$29, E340&gt;='club records'!$G$29), AND(D340='club records'!$F$30, E340&gt;='club records'!$G$30))), "CR", " ")</f>
        <v xml:space="preserve"> </v>
      </c>
      <c r="AC340" s="22" t="str">
        <f>IF(AND(A340="javelin 400", AND(D340='club records'!$F$31, E340&gt;='club records'!$G$31)), "CR", " ")</f>
        <v xml:space="preserve"> </v>
      </c>
      <c r="AD340" s="22" t="str">
        <f>IF(AND(A340="javelin 500", OR(AND(D340='club records'!$F$32, E340&gt;='club records'!$G$32), AND(D340='club records'!$F$33, E340&gt;='club records'!$G$33))), "CR", " ")</f>
        <v xml:space="preserve"> </v>
      </c>
      <c r="AE340" s="22" t="str">
        <f>IF(AND(A340="javelin 600", OR(AND(D340='club records'!$F$34, E340&gt;='club records'!$G$34), AND(D340='club records'!$F$35, E340&gt;='club records'!$G$35))), "CR", " ")</f>
        <v xml:space="preserve"> </v>
      </c>
      <c r="AF340" s="22" t="str">
        <f>IF(AND(A340="shot 2.72", AND(D340='club records'!$F$36, E340&gt;='club records'!$G$36)), "CR", " ")</f>
        <v xml:space="preserve"> </v>
      </c>
      <c r="AG340" s="22" t="str">
        <f>IF(AND(A340="shot 3", OR(AND(D340='club records'!$F$37, E340&gt;='club records'!$G$37), AND(D340='club records'!$F$38, E340&gt;='club records'!$G$38))), "CR", " ")</f>
        <v xml:space="preserve"> </v>
      </c>
      <c r="AH340" s="22" t="str">
        <f>IF(AND(A340="shot 4", OR(AND(D340='club records'!$F$39, E340&gt;='club records'!$G$39), AND(D340='club records'!$F$40, E340&gt;='club records'!$G$40))), "CR", " ")</f>
        <v xml:space="preserve"> </v>
      </c>
      <c r="AI340" s="22" t="str">
        <f>IF(AND(A340="70H", AND(D340='club records'!$J$6, E340&lt;='club records'!$K$6)), "CR", " ")</f>
        <v xml:space="preserve"> </v>
      </c>
      <c r="AJ340" s="22" t="str">
        <f>IF(AND(A340="75H", AND(D340='club records'!$J$7, E340&lt;='club records'!$K$7)), "CR", " ")</f>
        <v xml:space="preserve"> </v>
      </c>
      <c r="AK340" s="22" t="str">
        <f>IF(AND(A340="80H", AND(D340='club records'!$J$8, E340&lt;='club records'!$K$8)), "CR", " ")</f>
        <v xml:space="preserve"> </v>
      </c>
      <c r="AL340" s="22" t="str">
        <f>IF(AND(A340="100H", OR(AND(D340='club records'!$J$9, E340&lt;='club records'!$K$9), AND(D340='club records'!$J$10, E340&lt;='club records'!$K$10))), "CR", " ")</f>
        <v xml:space="preserve"> </v>
      </c>
      <c r="AM340" s="22" t="str">
        <f>IF(AND(A340="300H", AND(D340='club records'!$J$11, E340&lt;='club records'!$K$11)), "CR", " ")</f>
        <v xml:space="preserve"> </v>
      </c>
      <c r="AN340" s="22" t="str">
        <f>IF(AND(A340="400H", OR(AND(D340='club records'!$J$12, E340&lt;='club records'!$K$12), AND(D340='club records'!$J$13, E340&lt;='club records'!$K$13), AND(D340='club records'!$J$14, E340&lt;='club records'!$K$14))), "CR", " ")</f>
        <v xml:space="preserve"> </v>
      </c>
      <c r="AO340" s="22" t="str">
        <f>IF(AND(A340="1500SC", OR(AND(D340='club records'!$J$15, E340&lt;='club records'!$K$15), AND(D340='club records'!$J$16, E340&lt;='club records'!$K$16))), "CR", " ")</f>
        <v xml:space="preserve"> </v>
      </c>
      <c r="AP340" s="22" t="str">
        <f>IF(AND(A340="2000SC", OR(AND(D340='club records'!$J$18, E340&lt;='club records'!$K$18), AND(D340='club records'!$J$19, E340&lt;='club records'!$K$19))), "CR", " ")</f>
        <v xml:space="preserve"> </v>
      </c>
      <c r="AQ340" s="22" t="str">
        <f>IF(AND(A340="3000SC", AND(D340='club records'!$J$21, E340&lt;='club records'!$K$21)), "CR", " ")</f>
        <v xml:space="preserve"> </v>
      </c>
      <c r="AR340" s="21" t="str">
        <f>IF(AND(A340="4x100", OR(AND(D340='club records'!$N$1, E340&lt;='club records'!$O$1), AND(D340='club records'!$N$2, E340&lt;='club records'!$O$2), AND(D340='club records'!$N$3, E340&lt;='club records'!$O$3), AND(D340='club records'!$N$4, E340&lt;='club records'!$O$4), AND(D340='club records'!$N$5, E340&lt;='club records'!$O$5))), "CR", " ")</f>
        <v xml:space="preserve"> </v>
      </c>
      <c r="AS340" s="21" t="str">
        <f>IF(AND(A340="4x200", OR(AND(D340='club records'!$N$6, E340&lt;='club records'!$O$6), AND(D340='club records'!$N$7, E340&lt;='club records'!$O$7), AND(D340='club records'!$N$8, E340&lt;='club records'!$O$8), AND(D340='club records'!$N$9, E340&lt;='club records'!$O$9), AND(D340='club records'!$N$10, E340&lt;='club records'!$O$10))), "CR", " ")</f>
        <v xml:space="preserve"> </v>
      </c>
      <c r="AT340" s="21" t="str">
        <f>IF(AND(A340="4x300", OR(AND(D340='club records'!$N$11, E340&lt;='club records'!$O$11), AND(D340='club records'!$N$12, E340&lt;='club records'!$O$12))), "CR", " ")</f>
        <v xml:space="preserve"> </v>
      </c>
      <c r="AU340" s="21" t="str">
        <f>IF(AND(A340="4x400", OR(AND(D340='club records'!$N$13, E340&lt;='club records'!$O$13), AND(D340='club records'!$N$14, E340&lt;='club records'!$O$14), AND(D340='club records'!$N$15, E340&lt;='club records'!$O$15))), "CR", " ")</f>
        <v xml:space="preserve"> </v>
      </c>
      <c r="AV340" s="21" t="str">
        <f>IF(AND(A340="3x800", OR(AND(D340='club records'!$N$16, E340&lt;='club records'!$O$16), AND(D340='club records'!$N$17, E340&lt;='club records'!$O$17), AND(D340='club records'!$N$18, E340&lt;='club records'!$O$18), AND(D340='club records'!$N$19, E340&lt;='club records'!$O$19))), "CR", " ")</f>
        <v xml:space="preserve"> </v>
      </c>
      <c r="AW340" s="21" t="str">
        <f>IF(AND(A340="pentathlon", OR(AND(D340='club records'!$N$21, E340&gt;='club records'!$O$21), AND(D340='club records'!$N$22, E340&gt;='club records'!$O$22), AND(D340='club records'!$N$23, E340&gt;='club records'!$O$23), AND(D340='club records'!$N$24, E340&gt;='club records'!$O$24), AND(D340='club records'!$N$25, E340&gt;='club records'!$O$25))), "CR", " ")</f>
        <v xml:space="preserve"> </v>
      </c>
      <c r="AX340" s="21" t="str">
        <f>IF(AND(A340="heptathlon", OR(AND(D340='club records'!$N$26, E340&gt;='club records'!$O$26), AND(D340='club records'!$N$27, E340&gt;='club records'!$O$27), AND(D340='club records'!$N$28, E340&gt;='club records'!$O$28), )), "CR", " ")</f>
        <v xml:space="preserve"> </v>
      </c>
    </row>
    <row r="341" spans="1:50" ht="15" x14ac:dyDescent="0.25">
      <c r="A341" s="2">
        <v>1500</v>
      </c>
      <c r="B341" s="2" t="s">
        <v>179</v>
      </c>
      <c r="C341" s="2" t="s">
        <v>180</v>
      </c>
      <c r="D341" s="13" t="s">
        <v>50</v>
      </c>
      <c r="E341" s="14" t="s">
        <v>369</v>
      </c>
      <c r="F341" s="19">
        <v>43597</v>
      </c>
      <c r="G341" s="2" t="s">
        <v>341</v>
      </c>
      <c r="H341" s="2" t="s">
        <v>367</v>
      </c>
      <c r="I341" s="20" t="str">
        <f>IF(OR(K341="CR", J341="CR", L341="CR", M341="CR", N341="CR", O341="CR", P341="CR", Q341="CR", R341="CR", S341="CR",T341="CR", U341="CR", V341="CR", W341="CR", X341="CR", Y341="CR", Z341="CR", AA341="CR", AB341="CR", AC341="CR", AD341="CR", AE341="CR", AF341="CR", AG341="CR", AH341="CR", AI341="CR", AJ341="CR", AK341="CR", AL341="CR", AM341="CR", AN341="CR", AO341="CR", AP341="CR", AQ341="CR", AR341="CR", AS341="CR", AT341="CR", AU341="CR", AV341="CR", AW341="CR", AX341="CR"), "***CLUB RECORD***", "")</f>
        <v/>
      </c>
      <c r="J341" s="21" t="str">
        <f>IF(AND(A341=100, OR(AND(D341='club records'!$B$6, E341&lt;='club records'!$C$6), AND(D341='club records'!$B$7, E341&lt;='club records'!$C$7), AND(D341='club records'!$B$8, E341&lt;='club records'!$C$8), AND(D341='club records'!$B$9, E341&lt;='club records'!$C$9), AND(D341='club records'!$B$10, E341&lt;='club records'!$C$10))),"CR"," ")</f>
        <v xml:space="preserve"> </v>
      </c>
      <c r="K341" s="21" t="str">
        <f>IF(AND(A341=200, OR(AND(D341='club records'!$B$11, E341&lt;='club records'!$C$11), AND(D341='club records'!$B$12, E341&lt;='club records'!$C$12), AND(D341='club records'!$B$13, E341&lt;='club records'!$C$13), AND(D341='club records'!$B$14, E341&lt;='club records'!$C$14), AND(D341='club records'!$B$15, E341&lt;='club records'!$C$15))),"CR"," ")</f>
        <v xml:space="preserve"> </v>
      </c>
      <c r="L341" s="21" t="str">
        <f>IF(AND(A341=300, OR(AND(D341='club records'!$B$16, E341&lt;='club records'!$C$16), AND(D341='club records'!$B$17, E341&lt;='club records'!$C$17))),"CR"," ")</f>
        <v xml:space="preserve"> </v>
      </c>
      <c r="M341" s="21" t="str">
        <f>IF(AND(A341=400, OR(AND(D341='club records'!$B$19, E341&lt;='club records'!$C$19), AND(D341='club records'!$B$20, E341&lt;='club records'!$C$20), AND(D341='club records'!$B$21, E341&lt;='club records'!$C$21))),"CR"," ")</f>
        <v xml:space="preserve"> </v>
      </c>
      <c r="N341" s="21" t="str">
        <f>IF(AND(A341=800, OR(AND(D341='club records'!$B$22, E341&lt;='club records'!$C$22), AND(D341='club records'!$B$23, E341&lt;='club records'!$C$23), AND(D341='club records'!$B$24, E341&lt;='club records'!$C$24), AND(D341='club records'!$B$25, E341&lt;='club records'!$C$25), AND(D341='club records'!$B$26, E341&lt;='club records'!$C$26))),"CR"," ")</f>
        <v xml:space="preserve"> </v>
      </c>
      <c r="O341" s="21" t="str">
        <f>IF(AND(A341=1200, AND(D341='club records'!$B$28, E341&lt;='club records'!$C$28)),"CR"," ")</f>
        <v xml:space="preserve"> </v>
      </c>
      <c r="P341" s="21" t="str">
        <f>IF(AND(A341=1500, OR(AND(D341='club records'!$B$29, E341&lt;='club records'!$C$29), AND(D341='club records'!$B$30, E341&lt;='club records'!$C$30), AND(D341='club records'!$B$31, E341&lt;='club records'!$C$31), AND(D341='club records'!$B$32, E341&lt;='club records'!$C$32), AND(D341='club records'!$B$33, E341&lt;='club records'!$C$33))),"CR"," ")</f>
        <v xml:space="preserve"> </v>
      </c>
      <c r="Q341" s="21" t="str">
        <f>IF(AND(A341="1M", AND(D341='club records'!$B$37,E341&lt;='club records'!$C$37)),"CR"," ")</f>
        <v xml:space="preserve"> </v>
      </c>
      <c r="R341" s="21" t="str">
        <f>IF(AND(A341=3000, OR(AND(D341='club records'!$B$39, E341&lt;='club records'!$C$39), AND(D341='club records'!$B$40, E341&lt;='club records'!$C$40), AND(D341='club records'!$B$41, E341&lt;='club records'!$C$41))),"CR"," ")</f>
        <v xml:space="preserve"> </v>
      </c>
      <c r="S341" s="21" t="str">
        <f>IF(AND(A341=5000, OR(AND(D341='club records'!$B$42, E341&lt;='club records'!$C$42), AND(D341='club records'!$B$43, E341&lt;='club records'!$C$43))),"CR"," ")</f>
        <v xml:space="preserve"> </v>
      </c>
      <c r="T341" s="21" t="str">
        <f>IF(AND(A341=10000, OR(AND(D341='club records'!$B$44, E341&lt;='club records'!$C$44), AND(D341='club records'!$B$45, E341&lt;='club records'!$C$45))),"CR"," ")</f>
        <v xml:space="preserve"> </v>
      </c>
      <c r="U341" s="22" t="str">
        <f>IF(AND(A341="high jump", OR(AND(D341='club records'!$F$1, E341&gt;='club records'!$G$1), AND(D341='club records'!$F$2, E341&gt;='club records'!$G$2), AND(D341='club records'!$F$3, E341&gt;='club records'!$G$3),AND(D341='club records'!$F$4, E341&gt;='club records'!$G$4), AND(D341='club records'!$F$5, E341&gt;='club records'!$G$5))), "CR", " ")</f>
        <v xml:space="preserve"> </v>
      </c>
      <c r="V341" s="22" t="str">
        <f>IF(AND(A341="long jump", OR(AND(D341='club records'!$F$6, E341&gt;='club records'!$G$6), AND(D341='club records'!$F$7, E341&gt;='club records'!$G$7), AND(D341='club records'!$F$8, E341&gt;='club records'!$G$8), AND(D341='club records'!$F$9, E341&gt;='club records'!$G$9), AND(D341='club records'!$F$10, E341&gt;='club records'!$G$10))), "CR", " ")</f>
        <v xml:space="preserve"> </v>
      </c>
      <c r="W341" s="22" t="str">
        <f>IF(AND(A341="triple jump", OR(AND(D341='club records'!$F$11, E341&gt;='club records'!$G$11), AND(D341='club records'!$F$12, E341&gt;='club records'!$G$12), AND(D341='club records'!$F$13, E341&gt;='club records'!$G$13), AND(D341='club records'!$F$14, E341&gt;='club records'!$G$14), AND(D341='club records'!$F$15, E341&gt;='club records'!$G$15))), "CR", " ")</f>
        <v xml:space="preserve"> </v>
      </c>
      <c r="X341" s="22" t="str">
        <f>IF(AND(A341="pole vault", OR(AND(D341='club records'!$F$16, E341&gt;='club records'!$G$16), AND(D341='club records'!$F$17, E341&gt;='club records'!$G$17), AND(D341='club records'!$F$18, E341&gt;='club records'!$G$18), AND(D341='club records'!$F$19, E341&gt;='club records'!$G$19), AND(D341='club records'!$F$20, E341&gt;='club records'!$G$20))), "CR", " ")</f>
        <v xml:space="preserve"> </v>
      </c>
      <c r="Y341" s="22" t="str">
        <f>IF(AND(A341="discus 0.75", AND(D341='club records'!$F$21, E341&gt;='club records'!$G$21)), "CR", " ")</f>
        <v xml:space="preserve"> </v>
      </c>
      <c r="Z341" s="22" t="str">
        <f>IF(AND(A341="discus 1", OR(AND(D341='club records'!$F$22, E341&gt;='club records'!$G$22), AND(D341='club records'!$F$23, E341&gt;='club records'!$G$23), AND(D341='club records'!$F$24, E341&gt;='club records'!$G$24), AND(D341='club records'!$F$25, E341&gt;='club records'!$G$25))), "CR", " ")</f>
        <v xml:space="preserve"> </v>
      </c>
      <c r="AA341" s="22" t="str">
        <f>IF(AND(A341="hammer 3", OR(AND(D341='club records'!$F$26, E341&gt;='club records'!$G$26), AND(D341='club records'!$F$27, E341&gt;='club records'!$G$27), AND(D341='club records'!$F$28, E341&gt;='club records'!$G$28))), "CR", " ")</f>
        <v xml:space="preserve"> </v>
      </c>
      <c r="AB341" s="22" t="str">
        <f>IF(AND(A341="hammer 4", OR(AND(D341='club records'!$F$29, E341&gt;='club records'!$G$29), AND(D341='club records'!$F$30, E341&gt;='club records'!$G$30))), "CR", " ")</f>
        <v xml:space="preserve"> </v>
      </c>
      <c r="AC341" s="22" t="str">
        <f>IF(AND(A341="javelin 400", AND(D341='club records'!$F$31, E341&gt;='club records'!$G$31)), "CR", " ")</f>
        <v xml:space="preserve"> </v>
      </c>
      <c r="AD341" s="22" t="str">
        <f>IF(AND(A341="javelin 500", OR(AND(D341='club records'!$F$32, E341&gt;='club records'!$G$32), AND(D341='club records'!$F$33, E341&gt;='club records'!$G$33))), "CR", " ")</f>
        <v xml:space="preserve"> </v>
      </c>
      <c r="AE341" s="22" t="str">
        <f>IF(AND(A341="javelin 600", OR(AND(D341='club records'!$F$34, E341&gt;='club records'!$G$34), AND(D341='club records'!$F$35, E341&gt;='club records'!$G$35))), "CR", " ")</f>
        <v xml:space="preserve"> </v>
      </c>
      <c r="AF341" s="22" t="str">
        <f>IF(AND(A341="shot 2.72", AND(D341='club records'!$F$36, E341&gt;='club records'!$G$36)), "CR", " ")</f>
        <v xml:space="preserve"> </v>
      </c>
      <c r="AG341" s="22" t="str">
        <f>IF(AND(A341="shot 3", OR(AND(D341='club records'!$F$37, E341&gt;='club records'!$G$37), AND(D341='club records'!$F$38, E341&gt;='club records'!$G$38))), "CR", " ")</f>
        <v xml:space="preserve"> </v>
      </c>
      <c r="AH341" s="22" t="str">
        <f>IF(AND(A341="shot 4", OR(AND(D341='club records'!$F$39, E341&gt;='club records'!$G$39), AND(D341='club records'!$F$40, E341&gt;='club records'!$G$40))), "CR", " ")</f>
        <v xml:space="preserve"> </v>
      </c>
      <c r="AI341" s="22" t="str">
        <f>IF(AND(A341="70H", AND(D341='club records'!$J$6, E341&lt;='club records'!$K$6)), "CR", " ")</f>
        <v xml:space="preserve"> </v>
      </c>
      <c r="AJ341" s="22" t="str">
        <f>IF(AND(A341="75H", AND(D341='club records'!$J$7, E341&lt;='club records'!$K$7)), "CR", " ")</f>
        <v xml:space="preserve"> </v>
      </c>
      <c r="AK341" s="22" t="str">
        <f>IF(AND(A341="80H", AND(D341='club records'!$J$8, E341&lt;='club records'!$K$8)), "CR", " ")</f>
        <v xml:space="preserve"> </v>
      </c>
      <c r="AL341" s="22" t="str">
        <f>IF(AND(A341="100H", OR(AND(D341='club records'!$J$9, E341&lt;='club records'!$K$9), AND(D341='club records'!$J$10, E341&lt;='club records'!$K$10))), "CR", " ")</f>
        <v xml:space="preserve"> </v>
      </c>
      <c r="AM341" s="22" t="str">
        <f>IF(AND(A341="300H", AND(D341='club records'!$J$11, E341&lt;='club records'!$K$11)), "CR", " ")</f>
        <v xml:space="preserve"> </v>
      </c>
      <c r="AN341" s="22" t="str">
        <f>IF(AND(A341="400H", OR(AND(D341='club records'!$J$12, E341&lt;='club records'!$K$12), AND(D341='club records'!$J$13, E341&lt;='club records'!$K$13), AND(D341='club records'!$J$14, E341&lt;='club records'!$K$14))), "CR", " ")</f>
        <v xml:space="preserve"> </v>
      </c>
      <c r="AO341" s="22" t="str">
        <f>IF(AND(A341="1500SC", OR(AND(D341='club records'!$J$15, E341&lt;='club records'!$K$15), AND(D341='club records'!$J$16, E341&lt;='club records'!$K$16))), "CR", " ")</f>
        <v xml:space="preserve"> </v>
      </c>
      <c r="AP341" s="22" t="str">
        <f>IF(AND(A341="2000SC", OR(AND(D341='club records'!$J$18, E341&lt;='club records'!$K$18), AND(D341='club records'!$J$19, E341&lt;='club records'!$K$19))), "CR", " ")</f>
        <v xml:space="preserve"> </v>
      </c>
      <c r="AQ341" s="22" t="str">
        <f>IF(AND(A341="3000SC", AND(D341='club records'!$J$21, E341&lt;='club records'!$K$21)), "CR", " ")</f>
        <v xml:space="preserve"> </v>
      </c>
      <c r="AR341" s="21" t="str">
        <f>IF(AND(A341="4x100", OR(AND(D341='club records'!$N$1, E341&lt;='club records'!$O$1), AND(D341='club records'!$N$2, E341&lt;='club records'!$O$2), AND(D341='club records'!$N$3, E341&lt;='club records'!$O$3), AND(D341='club records'!$N$4, E341&lt;='club records'!$O$4), AND(D341='club records'!$N$5, E341&lt;='club records'!$O$5))), "CR", " ")</f>
        <v xml:space="preserve"> </v>
      </c>
      <c r="AS341" s="21" t="str">
        <f>IF(AND(A341="4x200", OR(AND(D341='club records'!$N$6, E341&lt;='club records'!$O$6), AND(D341='club records'!$N$7, E341&lt;='club records'!$O$7), AND(D341='club records'!$N$8, E341&lt;='club records'!$O$8), AND(D341='club records'!$N$9, E341&lt;='club records'!$O$9), AND(D341='club records'!$N$10, E341&lt;='club records'!$O$10))), "CR", " ")</f>
        <v xml:space="preserve"> </v>
      </c>
      <c r="AT341" s="21" t="str">
        <f>IF(AND(A341="4x300", OR(AND(D341='club records'!$N$11, E341&lt;='club records'!$O$11), AND(D341='club records'!$N$12, E341&lt;='club records'!$O$12))), "CR", " ")</f>
        <v xml:space="preserve"> </v>
      </c>
      <c r="AU341" s="21" t="str">
        <f>IF(AND(A341="4x400", OR(AND(D341='club records'!$N$13, E341&lt;='club records'!$O$13), AND(D341='club records'!$N$14, E341&lt;='club records'!$O$14), AND(D341='club records'!$N$15, E341&lt;='club records'!$O$15))), "CR", " ")</f>
        <v xml:space="preserve"> </v>
      </c>
      <c r="AV341" s="21" t="str">
        <f>IF(AND(A341="3x800", OR(AND(D341='club records'!$N$16, E341&lt;='club records'!$O$16), AND(D341='club records'!$N$17, E341&lt;='club records'!$O$17), AND(D341='club records'!$N$18, E341&lt;='club records'!$O$18), AND(D341='club records'!$N$19, E341&lt;='club records'!$O$19))), "CR", " ")</f>
        <v xml:space="preserve"> </v>
      </c>
      <c r="AW341" s="21" t="str">
        <f>IF(AND(A341="pentathlon", OR(AND(D341='club records'!$N$21, E341&gt;='club records'!$O$21), AND(D341='club records'!$N$22, E341&gt;='club records'!$O$22), AND(D341='club records'!$N$23, E341&gt;='club records'!$O$23), AND(D341='club records'!$N$24, E341&gt;='club records'!$O$24), AND(D341='club records'!$N$25, E341&gt;='club records'!$O$25))), "CR", " ")</f>
        <v xml:space="preserve"> </v>
      </c>
      <c r="AX341" s="21" t="str">
        <f>IF(AND(A341="heptathlon", OR(AND(D341='club records'!$N$26, E341&gt;='club records'!$O$26), AND(D341='club records'!$N$27, E341&gt;='club records'!$O$27), AND(D341='club records'!$N$28, E341&gt;='club records'!$O$28), )), "CR", " ")</f>
        <v xml:space="preserve"> </v>
      </c>
    </row>
    <row r="342" spans="1:50" ht="15" x14ac:dyDescent="0.25">
      <c r="A342" s="2">
        <v>1500</v>
      </c>
      <c r="B342" s="2" t="s">
        <v>113</v>
      </c>
      <c r="C342" s="2" t="s">
        <v>114</v>
      </c>
      <c r="D342" s="13" t="s">
        <v>50</v>
      </c>
      <c r="E342" s="14" t="s">
        <v>429</v>
      </c>
      <c r="F342" s="23" t="s">
        <v>432</v>
      </c>
      <c r="G342" s="2" t="s">
        <v>341</v>
      </c>
      <c r="H342" s="2" t="s">
        <v>425</v>
      </c>
      <c r="I342" s="20" t="str">
        <f>IF(OR(K342="CR", J342="CR", L342="CR", M342="CR", N342="CR", O342="CR", P342="CR", Q342="CR", R342="CR", S342="CR",T342="CR", U342="CR", V342="CR", W342="CR", X342="CR", Y342="CR", Z342="CR", AA342="CR", AB342="CR", AC342="CR", AD342="CR", AE342="CR", AF342="CR", AG342="CR", AH342="CR", AI342="CR", AJ342="CR", AK342="CR", AL342="CR", AM342="CR", AN342="CR", AO342="CR", AP342="CR", AQ342="CR", AR342="CR", AS342="CR", AT342="CR", AU342="CR", AV342="CR", AW342="CR", AX342="CR"), "***CLUB RECORD***", "")</f>
        <v/>
      </c>
      <c r="J342" s="21" t="str">
        <f>IF(AND(A342=100, OR(AND(D342='club records'!$B$6, E342&lt;='club records'!$C$6), AND(D342='club records'!$B$7, E342&lt;='club records'!$C$7), AND(D342='club records'!$B$8, E342&lt;='club records'!$C$8), AND(D342='club records'!$B$9, E342&lt;='club records'!$C$9), AND(D342='club records'!$B$10, E342&lt;='club records'!$C$10))),"CR"," ")</f>
        <v xml:space="preserve"> </v>
      </c>
      <c r="K342" s="21" t="str">
        <f>IF(AND(A342=200, OR(AND(D342='club records'!$B$11, E342&lt;='club records'!$C$11), AND(D342='club records'!$B$12, E342&lt;='club records'!$C$12), AND(D342='club records'!$B$13, E342&lt;='club records'!$C$13), AND(D342='club records'!$B$14, E342&lt;='club records'!$C$14), AND(D342='club records'!$B$15, E342&lt;='club records'!$C$15))),"CR"," ")</f>
        <v xml:space="preserve"> </v>
      </c>
      <c r="L342" s="21" t="str">
        <f>IF(AND(A342=300, OR(AND(D342='club records'!$B$16, E342&lt;='club records'!$C$16), AND(D342='club records'!$B$17, E342&lt;='club records'!$C$17))),"CR"," ")</f>
        <v xml:space="preserve"> </v>
      </c>
      <c r="M342" s="21" t="str">
        <f>IF(AND(A342=400, OR(AND(D342='club records'!$B$19, E342&lt;='club records'!$C$19), AND(D342='club records'!$B$20, E342&lt;='club records'!$C$20), AND(D342='club records'!$B$21, E342&lt;='club records'!$C$21))),"CR"," ")</f>
        <v xml:space="preserve"> </v>
      </c>
      <c r="N342" s="21" t="str">
        <f>IF(AND(A342=800, OR(AND(D342='club records'!$B$22, E342&lt;='club records'!$C$22), AND(D342='club records'!$B$23, E342&lt;='club records'!$C$23), AND(D342='club records'!$B$24, E342&lt;='club records'!$C$24), AND(D342='club records'!$B$25, E342&lt;='club records'!$C$25), AND(D342='club records'!$B$26, E342&lt;='club records'!$C$26))),"CR"," ")</f>
        <v xml:space="preserve"> </v>
      </c>
      <c r="O342" s="21" t="str">
        <f>IF(AND(A342=1200, AND(D342='club records'!$B$28, E342&lt;='club records'!$C$28)),"CR"," ")</f>
        <v xml:space="preserve"> </v>
      </c>
      <c r="P342" s="21" t="str">
        <f>IF(AND(A342=1500, OR(AND(D342='club records'!$B$29, E342&lt;='club records'!$C$29), AND(D342='club records'!$B$30, E342&lt;='club records'!$C$30), AND(D342='club records'!$B$31, E342&lt;='club records'!$C$31), AND(D342='club records'!$B$32, E342&lt;='club records'!$C$32), AND(D342='club records'!$B$33, E342&lt;='club records'!$C$33))),"CR"," ")</f>
        <v xml:space="preserve"> </v>
      </c>
      <c r="Q342" s="21" t="str">
        <f>IF(AND(A342="1M", AND(D342='club records'!$B$37,E342&lt;='club records'!$C$37)),"CR"," ")</f>
        <v xml:space="preserve"> </v>
      </c>
      <c r="R342" s="21" t="str">
        <f>IF(AND(A342=3000, OR(AND(D342='club records'!$B$39, E342&lt;='club records'!$C$39), AND(D342='club records'!$B$40, E342&lt;='club records'!$C$40), AND(D342='club records'!$B$41, E342&lt;='club records'!$C$41))),"CR"," ")</f>
        <v xml:space="preserve"> </v>
      </c>
      <c r="S342" s="21" t="str">
        <f>IF(AND(A342=5000, OR(AND(D342='club records'!$B$42, E342&lt;='club records'!$C$42), AND(D342='club records'!$B$43, E342&lt;='club records'!$C$43))),"CR"," ")</f>
        <v xml:space="preserve"> </v>
      </c>
      <c r="T342" s="21" t="str">
        <f>IF(AND(A342=10000, OR(AND(D342='club records'!$B$44, E342&lt;='club records'!$C$44), AND(D342='club records'!$B$45, E342&lt;='club records'!$C$45))),"CR"," ")</f>
        <v xml:space="preserve"> </v>
      </c>
      <c r="U342" s="22" t="str">
        <f>IF(AND(A342="high jump", OR(AND(D342='club records'!$F$1, E342&gt;='club records'!$G$1), AND(D342='club records'!$F$2, E342&gt;='club records'!$G$2), AND(D342='club records'!$F$3, E342&gt;='club records'!$G$3),AND(D342='club records'!$F$4, E342&gt;='club records'!$G$4), AND(D342='club records'!$F$5, E342&gt;='club records'!$G$5))), "CR", " ")</f>
        <v xml:space="preserve"> </v>
      </c>
      <c r="V342" s="22" t="str">
        <f>IF(AND(A342="long jump", OR(AND(D342='club records'!$F$6, E342&gt;='club records'!$G$6), AND(D342='club records'!$F$7, E342&gt;='club records'!$G$7), AND(D342='club records'!$F$8, E342&gt;='club records'!$G$8), AND(D342='club records'!$F$9, E342&gt;='club records'!$G$9), AND(D342='club records'!$F$10, E342&gt;='club records'!$G$10))), "CR", " ")</f>
        <v xml:space="preserve"> </v>
      </c>
      <c r="W342" s="22" t="str">
        <f>IF(AND(A342="triple jump", OR(AND(D342='club records'!$F$11, E342&gt;='club records'!$G$11), AND(D342='club records'!$F$12, E342&gt;='club records'!$G$12), AND(D342='club records'!$F$13, E342&gt;='club records'!$G$13), AND(D342='club records'!$F$14, E342&gt;='club records'!$G$14), AND(D342='club records'!$F$15, E342&gt;='club records'!$G$15))), "CR", " ")</f>
        <v xml:space="preserve"> </v>
      </c>
      <c r="X342" s="22" t="str">
        <f>IF(AND(A342="pole vault", OR(AND(D342='club records'!$F$16, E342&gt;='club records'!$G$16), AND(D342='club records'!$F$17, E342&gt;='club records'!$G$17), AND(D342='club records'!$F$18, E342&gt;='club records'!$G$18), AND(D342='club records'!$F$19, E342&gt;='club records'!$G$19), AND(D342='club records'!$F$20, E342&gt;='club records'!$G$20))), "CR", " ")</f>
        <v xml:space="preserve"> </v>
      </c>
      <c r="Y342" s="22" t="str">
        <f>IF(AND(A342="discus 0.75", AND(D342='club records'!$F$21, E342&gt;='club records'!$G$21)), "CR", " ")</f>
        <v xml:space="preserve"> </v>
      </c>
      <c r="Z342" s="22" t="str">
        <f>IF(AND(A342="discus 1", OR(AND(D342='club records'!$F$22, E342&gt;='club records'!$G$22), AND(D342='club records'!$F$23, E342&gt;='club records'!$G$23), AND(D342='club records'!$F$24, E342&gt;='club records'!$G$24), AND(D342='club records'!$F$25, E342&gt;='club records'!$G$25))), "CR", " ")</f>
        <v xml:space="preserve"> </v>
      </c>
      <c r="AA342" s="22" t="str">
        <f>IF(AND(A342="hammer 3", OR(AND(D342='club records'!$F$26, E342&gt;='club records'!$G$26), AND(D342='club records'!$F$27, E342&gt;='club records'!$G$27), AND(D342='club records'!$F$28, E342&gt;='club records'!$G$28))), "CR", " ")</f>
        <v xml:space="preserve"> </v>
      </c>
      <c r="AB342" s="22" t="str">
        <f>IF(AND(A342="hammer 4", OR(AND(D342='club records'!$F$29, E342&gt;='club records'!$G$29), AND(D342='club records'!$F$30, E342&gt;='club records'!$G$30))), "CR", " ")</f>
        <v xml:space="preserve"> </v>
      </c>
      <c r="AC342" s="22" t="str">
        <f>IF(AND(A342="javelin 400", AND(D342='club records'!$F$31, E342&gt;='club records'!$G$31)), "CR", " ")</f>
        <v xml:space="preserve"> </v>
      </c>
      <c r="AD342" s="22" t="str">
        <f>IF(AND(A342="javelin 500", OR(AND(D342='club records'!$F$32, E342&gt;='club records'!$G$32), AND(D342='club records'!$F$33, E342&gt;='club records'!$G$33))), "CR", " ")</f>
        <v xml:space="preserve"> </v>
      </c>
      <c r="AE342" s="22" t="str">
        <f>IF(AND(A342="javelin 600", OR(AND(D342='club records'!$F$34, E342&gt;='club records'!$G$34), AND(D342='club records'!$F$35, E342&gt;='club records'!$G$35))), "CR", " ")</f>
        <v xml:space="preserve"> </v>
      </c>
      <c r="AF342" s="22" t="str">
        <f>IF(AND(A342="shot 2.72", AND(D342='club records'!$F$36, E342&gt;='club records'!$G$36)), "CR", " ")</f>
        <v xml:space="preserve"> </v>
      </c>
      <c r="AG342" s="22" t="str">
        <f>IF(AND(A342="shot 3", OR(AND(D342='club records'!$F$37, E342&gt;='club records'!$G$37), AND(D342='club records'!$F$38, E342&gt;='club records'!$G$38))), "CR", " ")</f>
        <v xml:space="preserve"> </v>
      </c>
      <c r="AH342" s="22" t="str">
        <f>IF(AND(A342="shot 4", OR(AND(D342='club records'!$F$39, E342&gt;='club records'!$G$39), AND(D342='club records'!$F$40, E342&gt;='club records'!$G$40))), "CR", " ")</f>
        <v xml:space="preserve"> </v>
      </c>
      <c r="AI342" s="22" t="str">
        <f>IF(AND(A342="70H", AND(D342='club records'!$J$6, E342&lt;='club records'!$K$6)), "CR", " ")</f>
        <v xml:space="preserve"> </v>
      </c>
      <c r="AJ342" s="22" t="str">
        <f>IF(AND(A342="75H", AND(D342='club records'!$J$7, E342&lt;='club records'!$K$7)), "CR", " ")</f>
        <v xml:space="preserve"> </v>
      </c>
      <c r="AK342" s="22" t="str">
        <f>IF(AND(A342="80H", AND(D342='club records'!$J$8, E342&lt;='club records'!$K$8)), "CR", " ")</f>
        <v xml:space="preserve"> </v>
      </c>
      <c r="AL342" s="22" t="str">
        <f>IF(AND(A342="100H", OR(AND(D342='club records'!$J$9, E342&lt;='club records'!$K$9), AND(D342='club records'!$J$10, E342&lt;='club records'!$K$10))), "CR", " ")</f>
        <v xml:space="preserve"> </v>
      </c>
      <c r="AM342" s="22" t="str">
        <f>IF(AND(A342="300H", AND(D342='club records'!$J$11, E342&lt;='club records'!$K$11)), "CR", " ")</f>
        <v xml:space="preserve"> </v>
      </c>
      <c r="AN342" s="22" t="str">
        <f>IF(AND(A342="400H", OR(AND(D342='club records'!$J$12, E342&lt;='club records'!$K$12), AND(D342='club records'!$J$13, E342&lt;='club records'!$K$13), AND(D342='club records'!$J$14, E342&lt;='club records'!$K$14))), "CR", " ")</f>
        <v xml:space="preserve"> </v>
      </c>
      <c r="AO342" s="22" t="str">
        <f>IF(AND(A342="1500SC", OR(AND(D342='club records'!$J$15, E342&lt;='club records'!$K$15), AND(D342='club records'!$J$16, E342&lt;='club records'!$K$16))), "CR", " ")</f>
        <v xml:space="preserve"> </v>
      </c>
      <c r="AP342" s="22" t="str">
        <f>IF(AND(A342="2000SC", OR(AND(D342='club records'!$J$18, E342&lt;='club records'!$K$18), AND(D342='club records'!$J$19, E342&lt;='club records'!$K$19))), "CR", " ")</f>
        <v xml:space="preserve"> </v>
      </c>
      <c r="AQ342" s="22" t="str">
        <f>IF(AND(A342="3000SC", AND(D342='club records'!$J$21, E342&lt;='club records'!$K$21)), "CR", " ")</f>
        <v xml:space="preserve"> </v>
      </c>
      <c r="AR342" s="21" t="str">
        <f>IF(AND(A342="4x100", OR(AND(D342='club records'!$N$1, E342&lt;='club records'!$O$1), AND(D342='club records'!$N$2, E342&lt;='club records'!$O$2), AND(D342='club records'!$N$3, E342&lt;='club records'!$O$3), AND(D342='club records'!$N$4, E342&lt;='club records'!$O$4), AND(D342='club records'!$N$5, E342&lt;='club records'!$O$5))), "CR", " ")</f>
        <v xml:space="preserve"> </v>
      </c>
      <c r="AS342" s="21" t="str">
        <f>IF(AND(A342="4x200", OR(AND(D342='club records'!$N$6, E342&lt;='club records'!$O$6), AND(D342='club records'!$N$7, E342&lt;='club records'!$O$7), AND(D342='club records'!$N$8, E342&lt;='club records'!$O$8), AND(D342='club records'!$N$9, E342&lt;='club records'!$O$9), AND(D342='club records'!$N$10, E342&lt;='club records'!$O$10))), "CR", " ")</f>
        <v xml:space="preserve"> </v>
      </c>
      <c r="AT342" s="21" t="str">
        <f>IF(AND(A342="4x300", OR(AND(D342='club records'!$N$11, E342&lt;='club records'!$O$11), AND(D342='club records'!$N$12, E342&lt;='club records'!$O$12))), "CR", " ")</f>
        <v xml:space="preserve"> </v>
      </c>
      <c r="AU342" s="21" t="str">
        <f>IF(AND(A342="4x400", OR(AND(D342='club records'!$N$13, E342&lt;='club records'!$O$13), AND(D342='club records'!$N$14, E342&lt;='club records'!$O$14), AND(D342='club records'!$N$15, E342&lt;='club records'!$O$15))), "CR", " ")</f>
        <v xml:space="preserve"> </v>
      </c>
      <c r="AV342" s="21" t="str">
        <f>IF(AND(A342="3x800", OR(AND(D342='club records'!$N$16, E342&lt;='club records'!$O$16), AND(D342='club records'!$N$17, E342&lt;='club records'!$O$17), AND(D342='club records'!$N$18, E342&lt;='club records'!$O$18), AND(D342='club records'!$N$19, E342&lt;='club records'!$O$19))), "CR", " ")</f>
        <v xml:space="preserve"> </v>
      </c>
      <c r="AW342" s="21" t="str">
        <f>IF(AND(A342="pentathlon", OR(AND(D342='club records'!$N$21, E342&gt;='club records'!$O$21), AND(D342='club records'!$N$22, E342&gt;='club records'!$O$22), AND(D342='club records'!$N$23, E342&gt;='club records'!$O$23), AND(D342='club records'!$N$24, E342&gt;='club records'!$O$24), AND(D342='club records'!$N$25, E342&gt;='club records'!$O$25))), "CR", " ")</f>
        <v xml:space="preserve"> </v>
      </c>
      <c r="AX342" s="21" t="str">
        <f>IF(AND(A342="heptathlon", OR(AND(D342='club records'!$N$26, E342&gt;='club records'!$O$26), AND(D342='club records'!$N$27, E342&gt;='club records'!$O$27), AND(D342='club records'!$N$28, E342&gt;='club records'!$O$28), )), "CR", " ")</f>
        <v xml:space="preserve"> </v>
      </c>
    </row>
    <row r="343" spans="1:50" ht="15" x14ac:dyDescent="0.25">
      <c r="A343" s="2">
        <v>1500</v>
      </c>
      <c r="B343" s="2" t="s">
        <v>80</v>
      </c>
      <c r="C343" s="2" t="s">
        <v>394</v>
      </c>
      <c r="D343" s="13" t="s">
        <v>50</v>
      </c>
      <c r="E343" s="14" t="s">
        <v>395</v>
      </c>
      <c r="F343" s="19">
        <v>43604</v>
      </c>
      <c r="G343" s="2" t="s">
        <v>341</v>
      </c>
      <c r="H343" s="2" t="s">
        <v>396</v>
      </c>
      <c r="I343" s="20" t="str">
        <f>IF(OR(K343="CR", J343="CR", L343="CR", M343="CR", N343="CR", O343="CR", P343="CR", Q343="CR", R343="CR", S343="CR",T343="CR", U343="CR", V343="CR", W343="CR", X343="CR", Y343="CR", Z343="CR", AA343="CR", AB343="CR", AC343="CR", AD343="CR", AE343="CR", AF343="CR", AG343="CR", AH343="CR", AI343="CR", AJ343="CR", AK343="CR", AL343="CR", AM343="CR", AN343="CR", AO343="CR", AP343="CR", AQ343="CR", AR343="CR", AS343="CR", AT343="CR", AU343="CR", AV343="CR", AW343="CR", AX343="CR"), "***CLUB RECORD***", "")</f>
        <v/>
      </c>
      <c r="J343" s="21" t="str">
        <f>IF(AND(A343=100, OR(AND(D343='club records'!$B$6, E343&lt;='club records'!$C$6), AND(D343='club records'!$B$7, E343&lt;='club records'!$C$7), AND(D343='club records'!$B$8, E343&lt;='club records'!$C$8), AND(D343='club records'!$B$9, E343&lt;='club records'!$C$9), AND(D343='club records'!$B$10, E343&lt;='club records'!$C$10))),"CR"," ")</f>
        <v xml:space="preserve"> </v>
      </c>
      <c r="K343" s="21" t="str">
        <f>IF(AND(A343=200, OR(AND(D343='club records'!$B$11, E343&lt;='club records'!$C$11), AND(D343='club records'!$B$12, E343&lt;='club records'!$C$12), AND(D343='club records'!$B$13, E343&lt;='club records'!$C$13), AND(D343='club records'!$B$14, E343&lt;='club records'!$C$14), AND(D343='club records'!$B$15, E343&lt;='club records'!$C$15))),"CR"," ")</f>
        <v xml:space="preserve"> </v>
      </c>
      <c r="L343" s="21" t="str">
        <f>IF(AND(A343=300, OR(AND(D343='club records'!$B$16, E343&lt;='club records'!$C$16), AND(D343='club records'!$B$17, E343&lt;='club records'!$C$17))),"CR"," ")</f>
        <v xml:space="preserve"> </v>
      </c>
      <c r="M343" s="21" t="str">
        <f>IF(AND(A343=400, OR(AND(D343='club records'!$B$19, E343&lt;='club records'!$C$19), AND(D343='club records'!$B$20, E343&lt;='club records'!$C$20), AND(D343='club records'!$B$21, E343&lt;='club records'!$C$21))),"CR"," ")</f>
        <v xml:space="preserve"> </v>
      </c>
      <c r="N343" s="21" t="str">
        <f>IF(AND(A343=800, OR(AND(D343='club records'!$B$22, E343&lt;='club records'!$C$22), AND(D343='club records'!$B$23, E343&lt;='club records'!$C$23), AND(D343='club records'!$B$24, E343&lt;='club records'!$C$24), AND(D343='club records'!$B$25, E343&lt;='club records'!$C$25), AND(D343='club records'!$B$26, E343&lt;='club records'!$C$26))),"CR"," ")</f>
        <v xml:space="preserve"> </v>
      </c>
      <c r="O343" s="21" t="str">
        <f>IF(AND(A343=1200, AND(D343='club records'!$B$28, E343&lt;='club records'!$C$28)),"CR"," ")</f>
        <v xml:space="preserve"> </v>
      </c>
      <c r="P343" s="21" t="str">
        <f>IF(AND(A343=1500, OR(AND(D343='club records'!$B$29, E343&lt;='club records'!$C$29), AND(D343='club records'!$B$30, E343&lt;='club records'!$C$30), AND(D343='club records'!$B$31, E343&lt;='club records'!$C$31), AND(D343='club records'!$B$32, E343&lt;='club records'!$C$32), AND(D343='club records'!$B$33, E343&lt;='club records'!$C$33))),"CR"," ")</f>
        <v xml:space="preserve"> </v>
      </c>
      <c r="Q343" s="21" t="str">
        <f>IF(AND(A343="1M", AND(D343='club records'!$B$37,E343&lt;='club records'!$C$37)),"CR"," ")</f>
        <v xml:space="preserve"> </v>
      </c>
      <c r="R343" s="21" t="str">
        <f>IF(AND(A343=3000, OR(AND(D343='club records'!$B$39, E343&lt;='club records'!$C$39), AND(D343='club records'!$B$40, E343&lt;='club records'!$C$40), AND(D343='club records'!$B$41, E343&lt;='club records'!$C$41))),"CR"," ")</f>
        <v xml:space="preserve"> </v>
      </c>
      <c r="S343" s="21" t="str">
        <f>IF(AND(A343=5000, OR(AND(D343='club records'!$B$42, E343&lt;='club records'!$C$42), AND(D343='club records'!$B$43, E343&lt;='club records'!$C$43))),"CR"," ")</f>
        <v xml:space="preserve"> </v>
      </c>
      <c r="T343" s="21" t="str">
        <f>IF(AND(A343=10000, OR(AND(D343='club records'!$B$44, E343&lt;='club records'!$C$44), AND(D343='club records'!$B$45, E343&lt;='club records'!$C$45))),"CR"," ")</f>
        <v xml:space="preserve"> </v>
      </c>
      <c r="U343" s="22" t="str">
        <f>IF(AND(A343="high jump", OR(AND(D343='club records'!$F$1, E343&gt;='club records'!$G$1), AND(D343='club records'!$F$2, E343&gt;='club records'!$G$2), AND(D343='club records'!$F$3, E343&gt;='club records'!$G$3),AND(D343='club records'!$F$4, E343&gt;='club records'!$G$4), AND(D343='club records'!$F$5, E343&gt;='club records'!$G$5))), "CR", " ")</f>
        <v xml:space="preserve"> </v>
      </c>
      <c r="V343" s="22" t="str">
        <f>IF(AND(A343="long jump", OR(AND(D343='club records'!$F$6, E343&gt;='club records'!$G$6), AND(D343='club records'!$F$7, E343&gt;='club records'!$G$7), AND(D343='club records'!$F$8, E343&gt;='club records'!$G$8), AND(D343='club records'!$F$9, E343&gt;='club records'!$G$9), AND(D343='club records'!$F$10, E343&gt;='club records'!$G$10))), "CR", " ")</f>
        <v xml:space="preserve"> </v>
      </c>
      <c r="W343" s="22" t="str">
        <f>IF(AND(A343="triple jump", OR(AND(D343='club records'!$F$11, E343&gt;='club records'!$G$11), AND(D343='club records'!$F$12, E343&gt;='club records'!$G$12), AND(D343='club records'!$F$13, E343&gt;='club records'!$G$13), AND(D343='club records'!$F$14, E343&gt;='club records'!$G$14), AND(D343='club records'!$F$15, E343&gt;='club records'!$G$15))), "CR", " ")</f>
        <v xml:space="preserve"> </v>
      </c>
      <c r="X343" s="22" t="str">
        <f>IF(AND(A343="pole vault", OR(AND(D343='club records'!$F$16, E343&gt;='club records'!$G$16), AND(D343='club records'!$F$17, E343&gt;='club records'!$G$17), AND(D343='club records'!$F$18, E343&gt;='club records'!$G$18), AND(D343='club records'!$F$19, E343&gt;='club records'!$G$19), AND(D343='club records'!$F$20, E343&gt;='club records'!$G$20))), "CR", " ")</f>
        <v xml:space="preserve"> </v>
      </c>
      <c r="Y343" s="22" t="str">
        <f>IF(AND(A343="discus 0.75", AND(D343='club records'!$F$21, E343&gt;='club records'!$G$21)), "CR", " ")</f>
        <v xml:space="preserve"> </v>
      </c>
      <c r="Z343" s="22" t="str">
        <f>IF(AND(A343="discus 1", OR(AND(D343='club records'!$F$22, E343&gt;='club records'!$G$22), AND(D343='club records'!$F$23, E343&gt;='club records'!$G$23), AND(D343='club records'!$F$24, E343&gt;='club records'!$G$24), AND(D343='club records'!$F$25, E343&gt;='club records'!$G$25))), "CR", " ")</f>
        <v xml:space="preserve"> </v>
      </c>
      <c r="AA343" s="22" t="str">
        <f>IF(AND(A343="hammer 3", OR(AND(D343='club records'!$F$26, E343&gt;='club records'!$G$26), AND(D343='club records'!$F$27, E343&gt;='club records'!$G$27), AND(D343='club records'!$F$28, E343&gt;='club records'!$G$28))), "CR", " ")</f>
        <v xml:space="preserve"> </v>
      </c>
      <c r="AB343" s="22" t="str">
        <f>IF(AND(A343="hammer 4", OR(AND(D343='club records'!$F$29, E343&gt;='club records'!$G$29), AND(D343='club records'!$F$30, E343&gt;='club records'!$G$30))), "CR", " ")</f>
        <v xml:space="preserve"> </v>
      </c>
      <c r="AC343" s="22" t="str">
        <f>IF(AND(A343="javelin 400", AND(D343='club records'!$F$31, E343&gt;='club records'!$G$31)), "CR", " ")</f>
        <v xml:space="preserve"> </v>
      </c>
      <c r="AD343" s="22" t="str">
        <f>IF(AND(A343="javelin 500", OR(AND(D343='club records'!$F$32, E343&gt;='club records'!$G$32), AND(D343='club records'!$F$33, E343&gt;='club records'!$G$33))), "CR", " ")</f>
        <v xml:space="preserve"> </v>
      </c>
      <c r="AE343" s="22" t="str">
        <f>IF(AND(A343="javelin 600", OR(AND(D343='club records'!$F$34, E343&gt;='club records'!$G$34), AND(D343='club records'!$F$35, E343&gt;='club records'!$G$35))), "CR", " ")</f>
        <v xml:space="preserve"> </v>
      </c>
      <c r="AF343" s="22" t="str">
        <f>IF(AND(A343="shot 2.72", AND(D343='club records'!$F$36, E343&gt;='club records'!$G$36)), "CR", " ")</f>
        <v xml:space="preserve"> </v>
      </c>
      <c r="AG343" s="22" t="str">
        <f>IF(AND(A343="shot 3", OR(AND(D343='club records'!$F$37, E343&gt;='club records'!$G$37), AND(D343='club records'!$F$38, E343&gt;='club records'!$G$38))), "CR", " ")</f>
        <v xml:space="preserve"> </v>
      </c>
      <c r="AH343" s="22" t="str">
        <f>IF(AND(A343="shot 4", OR(AND(D343='club records'!$F$39, E343&gt;='club records'!$G$39), AND(D343='club records'!$F$40, E343&gt;='club records'!$G$40))), "CR", " ")</f>
        <v xml:space="preserve"> </v>
      </c>
      <c r="AI343" s="22" t="str">
        <f>IF(AND(A343="70H", AND(D343='club records'!$J$6, E343&lt;='club records'!$K$6)), "CR", " ")</f>
        <v xml:space="preserve"> </v>
      </c>
      <c r="AJ343" s="22" t="str">
        <f>IF(AND(A343="75H", AND(D343='club records'!$J$7, E343&lt;='club records'!$K$7)), "CR", " ")</f>
        <v xml:space="preserve"> </v>
      </c>
      <c r="AK343" s="22" t="str">
        <f>IF(AND(A343="80H", AND(D343='club records'!$J$8, E343&lt;='club records'!$K$8)), "CR", " ")</f>
        <v xml:space="preserve"> </v>
      </c>
      <c r="AL343" s="22" t="str">
        <f>IF(AND(A343="100H", OR(AND(D343='club records'!$J$9, E343&lt;='club records'!$K$9), AND(D343='club records'!$J$10, E343&lt;='club records'!$K$10))), "CR", " ")</f>
        <v xml:space="preserve"> </v>
      </c>
      <c r="AM343" s="22" t="str">
        <f>IF(AND(A343="300H", AND(D343='club records'!$J$11, E343&lt;='club records'!$K$11)), "CR", " ")</f>
        <v xml:space="preserve"> </v>
      </c>
      <c r="AN343" s="22" t="str">
        <f>IF(AND(A343="400H", OR(AND(D343='club records'!$J$12, E343&lt;='club records'!$K$12), AND(D343='club records'!$J$13, E343&lt;='club records'!$K$13), AND(D343='club records'!$J$14, E343&lt;='club records'!$K$14))), "CR", " ")</f>
        <v xml:space="preserve"> </v>
      </c>
      <c r="AO343" s="22" t="str">
        <f>IF(AND(A343="1500SC", OR(AND(D343='club records'!$J$15, E343&lt;='club records'!$K$15), AND(D343='club records'!$J$16, E343&lt;='club records'!$K$16))), "CR", " ")</f>
        <v xml:space="preserve"> </v>
      </c>
      <c r="AP343" s="22" t="str">
        <f>IF(AND(A343="2000SC", OR(AND(D343='club records'!$J$18, E343&lt;='club records'!$K$18), AND(D343='club records'!$J$19, E343&lt;='club records'!$K$19))), "CR", " ")</f>
        <v xml:space="preserve"> </v>
      </c>
      <c r="AQ343" s="22" t="str">
        <f>IF(AND(A343="3000SC", AND(D343='club records'!$J$21, E343&lt;='club records'!$K$21)), "CR", " ")</f>
        <v xml:space="preserve"> </v>
      </c>
      <c r="AR343" s="21" t="str">
        <f>IF(AND(A343="4x100", OR(AND(D343='club records'!$N$1, E343&lt;='club records'!$O$1), AND(D343='club records'!$N$2, E343&lt;='club records'!$O$2), AND(D343='club records'!$N$3, E343&lt;='club records'!$O$3), AND(D343='club records'!$N$4, E343&lt;='club records'!$O$4), AND(D343='club records'!$N$5, E343&lt;='club records'!$O$5))), "CR", " ")</f>
        <v xml:space="preserve"> </v>
      </c>
      <c r="AS343" s="21" t="str">
        <f>IF(AND(A343="4x200", OR(AND(D343='club records'!$N$6, E343&lt;='club records'!$O$6), AND(D343='club records'!$N$7, E343&lt;='club records'!$O$7), AND(D343='club records'!$N$8, E343&lt;='club records'!$O$8), AND(D343='club records'!$N$9, E343&lt;='club records'!$O$9), AND(D343='club records'!$N$10, E343&lt;='club records'!$O$10))), "CR", " ")</f>
        <v xml:space="preserve"> </v>
      </c>
      <c r="AT343" s="21" t="str">
        <f>IF(AND(A343="4x300", OR(AND(D343='club records'!$N$11, E343&lt;='club records'!$O$11), AND(D343='club records'!$N$12, E343&lt;='club records'!$O$12))), "CR", " ")</f>
        <v xml:space="preserve"> </v>
      </c>
      <c r="AU343" s="21" t="str">
        <f>IF(AND(A343="4x400", OR(AND(D343='club records'!$N$13, E343&lt;='club records'!$O$13), AND(D343='club records'!$N$14, E343&lt;='club records'!$O$14), AND(D343='club records'!$N$15, E343&lt;='club records'!$O$15))), "CR", " ")</f>
        <v xml:space="preserve"> </v>
      </c>
      <c r="AV343" s="21" t="str">
        <f>IF(AND(A343="3x800", OR(AND(D343='club records'!$N$16, E343&lt;='club records'!$O$16), AND(D343='club records'!$N$17, E343&lt;='club records'!$O$17), AND(D343='club records'!$N$18, E343&lt;='club records'!$O$18), AND(D343='club records'!$N$19, E343&lt;='club records'!$O$19))), "CR", " ")</f>
        <v xml:space="preserve"> </v>
      </c>
      <c r="AW343" s="21" t="str">
        <f>IF(AND(A343="pentathlon", OR(AND(D343='club records'!$N$21, E343&gt;='club records'!$O$21), AND(D343='club records'!$N$22, E343&gt;='club records'!$O$22), AND(D343='club records'!$N$23, E343&gt;='club records'!$O$23), AND(D343='club records'!$N$24, E343&gt;='club records'!$O$24), AND(D343='club records'!$N$25, E343&gt;='club records'!$O$25))), "CR", " ")</f>
        <v xml:space="preserve"> </v>
      </c>
      <c r="AX343" s="21" t="str">
        <f>IF(AND(A343="heptathlon", OR(AND(D343='club records'!$N$26, E343&gt;='club records'!$O$26), AND(D343='club records'!$N$27, E343&gt;='club records'!$O$27), AND(D343='club records'!$N$28, E343&gt;='club records'!$O$28), )), "CR", " ")</f>
        <v xml:space="preserve"> </v>
      </c>
    </row>
    <row r="344" spans="1:50" ht="15" x14ac:dyDescent="0.25">
      <c r="A344" s="2">
        <v>1500</v>
      </c>
      <c r="B344" s="2" t="s">
        <v>163</v>
      </c>
      <c r="C344" s="2" t="s">
        <v>164</v>
      </c>
      <c r="D344" s="13" t="s">
        <v>50</v>
      </c>
      <c r="E344" s="14" t="s">
        <v>494</v>
      </c>
      <c r="F344" s="23">
        <v>43646</v>
      </c>
      <c r="G344" s="2" t="s">
        <v>404</v>
      </c>
      <c r="H344" s="2" t="s">
        <v>469</v>
      </c>
      <c r="I344" s="20" t="s">
        <v>430</v>
      </c>
      <c r="N344" s="2"/>
      <c r="O344" s="2"/>
      <c r="P344" s="2"/>
      <c r="Q344" s="2"/>
      <c r="R344" s="2"/>
      <c r="S344" s="2"/>
    </row>
    <row r="345" spans="1:50" ht="15" x14ac:dyDescent="0.25">
      <c r="A345" s="2">
        <v>3000</v>
      </c>
      <c r="B345" s="2" t="s">
        <v>179</v>
      </c>
      <c r="C345" s="2" t="s">
        <v>180</v>
      </c>
      <c r="D345" s="13" t="s">
        <v>50</v>
      </c>
      <c r="E345" s="14" t="s">
        <v>427</v>
      </c>
      <c r="F345" s="23" t="s">
        <v>432</v>
      </c>
      <c r="G345" s="2" t="s">
        <v>341</v>
      </c>
      <c r="H345" s="2" t="s">
        <v>425</v>
      </c>
      <c r="I345" s="20" t="str">
        <f>IF(OR(K345="CR", J345="CR", L345="CR", M345="CR", N345="CR", O345="CR", P345="CR", Q345="CR", R345="CR", S345="CR",T345="CR", U345="CR", V345="CR", W345="CR", X345="CR", Y345="CR", Z345="CR", AA345="CR", AB345="CR", AC345="CR", AD345="CR", AE345="CR", AF345="CR", AG345="CR", AH345="CR", AI345="CR", AJ345="CR", AK345="CR", AL345="CR", AM345="CR", AN345="CR", AO345="CR", AP345="CR", AQ345="CR", AR345="CR", AS345="CR", AT345="CR", AU345="CR", AV345="CR", AW345="CR", AX345="CR"), "***CLUB RECORD***", "")</f>
        <v/>
      </c>
      <c r="J345" s="21" t="str">
        <f>IF(AND(A345=100, OR(AND(D345='club records'!$B$6, E345&lt;='club records'!$C$6), AND(D345='club records'!$B$7, E345&lt;='club records'!$C$7), AND(D345='club records'!$B$8, E345&lt;='club records'!$C$8), AND(D345='club records'!$B$9, E345&lt;='club records'!$C$9), AND(D345='club records'!$B$10, E345&lt;='club records'!$C$10))),"CR"," ")</f>
        <v xml:space="preserve"> </v>
      </c>
      <c r="K345" s="21" t="str">
        <f>IF(AND(A345=200, OR(AND(D345='club records'!$B$11, E345&lt;='club records'!$C$11), AND(D345='club records'!$B$12, E345&lt;='club records'!$C$12), AND(D345='club records'!$B$13, E345&lt;='club records'!$C$13), AND(D345='club records'!$B$14, E345&lt;='club records'!$C$14), AND(D345='club records'!$B$15, E345&lt;='club records'!$C$15))),"CR"," ")</f>
        <v xml:space="preserve"> </v>
      </c>
      <c r="L345" s="21" t="str">
        <f>IF(AND(A345=300, OR(AND(D345='club records'!$B$16, E345&lt;='club records'!$C$16), AND(D345='club records'!$B$17, E345&lt;='club records'!$C$17))),"CR"," ")</f>
        <v xml:space="preserve"> </v>
      </c>
      <c r="M345" s="21" t="str">
        <f>IF(AND(A345=400, OR(AND(D345='club records'!$B$19, E345&lt;='club records'!$C$19), AND(D345='club records'!$B$20, E345&lt;='club records'!$C$20), AND(D345='club records'!$B$21, E345&lt;='club records'!$C$21))),"CR"," ")</f>
        <v xml:space="preserve"> </v>
      </c>
      <c r="N345" s="21" t="str">
        <f>IF(AND(A345=800, OR(AND(D345='club records'!$B$22, E345&lt;='club records'!$C$22), AND(D345='club records'!$B$23, E345&lt;='club records'!$C$23), AND(D345='club records'!$B$24, E345&lt;='club records'!$C$24), AND(D345='club records'!$B$25, E345&lt;='club records'!$C$25), AND(D345='club records'!$B$26, E345&lt;='club records'!$C$26))),"CR"," ")</f>
        <v xml:space="preserve"> </v>
      </c>
      <c r="O345" s="21" t="str">
        <f>IF(AND(A345=1200, AND(D345='club records'!$B$28, E345&lt;='club records'!$C$28)),"CR"," ")</f>
        <v xml:space="preserve"> </v>
      </c>
      <c r="P345" s="21" t="str">
        <f>IF(AND(A345=1500, OR(AND(D345='club records'!$B$29, E345&lt;='club records'!$C$29), AND(D345='club records'!$B$30, E345&lt;='club records'!$C$30), AND(D345='club records'!$B$31, E345&lt;='club records'!$C$31), AND(D345='club records'!$B$32, E345&lt;='club records'!$C$32), AND(D345='club records'!$B$33, E345&lt;='club records'!$C$33))),"CR"," ")</f>
        <v xml:space="preserve"> </v>
      </c>
      <c r="Q345" s="21" t="str">
        <f>IF(AND(A345="1M", AND(D345='club records'!$B$37,E345&lt;='club records'!$C$37)),"CR"," ")</f>
        <v xml:space="preserve"> </v>
      </c>
      <c r="R345" s="21" t="str">
        <f>IF(AND(A345=3000, OR(AND(D345='club records'!$B$39, E345&lt;='club records'!$C$39), AND(D345='club records'!$B$40, E345&lt;='club records'!$C$40), AND(D345='club records'!$B$41, E345&lt;='club records'!$C$41))),"CR"," ")</f>
        <v xml:space="preserve"> </v>
      </c>
      <c r="S345" s="21" t="str">
        <f>IF(AND(A345=5000, OR(AND(D345='club records'!$B$42, E345&lt;='club records'!$C$42), AND(D345='club records'!$B$43, E345&lt;='club records'!$C$43))),"CR"," ")</f>
        <v xml:space="preserve"> </v>
      </c>
      <c r="T345" s="21" t="str">
        <f>IF(AND(A345=10000, OR(AND(D345='club records'!$B$44, E345&lt;='club records'!$C$44), AND(D345='club records'!$B$45, E345&lt;='club records'!$C$45))),"CR"," ")</f>
        <v xml:space="preserve"> </v>
      </c>
      <c r="U345" s="22" t="str">
        <f>IF(AND(A345="high jump", OR(AND(D345='club records'!$F$1, E345&gt;='club records'!$G$1), AND(D345='club records'!$F$2, E345&gt;='club records'!$G$2), AND(D345='club records'!$F$3, E345&gt;='club records'!$G$3),AND(D345='club records'!$F$4, E345&gt;='club records'!$G$4), AND(D345='club records'!$F$5, E345&gt;='club records'!$G$5))), "CR", " ")</f>
        <v xml:space="preserve"> </v>
      </c>
      <c r="V345" s="22" t="str">
        <f>IF(AND(A345="long jump", OR(AND(D345='club records'!$F$6, E345&gt;='club records'!$G$6), AND(D345='club records'!$F$7, E345&gt;='club records'!$G$7), AND(D345='club records'!$F$8, E345&gt;='club records'!$G$8), AND(D345='club records'!$F$9, E345&gt;='club records'!$G$9), AND(D345='club records'!$F$10, E345&gt;='club records'!$G$10))), "CR", " ")</f>
        <v xml:space="preserve"> </v>
      </c>
      <c r="W345" s="22" t="str">
        <f>IF(AND(A345="triple jump", OR(AND(D345='club records'!$F$11, E345&gt;='club records'!$G$11), AND(D345='club records'!$F$12, E345&gt;='club records'!$G$12), AND(D345='club records'!$F$13, E345&gt;='club records'!$G$13), AND(D345='club records'!$F$14, E345&gt;='club records'!$G$14), AND(D345='club records'!$F$15, E345&gt;='club records'!$G$15))), "CR", " ")</f>
        <v xml:space="preserve"> </v>
      </c>
      <c r="X345" s="22" t="str">
        <f>IF(AND(A345="pole vault", OR(AND(D345='club records'!$F$16, E345&gt;='club records'!$G$16), AND(D345='club records'!$F$17, E345&gt;='club records'!$G$17), AND(D345='club records'!$F$18, E345&gt;='club records'!$G$18), AND(D345='club records'!$F$19, E345&gt;='club records'!$G$19), AND(D345='club records'!$F$20, E345&gt;='club records'!$G$20))), "CR", " ")</f>
        <v xml:space="preserve"> </v>
      </c>
      <c r="Y345" s="22" t="str">
        <f>IF(AND(A345="discus 0.75", AND(D345='club records'!$F$21, E345&gt;='club records'!$G$21)), "CR", " ")</f>
        <v xml:space="preserve"> </v>
      </c>
      <c r="Z345" s="22" t="str">
        <f>IF(AND(A345="discus 1", OR(AND(D345='club records'!$F$22, E345&gt;='club records'!$G$22), AND(D345='club records'!$F$23, E345&gt;='club records'!$G$23), AND(D345='club records'!$F$24, E345&gt;='club records'!$G$24), AND(D345='club records'!$F$25, E345&gt;='club records'!$G$25))), "CR", " ")</f>
        <v xml:space="preserve"> </v>
      </c>
      <c r="AA345" s="22" t="str">
        <f>IF(AND(A345="hammer 3", OR(AND(D345='club records'!$F$26, E345&gt;='club records'!$G$26), AND(D345='club records'!$F$27, E345&gt;='club records'!$G$27), AND(D345='club records'!$F$28, E345&gt;='club records'!$G$28))), "CR", " ")</f>
        <v xml:space="preserve"> </v>
      </c>
      <c r="AB345" s="22" t="str">
        <f>IF(AND(A345="hammer 4", OR(AND(D345='club records'!$F$29, E345&gt;='club records'!$G$29), AND(D345='club records'!$F$30, E345&gt;='club records'!$G$30))), "CR", " ")</f>
        <v xml:space="preserve"> </v>
      </c>
      <c r="AC345" s="22" t="str">
        <f>IF(AND(A345="javelin 400", AND(D345='club records'!$F$31, E345&gt;='club records'!$G$31)), "CR", " ")</f>
        <v xml:space="preserve"> </v>
      </c>
      <c r="AD345" s="22" t="str">
        <f>IF(AND(A345="javelin 500", OR(AND(D345='club records'!$F$32, E345&gt;='club records'!$G$32), AND(D345='club records'!$F$33, E345&gt;='club records'!$G$33))), "CR", " ")</f>
        <v xml:space="preserve"> </v>
      </c>
      <c r="AE345" s="22" t="str">
        <f>IF(AND(A345="javelin 600", OR(AND(D345='club records'!$F$34, E345&gt;='club records'!$G$34), AND(D345='club records'!$F$35, E345&gt;='club records'!$G$35))), "CR", " ")</f>
        <v xml:space="preserve"> </v>
      </c>
      <c r="AF345" s="22" t="str">
        <f>IF(AND(A345="shot 2.72", AND(D345='club records'!$F$36, E345&gt;='club records'!$G$36)), "CR", " ")</f>
        <v xml:space="preserve"> </v>
      </c>
      <c r="AG345" s="22" t="str">
        <f>IF(AND(A345="shot 3", OR(AND(D345='club records'!$F$37, E345&gt;='club records'!$G$37), AND(D345='club records'!$F$38, E345&gt;='club records'!$G$38))), "CR", " ")</f>
        <v xml:space="preserve"> </v>
      </c>
      <c r="AH345" s="22" t="str">
        <f>IF(AND(A345="shot 4", OR(AND(D345='club records'!$F$39, E345&gt;='club records'!$G$39), AND(D345='club records'!$F$40, E345&gt;='club records'!$G$40))), "CR", " ")</f>
        <v xml:space="preserve"> </v>
      </c>
      <c r="AI345" s="22" t="str">
        <f>IF(AND(A345="70H", AND(D345='club records'!$J$6, E345&lt;='club records'!$K$6)), "CR", " ")</f>
        <v xml:space="preserve"> </v>
      </c>
      <c r="AJ345" s="22" t="str">
        <f>IF(AND(A345="75H", AND(D345='club records'!$J$7, E345&lt;='club records'!$K$7)), "CR", " ")</f>
        <v xml:space="preserve"> </v>
      </c>
      <c r="AK345" s="22" t="str">
        <f>IF(AND(A345="80H", AND(D345='club records'!$J$8, E345&lt;='club records'!$K$8)), "CR", " ")</f>
        <v xml:space="preserve"> </v>
      </c>
      <c r="AL345" s="22" t="str">
        <f>IF(AND(A345="100H", OR(AND(D345='club records'!$J$9, E345&lt;='club records'!$K$9), AND(D345='club records'!$J$10, E345&lt;='club records'!$K$10))), "CR", " ")</f>
        <v xml:space="preserve"> </v>
      </c>
      <c r="AM345" s="22" t="str">
        <f>IF(AND(A345="300H", AND(D345='club records'!$J$11, E345&lt;='club records'!$K$11)), "CR", " ")</f>
        <v xml:space="preserve"> </v>
      </c>
      <c r="AN345" s="22" t="str">
        <f>IF(AND(A345="400H", OR(AND(D345='club records'!$J$12, E345&lt;='club records'!$K$12), AND(D345='club records'!$J$13, E345&lt;='club records'!$K$13), AND(D345='club records'!$J$14, E345&lt;='club records'!$K$14))), "CR", " ")</f>
        <v xml:space="preserve"> </v>
      </c>
      <c r="AO345" s="22" t="str">
        <f>IF(AND(A345="1500SC", OR(AND(D345='club records'!$J$15, E345&lt;='club records'!$K$15), AND(D345='club records'!$J$16, E345&lt;='club records'!$K$16))), "CR", " ")</f>
        <v xml:space="preserve"> </v>
      </c>
      <c r="AP345" s="22" t="str">
        <f>IF(AND(A345="2000SC", OR(AND(D345='club records'!$J$18, E345&lt;='club records'!$K$18), AND(D345='club records'!$J$19, E345&lt;='club records'!$K$19))), "CR", " ")</f>
        <v xml:space="preserve"> </v>
      </c>
      <c r="AQ345" s="22" t="str">
        <f>IF(AND(A345="3000SC", AND(D345='club records'!$J$21, E345&lt;='club records'!$K$21)), "CR", " ")</f>
        <v xml:space="preserve"> </v>
      </c>
      <c r="AR345" s="21" t="str">
        <f>IF(AND(A345="4x100", OR(AND(D345='club records'!$N$1, E345&lt;='club records'!$O$1), AND(D345='club records'!$N$2, E345&lt;='club records'!$O$2), AND(D345='club records'!$N$3, E345&lt;='club records'!$O$3), AND(D345='club records'!$N$4, E345&lt;='club records'!$O$4), AND(D345='club records'!$N$5, E345&lt;='club records'!$O$5))), "CR", " ")</f>
        <v xml:space="preserve"> </v>
      </c>
      <c r="AS345" s="21" t="str">
        <f>IF(AND(A345="4x200", OR(AND(D345='club records'!$N$6, E345&lt;='club records'!$O$6), AND(D345='club records'!$N$7, E345&lt;='club records'!$O$7), AND(D345='club records'!$N$8, E345&lt;='club records'!$O$8), AND(D345='club records'!$N$9, E345&lt;='club records'!$O$9), AND(D345='club records'!$N$10, E345&lt;='club records'!$O$10))), "CR", " ")</f>
        <v xml:space="preserve"> </v>
      </c>
      <c r="AT345" s="21" t="str">
        <f>IF(AND(A345="4x300", OR(AND(D345='club records'!$N$11, E345&lt;='club records'!$O$11), AND(D345='club records'!$N$12, E345&lt;='club records'!$O$12))), "CR", " ")</f>
        <v xml:space="preserve"> </v>
      </c>
      <c r="AU345" s="21" t="str">
        <f>IF(AND(A345="4x400", OR(AND(D345='club records'!$N$13, E345&lt;='club records'!$O$13), AND(D345='club records'!$N$14, E345&lt;='club records'!$O$14), AND(D345='club records'!$N$15, E345&lt;='club records'!$O$15))), "CR", " ")</f>
        <v xml:space="preserve"> </v>
      </c>
      <c r="AV345" s="21" t="str">
        <f>IF(AND(A345="3x800", OR(AND(D345='club records'!$N$16, E345&lt;='club records'!$O$16), AND(D345='club records'!$N$17, E345&lt;='club records'!$O$17), AND(D345='club records'!$N$18, E345&lt;='club records'!$O$18), AND(D345='club records'!$N$19, E345&lt;='club records'!$O$19))), "CR", " ")</f>
        <v xml:space="preserve"> </v>
      </c>
      <c r="AW345" s="21" t="str">
        <f>IF(AND(A345="pentathlon", OR(AND(D345='club records'!$N$21, E345&gt;='club records'!$O$21), AND(D345='club records'!$N$22, E345&gt;='club records'!$O$22), AND(D345='club records'!$N$23, E345&gt;='club records'!$O$23), AND(D345='club records'!$N$24, E345&gt;='club records'!$O$24), AND(D345='club records'!$N$25, E345&gt;='club records'!$O$25))), "CR", " ")</f>
        <v xml:space="preserve"> </v>
      </c>
      <c r="AX345" s="21" t="str">
        <f>IF(AND(A345="heptathlon", OR(AND(D345='club records'!$N$26, E345&gt;='club records'!$O$26), AND(D345='club records'!$N$27, E345&gt;='club records'!$O$27), AND(D345='club records'!$N$28, E345&gt;='club records'!$O$28), )), "CR", " ")</f>
        <v xml:space="preserve"> </v>
      </c>
    </row>
    <row r="346" spans="1:50" ht="15" x14ac:dyDescent="0.25">
      <c r="A346" s="2">
        <v>3000</v>
      </c>
      <c r="B346" s="2" t="s">
        <v>113</v>
      </c>
      <c r="C346" s="2" t="s">
        <v>114</v>
      </c>
      <c r="D346" s="13" t="s">
        <v>293</v>
      </c>
      <c r="E346" s="14" t="s">
        <v>416</v>
      </c>
      <c r="F346" s="19">
        <v>43616</v>
      </c>
      <c r="G346" s="2" t="s">
        <v>415</v>
      </c>
      <c r="H346" s="2" t="s">
        <v>405</v>
      </c>
      <c r="I346" s="20" t="str">
        <f>IF(OR(K346="CR", J346="CR", L346="CR", M346="CR", N346="CR", O346="CR", P346="CR", Q346="CR", R346="CR", S346="CR",T346="CR", U346="CR", V346="CR", W346="CR", X346="CR", Y346="CR", Z346="CR", AA346="CR", AB346="CR", AC346="CR", AD346="CR", AE346="CR", AF346="CR", AG346="CR", AH346="CR", AI346="CR", AJ346="CR", AK346="CR", AL346="CR", AM346="CR", AN346="CR", AO346="CR", AP346="CR", AQ346="CR", AR346="CR", AS346="CR", AT346="CR", AU346="CR", AV346="CR", AW346="CR", AX346="CR"), "***CLUB RECORD***", "")</f>
        <v/>
      </c>
      <c r="J346" s="21" t="str">
        <f>IF(AND(A346=100, OR(AND(D346='club records'!$B$6, E346&lt;='club records'!$C$6), AND(D346='club records'!$B$7, E346&lt;='club records'!$C$7), AND(D346='club records'!$B$8, E346&lt;='club records'!$C$8), AND(D346='club records'!$B$9, E346&lt;='club records'!$C$9), AND(D346='club records'!$B$10, E346&lt;='club records'!$C$10))),"CR"," ")</f>
        <v xml:space="preserve"> </v>
      </c>
      <c r="K346" s="21" t="str">
        <f>IF(AND(A346=200, OR(AND(D346='club records'!$B$11, E346&lt;='club records'!$C$11), AND(D346='club records'!$B$12, E346&lt;='club records'!$C$12), AND(D346='club records'!$B$13, E346&lt;='club records'!$C$13), AND(D346='club records'!$B$14, E346&lt;='club records'!$C$14), AND(D346='club records'!$B$15, E346&lt;='club records'!$C$15))),"CR"," ")</f>
        <v xml:space="preserve"> </v>
      </c>
      <c r="L346" s="21" t="str">
        <f>IF(AND(A346=300, OR(AND(D346='club records'!$B$16, E346&lt;='club records'!$C$16), AND(D346='club records'!$B$17, E346&lt;='club records'!$C$17))),"CR"," ")</f>
        <v xml:space="preserve"> </v>
      </c>
      <c r="M346" s="21" t="str">
        <f>IF(AND(A346=400, OR(AND(D346='club records'!$B$19, E346&lt;='club records'!$C$19), AND(D346='club records'!$B$20, E346&lt;='club records'!$C$20), AND(D346='club records'!$B$21, E346&lt;='club records'!$C$21))),"CR"," ")</f>
        <v xml:space="preserve"> </v>
      </c>
      <c r="N346" s="21" t="str">
        <f>IF(AND(A346=800, OR(AND(D346='club records'!$B$22, E346&lt;='club records'!$C$22), AND(D346='club records'!$B$23, E346&lt;='club records'!$C$23), AND(D346='club records'!$B$24, E346&lt;='club records'!$C$24), AND(D346='club records'!$B$25, E346&lt;='club records'!$C$25), AND(D346='club records'!$B$26, E346&lt;='club records'!$C$26))),"CR"," ")</f>
        <v xml:space="preserve"> </v>
      </c>
      <c r="O346" s="21" t="str">
        <f>IF(AND(A346=1200, AND(D346='club records'!$B$28, E346&lt;='club records'!$C$28)),"CR"," ")</f>
        <v xml:space="preserve"> </v>
      </c>
      <c r="P346" s="21" t="str">
        <f>IF(AND(A346=1500, OR(AND(D346='club records'!$B$29, E346&lt;='club records'!$C$29), AND(D346='club records'!$B$30, E346&lt;='club records'!$C$30), AND(D346='club records'!$B$31, E346&lt;='club records'!$C$31), AND(D346='club records'!$B$32, E346&lt;='club records'!$C$32), AND(D346='club records'!$B$33, E346&lt;='club records'!$C$33))),"CR"," ")</f>
        <v xml:space="preserve"> </v>
      </c>
      <c r="Q346" s="21" t="str">
        <f>IF(AND(A346="1M", AND(D346='club records'!$B$37,E346&lt;='club records'!$C$37)),"CR"," ")</f>
        <v xml:space="preserve"> </v>
      </c>
      <c r="R346" s="21" t="str">
        <f>IF(AND(A346=3000, OR(AND(D346='club records'!$B$39, E346&lt;='club records'!$C$39), AND(D346='club records'!$B$40, E346&lt;='club records'!$C$40), AND(D346='club records'!$B$41, E346&lt;='club records'!$C$41))),"CR"," ")</f>
        <v xml:space="preserve"> </v>
      </c>
      <c r="S346" s="21" t="str">
        <f>IF(AND(A346=5000, OR(AND(D346='club records'!$B$42, E346&lt;='club records'!$C$42), AND(D346='club records'!$B$43, E346&lt;='club records'!$C$43))),"CR"," ")</f>
        <v xml:space="preserve"> </v>
      </c>
      <c r="T346" s="21" t="str">
        <f>IF(AND(A346=10000, OR(AND(D346='club records'!$B$44, E346&lt;='club records'!$C$44), AND(D346='club records'!$B$45, E346&lt;='club records'!$C$45))),"CR"," ")</f>
        <v xml:space="preserve"> </v>
      </c>
      <c r="U346" s="22" t="str">
        <f>IF(AND(A346="high jump", OR(AND(D346='club records'!$F$1, E346&gt;='club records'!$G$1), AND(D346='club records'!$F$2, E346&gt;='club records'!$G$2), AND(D346='club records'!$F$3, E346&gt;='club records'!$G$3),AND(D346='club records'!$F$4, E346&gt;='club records'!$G$4), AND(D346='club records'!$F$5, E346&gt;='club records'!$G$5))), "CR", " ")</f>
        <v xml:space="preserve"> </v>
      </c>
      <c r="V346" s="22" t="str">
        <f>IF(AND(A346="long jump", OR(AND(D346='club records'!$F$6, E346&gt;='club records'!$G$6), AND(D346='club records'!$F$7, E346&gt;='club records'!$G$7), AND(D346='club records'!$F$8, E346&gt;='club records'!$G$8), AND(D346='club records'!$F$9, E346&gt;='club records'!$G$9), AND(D346='club records'!$F$10, E346&gt;='club records'!$G$10))), "CR", " ")</f>
        <v xml:space="preserve"> </v>
      </c>
      <c r="W346" s="22" t="str">
        <f>IF(AND(A346="triple jump", OR(AND(D346='club records'!$F$11, E346&gt;='club records'!$G$11), AND(D346='club records'!$F$12, E346&gt;='club records'!$G$12), AND(D346='club records'!$F$13, E346&gt;='club records'!$G$13), AND(D346='club records'!$F$14, E346&gt;='club records'!$G$14), AND(D346='club records'!$F$15, E346&gt;='club records'!$G$15))), "CR", " ")</f>
        <v xml:space="preserve"> </v>
      </c>
      <c r="X346" s="22" t="str">
        <f>IF(AND(A346="pole vault", OR(AND(D346='club records'!$F$16, E346&gt;='club records'!$G$16), AND(D346='club records'!$F$17, E346&gt;='club records'!$G$17), AND(D346='club records'!$F$18, E346&gt;='club records'!$G$18), AND(D346='club records'!$F$19, E346&gt;='club records'!$G$19), AND(D346='club records'!$F$20, E346&gt;='club records'!$G$20))), "CR", " ")</f>
        <v xml:space="preserve"> </v>
      </c>
      <c r="Y346" s="22" t="str">
        <f>IF(AND(A346="discus 0.75", AND(D346='club records'!$F$21, E346&gt;='club records'!$G$21)), "CR", " ")</f>
        <v xml:space="preserve"> </v>
      </c>
      <c r="Z346" s="22" t="str">
        <f>IF(AND(A346="discus 1", OR(AND(D346='club records'!$F$22, E346&gt;='club records'!$G$22), AND(D346='club records'!$F$23, E346&gt;='club records'!$G$23), AND(D346='club records'!$F$24, E346&gt;='club records'!$G$24), AND(D346='club records'!$F$25, E346&gt;='club records'!$G$25))), "CR", " ")</f>
        <v xml:space="preserve"> </v>
      </c>
      <c r="AA346" s="22" t="str">
        <f>IF(AND(A346="hammer 3", OR(AND(D346='club records'!$F$26, E346&gt;='club records'!$G$26), AND(D346='club records'!$F$27, E346&gt;='club records'!$G$27), AND(D346='club records'!$F$28, E346&gt;='club records'!$G$28))), "CR", " ")</f>
        <v xml:space="preserve"> </v>
      </c>
      <c r="AB346" s="22" t="str">
        <f>IF(AND(A346="hammer 4", OR(AND(D346='club records'!$F$29, E346&gt;='club records'!$G$29), AND(D346='club records'!$F$30, E346&gt;='club records'!$G$30))), "CR", " ")</f>
        <v xml:space="preserve"> </v>
      </c>
      <c r="AC346" s="22" t="str">
        <f>IF(AND(A346="javelin 400", AND(D346='club records'!$F$31, E346&gt;='club records'!$G$31)), "CR", " ")</f>
        <v xml:space="preserve"> </v>
      </c>
      <c r="AD346" s="22" t="str">
        <f>IF(AND(A346="javelin 500", OR(AND(D346='club records'!$F$32, E346&gt;='club records'!$G$32), AND(D346='club records'!$F$33, E346&gt;='club records'!$G$33))), "CR", " ")</f>
        <v xml:space="preserve"> </v>
      </c>
      <c r="AE346" s="22" t="str">
        <f>IF(AND(A346="javelin 600", OR(AND(D346='club records'!$F$34, E346&gt;='club records'!$G$34), AND(D346='club records'!$F$35, E346&gt;='club records'!$G$35))), "CR", " ")</f>
        <v xml:space="preserve"> </v>
      </c>
      <c r="AF346" s="22" t="str">
        <f>IF(AND(A346="shot 2.72", AND(D346='club records'!$F$36, E346&gt;='club records'!$G$36)), "CR", " ")</f>
        <v xml:space="preserve"> </v>
      </c>
      <c r="AG346" s="22" t="str">
        <f>IF(AND(A346="shot 3", OR(AND(D346='club records'!$F$37, E346&gt;='club records'!$G$37), AND(D346='club records'!$F$38, E346&gt;='club records'!$G$38))), "CR", " ")</f>
        <v xml:space="preserve"> </v>
      </c>
      <c r="AH346" s="22" t="str">
        <f>IF(AND(A346="shot 4", OR(AND(D346='club records'!$F$39, E346&gt;='club records'!$G$39), AND(D346='club records'!$F$40, E346&gt;='club records'!$G$40))), "CR", " ")</f>
        <v xml:space="preserve"> </v>
      </c>
      <c r="AI346" s="22" t="str">
        <f>IF(AND(A346="70H", AND(D346='club records'!$J$6, E346&lt;='club records'!$K$6)), "CR", " ")</f>
        <v xml:space="preserve"> </v>
      </c>
      <c r="AJ346" s="22" t="str">
        <f>IF(AND(A346="75H", AND(D346='club records'!$J$7, E346&lt;='club records'!$K$7)), "CR", " ")</f>
        <v xml:space="preserve"> </v>
      </c>
      <c r="AK346" s="22" t="str">
        <f>IF(AND(A346="80H", AND(D346='club records'!$J$8, E346&lt;='club records'!$K$8)), "CR", " ")</f>
        <v xml:space="preserve"> </v>
      </c>
      <c r="AL346" s="22" t="str">
        <f>IF(AND(A346="100H", OR(AND(D346='club records'!$J$9, E346&lt;='club records'!$K$9), AND(D346='club records'!$J$10, E346&lt;='club records'!$K$10))), "CR", " ")</f>
        <v xml:space="preserve"> </v>
      </c>
      <c r="AM346" s="22" t="str">
        <f>IF(AND(A346="300H", AND(D346='club records'!$J$11, E346&lt;='club records'!$K$11)), "CR", " ")</f>
        <v xml:space="preserve"> </v>
      </c>
      <c r="AN346" s="22" t="str">
        <f>IF(AND(A346="400H", OR(AND(D346='club records'!$J$12, E346&lt;='club records'!$K$12), AND(D346='club records'!$J$13, E346&lt;='club records'!$K$13), AND(D346='club records'!$J$14, E346&lt;='club records'!$K$14))), "CR", " ")</f>
        <v xml:space="preserve"> </v>
      </c>
      <c r="AO346" s="22" t="str">
        <f>IF(AND(A346="1500SC", OR(AND(D346='club records'!$J$15, E346&lt;='club records'!$K$15), AND(D346='club records'!$J$16, E346&lt;='club records'!$K$16))), "CR", " ")</f>
        <v xml:space="preserve"> </v>
      </c>
      <c r="AP346" s="22" t="str">
        <f>IF(AND(A346="2000SC", OR(AND(D346='club records'!$J$18, E346&lt;='club records'!$K$18), AND(D346='club records'!$J$19, E346&lt;='club records'!$K$19))), "CR", " ")</f>
        <v xml:space="preserve"> </v>
      </c>
      <c r="AQ346" s="22" t="str">
        <f>IF(AND(A346="3000SC", AND(D346='club records'!$J$21, E346&lt;='club records'!$K$21)), "CR", " ")</f>
        <v xml:space="preserve"> </v>
      </c>
      <c r="AR346" s="21" t="str">
        <f>IF(AND(A346="4x100", OR(AND(D346='club records'!$N$1, E346&lt;='club records'!$O$1), AND(D346='club records'!$N$2, E346&lt;='club records'!$O$2), AND(D346='club records'!$N$3, E346&lt;='club records'!$O$3), AND(D346='club records'!$N$4, E346&lt;='club records'!$O$4), AND(D346='club records'!$N$5, E346&lt;='club records'!$O$5))), "CR", " ")</f>
        <v xml:space="preserve"> </v>
      </c>
      <c r="AS346" s="21" t="str">
        <f>IF(AND(A346="4x200", OR(AND(D346='club records'!$N$6, E346&lt;='club records'!$O$6), AND(D346='club records'!$N$7, E346&lt;='club records'!$O$7), AND(D346='club records'!$N$8, E346&lt;='club records'!$O$8), AND(D346='club records'!$N$9, E346&lt;='club records'!$O$9), AND(D346='club records'!$N$10, E346&lt;='club records'!$O$10))), "CR", " ")</f>
        <v xml:space="preserve"> </v>
      </c>
      <c r="AT346" s="21" t="str">
        <f>IF(AND(A346="4x300", OR(AND(D346='club records'!$N$11, E346&lt;='club records'!$O$11), AND(D346='club records'!$N$12, E346&lt;='club records'!$O$12))), "CR", " ")</f>
        <v xml:space="preserve"> </v>
      </c>
      <c r="AU346" s="21" t="str">
        <f>IF(AND(A346="4x400", OR(AND(D346='club records'!$N$13, E346&lt;='club records'!$O$13), AND(D346='club records'!$N$14, E346&lt;='club records'!$O$14), AND(D346='club records'!$N$15, E346&lt;='club records'!$O$15))), "CR", " ")</f>
        <v xml:space="preserve"> </v>
      </c>
      <c r="AV346" s="21" t="str">
        <f>IF(AND(A346="3x800", OR(AND(D346='club records'!$N$16, E346&lt;='club records'!$O$16), AND(D346='club records'!$N$17, E346&lt;='club records'!$O$17), AND(D346='club records'!$N$18, E346&lt;='club records'!$O$18), AND(D346='club records'!$N$19, E346&lt;='club records'!$O$19))), "CR", " ")</f>
        <v xml:space="preserve"> </v>
      </c>
      <c r="AW346" s="21" t="str">
        <f>IF(AND(A346="pentathlon", OR(AND(D346='club records'!$N$21, E346&gt;='club records'!$O$21), AND(D346='club records'!$N$22, E346&gt;='club records'!$O$22), AND(D346='club records'!$N$23, E346&gt;='club records'!$O$23), AND(D346='club records'!$N$24, E346&gt;='club records'!$O$24), AND(D346='club records'!$N$25, E346&gt;='club records'!$O$25))), "CR", " ")</f>
        <v xml:space="preserve"> </v>
      </c>
      <c r="AX346" s="21" t="str">
        <f>IF(AND(A346="heptathlon", OR(AND(D346='club records'!$N$26, E346&gt;='club records'!$O$26), AND(D346='club records'!$N$27, E346&gt;='club records'!$O$27), AND(D346='club records'!$N$28, E346&gt;='club records'!$O$28), )), "CR", " ")</f>
        <v xml:space="preserve"> </v>
      </c>
    </row>
    <row r="347" spans="1:50" ht="15" x14ac:dyDescent="0.25">
      <c r="A347" s="2" t="s">
        <v>122</v>
      </c>
      <c r="B347" s="2" t="s">
        <v>98</v>
      </c>
      <c r="C347" s="2" t="s">
        <v>337</v>
      </c>
      <c r="D347" s="13" t="s">
        <v>50</v>
      </c>
      <c r="E347" s="14">
        <v>46.3</v>
      </c>
      <c r="F347" s="23" t="s">
        <v>432</v>
      </c>
      <c r="G347" s="2" t="s">
        <v>341</v>
      </c>
      <c r="H347" s="2" t="s">
        <v>425</v>
      </c>
      <c r="I347" s="20" t="str">
        <f>IF(OR(K347="CR", J347="CR", L347="CR", M347="CR", N347="CR", O347="CR", P347="CR", Q347="CR", R347="CR", S347="CR",T347="CR", U347="CR", V347="CR", W347="CR", X347="CR", Y347="CR", Z347="CR", AA347="CR", AB347="CR", AC347="CR", AD347="CR", AE347="CR", AF347="CR", AG347="CR", AH347="CR", AI347="CR", AJ347="CR", AK347="CR", AL347="CR", AM347="CR", AN347="CR", AO347="CR", AP347="CR", AQ347="CR", AR347="CR", AS347="CR", AT347="CR", AU347="CR", AV347="CR", AW347="CR", AX347="CR"), "***CLUB RECORD***", "")</f>
        <v/>
      </c>
      <c r="J347" s="21" t="str">
        <f>IF(AND(A347=100, OR(AND(D347='club records'!$B$6, E347&lt;='club records'!$C$6), AND(D347='club records'!$B$7, E347&lt;='club records'!$C$7), AND(D347='club records'!$B$8, E347&lt;='club records'!$C$8), AND(D347='club records'!$B$9, E347&lt;='club records'!$C$9), AND(D347='club records'!$B$10, E347&lt;='club records'!$C$10))),"CR"," ")</f>
        <v xml:space="preserve"> </v>
      </c>
      <c r="K347" s="21" t="str">
        <f>IF(AND(A347=200, OR(AND(D347='club records'!$B$11, E347&lt;='club records'!$C$11), AND(D347='club records'!$B$12, E347&lt;='club records'!$C$12), AND(D347='club records'!$B$13, E347&lt;='club records'!$C$13), AND(D347='club records'!$B$14, E347&lt;='club records'!$C$14), AND(D347='club records'!$B$15, E347&lt;='club records'!$C$15))),"CR"," ")</f>
        <v xml:space="preserve"> </v>
      </c>
      <c r="L347" s="21" t="str">
        <f>IF(AND(A347=300, OR(AND(D347='club records'!$B$16, E347&lt;='club records'!$C$16), AND(D347='club records'!$B$17, E347&lt;='club records'!$C$17))),"CR"," ")</f>
        <v xml:space="preserve"> </v>
      </c>
      <c r="M347" s="21" t="str">
        <f>IF(AND(A347=400, OR(AND(D347='club records'!$B$19, E347&lt;='club records'!$C$19), AND(D347='club records'!$B$20, E347&lt;='club records'!$C$20), AND(D347='club records'!$B$21, E347&lt;='club records'!$C$21))),"CR"," ")</f>
        <v xml:space="preserve"> </v>
      </c>
      <c r="N347" s="21" t="str">
        <f>IF(AND(A347=800, OR(AND(D347='club records'!$B$22, E347&lt;='club records'!$C$22), AND(D347='club records'!$B$23, E347&lt;='club records'!$C$23), AND(D347='club records'!$B$24, E347&lt;='club records'!$C$24), AND(D347='club records'!$B$25, E347&lt;='club records'!$C$25), AND(D347='club records'!$B$26, E347&lt;='club records'!$C$26))),"CR"," ")</f>
        <v xml:space="preserve"> </v>
      </c>
      <c r="O347" s="21" t="str">
        <f>IF(AND(A347=1200, AND(D347='club records'!$B$28, E347&lt;='club records'!$C$28)),"CR"," ")</f>
        <v xml:space="preserve"> </v>
      </c>
      <c r="P347" s="21" t="str">
        <f>IF(AND(A347=1500, OR(AND(D347='club records'!$B$29, E347&lt;='club records'!$C$29), AND(D347='club records'!$B$30, E347&lt;='club records'!$C$30), AND(D347='club records'!$B$31, E347&lt;='club records'!$C$31), AND(D347='club records'!$B$32, E347&lt;='club records'!$C$32), AND(D347='club records'!$B$33, E347&lt;='club records'!$C$33))),"CR"," ")</f>
        <v xml:space="preserve"> </v>
      </c>
      <c r="Q347" s="21" t="str">
        <f>IF(AND(A347="1M", AND(D347='club records'!$B$37,E347&lt;='club records'!$C$37)),"CR"," ")</f>
        <v xml:space="preserve"> </v>
      </c>
      <c r="R347" s="21" t="str">
        <f>IF(AND(A347=3000, OR(AND(D347='club records'!$B$39, E347&lt;='club records'!$C$39), AND(D347='club records'!$B$40, E347&lt;='club records'!$C$40), AND(D347='club records'!$B$41, E347&lt;='club records'!$C$41))),"CR"," ")</f>
        <v xml:space="preserve"> </v>
      </c>
      <c r="S347" s="21" t="str">
        <f>IF(AND(A347=5000, OR(AND(D347='club records'!$B$42, E347&lt;='club records'!$C$42), AND(D347='club records'!$B$43, E347&lt;='club records'!$C$43))),"CR"," ")</f>
        <v xml:space="preserve"> </v>
      </c>
      <c r="T347" s="21" t="str">
        <f>IF(AND(A347=10000, OR(AND(D347='club records'!$B$44, E347&lt;='club records'!$C$44), AND(D347='club records'!$B$45, E347&lt;='club records'!$C$45))),"CR"," ")</f>
        <v xml:space="preserve"> </v>
      </c>
      <c r="U347" s="22" t="str">
        <f>IF(AND(A347="high jump", OR(AND(D347='club records'!$F$1, E347&gt;='club records'!$G$1), AND(D347='club records'!$F$2, E347&gt;='club records'!$G$2), AND(D347='club records'!$F$3, E347&gt;='club records'!$G$3),AND(D347='club records'!$F$4, E347&gt;='club records'!$G$4), AND(D347='club records'!$F$5, E347&gt;='club records'!$G$5))), "CR", " ")</f>
        <v xml:space="preserve"> </v>
      </c>
      <c r="V347" s="22" t="str">
        <f>IF(AND(A347="long jump", OR(AND(D347='club records'!$F$6, E347&gt;='club records'!$G$6), AND(D347='club records'!$F$7, E347&gt;='club records'!$G$7), AND(D347='club records'!$F$8, E347&gt;='club records'!$G$8), AND(D347='club records'!$F$9, E347&gt;='club records'!$G$9), AND(D347='club records'!$F$10, E347&gt;='club records'!$G$10))), "CR", " ")</f>
        <v xml:space="preserve"> </v>
      </c>
      <c r="W347" s="22" t="str">
        <f>IF(AND(A347="triple jump", OR(AND(D347='club records'!$F$11, E347&gt;='club records'!$G$11), AND(D347='club records'!$F$12, E347&gt;='club records'!$G$12), AND(D347='club records'!$F$13, E347&gt;='club records'!$G$13), AND(D347='club records'!$F$14, E347&gt;='club records'!$G$14), AND(D347='club records'!$F$15, E347&gt;='club records'!$G$15))), "CR", " ")</f>
        <v xml:space="preserve"> </v>
      </c>
      <c r="X347" s="22" t="str">
        <f>IF(AND(A347="pole vault", OR(AND(D347='club records'!$F$16, E347&gt;='club records'!$G$16), AND(D347='club records'!$F$17, E347&gt;='club records'!$G$17), AND(D347='club records'!$F$18, E347&gt;='club records'!$G$18), AND(D347='club records'!$F$19, E347&gt;='club records'!$G$19), AND(D347='club records'!$F$20, E347&gt;='club records'!$G$20))), "CR", " ")</f>
        <v xml:space="preserve"> </v>
      </c>
      <c r="Y347" s="22" t="str">
        <f>IF(AND(A347="discus 0.75", AND(D347='club records'!$F$21, E347&gt;='club records'!$G$21)), "CR", " ")</f>
        <v xml:space="preserve"> </v>
      </c>
      <c r="Z347" s="22" t="str">
        <f>IF(AND(A347="discus 1", OR(AND(D347='club records'!$F$22, E347&gt;='club records'!$G$22), AND(D347='club records'!$F$23, E347&gt;='club records'!$G$23), AND(D347='club records'!$F$24, E347&gt;='club records'!$G$24), AND(D347='club records'!$F$25, E347&gt;='club records'!$G$25))), "CR", " ")</f>
        <v xml:space="preserve"> </v>
      </c>
      <c r="AA347" s="22" t="str">
        <f>IF(AND(A347="hammer 3", OR(AND(D347='club records'!$F$26, E347&gt;='club records'!$G$26), AND(D347='club records'!$F$27, E347&gt;='club records'!$G$27), AND(D347='club records'!$F$28, E347&gt;='club records'!$G$28))), "CR", " ")</f>
        <v xml:space="preserve"> </v>
      </c>
      <c r="AB347" s="22" t="str">
        <f>IF(AND(A347="hammer 4", OR(AND(D347='club records'!$F$29, E347&gt;='club records'!$G$29), AND(D347='club records'!$F$30, E347&gt;='club records'!$G$30))), "CR", " ")</f>
        <v xml:space="preserve"> </v>
      </c>
      <c r="AC347" s="22" t="str">
        <f>IF(AND(A347="javelin 400", AND(D347='club records'!$F$31, E347&gt;='club records'!$G$31)), "CR", " ")</f>
        <v xml:space="preserve"> </v>
      </c>
      <c r="AD347" s="22" t="str">
        <f>IF(AND(A347="javelin 500", OR(AND(D347='club records'!$F$32, E347&gt;='club records'!$G$32), AND(D347='club records'!$F$33, E347&gt;='club records'!$G$33))), "CR", " ")</f>
        <v xml:space="preserve"> </v>
      </c>
      <c r="AE347" s="22" t="str">
        <f>IF(AND(A347="javelin 600", OR(AND(D347='club records'!$F$34, E347&gt;='club records'!$G$34), AND(D347='club records'!$F$35, E347&gt;='club records'!$G$35))), "CR", " ")</f>
        <v xml:space="preserve"> </v>
      </c>
      <c r="AF347" s="22" t="str">
        <f>IF(AND(A347="shot 2.72", AND(D347='club records'!$F$36, E347&gt;='club records'!$G$36)), "CR", " ")</f>
        <v xml:space="preserve"> </v>
      </c>
      <c r="AG347" s="22" t="str">
        <f>IF(AND(A347="shot 3", OR(AND(D347='club records'!$F$37, E347&gt;='club records'!$G$37), AND(D347='club records'!$F$38, E347&gt;='club records'!$G$38))), "CR", " ")</f>
        <v xml:space="preserve"> </v>
      </c>
      <c r="AH347" s="22" t="str">
        <f>IF(AND(A347="shot 4", OR(AND(D347='club records'!$F$39, E347&gt;='club records'!$G$39), AND(D347='club records'!$F$40, E347&gt;='club records'!$G$40))), "CR", " ")</f>
        <v xml:space="preserve"> </v>
      </c>
      <c r="AI347" s="22" t="str">
        <f>IF(AND(A347="70H", AND(D347='club records'!$J$6, E347&lt;='club records'!$K$6)), "CR", " ")</f>
        <v xml:space="preserve"> </v>
      </c>
      <c r="AJ347" s="22" t="str">
        <f>IF(AND(A347="75H", AND(D347='club records'!$J$7, E347&lt;='club records'!$K$7)), "CR", " ")</f>
        <v xml:space="preserve"> </v>
      </c>
      <c r="AK347" s="22" t="str">
        <f>IF(AND(A347="80H", AND(D347='club records'!$J$8, E347&lt;='club records'!$K$8)), "CR", " ")</f>
        <v xml:space="preserve"> </v>
      </c>
      <c r="AL347" s="22" t="str">
        <f>IF(AND(A347="100H", OR(AND(D347='club records'!$J$9, E347&lt;='club records'!$K$9), AND(D347='club records'!$J$10, E347&lt;='club records'!$K$10))), "CR", " ")</f>
        <v xml:space="preserve"> </v>
      </c>
      <c r="AM347" s="22" t="str">
        <f>IF(AND(A347="300H", AND(D347='club records'!$J$11, E347&lt;='club records'!$K$11)), "CR", " ")</f>
        <v xml:space="preserve"> </v>
      </c>
      <c r="AN347" s="22" t="str">
        <f>IF(AND(A347="400H", OR(AND(D347='club records'!$J$12, E347&lt;='club records'!$K$12), AND(D347='club records'!$J$13, E347&lt;='club records'!$K$13), AND(D347='club records'!$J$14, E347&lt;='club records'!$K$14))), "CR", " ")</f>
        <v xml:space="preserve"> </v>
      </c>
      <c r="AO347" s="22" t="str">
        <f>IF(AND(A347="1500SC", OR(AND(D347='club records'!$J$15, E347&lt;='club records'!$K$15), AND(D347='club records'!$J$16, E347&lt;='club records'!$K$16))), "CR", " ")</f>
        <v xml:space="preserve"> </v>
      </c>
      <c r="AP347" s="22" t="str">
        <f>IF(AND(A347="2000SC", OR(AND(D347='club records'!$J$18, E347&lt;='club records'!$K$18), AND(D347='club records'!$J$19, E347&lt;='club records'!$K$19))), "CR", " ")</f>
        <v xml:space="preserve"> </v>
      </c>
      <c r="AQ347" s="22" t="str">
        <f>IF(AND(A347="3000SC", AND(D347='club records'!$J$21, E347&lt;='club records'!$K$21)), "CR", " ")</f>
        <v xml:space="preserve"> </v>
      </c>
      <c r="AR347" s="21" t="str">
        <f>IF(AND(A347="4x100", OR(AND(D347='club records'!$N$1, E347&lt;='club records'!$O$1), AND(D347='club records'!$N$2, E347&lt;='club records'!$O$2), AND(D347='club records'!$N$3, E347&lt;='club records'!$O$3), AND(D347='club records'!$N$4, E347&lt;='club records'!$O$4), AND(D347='club records'!$N$5, E347&lt;='club records'!$O$5))), "CR", " ")</f>
        <v xml:space="preserve"> </v>
      </c>
      <c r="AS347" s="21" t="str">
        <f>IF(AND(A347="4x200", OR(AND(D347='club records'!$N$6, E347&lt;='club records'!$O$6), AND(D347='club records'!$N$7, E347&lt;='club records'!$O$7), AND(D347='club records'!$N$8, E347&lt;='club records'!$O$8), AND(D347='club records'!$N$9, E347&lt;='club records'!$O$9), AND(D347='club records'!$N$10, E347&lt;='club records'!$O$10))), "CR", " ")</f>
        <v xml:space="preserve"> </v>
      </c>
      <c r="AT347" s="21" t="str">
        <f>IF(AND(A347="4x300", OR(AND(D347='club records'!$N$11, E347&lt;='club records'!$O$11), AND(D347='club records'!$N$12, E347&lt;='club records'!$O$12))), "CR", " ")</f>
        <v xml:space="preserve"> </v>
      </c>
      <c r="AU347" s="21" t="str">
        <f>IF(AND(A347="4x400", OR(AND(D347='club records'!$N$13, E347&lt;='club records'!$O$13), AND(D347='club records'!$N$14, E347&lt;='club records'!$O$14), AND(D347='club records'!$N$15, E347&lt;='club records'!$O$15))), "CR", " ")</f>
        <v xml:space="preserve"> </v>
      </c>
      <c r="AV347" s="21" t="str">
        <f>IF(AND(A347="3x800", OR(AND(D347='club records'!$N$16, E347&lt;='club records'!$O$16), AND(D347='club records'!$N$17, E347&lt;='club records'!$O$17), AND(D347='club records'!$N$18, E347&lt;='club records'!$O$18), AND(D347='club records'!$N$19, E347&lt;='club records'!$O$19))), "CR", " ")</f>
        <v xml:space="preserve"> </v>
      </c>
      <c r="AW347" s="21" t="str">
        <f>IF(AND(A347="pentathlon", OR(AND(D347='club records'!$N$21, E347&gt;='club records'!$O$21), AND(D347='club records'!$N$22, E347&gt;='club records'!$O$22), AND(D347='club records'!$N$23, E347&gt;='club records'!$O$23), AND(D347='club records'!$N$24, E347&gt;='club records'!$O$24), AND(D347='club records'!$N$25, E347&gt;='club records'!$O$25))), "CR", " ")</f>
        <v xml:space="preserve"> </v>
      </c>
      <c r="AX347" s="21" t="str">
        <f>IF(AND(A347="heptathlon", OR(AND(D347='club records'!$N$26, E347&gt;='club records'!$O$26), AND(D347='club records'!$N$27, E347&gt;='club records'!$O$27), AND(D347='club records'!$N$28, E347&gt;='club records'!$O$28), )), "CR", " ")</f>
        <v xml:space="preserve"> </v>
      </c>
    </row>
    <row r="348" spans="1:50" ht="15" x14ac:dyDescent="0.25">
      <c r="A348" s="2" t="s">
        <v>122</v>
      </c>
      <c r="B348" s="2" t="s">
        <v>82</v>
      </c>
      <c r="C348" s="2" t="s">
        <v>83</v>
      </c>
      <c r="D348" s="13" t="s">
        <v>50</v>
      </c>
      <c r="E348" s="14">
        <v>52.09</v>
      </c>
      <c r="F348" s="19">
        <v>43632</v>
      </c>
      <c r="G348" s="2" t="s">
        <v>415</v>
      </c>
      <c r="H348" s="2" t="s">
        <v>452</v>
      </c>
      <c r="I348" s="20" t="str">
        <f>IF(OR(K348="CR", J348="CR", L348="CR", M348="CR", N348="CR", O348="CR", P348="CR", Q348="CR", R348="CR", S348="CR",T348="CR", U348="CR", V348="CR", W348="CR", X348="CR", Y348="CR", Z348="CR", AA348="CR", AB348="CR", AC348="CR", AD348="CR", AE348="CR", AF348="CR", AG348="CR", AH348="CR", AI348="CR", AJ348="CR", AK348="CR", AL348="CR", AM348="CR", AN348="CR", AO348="CR", AP348="CR", AQ348="CR", AR348="CR", AS348="CR", AT348="CR", AU348="CR", AV348="CR", AW348="CR", AX348="CR"), "***CLUB RECORD***", "")</f>
        <v/>
      </c>
      <c r="J348" s="21" t="str">
        <f>IF(AND(A348=100, OR(AND(D348='club records'!$B$6, E348&lt;='club records'!$C$6), AND(D348='club records'!$B$7, E348&lt;='club records'!$C$7), AND(D348='club records'!$B$8, E348&lt;='club records'!$C$8), AND(D348='club records'!$B$9, E348&lt;='club records'!$C$9), AND(D348='club records'!$B$10, E348&lt;='club records'!$C$10))),"CR"," ")</f>
        <v xml:space="preserve"> </v>
      </c>
      <c r="K348" s="21" t="str">
        <f>IF(AND(A348=200, OR(AND(D348='club records'!$B$11, E348&lt;='club records'!$C$11), AND(D348='club records'!$B$12, E348&lt;='club records'!$C$12), AND(D348='club records'!$B$13, E348&lt;='club records'!$C$13), AND(D348='club records'!$B$14, E348&lt;='club records'!$C$14), AND(D348='club records'!$B$15, E348&lt;='club records'!$C$15))),"CR"," ")</f>
        <v xml:space="preserve"> </v>
      </c>
      <c r="L348" s="21" t="str">
        <f>IF(AND(A348=300, OR(AND(D348='club records'!$B$16, E348&lt;='club records'!$C$16), AND(D348='club records'!$B$17, E348&lt;='club records'!$C$17))),"CR"," ")</f>
        <v xml:space="preserve"> </v>
      </c>
      <c r="M348" s="21" t="str">
        <f>IF(AND(A348=400, OR(AND(D348='club records'!$B$19, E348&lt;='club records'!$C$19), AND(D348='club records'!$B$20, E348&lt;='club records'!$C$20), AND(D348='club records'!$B$21, E348&lt;='club records'!$C$21))),"CR"," ")</f>
        <v xml:space="preserve"> </v>
      </c>
      <c r="N348" s="21" t="str">
        <f>IF(AND(A348=800, OR(AND(D348='club records'!$B$22, E348&lt;='club records'!$C$22), AND(D348='club records'!$B$23, E348&lt;='club records'!$C$23), AND(D348='club records'!$B$24, E348&lt;='club records'!$C$24), AND(D348='club records'!$B$25, E348&lt;='club records'!$C$25), AND(D348='club records'!$B$26, E348&lt;='club records'!$C$26))),"CR"," ")</f>
        <v xml:space="preserve"> </v>
      </c>
      <c r="O348" s="21" t="str">
        <f>IF(AND(A348=1200, AND(D348='club records'!$B$28, E348&lt;='club records'!$C$28)),"CR"," ")</f>
        <v xml:space="preserve"> </v>
      </c>
      <c r="P348" s="21" t="str">
        <f>IF(AND(A348=1500, OR(AND(D348='club records'!$B$29, E348&lt;='club records'!$C$29), AND(D348='club records'!$B$30, E348&lt;='club records'!$C$30), AND(D348='club records'!$B$31, E348&lt;='club records'!$C$31), AND(D348='club records'!$B$32, E348&lt;='club records'!$C$32), AND(D348='club records'!$B$33, E348&lt;='club records'!$C$33))),"CR"," ")</f>
        <v xml:space="preserve"> </v>
      </c>
      <c r="Q348" s="21" t="str">
        <f>IF(AND(A348="1M", AND(D348='club records'!$B$37,E348&lt;='club records'!$C$37)),"CR"," ")</f>
        <v xml:space="preserve"> </v>
      </c>
      <c r="R348" s="21" t="str">
        <f>IF(AND(A348=3000, OR(AND(D348='club records'!$B$39, E348&lt;='club records'!$C$39), AND(D348='club records'!$B$40, E348&lt;='club records'!$C$40), AND(D348='club records'!$B$41, E348&lt;='club records'!$C$41))),"CR"," ")</f>
        <v xml:space="preserve"> </v>
      </c>
      <c r="S348" s="21" t="str">
        <f>IF(AND(A348=5000, OR(AND(D348='club records'!$B$42, E348&lt;='club records'!$C$42), AND(D348='club records'!$B$43, E348&lt;='club records'!$C$43))),"CR"," ")</f>
        <v xml:space="preserve"> </v>
      </c>
      <c r="T348" s="21" t="str">
        <f>IF(AND(A348=10000, OR(AND(D348='club records'!$B$44, E348&lt;='club records'!$C$44), AND(D348='club records'!$B$45, E348&lt;='club records'!$C$45))),"CR"," ")</f>
        <v xml:space="preserve"> </v>
      </c>
      <c r="U348" s="22" t="str">
        <f>IF(AND(A348="high jump", OR(AND(D348='club records'!$F$1, E348&gt;='club records'!$G$1), AND(D348='club records'!$F$2, E348&gt;='club records'!$G$2), AND(D348='club records'!$F$3, E348&gt;='club records'!$G$3),AND(D348='club records'!$F$4, E348&gt;='club records'!$G$4), AND(D348='club records'!$F$5, E348&gt;='club records'!$G$5))), "CR", " ")</f>
        <v xml:space="preserve"> </v>
      </c>
      <c r="V348" s="22" t="str">
        <f>IF(AND(A348="long jump", OR(AND(D348='club records'!$F$6, E348&gt;='club records'!$G$6), AND(D348='club records'!$F$7, E348&gt;='club records'!$G$7), AND(D348='club records'!$F$8, E348&gt;='club records'!$G$8), AND(D348='club records'!$F$9, E348&gt;='club records'!$G$9), AND(D348='club records'!$F$10, E348&gt;='club records'!$G$10))), "CR", " ")</f>
        <v xml:space="preserve"> </v>
      </c>
      <c r="W348" s="22" t="str">
        <f>IF(AND(A348="triple jump", OR(AND(D348='club records'!$F$11, E348&gt;='club records'!$G$11), AND(D348='club records'!$F$12, E348&gt;='club records'!$G$12), AND(D348='club records'!$F$13, E348&gt;='club records'!$G$13), AND(D348='club records'!$F$14, E348&gt;='club records'!$G$14), AND(D348='club records'!$F$15, E348&gt;='club records'!$G$15))), "CR", " ")</f>
        <v xml:space="preserve"> </v>
      </c>
      <c r="X348" s="22" t="str">
        <f>IF(AND(A348="pole vault", OR(AND(D348='club records'!$F$16, E348&gt;='club records'!$G$16), AND(D348='club records'!$F$17, E348&gt;='club records'!$G$17), AND(D348='club records'!$F$18, E348&gt;='club records'!$G$18), AND(D348='club records'!$F$19, E348&gt;='club records'!$G$19), AND(D348='club records'!$F$20, E348&gt;='club records'!$G$20))), "CR", " ")</f>
        <v xml:space="preserve"> </v>
      </c>
      <c r="Y348" s="22" t="str">
        <f>IF(AND(A348="discus 0.75", AND(D348='club records'!$F$21, E348&gt;='club records'!$G$21)), "CR", " ")</f>
        <v xml:space="preserve"> </v>
      </c>
      <c r="Z348" s="22" t="str">
        <f>IF(AND(A348="discus 1", OR(AND(D348='club records'!$F$22, E348&gt;='club records'!$G$22), AND(D348='club records'!$F$23, E348&gt;='club records'!$G$23), AND(D348='club records'!$F$24, E348&gt;='club records'!$G$24), AND(D348='club records'!$F$25, E348&gt;='club records'!$G$25))), "CR", " ")</f>
        <v xml:space="preserve"> </v>
      </c>
      <c r="AA348" s="22" t="str">
        <f>IF(AND(A348="hammer 3", OR(AND(D348='club records'!$F$26, E348&gt;='club records'!$G$26), AND(D348='club records'!$F$27, E348&gt;='club records'!$G$27), AND(D348='club records'!$F$28, E348&gt;='club records'!$G$28))), "CR", " ")</f>
        <v xml:space="preserve"> </v>
      </c>
      <c r="AB348" s="22" t="str">
        <f>IF(AND(A348="hammer 4", OR(AND(D348='club records'!$F$29, E348&gt;='club records'!$G$29), AND(D348='club records'!$F$30, E348&gt;='club records'!$G$30))), "CR", " ")</f>
        <v xml:space="preserve"> </v>
      </c>
      <c r="AC348" s="22" t="str">
        <f>IF(AND(A348="javelin 400", AND(D348='club records'!$F$31, E348&gt;='club records'!$G$31)), "CR", " ")</f>
        <v xml:space="preserve"> </v>
      </c>
      <c r="AD348" s="22" t="str">
        <f>IF(AND(A348="javelin 500", OR(AND(D348='club records'!$F$32, E348&gt;='club records'!$G$32), AND(D348='club records'!$F$33, E348&gt;='club records'!$G$33))), "CR", " ")</f>
        <v xml:space="preserve"> </v>
      </c>
      <c r="AE348" s="22" t="str">
        <f>IF(AND(A348="javelin 600", OR(AND(D348='club records'!$F$34, E348&gt;='club records'!$G$34), AND(D348='club records'!$F$35, E348&gt;='club records'!$G$35))), "CR", " ")</f>
        <v xml:space="preserve"> </v>
      </c>
      <c r="AF348" s="22" t="str">
        <f>IF(AND(A348="shot 2.72", AND(D348='club records'!$F$36, E348&gt;='club records'!$G$36)), "CR", " ")</f>
        <v xml:space="preserve"> </v>
      </c>
      <c r="AG348" s="22" t="str">
        <f>IF(AND(A348="shot 3", OR(AND(D348='club records'!$F$37, E348&gt;='club records'!$G$37), AND(D348='club records'!$F$38, E348&gt;='club records'!$G$38))), "CR", " ")</f>
        <v xml:space="preserve"> </v>
      </c>
      <c r="AH348" s="22" t="str">
        <f>IF(AND(A348="shot 4", OR(AND(D348='club records'!$F$39, E348&gt;='club records'!$G$39), AND(D348='club records'!$F$40, E348&gt;='club records'!$G$40))), "CR", " ")</f>
        <v xml:space="preserve"> </v>
      </c>
      <c r="AI348" s="22" t="str">
        <f>IF(AND(A348="70H", AND(D348='club records'!$J$6, E348&lt;='club records'!$K$6)), "CR", " ")</f>
        <v xml:space="preserve"> </v>
      </c>
      <c r="AJ348" s="22" t="str">
        <f>IF(AND(A348="75H", AND(D348='club records'!$J$7, E348&lt;='club records'!$K$7)), "CR", " ")</f>
        <v xml:space="preserve"> </v>
      </c>
      <c r="AK348" s="22" t="str">
        <f>IF(AND(A348="80H", AND(D348='club records'!$J$8, E348&lt;='club records'!$K$8)), "CR", " ")</f>
        <v xml:space="preserve"> </v>
      </c>
      <c r="AL348" s="22" t="str">
        <f>IF(AND(A348="100H", OR(AND(D348='club records'!$J$9, E348&lt;='club records'!$K$9), AND(D348='club records'!$J$10, E348&lt;='club records'!$K$10))), "CR", " ")</f>
        <v xml:space="preserve"> </v>
      </c>
      <c r="AM348" s="22" t="str">
        <f>IF(AND(A348="300H", AND(D348='club records'!$J$11, E348&lt;='club records'!$K$11)), "CR", " ")</f>
        <v xml:space="preserve"> </v>
      </c>
      <c r="AN348" s="22" t="str">
        <f>IF(AND(A348="400H", OR(AND(D348='club records'!$J$12, E348&lt;='club records'!$K$12), AND(D348='club records'!$J$13, E348&lt;='club records'!$K$13), AND(D348='club records'!$J$14, E348&lt;='club records'!$K$14))), "CR", " ")</f>
        <v xml:space="preserve"> </v>
      </c>
      <c r="AO348" s="22" t="str">
        <f>IF(AND(A348="1500SC", OR(AND(D348='club records'!$J$15, E348&lt;='club records'!$K$15), AND(D348='club records'!$J$16, E348&lt;='club records'!$K$16))), "CR", " ")</f>
        <v xml:space="preserve"> </v>
      </c>
      <c r="AP348" s="22" t="str">
        <f>IF(AND(A348="2000SC", OR(AND(D348='club records'!$J$18, E348&lt;='club records'!$K$18), AND(D348='club records'!$J$19, E348&lt;='club records'!$K$19))), "CR", " ")</f>
        <v xml:space="preserve"> </v>
      </c>
      <c r="AQ348" s="22" t="str">
        <f>IF(AND(A348="3000SC", AND(D348='club records'!$J$21, E348&lt;='club records'!$K$21)), "CR", " ")</f>
        <v xml:space="preserve"> </v>
      </c>
      <c r="AR348" s="21" t="str">
        <f>IF(AND(A348="4x100", OR(AND(D348='club records'!$N$1, E348&lt;='club records'!$O$1), AND(D348='club records'!$N$2, E348&lt;='club records'!$O$2), AND(D348='club records'!$N$3, E348&lt;='club records'!$O$3), AND(D348='club records'!$N$4, E348&lt;='club records'!$O$4), AND(D348='club records'!$N$5, E348&lt;='club records'!$O$5))), "CR", " ")</f>
        <v xml:space="preserve"> </v>
      </c>
      <c r="AS348" s="21" t="str">
        <f>IF(AND(A348="4x200", OR(AND(D348='club records'!$N$6, E348&lt;='club records'!$O$6), AND(D348='club records'!$N$7, E348&lt;='club records'!$O$7), AND(D348='club records'!$N$8, E348&lt;='club records'!$O$8), AND(D348='club records'!$N$9, E348&lt;='club records'!$O$9), AND(D348='club records'!$N$10, E348&lt;='club records'!$O$10))), "CR", " ")</f>
        <v xml:space="preserve"> </v>
      </c>
      <c r="AT348" s="21" t="str">
        <f>IF(AND(A348="4x300", OR(AND(D348='club records'!$N$11, E348&lt;='club records'!$O$11), AND(D348='club records'!$N$12, E348&lt;='club records'!$O$12))), "CR", " ")</f>
        <v xml:space="preserve"> </v>
      </c>
      <c r="AU348" s="21" t="str">
        <f>IF(AND(A348="4x400", OR(AND(D348='club records'!$N$13, E348&lt;='club records'!$O$13), AND(D348='club records'!$N$14, E348&lt;='club records'!$O$14), AND(D348='club records'!$N$15, E348&lt;='club records'!$O$15))), "CR", " ")</f>
        <v xml:space="preserve"> </v>
      </c>
      <c r="AV348" s="21" t="str">
        <f>IF(AND(A348="3x800", OR(AND(D348='club records'!$N$16, E348&lt;='club records'!$O$16), AND(D348='club records'!$N$17, E348&lt;='club records'!$O$17), AND(D348='club records'!$N$18, E348&lt;='club records'!$O$18), AND(D348='club records'!$N$19, E348&lt;='club records'!$O$19))), "CR", " ")</f>
        <v xml:space="preserve"> </v>
      </c>
      <c r="AW348" s="21" t="str">
        <f>IF(AND(A348="pentathlon", OR(AND(D348='club records'!$N$21, E348&gt;='club records'!$O$21), AND(D348='club records'!$N$22, E348&gt;='club records'!$O$22), AND(D348='club records'!$N$23, E348&gt;='club records'!$O$23), AND(D348='club records'!$N$24, E348&gt;='club records'!$O$24), AND(D348='club records'!$N$25, E348&gt;='club records'!$O$25))), "CR", " ")</f>
        <v xml:space="preserve"> </v>
      </c>
      <c r="AX348" s="21" t="str">
        <f>IF(AND(A348="heptathlon", OR(AND(D348='club records'!$N$26, E348&gt;='club records'!$O$26), AND(D348='club records'!$N$27, E348&gt;='club records'!$O$27), AND(D348='club records'!$N$28, E348&gt;='club records'!$O$28), )), "CR", " ")</f>
        <v xml:space="preserve"> </v>
      </c>
    </row>
    <row r="349" spans="1:50" ht="15" x14ac:dyDescent="0.25">
      <c r="A349" s="2" t="s">
        <v>248</v>
      </c>
      <c r="D349" s="13" t="s">
        <v>50</v>
      </c>
      <c r="E349" s="14">
        <v>52.51</v>
      </c>
      <c r="F349" s="19">
        <v>43632</v>
      </c>
      <c r="G349" s="2" t="s">
        <v>415</v>
      </c>
      <c r="H349" s="2" t="s">
        <v>452</v>
      </c>
      <c r="I349" s="20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1"/>
      <c r="AS349" s="21"/>
      <c r="AT349" s="21"/>
      <c r="AU349" s="21"/>
      <c r="AV349" s="21"/>
      <c r="AW349" s="21"/>
      <c r="AX349" s="21"/>
    </row>
    <row r="350" spans="1:50" ht="15" x14ac:dyDescent="0.25">
      <c r="A350" s="2" t="s">
        <v>149</v>
      </c>
      <c r="B350" s="2" t="s">
        <v>98</v>
      </c>
      <c r="C350" s="2" t="s">
        <v>337</v>
      </c>
      <c r="D350" s="13" t="s">
        <v>50</v>
      </c>
      <c r="E350" s="14">
        <v>12.1</v>
      </c>
      <c r="F350" s="23">
        <v>43646</v>
      </c>
      <c r="G350" s="2" t="s">
        <v>404</v>
      </c>
      <c r="H350" s="2" t="s">
        <v>469</v>
      </c>
      <c r="I350" s="20" t="str">
        <f>IF(OR(K350="CR", J350="CR", L350="CR", M350="CR", N350="CR", O350="CR", P350="CR", Q350="CR", R350="CR", S350="CR",T350="CR", U350="CR", V350="CR", W350="CR", X350="CR", Y350="CR", Z350="CR", AA350="CR", AB350="CR", AC350="CR", AD350="CR", AE350="CR", AF350="CR", AG350="CR", AH350="CR", AI350="CR", AJ350="CR", AK350="CR", AL350="CR", AM350="CR", AN350="CR", AO350="CR", AP350="CR", AQ350="CR", AR350="CR", AS350="CR", AT350="CR", AU350="CR", AV350="CR", AW350="CR", AX350="CR"), "***CLUB RECORD***", "")</f>
        <v/>
      </c>
      <c r="J350" s="21" t="str">
        <f>IF(AND(A350=100, OR(AND(D350='club records'!$B$6, E350&lt;='club records'!$C$6), AND(D350='club records'!$B$7, E350&lt;='club records'!$C$7), AND(D350='club records'!$B$8, E350&lt;='club records'!$C$8), AND(D350='club records'!$B$9, E350&lt;='club records'!$C$9), AND(D350='club records'!$B$10, E350&lt;='club records'!$C$10))),"CR"," ")</f>
        <v xml:space="preserve"> </v>
      </c>
      <c r="K350" s="21" t="str">
        <f>IF(AND(A350=200, OR(AND(D350='club records'!$B$11, E350&lt;='club records'!$C$11), AND(D350='club records'!$B$12, E350&lt;='club records'!$C$12), AND(D350='club records'!$B$13, E350&lt;='club records'!$C$13), AND(D350='club records'!$B$14, E350&lt;='club records'!$C$14), AND(D350='club records'!$B$15, E350&lt;='club records'!$C$15))),"CR"," ")</f>
        <v xml:space="preserve"> </v>
      </c>
      <c r="L350" s="21" t="str">
        <f>IF(AND(A350=300, OR(AND(D350='club records'!$B$16, E350&lt;='club records'!$C$16), AND(D350='club records'!$B$17, E350&lt;='club records'!$C$17))),"CR"," ")</f>
        <v xml:space="preserve"> </v>
      </c>
      <c r="M350" s="21" t="str">
        <f>IF(AND(A350=400, OR(AND(D350='club records'!$B$19, E350&lt;='club records'!$C$19), AND(D350='club records'!$B$20, E350&lt;='club records'!$C$20), AND(D350='club records'!$B$21, E350&lt;='club records'!$C$21))),"CR"," ")</f>
        <v xml:space="preserve"> </v>
      </c>
      <c r="N350" s="21" t="str">
        <f>IF(AND(A350=800, OR(AND(D350='club records'!$B$22, E350&lt;='club records'!$C$22), AND(D350='club records'!$B$23, E350&lt;='club records'!$C$23), AND(D350='club records'!$B$24, E350&lt;='club records'!$C$24), AND(D350='club records'!$B$25, E350&lt;='club records'!$C$25), AND(D350='club records'!$B$26, E350&lt;='club records'!$C$26))),"CR"," ")</f>
        <v xml:space="preserve"> </v>
      </c>
      <c r="O350" s="21" t="str">
        <f>IF(AND(A350=1200, AND(D350='club records'!$B$28, E350&lt;='club records'!$C$28)),"CR"," ")</f>
        <v xml:space="preserve"> </v>
      </c>
      <c r="P350" s="21" t="str">
        <f>IF(AND(A350=1500, OR(AND(D350='club records'!$B$29, E350&lt;='club records'!$C$29), AND(D350='club records'!$B$30, E350&lt;='club records'!$C$30), AND(D350='club records'!$B$31, E350&lt;='club records'!$C$31), AND(D350='club records'!$B$32, E350&lt;='club records'!$C$32), AND(D350='club records'!$B$33, E350&lt;='club records'!$C$33))),"CR"," ")</f>
        <v xml:space="preserve"> </v>
      </c>
      <c r="Q350" s="21" t="str">
        <f>IF(AND(A350="1M", AND(D350='club records'!$B$37,E350&lt;='club records'!$C$37)),"CR"," ")</f>
        <v xml:space="preserve"> </v>
      </c>
      <c r="R350" s="21" t="str">
        <f>IF(AND(A350=3000, OR(AND(D350='club records'!$B$39, E350&lt;='club records'!$C$39), AND(D350='club records'!$B$40, E350&lt;='club records'!$C$40), AND(D350='club records'!$B$41, E350&lt;='club records'!$C$41))),"CR"," ")</f>
        <v xml:space="preserve"> </v>
      </c>
      <c r="S350" s="21" t="str">
        <f>IF(AND(A350=5000, OR(AND(D350='club records'!$B$42, E350&lt;='club records'!$C$42), AND(D350='club records'!$B$43, E350&lt;='club records'!$C$43))),"CR"," ")</f>
        <v xml:space="preserve"> </v>
      </c>
      <c r="T350" s="21" t="str">
        <f>IF(AND(A350=10000, OR(AND(D350='club records'!$B$44, E350&lt;='club records'!$C$44), AND(D350='club records'!$B$45, E350&lt;='club records'!$C$45))),"CR"," ")</f>
        <v xml:space="preserve"> </v>
      </c>
      <c r="U350" s="22" t="str">
        <f>IF(AND(A350="high jump", OR(AND(D350='club records'!$F$1, E350&gt;='club records'!$G$1), AND(D350='club records'!$F$2, E350&gt;='club records'!$G$2), AND(D350='club records'!$F$3, E350&gt;='club records'!$G$3),AND(D350='club records'!$F$4, E350&gt;='club records'!$G$4), AND(D350='club records'!$F$5, E350&gt;='club records'!$G$5))), "CR", " ")</f>
        <v xml:space="preserve"> </v>
      </c>
      <c r="V350" s="22" t="str">
        <f>IF(AND(A350="long jump", OR(AND(D350='club records'!$F$6, E350&gt;='club records'!$G$6), AND(D350='club records'!$F$7, E350&gt;='club records'!$G$7), AND(D350='club records'!$F$8, E350&gt;='club records'!$G$8), AND(D350='club records'!$F$9, E350&gt;='club records'!$G$9), AND(D350='club records'!$F$10, E350&gt;='club records'!$G$10))), "CR", " ")</f>
        <v xml:space="preserve"> </v>
      </c>
      <c r="W350" s="22" t="str">
        <f>IF(AND(A350="triple jump", OR(AND(D350='club records'!$F$11, E350&gt;='club records'!$G$11), AND(D350='club records'!$F$12, E350&gt;='club records'!$G$12), AND(D350='club records'!$F$13, E350&gt;='club records'!$G$13), AND(D350='club records'!$F$14, E350&gt;='club records'!$G$14), AND(D350='club records'!$F$15, E350&gt;='club records'!$G$15))), "CR", " ")</f>
        <v xml:space="preserve"> </v>
      </c>
      <c r="X350" s="22" t="str">
        <f>IF(AND(A350="pole vault", OR(AND(D350='club records'!$F$16, E350&gt;='club records'!$G$16), AND(D350='club records'!$F$17, E350&gt;='club records'!$G$17), AND(D350='club records'!$F$18, E350&gt;='club records'!$G$18), AND(D350='club records'!$F$19, E350&gt;='club records'!$G$19), AND(D350='club records'!$F$20, E350&gt;='club records'!$G$20))), "CR", " ")</f>
        <v xml:space="preserve"> </v>
      </c>
      <c r="Y350" s="22" t="str">
        <f>IF(AND(A350="discus 0.75", AND(D350='club records'!$F$21, E350&gt;='club records'!$G$21)), "CR", " ")</f>
        <v xml:space="preserve"> </v>
      </c>
      <c r="Z350" s="22" t="str">
        <f>IF(AND(A350="discus 1", OR(AND(D350='club records'!$F$22, E350&gt;='club records'!$G$22), AND(D350='club records'!$F$23, E350&gt;='club records'!$G$23), AND(D350='club records'!$F$24, E350&gt;='club records'!$G$24), AND(D350='club records'!$F$25, E350&gt;='club records'!$G$25))), "CR", " ")</f>
        <v xml:space="preserve"> </v>
      </c>
      <c r="AA350" s="22" t="str">
        <f>IF(AND(A350="hammer 3", OR(AND(D350='club records'!$F$26, E350&gt;='club records'!$G$26), AND(D350='club records'!$F$27, E350&gt;='club records'!$G$27), AND(D350='club records'!$F$28, E350&gt;='club records'!$G$28))), "CR", " ")</f>
        <v xml:space="preserve"> </v>
      </c>
      <c r="AB350" s="22" t="str">
        <f>IF(AND(A350="hammer 4", OR(AND(D350='club records'!$F$29, E350&gt;='club records'!$G$29), AND(D350='club records'!$F$30, E350&gt;='club records'!$G$30))), "CR", " ")</f>
        <v xml:space="preserve"> </v>
      </c>
      <c r="AC350" s="22" t="str">
        <f>IF(AND(A350="javelin 400", AND(D350='club records'!$F$31, E350&gt;='club records'!$G$31)), "CR", " ")</f>
        <v xml:space="preserve"> </v>
      </c>
      <c r="AD350" s="22" t="str">
        <f>IF(AND(A350="javelin 500", OR(AND(D350='club records'!$F$32, E350&gt;='club records'!$G$32), AND(D350='club records'!$F$33, E350&gt;='club records'!$G$33))), "CR", " ")</f>
        <v xml:space="preserve"> </v>
      </c>
      <c r="AE350" s="22" t="str">
        <f>IF(AND(A350="javelin 600", OR(AND(D350='club records'!$F$34, E350&gt;='club records'!$G$34), AND(D350='club records'!$F$35, E350&gt;='club records'!$G$35))), "CR", " ")</f>
        <v xml:space="preserve"> </v>
      </c>
      <c r="AF350" s="22" t="str">
        <f>IF(AND(A350="shot 2.72", AND(D350='club records'!$F$36, E350&gt;='club records'!$G$36)), "CR", " ")</f>
        <v xml:space="preserve"> </v>
      </c>
      <c r="AG350" s="22" t="str">
        <f>IF(AND(A350="shot 3", OR(AND(D350='club records'!$F$37, E350&gt;='club records'!$G$37), AND(D350='club records'!$F$38, E350&gt;='club records'!$G$38))), "CR", " ")</f>
        <v xml:space="preserve"> </v>
      </c>
      <c r="AH350" s="22" t="str">
        <f>IF(AND(A350="shot 4", OR(AND(D350='club records'!$F$39, E350&gt;='club records'!$G$39), AND(D350='club records'!$F$40, E350&gt;='club records'!$G$40))), "CR", " ")</f>
        <v xml:space="preserve"> </v>
      </c>
      <c r="AI350" s="22" t="str">
        <f>IF(AND(A350="70H", AND(D350='club records'!$J$6, E350&lt;='club records'!$K$6)), "CR", " ")</f>
        <v xml:space="preserve"> </v>
      </c>
      <c r="AJ350" s="22" t="str">
        <f>IF(AND(A350="75H", AND(D350='club records'!$J$7, E350&lt;='club records'!$K$7)), "CR", " ")</f>
        <v xml:space="preserve"> </v>
      </c>
      <c r="AK350" s="22" t="str">
        <f>IF(AND(A350="80H", AND(D350='club records'!$J$8, E350&lt;='club records'!$K$8)), "CR", " ")</f>
        <v xml:space="preserve"> </v>
      </c>
      <c r="AL350" s="22" t="str">
        <f>IF(AND(A350="100H", OR(AND(D350='club records'!$J$9, E350&lt;='club records'!$K$9), AND(D350='club records'!$J$10, E350&lt;='club records'!$K$10))), "CR", " ")</f>
        <v xml:space="preserve"> </v>
      </c>
      <c r="AM350" s="22" t="str">
        <f>IF(AND(A350="300H", AND(D350='club records'!$J$11, E350&lt;='club records'!$K$11)), "CR", " ")</f>
        <v xml:space="preserve"> </v>
      </c>
      <c r="AN350" s="22" t="str">
        <f>IF(AND(A350="400H", OR(AND(D350='club records'!$J$12, E350&lt;='club records'!$K$12), AND(D350='club records'!$J$13, E350&lt;='club records'!$K$13), AND(D350='club records'!$J$14, E350&lt;='club records'!$K$14))), "CR", " ")</f>
        <v xml:space="preserve"> </v>
      </c>
      <c r="AO350" s="22" t="str">
        <f>IF(AND(A350="1500SC", OR(AND(D350='club records'!$J$15, E350&lt;='club records'!$K$15), AND(D350='club records'!$J$16, E350&lt;='club records'!$K$16))), "CR", " ")</f>
        <v xml:space="preserve"> </v>
      </c>
      <c r="AP350" s="22" t="str">
        <f>IF(AND(A350="2000SC", OR(AND(D350='club records'!$J$18, E350&lt;='club records'!$K$18), AND(D350='club records'!$J$19, E350&lt;='club records'!$K$19))), "CR", " ")</f>
        <v xml:space="preserve"> </v>
      </c>
      <c r="AQ350" s="22" t="str">
        <f>IF(AND(A350="3000SC", AND(D350='club records'!$J$21, E350&lt;='club records'!$K$21)), "CR", " ")</f>
        <v xml:space="preserve"> </v>
      </c>
      <c r="AR350" s="21" t="str">
        <f>IF(AND(A350="4x100", OR(AND(D350='club records'!$N$1, E350&lt;='club records'!$O$1), AND(D350='club records'!$N$2, E350&lt;='club records'!$O$2), AND(D350='club records'!$N$3, E350&lt;='club records'!$O$3), AND(D350='club records'!$N$4, E350&lt;='club records'!$O$4), AND(D350='club records'!$N$5, E350&lt;='club records'!$O$5))), "CR", " ")</f>
        <v xml:space="preserve"> </v>
      </c>
      <c r="AS350" s="21" t="str">
        <f>IF(AND(A350="4x200", OR(AND(D350='club records'!$N$6, E350&lt;='club records'!$O$6), AND(D350='club records'!$N$7, E350&lt;='club records'!$O$7), AND(D350='club records'!$N$8, E350&lt;='club records'!$O$8), AND(D350='club records'!$N$9, E350&lt;='club records'!$O$9), AND(D350='club records'!$N$10, E350&lt;='club records'!$O$10))), "CR", " ")</f>
        <v xml:space="preserve"> </v>
      </c>
      <c r="AT350" s="21" t="str">
        <f>IF(AND(A350="4x300", OR(AND(D350='club records'!$N$11, E350&lt;='club records'!$O$11), AND(D350='club records'!$N$12, E350&lt;='club records'!$O$12))), "CR", " ")</f>
        <v xml:space="preserve"> </v>
      </c>
      <c r="AU350" s="21" t="str">
        <f>IF(AND(A350="4x400", OR(AND(D350='club records'!$N$13, E350&lt;='club records'!$O$13), AND(D350='club records'!$N$14, E350&lt;='club records'!$O$14), AND(D350='club records'!$N$15, E350&lt;='club records'!$O$15))), "CR", " ")</f>
        <v xml:space="preserve"> </v>
      </c>
      <c r="AV350" s="21" t="str">
        <f>IF(AND(A350="3x800", OR(AND(D350='club records'!$N$16, E350&lt;='club records'!$O$16), AND(D350='club records'!$N$17, E350&lt;='club records'!$O$17), AND(D350='club records'!$N$18, E350&lt;='club records'!$O$18), AND(D350='club records'!$N$19, E350&lt;='club records'!$O$19))), "CR", " ")</f>
        <v xml:space="preserve"> </v>
      </c>
      <c r="AW350" s="21" t="str">
        <f>IF(AND(A350="pentathlon", OR(AND(D350='club records'!$N$21, E350&gt;='club records'!$O$21), AND(D350='club records'!$N$22, E350&gt;='club records'!$O$22), AND(D350='club records'!$N$23, E350&gt;='club records'!$O$23), AND(D350='club records'!$N$24, E350&gt;='club records'!$O$24), AND(D350='club records'!$N$25, E350&gt;='club records'!$O$25))), "CR", " ")</f>
        <v xml:space="preserve"> </v>
      </c>
      <c r="AX350" s="21" t="str">
        <f>IF(AND(A350="heptathlon", OR(AND(D350='club records'!$N$26, E350&gt;='club records'!$O$26), AND(D350='club records'!$N$27, E350&gt;='club records'!$O$27), AND(D350='club records'!$N$28, E350&gt;='club records'!$O$28), )), "CR", " ")</f>
        <v xml:space="preserve"> </v>
      </c>
    </row>
    <row r="351" spans="1:50" ht="15" x14ac:dyDescent="0.25">
      <c r="A351" s="2" t="s">
        <v>149</v>
      </c>
      <c r="B351" s="2" t="s">
        <v>315</v>
      </c>
      <c r="C351" s="2" t="s">
        <v>365</v>
      </c>
      <c r="D351" s="13" t="s">
        <v>50</v>
      </c>
      <c r="E351" s="14">
        <v>13.13</v>
      </c>
      <c r="F351" s="19">
        <v>43604</v>
      </c>
      <c r="G351" s="2" t="s">
        <v>341</v>
      </c>
      <c r="H351" s="2" t="s">
        <v>396</v>
      </c>
      <c r="I351" s="20" t="str">
        <f>IF(OR(K351="CR", J351="CR", L351="CR", M351="CR", N351="CR", O351="CR", P351="CR", Q351="CR", R351="CR", S351="CR",T351="CR", U351="CR", V351="CR", W351="CR", X351="CR", Y351="CR", Z351="CR", AA351="CR", AB351="CR", AC351="CR", AD351="CR", AE351="CR", AF351="CR", AG351="CR", AH351="CR", AI351="CR", AJ351="CR", AK351="CR", AL351="CR", AM351="CR", AN351="CR", AO351="CR", AP351="CR", AQ351="CR", AR351="CR", AS351="CR", AT351="CR", AU351="CR", AV351="CR", AW351="CR", AX351="CR"), "***CLUB RECORD***", "")</f>
        <v/>
      </c>
      <c r="J351" s="21" t="str">
        <f>IF(AND(A351=100, OR(AND(D351='club records'!$B$6, E351&lt;='club records'!$C$6), AND(D351='club records'!$B$7, E351&lt;='club records'!$C$7), AND(D351='club records'!$B$8, E351&lt;='club records'!$C$8), AND(D351='club records'!$B$9, E351&lt;='club records'!$C$9), AND(D351='club records'!$B$10, E351&lt;='club records'!$C$10))),"CR"," ")</f>
        <v xml:space="preserve"> </v>
      </c>
      <c r="K351" s="21" t="str">
        <f>IF(AND(A351=200, OR(AND(D351='club records'!$B$11, E351&lt;='club records'!$C$11), AND(D351='club records'!$B$12, E351&lt;='club records'!$C$12), AND(D351='club records'!$B$13, E351&lt;='club records'!$C$13), AND(D351='club records'!$B$14, E351&lt;='club records'!$C$14), AND(D351='club records'!$B$15, E351&lt;='club records'!$C$15))),"CR"," ")</f>
        <v xml:space="preserve"> </v>
      </c>
      <c r="L351" s="21" t="str">
        <f>IF(AND(A351=300, OR(AND(D351='club records'!$B$16, E351&lt;='club records'!$C$16), AND(D351='club records'!$B$17, E351&lt;='club records'!$C$17))),"CR"," ")</f>
        <v xml:space="preserve"> </v>
      </c>
      <c r="M351" s="21" t="str">
        <f>IF(AND(A351=400, OR(AND(D351='club records'!$B$19, E351&lt;='club records'!$C$19), AND(D351='club records'!$B$20, E351&lt;='club records'!$C$20), AND(D351='club records'!$B$21, E351&lt;='club records'!$C$21))),"CR"," ")</f>
        <v xml:space="preserve"> </v>
      </c>
      <c r="N351" s="21" t="str">
        <f>IF(AND(A351=800, OR(AND(D351='club records'!$B$22, E351&lt;='club records'!$C$22), AND(D351='club records'!$B$23, E351&lt;='club records'!$C$23), AND(D351='club records'!$B$24, E351&lt;='club records'!$C$24), AND(D351='club records'!$B$25, E351&lt;='club records'!$C$25), AND(D351='club records'!$B$26, E351&lt;='club records'!$C$26))),"CR"," ")</f>
        <v xml:space="preserve"> </v>
      </c>
      <c r="O351" s="21" t="str">
        <f>IF(AND(A351=1200, AND(D351='club records'!$B$28, E351&lt;='club records'!$C$28)),"CR"," ")</f>
        <v xml:space="preserve"> </v>
      </c>
      <c r="P351" s="21" t="str">
        <f>IF(AND(A351=1500, OR(AND(D351='club records'!$B$29, E351&lt;='club records'!$C$29), AND(D351='club records'!$B$30, E351&lt;='club records'!$C$30), AND(D351='club records'!$B$31, E351&lt;='club records'!$C$31), AND(D351='club records'!$B$32, E351&lt;='club records'!$C$32), AND(D351='club records'!$B$33, E351&lt;='club records'!$C$33))),"CR"," ")</f>
        <v xml:space="preserve"> </v>
      </c>
      <c r="Q351" s="21" t="str">
        <f>IF(AND(A351="1M", AND(D351='club records'!$B$37,E351&lt;='club records'!$C$37)),"CR"," ")</f>
        <v xml:space="preserve"> </v>
      </c>
      <c r="R351" s="21" t="str">
        <f>IF(AND(A351=3000, OR(AND(D351='club records'!$B$39, E351&lt;='club records'!$C$39), AND(D351='club records'!$B$40, E351&lt;='club records'!$C$40), AND(D351='club records'!$B$41, E351&lt;='club records'!$C$41))),"CR"," ")</f>
        <v xml:space="preserve"> </v>
      </c>
      <c r="S351" s="21" t="str">
        <f>IF(AND(A351=5000, OR(AND(D351='club records'!$B$42, E351&lt;='club records'!$C$42), AND(D351='club records'!$B$43, E351&lt;='club records'!$C$43))),"CR"," ")</f>
        <v xml:space="preserve"> </v>
      </c>
      <c r="T351" s="21" t="str">
        <f>IF(AND(A351=10000, OR(AND(D351='club records'!$B$44, E351&lt;='club records'!$C$44), AND(D351='club records'!$B$45, E351&lt;='club records'!$C$45))),"CR"," ")</f>
        <v xml:space="preserve"> </v>
      </c>
      <c r="U351" s="22" t="str">
        <f>IF(AND(A351="high jump", OR(AND(D351='club records'!$F$1, E351&gt;='club records'!$G$1), AND(D351='club records'!$F$2, E351&gt;='club records'!$G$2), AND(D351='club records'!$F$3, E351&gt;='club records'!$G$3),AND(D351='club records'!$F$4, E351&gt;='club records'!$G$4), AND(D351='club records'!$F$5, E351&gt;='club records'!$G$5))), "CR", " ")</f>
        <v xml:space="preserve"> </v>
      </c>
      <c r="V351" s="22" t="str">
        <f>IF(AND(A351="long jump", OR(AND(D351='club records'!$F$6, E351&gt;='club records'!$G$6), AND(D351='club records'!$F$7, E351&gt;='club records'!$G$7), AND(D351='club records'!$F$8, E351&gt;='club records'!$G$8), AND(D351='club records'!$F$9, E351&gt;='club records'!$G$9), AND(D351='club records'!$F$10, E351&gt;='club records'!$G$10))), "CR", " ")</f>
        <v xml:space="preserve"> </v>
      </c>
      <c r="W351" s="22" t="str">
        <f>IF(AND(A351="triple jump", OR(AND(D351='club records'!$F$11, E351&gt;='club records'!$G$11), AND(D351='club records'!$F$12, E351&gt;='club records'!$G$12), AND(D351='club records'!$F$13, E351&gt;='club records'!$G$13), AND(D351='club records'!$F$14, E351&gt;='club records'!$G$14), AND(D351='club records'!$F$15, E351&gt;='club records'!$G$15))), "CR", " ")</f>
        <v xml:space="preserve"> </v>
      </c>
      <c r="X351" s="22" t="str">
        <f>IF(AND(A351="pole vault", OR(AND(D351='club records'!$F$16, E351&gt;='club records'!$G$16), AND(D351='club records'!$F$17, E351&gt;='club records'!$G$17), AND(D351='club records'!$F$18, E351&gt;='club records'!$G$18), AND(D351='club records'!$F$19, E351&gt;='club records'!$G$19), AND(D351='club records'!$F$20, E351&gt;='club records'!$G$20))), "CR", " ")</f>
        <v xml:space="preserve"> </v>
      </c>
      <c r="Y351" s="22" t="str">
        <f>IF(AND(A351="discus 0.75", AND(D351='club records'!$F$21, E351&gt;='club records'!$G$21)), "CR", " ")</f>
        <v xml:space="preserve"> </v>
      </c>
      <c r="Z351" s="22" t="str">
        <f>IF(AND(A351="discus 1", OR(AND(D351='club records'!$F$22, E351&gt;='club records'!$G$22), AND(D351='club records'!$F$23, E351&gt;='club records'!$G$23), AND(D351='club records'!$F$24, E351&gt;='club records'!$G$24), AND(D351='club records'!$F$25, E351&gt;='club records'!$G$25))), "CR", " ")</f>
        <v xml:space="preserve"> </v>
      </c>
      <c r="AA351" s="22" t="str">
        <f>IF(AND(A351="hammer 3", OR(AND(D351='club records'!$F$26, E351&gt;='club records'!$G$26), AND(D351='club records'!$F$27, E351&gt;='club records'!$G$27), AND(D351='club records'!$F$28, E351&gt;='club records'!$G$28))), "CR", " ")</f>
        <v xml:space="preserve"> </v>
      </c>
      <c r="AB351" s="22" t="str">
        <f>IF(AND(A351="hammer 4", OR(AND(D351='club records'!$F$29, E351&gt;='club records'!$G$29), AND(D351='club records'!$F$30, E351&gt;='club records'!$G$30))), "CR", " ")</f>
        <v xml:space="preserve"> </v>
      </c>
      <c r="AC351" s="22" t="str">
        <f>IF(AND(A351="javelin 400", AND(D351='club records'!$F$31, E351&gt;='club records'!$G$31)), "CR", " ")</f>
        <v xml:space="preserve"> </v>
      </c>
      <c r="AD351" s="22" t="str">
        <f>IF(AND(A351="javelin 500", OR(AND(D351='club records'!$F$32, E351&gt;='club records'!$G$32), AND(D351='club records'!$F$33, E351&gt;='club records'!$G$33))), "CR", " ")</f>
        <v xml:space="preserve"> </v>
      </c>
      <c r="AE351" s="22" t="str">
        <f>IF(AND(A351="javelin 600", OR(AND(D351='club records'!$F$34, E351&gt;='club records'!$G$34), AND(D351='club records'!$F$35, E351&gt;='club records'!$G$35))), "CR", " ")</f>
        <v xml:space="preserve"> </v>
      </c>
      <c r="AF351" s="22" t="str">
        <f>IF(AND(A351="shot 2.72", AND(D351='club records'!$F$36, E351&gt;='club records'!$G$36)), "CR", " ")</f>
        <v xml:space="preserve"> </v>
      </c>
      <c r="AG351" s="22" t="str">
        <f>IF(AND(A351="shot 3", OR(AND(D351='club records'!$F$37, E351&gt;='club records'!$G$37), AND(D351='club records'!$F$38, E351&gt;='club records'!$G$38))), "CR", " ")</f>
        <v xml:space="preserve"> </v>
      </c>
      <c r="AH351" s="22" t="str">
        <f>IF(AND(A351="shot 4", OR(AND(D351='club records'!$F$39, E351&gt;='club records'!$G$39), AND(D351='club records'!$F$40, E351&gt;='club records'!$G$40))), "CR", " ")</f>
        <v xml:space="preserve"> </v>
      </c>
      <c r="AI351" s="22" t="str">
        <f>IF(AND(A351="70H", AND(D351='club records'!$J$6, E351&lt;='club records'!$K$6)), "CR", " ")</f>
        <v xml:space="preserve"> </v>
      </c>
      <c r="AJ351" s="22" t="str">
        <f>IF(AND(A351="75H", AND(D351='club records'!$J$7, E351&lt;='club records'!$K$7)), "CR", " ")</f>
        <v xml:space="preserve"> </v>
      </c>
      <c r="AK351" s="22" t="str">
        <f>IF(AND(A351="80H", AND(D351='club records'!$J$8, E351&lt;='club records'!$K$8)), "CR", " ")</f>
        <v xml:space="preserve"> </v>
      </c>
      <c r="AL351" s="22" t="str">
        <f>IF(AND(A351="100H", OR(AND(D351='club records'!$J$9, E351&lt;='club records'!$K$9), AND(D351='club records'!$J$10, E351&lt;='club records'!$K$10))), "CR", " ")</f>
        <v xml:space="preserve"> </v>
      </c>
      <c r="AM351" s="22" t="str">
        <f>IF(AND(A351="300H", AND(D351='club records'!$J$11, E351&lt;='club records'!$K$11)), "CR", " ")</f>
        <v xml:space="preserve"> </v>
      </c>
      <c r="AN351" s="22" t="str">
        <f>IF(AND(A351="400H", OR(AND(D351='club records'!$J$12, E351&lt;='club records'!$K$12), AND(D351='club records'!$J$13, E351&lt;='club records'!$K$13), AND(D351='club records'!$J$14, E351&lt;='club records'!$K$14))), "CR", " ")</f>
        <v xml:space="preserve"> </v>
      </c>
      <c r="AO351" s="22" t="str">
        <f>IF(AND(A351="1500SC", OR(AND(D351='club records'!$J$15, E351&lt;='club records'!$K$15), AND(D351='club records'!$J$16, E351&lt;='club records'!$K$16))), "CR", " ")</f>
        <v xml:space="preserve"> </v>
      </c>
      <c r="AP351" s="22" t="str">
        <f>IF(AND(A351="2000SC", OR(AND(D351='club records'!$J$18, E351&lt;='club records'!$K$18), AND(D351='club records'!$J$19, E351&lt;='club records'!$K$19))), "CR", " ")</f>
        <v xml:space="preserve"> </v>
      </c>
      <c r="AQ351" s="22" t="str">
        <f>IF(AND(A351="3000SC", AND(D351='club records'!$J$21, E351&lt;='club records'!$K$21)), "CR", " ")</f>
        <v xml:space="preserve"> </v>
      </c>
      <c r="AR351" s="21" t="str">
        <f>IF(AND(A351="4x100", OR(AND(D351='club records'!$N$1, E351&lt;='club records'!$O$1), AND(D351='club records'!$N$2, E351&lt;='club records'!$O$2), AND(D351='club records'!$N$3, E351&lt;='club records'!$O$3), AND(D351='club records'!$N$4, E351&lt;='club records'!$O$4), AND(D351='club records'!$N$5, E351&lt;='club records'!$O$5))), "CR", " ")</f>
        <v xml:space="preserve"> </v>
      </c>
      <c r="AS351" s="21" t="str">
        <f>IF(AND(A351="4x200", OR(AND(D351='club records'!$N$6, E351&lt;='club records'!$O$6), AND(D351='club records'!$N$7, E351&lt;='club records'!$O$7), AND(D351='club records'!$N$8, E351&lt;='club records'!$O$8), AND(D351='club records'!$N$9, E351&lt;='club records'!$O$9), AND(D351='club records'!$N$10, E351&lt;='club records'!$O$10))), "CR", " ")</f>
        <v xml:space="preserve"> </v>
      </c>
      <c r="AT351" s="21" t="str">
        <f>IF(AND(A351="4x300", OR(AND(D351='club records'!$N$11, E351&lt;='club records'!$O$11), AND(D351='club records'!$N$12, E351&lt;='club records'!$O$12))), "CR", " ")</f>
        <v xml:space="preserve"> </v>
      </c>
      <c r="AU351" s="21" t="str">
        <f>IF(AND(A351="4x400", OR(AND(D351='club records'!$N$13, E351&lt;='club records'!$O$13), AND(D351='club records'!$N$14, E351&lt;='club records'!$O$14), AND(D351='club records'!$N$15, E351&lt;='club records'!$O$15))), "CR", " ")</f>
        <v xml:space="preserve"> </v>
      </c>
      <c r="AV351" s="21" t="str">
        <f>IF(AND(A351="3x800", OR(AND(D351='club records'!$N$16, E351&lt;='club records'!$O$16), AND(D351='club records'!$N$17, E351&lt;='club records'!$O$17), AND(D351='club records'!$N$18, E351&lt;='club records'!$O$18), AND(D351='club records'!$N$19, E351&lt;='club records'!$O$19))), "CR", " ")</f>
        <v xml:space="preserve"> </v>
      </c>
      <c r="AW351" s="21" t="str">
        <f>IF(AND(A351="pentathlon", OR(AND(D351='club records'!$N$21, E351&gt;='club records'!$O$21), AND(D351='club records'!$N$22, E351&gt;='club records'!$O$22), AND(D351='club records'!$N$23, E351&gt;='club records'!$O$23), AND(D351='club records'!$N$24, E351&gt;='club records'!$O$24), AND(D351='club records'!$N$25, E351&gt;='club records'!$O$25))), "CR", " ")</f>
        <v xml:space="preserve"> </v>
      </c>
      <c r="AX351" s="21" t="str">
        <f>IF(AND(A351="heptathlon", OR(AND(D351='club records'!$N$26, E351&gt;='club records'!$O$26), AND(D351='club records'!$N$27, E351&gt;='club records'!$O$27), AND(D351='club records'!$N$28, E351&gt;='club records'!$O$28), )), "CR", " ")</f>
        <v xml:space="preserve"> </v>
      </c>
    </row>
    <row r="352" spans="1:50" ht="15" x14ac:dyDescent="0.25">
      <c r="A352" s="2" t="s">
        <v>149</v>
      </c>
      <c r="B352" s="2" t="s">
        <v>80</v>
      </c>
      <c r="C352" s="2" t="s">
        <v>107</v>
      </c>
      <c r="D352" s="13" t="s">
        <v>50</v>
      </c>
      <c r="E352" s="14">
        <v>13.98</v>
      </c>
      <c r="F352" s="19">
        <v>43569</v>
      </c>
      <c r="G352" s="2" t="s">
        <v>335</v>
      </c>
      <c r="H352" s="2" t="s">
        <v>336</v>
      </c>
      <c r="I352" s="20" t="str">
        <f>IF(OR(K352="CR", J352="CR", L352="CR", M352="CR", N352="CR", O352="CR", P352="CR", Q352="CR", R352="CR", S352="CR",T352="CR", U352="CR", V352="CR", W352="CR", X352="CR", Y352="CR", Z352="CR", AA352="CR", AB352="CR", AC352="CR", AD352="CR", AE352="CR", AF352="CR", AG352="CR", AH352="CR", AI352="CR", AJ352="CR", AK352="CR", AL352="CR", AM352="CR", AN352="CR", AO352="CR", AP352="CR", AQ352="CR", AR352="CR", AS352="CR", AT352="CR", AU352="CR", AV352="CR", AW352="CR", AX352="CR"), "***CLUB RECORD***", "")</f>
        <v/>
      </c>
      <c r="J352" s="21" t="str">
        <f>IF(AND(A352=100, OR(AND(D352='club records'!$B$6, E352&lt;='club records'!$C$6), AND(D352='club records'!$B$7, E352&lt;='club records'!$C$7), AND(D352='club records'!$B$8, E352&lt;='club records'!$C$8), AND(D352='club records'!$B$9, E352&lt;='club records'!$C$9), AND(D352='club records'!$B$10, E352&lt;='club records'!$C$10))),"CR"," ")</f>
        <v xml:space="preserve"> </v>
      </c>
      <c r="K352" s="21" t="str">
        <f>IF(AND(A352=200, OR(AND(D352='club records'!$B$11, E352&lt;='club records'!$C$11), AND(D352='club records'!$B$12, E352&lt;='club records'!$C$12), AND(D352='club records'!$B$13, E352&lt;='club records'!$C$13), AND(D352='club records'!$B$14, E352&lt;='club records'!$C$14), AND(D352='club records'!$B$15, E352&lt;='club records'!$C$15))),"CR"," ")</f>
        <v xml:space="preserve"> </v>
      </c>
      <c r="L352" s="21" t="str">
        <f>IF(AND(A352=300, OR(AND(D352='club records'!$B$16, E352&lt;='club records'!$C$16), AND(D352='club records'!$B$17, E352&lt;='club records'!$C$17))),"CR"," ")</f>
        <v xml:space="preserve"> </v>
      </c>
      <c r="M352" s="21" t="str">
        <f>IF(AND(A352=400, OR(AND(D352='club records'!$B$19, E352&lt;='club records'!$C$19), AND(D352='club records'!$B$20, E352&lt;='club records'!$C$20), AND(D352='club records'!$B$21, E352&lt;='club records'!$C$21))),"CR"," ")</f>
        <v xml:space="preserve"> </v>
      </c>
      <c r="N352" s="21" t="str">
        <f>IF(AND(A352=800, OR(AND(D352='club records'!$B$22, E352&lt;='club records'!$C$22), AND(D352='club records'!$B$23, E352&lt;='club records'!$C$23), AND(D352='club records'!$B$24, E352&lt;='club records'!$C$24), AND(D352='club records'!$B$25, E352&lt;='club records'!$C$25), AND(D352='club records'!$B$26, E352&lt;='club records'!$C$26))),"CR"," ")</f>
        <v xml:space="preserve"> </v>
      </c>
      <c r="O352" s="21" t="str">
        <f>IF(AND(A352=1200, AND(D352='club records'!$B$28, E352&lt;='club records'!$C$28)),"CR"," ")</f>
        <v xml:space="preserve"> </v>
      </c>
      <c r="P352" s="21" t="str">
        <f>IF(AND(A352=1500, OR(AND(D352='club records'!$B$29, E352&lt;='club records'!$C$29), AND(D352='club records'!$B$30, E352&lt;='club records'!$C$30), AND(D352='club records'!$B$31, E352&lt;='club records'!$C$31), AND(D352='club records'!$B$32, E352&lt;='club records'!$C$32), AND(D352='club records'!$B$33, E352&lt;='club records'!$C$33))),"CR"," ")</f>
        <v xml:space="preserve"> </v>
      </c>
      <c r="Q352" s="21" t="str">
        <f>IF(AND(A352="1M", AND(D352='club records'!$B$37,E352&lt;='club records'!$C$37)),"CR"," ")</f>
        <v xml:space="preserve"> </v>
      </c>
      <c r="R352" s="21" t="str">
        <f>IF(AND(A352=3000, OR(AND(D352='club records'!$B$39, E352&lt;='club records'!$C$39), AND(D352='club records'!$B$40, E352&lt;='club records'!$C$40), AND(D352='club records'!$B$41, E352&lt;='club records'!$C$41))),"CR"," ")</f>
        <v xml:space="preserve"> </v>
      </c>
      <c r="S352" s="21" t="str">
        <f>IF(AND(A352=5000, OR(AND(D352='club records'!$B$42, E352&lt;='club records'!$C$42), AND(D352='club records'!$B$43, E352&lt;='club records'!$C$43))),"CR"," ")</f>
        <v xml:space="preserve"> </v>
      </c>
      <c r="T352" s="21" t="str">
        <f>IF(AND(A352=10000, OR(AND(D352='club records'!$B$44, E352&lt;='club records'!$C$44), AND(D352='club records'!$B$45, E352&lt;='club records'!$C$45))),"CR"," ")</f>
        <v xml:space="preserve"> </v>
      </c>
      <c r="U352" s="22" t="str">
        <f>IF(AND(A352="high jump", OR(AND(D352='club records'!$F$1, E352&gt;='club records'!$G$1), AND(D352='club records'!$F$2, E352&gt;='club records'!$G$2), AND(D352='club records'!$F$3, E352&gt;='club records'!$G$3),AND(D352='club records'!$F$4, E352&gt;='club records'!$G$4), AND(D352='club records'!$F$5, E352&gt;='club records'!$G$5))), "CR", " ")</f>
        <v xml:space="preserve"> </v>
      </c>
      <c r="V352" s="22" t="str">
        <f>IF(AND(A352="long jump", OR(AND(D352='club records'!$F$6, E352&gt;='club records'!$G$6), AND(D352='club records'!$F$7, E352&gt;='club records'!$G$7), AND(D352='club records'!$F$8, E352&gt;='club records'!$G$8), AND(D352='club records'!$F$9, E352&gt;='club records'!$G$9), AND(D352='club records'!$F$10, E352&gt;='club records'!$G$10))), "CR", " ")</f>
        <v xml:space="preserve"> </v>
      </c>
      <c r="W352" s="22" t="str">
        <f>IF(AND(A352="triple jump", OR(AND(D352='club records'!$F$11, E352&gt;='club records'!$G$11), AND(D352='club records'!$F$12, E352&gt;='club records'!$G$12), AND(D352='club records'!$F$13, E352&gt;='club records'!$G$13), AND(D352='club records'!$F$14, E352&gt;='club records'!$G$14), AND(D352='club records'!$F$15, E352&gt;='club records'!$G$15))), "CR", " ")</f>
        <v xml:space="preserve"> </v>
      </c>
      <c r="X352" s="22" t="str">
        <f>IF(AND(A352="pole vault", OR(AND(D352='club records'!$F$16, E352&gt;='club records'!$G$16), AND(D352='club records'!$F$17, E352&gt;='club records'!$G$17), AND(D352='club records'!$F$18, E352&gt;='club records'!$G$18), AND(D352='club records'!$F$19, E352&gt;='club records'!$G$19), AND(D352='club records'!$F$20, E352&gt;='club records'!$G$20))), "CR", " ")</f>
        <v xml:space="preserve"> </v>
      </c>
      <c r="Y352" s="22" t="str">
        <f>IF(AND(A352="discus 0.75", AND(D352='club records'!$F$21, E352&gt;='club records'!$G$21)), "CR", " ")</f>
        <v xml:space="preserve"> </v>
      </c>
      <c r="Z352" s="22" t="str">
        <f>IF(AND(A352="discus 1", OR(AND(D352='club records'!$F$22, E352&gt;='club records'!$G$22), AND(D352='club records'!$F$23, E352&gt;='club records'!$G$23), AND(D352='club records'!$F$24, E352&gt;='club records'!$G$24), AND(D352='club records'!$F$25, E352&gt;='club records'!$G$25))), "CR", " ")</f>
        <v xml:space="preserve"> </v>
      </c>
      <c r="AA352" s="22" t="str">
        <f>IF(AND(A352="hammer 3", OR(AND(D352='club records'!$F$26, E352&gt;='club records'!$G$26), AND(D352='club records'!$F$27, E352&gt;='club records'!$G$27), AND(D352='club records'!$F$28, E352&gt;='club records'!$G$28))), "CR", " ")</f>
        <v xml:space="preserve"> </v>
      </c>
      <c r="AB352" s="22" t="str">
        <f>IF(AND(A352="hammer 4", OR(AND(D352='club records'!$F$29, E352&gt;='club records'!$G$29), AND(D352='club records'!$F$30, E352&gt;='club records'!$G$30))), "CR", " ")</f>
        <v xml:space="preserve"> </v>
      </c>
      <c r="AC352" s="22" t="str">
        <f>IF(AND(A352="javelin 400", AND(D352='club records'!$F$31, E352&gt;='club records'!$G$31)), "CR", " ")</f>
        <v xml:space="preserve"> </v>
      </c>
      <c r="AD352" s="22" t="str">
        <f>IF(AND(A352="javelin 500", OR(AND(D352='club records'!$F$32, E352&gt;='club records'!$G$32), AND(D352='club records'!$F$33, E352&gt;='club records'!$G$33))), "CR", " ")</f>
        <v xml:space="preserve"> </v>
      </c>
      <c r="AE352" s="22" t="str">
        <f>IF(AND(A352="javelin 600", OR(AND(D352='club records'!$F$34, E352&gt;='club records'!$G$34), AND(D352='club records'!$F$35, E352&gt;='club records'!$G$35))), "CR", " ")</f>
        <v xml:space="preserve"> </v>
      </c>
      <c r="AF352" s="22" t="str">
        <f>IF(AND(A352="shot 2.72", AND(D352='club records'!$F$36, E352&gt;='club records'!$G$36)), "CR", " ")</f>
        <v xml:space="preserve"> </v>
      </c>
      <c r="AG352" s="22" t="str">
        <f>IF(AND(A352="shot 3", OR(AND(D352='club records'!$F$37, E352&gt;='club records'!$G$37), AND(D352='club records'!$F$38, E352&gt;='club records'!$G$38))), "CR", " ")</f>
        <v xml:space="preserve"> </v>
      </c>
      <c r="AH352" s="22" t="str">
        <f>IF(AND(A352="shot 4", OR(AND(D352='club records'!$F$39, E352&gt;='club records'!$G$39), AND(D352='club records'!$F$40, E352&gt;='club records'!$G$40))), "CR", " ")</f>
        <v xml:space="preserve"> </v>
      </c>
      <c r="AI352" s="22" t="str">
        <f>IF(AND(A352="70H", AND(D352='club records'!$J$6, E352&lt;='club records'!$K$6)), "CR", " ")</f>
        <v xml:space="preserve"> </v>
      </c>
      <c r="AJ352" s="22" t="str">
        <f>IF(AND(A352="75H", AND(D352='club records'!$J$7, E352&lt;='club records'!$K$7)), "CR", " ")</f>
        <v xml:space="preserve"> </v>
      </c>
      <c r="AK352" s="22" t="str">
        <f>IF(AND(A352="80H", AND(D352='club records'!$J$8, E352&lt;='club records'!$K$8)), "CR", " ")</f>
        <v xml:space="preserve"> </v>
      </c>
      <c r="AL352" s="22" t="str">
        <f>IF(AND(A352="100H", OR(AND(D352='club records'!$J$9, E352&lt;='club records'!$K$9), AND(D352='club records'!$J$10, E352&lt;='club records'!$K$10))), "CR", " ")</f>
        <v xml:space="preserve"> </v>
      </c>
      <c r="AM352" s="22" t="str">
        <f>IF(AND(A352="300H", AND(D352='club records'!$J$11, E352&lt;='club records'!$K$11)), "CR", " ")</f>
        <v xml:space="preserve"> </v>
      </c>
      <c r="AN352" s="22" t="str">
        <f>IF(AND(A352="400H", OR(AND(D352='club records'!$J$12, E352&lt;='club records'!$K$12), AND(D352='club records'!$J$13, E352&lt;='club records'!$K$13), AND(D352='club records'!$J$14, E352&lt;='club records'!$K$14))), "CR", " ")</f>
        <v xml:space="preserve"> </v>
      </c>
      <c r="AO352" s="22" t="str">
        <f>IF(AND(A352="1500SC", OR(AND(D352='club records'!$J$15, E352&lt;='club records'!$K$15), AND(D352='club records'!$J$16, E352&lt;='club records'!$K$16))), "CR", " ")</f>
        <v xml:space="preserve"> </v>
      </c>
      <c r="AP352" s="22" t="str">
        <f>IF(AND(A352="2000SC", OR(AND(D352='club records'!$J$18, E352&lt;='club records'!$K$18), AND(D352='club records'!$J$19, E352&lt;='club records'!$K$19))), "CR", " ")</f>
        <v xml:space="preserve"> </v>
      </c>
      <c r="AQ352" s="22" t="str">
        <f>IF(AND(A352="3000SC", AND(D352='club records'!$J$21, E352&lt;='club records'!$K$21)), "CR", " ")</f>
        <v xml:space="preserve"> </v>
      </c>
      <c r="AR352" s="21" t="str">
        <f>IF(AND(A352="4x100", OR(AND(D352='club records'!$N$1, E352&lt;='club records'!$O$1), AND(D352='club records'!$N$2, E352&lt;='club records'!$O$2), AND(D352='club records'!$N$3, E352&lt;='club records'!$O$3), AND(D352='club records'!$N$4, E352&lt;='club records'!$O$4), AND(D352='club records'!$N$5, E352&lt;='club records'!$O$5))), "CR", " ")</f>
        <v xml:space="preserve"> </v>
      </c>
      <c r="AS352" s="21" t="str">
        <f>IF(AND(A352="4x200", OR(AND(D352='club records'!$N$6, E352&lt;='club records'!$O$6), AND(D352='club records'!$N$7, E352&lt;='club records'!$O$7), AND(D352='club records'!$N$8, E352&lt;='club records'!$O$8), AND(D352='club records'!$N$9, E352&lt;='club records'!$O$9), AND(D352='club records'!$N$10, E352&lt;='club records'!$O$10))), "CR", " ")</f>
        <v xml:space="preserve"> </v>
      </c>
      <c r="AT352" s="21" t="str">
        <f>IF(AND(A352="4x300", OR(AND(D352='club records'!$N$11, E352&lt;='club records'!$O$11), AND(D352='club records'!$N$12, E352&lt;='club records'!$O$12))), "CR", " ")</f>
        <v xml:space="preserve"> </v>
      </c>
      <c r="AU352" s="21" t="str">
        <f>IF(AND(A352="4x400", OR(AND(D352='club records'!$N$13, E352&lt;='club records'!$O$13), AND(D352='club records'!$N$14, E352&lt;='club records'!$O$14), AND(D352='club records'!$N$15, E352&lt;='club records'!$O$15))), "CR", " ")</f>
        <v xml:space="preserve"> </v>
      </c>
      <c r="AV352" s="21" t="str">
        <f>IF(AND(A352="3x800", OR(AND(D352='club records'!$N$16, E352&lt;='club records'!$O$16), AND(D352='club records'!$N$17, E352&lt;='club records'!$O$17), AND(D352='club records'!$N$18, E352&lt;='club records'!$O$18), AND(D352='club records'!$N$19, E352&lt;='club records'!$O$19))), "CR", " ")</f>
        <v xml:space="preserve"> </v>
      </c>
      <c r="AW352" s="21" t="str">
        <f>IF(AND(A352="pentathlon", OR(AND(D352='club records'!$N$21, E352&gt;='club records'!$O$21), AND(D352='club records'!$N$22, E352&gt;='club records'!$O$22), AND(D352='club records'!$N$23, E352&gt;='club records'!$O$23), AND(D352='club records'!$N$24, E352&gt;='club records'!$O$24), AND(D352='club records'!$N$25, E352&gt;='club records'!$O$25))), "CR", " ")</f>
        <v xml:space="preserve"> </v>
      </c>
      <c r="AX352" s="21" t="str">
        <f>IF(AND(A352="heptathlon", OR(AND(D352='club records'!$N$26, E352&gt;='club records'!$O$26), AND(D352='club records'!$N$27, E352&gt;='club records'!$O$27), AND(D352='club records'!$N$28, E352&gt;='club records'!$O$28), )), "CR", " ")</f>
        <v xml:space="preserve"> </v>
      </c>
    </row>
    <row r="353" spans="1:50" ht="15" x14ac:dyDescent="0.25">
      <c r="A353" s="2" t="s">
        <v>149</v>
      </c>
      <c r="B353" s="2" t="s">
        <v>82</v>
      </c>
      <c r="C353" s="2" t="s">
        <v>83</v>
      </c>
      <c r="D353" s="13" t="s">
        <v>50</v>
      </c>
      <c r="E353" s="14">
        <v>15.65</v>
      </c>
      <c r="F353" s="19">
        <v>43632</v>
      </c>
      <c r="G353" s="2" t="s">
        <v>415</v>
      </c>
      <c r="H353" s="2" t="s">
        <v>452</v>
      </c>
      <c r="I353" s="20" t="str">
        <f>IF(OR(K353="CR", J353="CR", L353="CR", M353="CR", N353="CR", O353="CR", P353="CR", Q353="CR", R353="CR", S353="CR",T353="CR", U353="CR", V353="CR", W353="CR", X353="CR", Y353="CR", Z353="CR", AA353="CR", AB353="CR", AC353="CR", AD353="CR", AE353="CR", AF353="CR", AG353="CR", AH353="CR", AI353="CR", AJ353="CR", AK353="CR", AL353="CR", AM353="CR", AN353="CR", AO353="CR", AP353="CR", AQ353="CR", AR353="CR", AS353="CR", AT353="CR", AU353="CR", AV353="CR", AW353="CR", AX353="CR"), "***CLUB RECORD***", "")</f>
        <v/>
      </c>
      <c r="J353" s="21" t="str">
        <f>IF(AND(A353=100, OR(AND(D353='club records'!$B$6, E353&lt;='club records'!$C$6), AND(D353='club records'!$B$7, E353&lt;='club records'!$C$7), AND(D353='club records'!$B$8, E353&lt;='club records'!$C$8), AND(D353='club records'!$B$9, E353&lt;='club records'!$C$9), AND(D353='club records'!$B$10, E353&lt;='club records'!$C$10))),"CR"," ")</f>
        <v xml:space="preserve"> </v>
      </c>
      <c r="K353" s="21" t="str">
        <f>IF(AND(A353=200, OR(AND(D353='club records'!$B$11, E353&lt;='club records'!$C$11), AND(D353='club records'!$B$12, E353&lt;='club records'!$C$12), AND(D353='club records'!$B$13, E353&lt;='club records'!$C$13), AND(D353='club records'!$B$14, E353&lt;='club records'!$C$14), AND(D353='club records'!$B$15, E353&lt;='club records'!$C$15))),"CR"," ")</f>
        <v xml:space="preserve"> </v>
      </c>
      <c r="L353" s="21" t="str">
        <f>IF(AND(A353=300, OR(AND(D353='club records'!$B$16, E353&lt;='club records'!$C$16), AND(D353='club records'!$B$17, E353&lt;='club records'!$C$17))),"CR"," ")</f>
        <v xml:space="preserve"> </v>
      </c>
      <c r="M353" s="21" t="str">
        <f>IF(AND(A353=400, OR(AND(D353='club records'!$B$19, E353&lt;='club records'!$C$19), AND(D353='club records'!$B$20, E353&lt;='club records'!$C$20), AND(D353='club records'!$B$21, E353&lt;='club records'!$C$21))),"CR"," ")</f>
        <v xml:space="preserve"> </v>
      </c>
      <c r="N353" s="21" t="str">
        <f>IF(AND(A353=800, OR(AND(D353='club records'!$B$22, E353&lt;='club records'!$C$22), AND(D353='club records'!$B$23, E353&lt;='club records'!$C$23), AND(D353='club records'!$B$24, E353&lt;='club records'!$C$24), AND(D353='club records'!$B$25, E353&lt;='club records'!$C$25), AND(D353='club records'!$B$26, E353&lt;='club records'!$C$26))),"CR"," ")</f>
        <v xml:space="preserve"> </v>
      </c>
      <c r="O353" s="21" t="str">
        <f>IF(AND(A353=1200, AND(D353='club records'!$B$28, E353&lt;='club records'!$C$28)),"CR"," ")</f>
        <v xml:space="preserve"> </v>
      </c>
      <c r="P353" s="21" t="str">
        <f>IF(AND(A353=1500, OR(AND(D353='club records'!$B$29, E353&lt;='club records'!$C$29), AND(D353='club records'!$B$30, E353&lt;='club records'!$C$30), AND(D353='club records'!$B$31, E353&lt;='club records'!$C$31), AND(D353='club records'!$B$32, E353&lt;='club records'!$C$32), AND(D353='club records'!$B$33, E353&lt;='club records'!$C$33))),"CR"," ")</f>
        <v xml:space="preserve"> </v>
      </c>
      <c r="Q353" s="21" t="str">
        <f>IF(AND(A353="1M", AND(D353='club records'!$B$37,E353&lt;='club records'!$C$37)),"CR"," ")</f>
        <v xml:space="preserve"> </v>
      </c>
      <c r="R353" s="21" t="str">
        <f>IF(AND(A353=3000, OR(AND(D353='club records'!$B$39, E353&lt;='club records'!$C$39), AND(D353='club records'!$B$40, E353&lt;='club records'!$C$40), AND(D353='club records'!$B$41, E353&lt;='club records'!$C$41))),"CR"," ")</f>
        <v xml:space="preserve"> </v>
      </c>
      <c r="S353" s="21" t="str">
        <f>IF(AND(A353=5000, OR(AND(D353='club records'!$B$42, E353&lt;='club records'!$C$42), AND(D353='club records'!$B$43, E353&lt;='club records'!$C$43))),"CR"," ")</f>
        <v xml:space="preserve"> </v>
      </c>
      <c r="T353" s="21" t="str">
        <f>IF(AND(A353=10000, OR(AND(D353='club records'!$B$44, E353&lt;='club records'!$C$44), AND(D353='club records'!$B$45, E353&lt;='club records'!$C$45))),"CR"," ")</f>
        <v xml:space="preserve"> </v>
      </c>
      <c r="U353" s="22" t="str">
        <f>IF(AND(A353="high jump", OR(AND(D353='club records'!$F$1, E353&gt;='club records'!$G$1), AND(D353='club records'!$F$2, E353&gt;='club records'!$G$2), AND(D353='club records'!$F$3, E353&gt;='club records'!$G$3),AND(D353='club records'!$F$4, E353&gt;='club records'!$G$4), AND(D353='club records'!$F$5, E353&gt;='club records'!$G$5))), "CR", " ")</f>
        <v xml:space="preserve"> </v>
      </c>
      <c r="V353" s="22" t="str">
        <f>IF(AND(A353="long jump", OR(AND(D353='club records'!$F$6, E353&gt;='club records'!$G$6), AND(D353='club records'!$F$7, E353&gt;='club records'!$G$7), AND(D353='club records'!$F$8, E353&gt;='club records'!$G$8), AND(D353='club records'!$F$9, E353&gt;='club records'!$G$9), AND(D353='club records'!$F$10, E353&gt;='club records'!$G$10))), "CR", " ")</f>
        <v xml:space="preserve"> </v>
      </c>
      <c r="W353" s="22" t="str">
        <f>IF(AND(A353="triple jump", OR(AND(D353='club records'!$F$11, E353&gt;='club records'!$G$11), AND(D353='club records'!$F$12, E353&gt;='club records'!$G$12), AND(D353='club records'!$F$13, E353&gt;='club records'!$G$13), AND(D353='club records'!$F$14, E353&gt;='club records'!$G$14), AND(D353='club records'!$F$15, E353&gt;='club records'!$G$15))), "CR", " ")</f>
        <v xml:space="preserve"> </v>
      </c>
      <c r="X353" s="22" t="str">
        <f>IF(AND(A353="pole vault", OR(AND(D353='club records'!$F$16, E353&gt;='club records'!$G$16), AND(D353='club records'!$F$17, E353&gt;='club records'!$G$17), AND(D353='club records'!$F$18, E353&gt;='club records'!$G$18), AND(D353='club records'!$F$19, E353&gt;='club records'!$G$19), AND(D353='club records'!$F$20, E353&gt;='club records'!$G$20))), "CR", " ")</f>
        <v xml:space="preserve"> </v>
      </c>
      <c r="Y353" s="22" t="str">
        <f>IF(AND(A353="discus 0.75", AND(D353='club records'!$F$21, E353&gt;='club records'!$G$21)), "CR", " ")</f>
        <v xml:space="preserve"> </v>
      </c>
      <c r="Z353" s="22" t="str">
        <f>IF(AND(A353="discus 1", OR(AND(D353='club records'!$F$22, E353&gt;='club records'!$G$22), AND(D353='club records'!$F$23, E353&gt;='club records'!$G$23), AND(D353='club records'!$F$24, E353&gt;='club records'!$G$24), AND(D353='club records'!$F$25, E353&gt;='club records'!$G$25))), "CR", " ")</f>
        <v xml:space="preserve"> </v>
      </c>
      <c r="AA353" s="22" t="str">
        <f>IF(AND(A353="hammer 3", OR(AND(D353='club records'!$F$26, E353&gt;='club records'!$G$26), AND(D353='club records'!$F$27, E353&gt;='club records'!$G$27), AND(D353='club records'!$F$28, E353&gt;='club records'!$G$28))), "CR", " ")</f>
        <v xml:space="preserve"> </v>
      </c>
      <c r="AB353" s="22" t="str">
        <f>IF(AND(A353="hammer 4", OR(AND(D353='club records'!$F$29, E353&gt;='club records'!$G$29), AND(D353='club records'!$F$30, E353&gt;='club records'!$G$30))), "CR", " ")</f>
        <v xml:space="preserve"> </v>
      </c>
      <c r="AC353" s="22" t="str">
        <f>IF(AND(A353="javelin 400", AND(D353='club records'!$F$31, E353&gt;='club records'!$G$31)), "CR", " ")</f>
        <v xml:space="preserve"> </v>
      </c>
      <c r="AD353" s="22" t="str">
        <f>IF(AND(A353="javelin 500", OR(AND(D353='club records'!$F$32, E353&gt;='club records'!$G$32), AND(D353='club records'!$F$33, E353&gt;='club records'!$G$33))), "CR", " ")</f>
        <v xml:space="preserve"> </v>
      </c>
      <c r="AE353" s="22" t="str">
        <f>IF(AND(A353="javelin 600", OR(AND(D353='club records'!$F$34, E353&gt;='club records'!$G$34), AND(D353='club records'!$F$35, E353&gt;='club records'!$G$35))), "CR", " ")</f>
        <v xml:space="preserve"> </v>
      </c>
      <c r="AF353" s="22" t="str">
        <f>IF(AND(A353="shot 2.72", AND(D353='club records'!$F$36, E353&gt;='club records'!$G$36)), "CR", " ")</f>
        <v xml:space="preserve"> </v>
      </c>
      <c r="AG353" s="22" t="str">
        <f>IF(AND(A353="shot 3", OR(AND(D353='club records'!$F$37, E353&gt;='club records'!$G$37), AND(D353='club records'!$F$38, E353&gt;='club records'!$G$38))), "CR", " ")</f>
        <v xml:space="preserve"> </v>
      </c>
      <c r="AH353" s="22" t="str">
        <f>IF(AND(A353="shot 4", OR(AND(D353='club records'!$F$39, E353&gt;='club records'!$G$39), AND(D353='club records'!$F$40, E353&gt;='club records'!$G$40))), "CR", " ")</f>
        <v xml:space="preserve"> </v>
      </c>
      <c r="AI353" s="22" t="str">
        <f>IF(AND(A353="70H", AND(D353='club records'!$J$6, E353&lt;='club records'!$K$6)), "CR", " ")</f>
        <v xml:space="preserve"> </v>
      </c>
      <c r="AJ353" s="22" t="str">
        <f>IF(AND(A353="75H", AND(D353='club records'!$J$7, E353&lt;='club records'!$K$7)), "CR", " ")</f>
        <v xml:space="preserve"> </v>
      </c>
      <c r="AK353" s="22" t="str">
        <f>IF(AND(A353="80H", AND(D353='club records'!$J$8, E353&lt;='club records'!$K$8)), "CR", " ")</f>
        <v xml:space="preserve"> </v>
      </c>
      <c r="AL353" s="22" t="str">
        <f>IF(AND(A353="100H", OR(AND(D353='club records'!$J$9, E353&lt;='club records'!$K$9), AND(D353='club records'!$J$10, E353&lt;='club records'!$K$10))), "CR", " ")</f>
        <v xml:space="preserve"> </v>
      </c>
      <c r="AM353" s="22" t="str">
        <f>IF(AND(A353="300H", AND(D353='club records'!$J$11, E353&lt;='club records'!$K$11)), "CR", " ")</f>
        <v xml:space="preserve"> </v>
      </c>
      <c r="AN353" s="22" t="str">
        <f>IF(AND(A353="400H", OR(AND(D353='club records'!$J$12, E353&lt;='club records'!$K$12), AND(D353='club records'!$J$13, E353&lt;='club records'!$K$13), AND(D353='club records'!$J$14, E353&lt;='club records'!$K$14))), "CR", " ")</f>
        <v xml:space="preserve"> </v>
      </c>
      <c r="AO353" s="22" t="str">
        <f>IF(AND(A353="1500SC", OR(AND(D353='club records'!$J$15, E353&lt;='club records'!$K$15), AND(D353='club records'!$J$16, E353&lt;='club records'!$K$16))), "CR", " ")</f>
        <v xml:space="preserve"> </v>
      </c>
      <c r="AP353" s="22" t="str">
        <f>IF(AND(A353="2000SC", OR(AND(D353='club records'!$J$18, E353&lt;='club records'!$K$18), AND(D353='club records'!$J$19, E353&lt;='club records'!$K$19))), "CR", " ")</f>
        <v xml:space="preserve"> </v>
      </c>
      <c r="AQ353" s="22" t="str">
        <f>IF(AND(A353="3000SC", AND(D353='club records'!$J$21, E353&lt;='club records'!$K$21)), "CR", " ")</f>
        <v xml:space="preserve"> </v>
      </c>
      <c r="AR353" s="21" t="str">
        <f>IF(AND(A353="4x100", OR(AND(D353='club records'!$N$1, E353&lt;='club records'!$O$1), AND(D353='club records'!$N$2, E353&lt;='club records'!$O$2), AND(D353='club records'!$N$3, E353&lt;='club records'!$O$3), AND(D353='club records'!$N$4, E353&lt;='club records'!$O$4), AND(D353='club records'!$N$5, E353&lt;='club records'!$O$5))), "CR", " ")</f>
        <v xml:space="preserve"> </v>
      </c>
      <c r="AS353" s="21" t="str">
        <f>IF(AND(A353="4x200", OR(AND(D353='club records'!$N$6, E353&lt;='club records'!$O$6), AND(D353='club records'!$N$7, E353&lt;='club records'!$O$7), AND(D353='club records'!$N$8, E353&lt;='club records'!$O$8), AND(D353='club records'!$N$9, E353&lt;='club records'!$O$9), AND(D353='club records'!$N$10, E353&lt;='club records'!$O$10))), "CR", " ")</f>
        <v xml:space="preserve"> </v>
      </c>
      <c r="AT353" s="21" t="str">
        <f>IF(AND(A353="4x300", OR(AND(D353='club records'!$N$11, E353&lt;='club records'!$O$11), AND(D353='club records'!$N$12, E353&lt;='club records'!$O$12))), "CR", " ")</f>
        <v xml:space="preserve"> </v>
      </c>
      <c r="AU353" s="21" t="str">
        <f>IF(AND(A353="4x400", OR(AND(D353='club records'!$N$13, E353&lt;='club records'!$O$13), AND(D353='club records'!$N$14, E353&lt;='club records'!$O$14), AND(D353='club records'!$N$15, E353&lt;='club records'!$O$15))), "CR", " ")</f>
        <v xml:space="preserve"> </v>
      </c>
      <c r="AV353" s="21" t="str">
        <f>IF(AND(A353="3x800", OR(AND(D353='club records'!$N$16, E353&lt;='club records'!$O$16), AND(D353='club records'!$N$17, E353&lt;='club records'!$O$17), AND(D353='club records'!$N$18, E353&lt;='club records'!$O$18), AND(D353='club records'!$N$19, E353&lt;='club records'!$O$19))), "CR", " ")</f>
        <v xml:space="preserve"> </v>
      </c>
      <c r="AW353" s="21" t="str">
        <f>IF(AND(A353="pentathlon", OR(AND(D353='club records'!$N$21, E353&gt;='club records'!$O$21), AND(D353='club records'!$N$22, E353&gt;='club records'!$O$22), AND(D353='club records'!$N$23, E353&gt;='club records'!$O$23), AND(D353='club records'!$N$24, E353&gt;='club records'!$O$24), AND(D353='club records'!$N$25, E353&gt;='club records'!$O$25))), "CR", " ")</f>
        <v xml:space="preserve"> </v>
      </c>
      <c r="AX353" s="21" t="str">
        <f>IF(AND(A353="heptathlon", OR(AND(D353='club records'!$N$26, E353&gt;='club records'!$O$26), AND(D353='club records'!$N$27, E353&gt;='club records'!$O$27), AND(D353='club records'!$N$28, E353&gt;='club records'!$O$28), )), "CR", " ")</f>
        <v xml:space="preserve"> </v>
      </c>
    </row>
    <row r="354" spans="1:50" ht="15" x14ac:dyDescent="0.25">
      <c r="A354" s="2" t="s">
        <v>170</v>
      </c>
      <c r="B354" s="2" t="s">
        <v>71</v>
      </c>
      <c r="C354" s="2" t="s">
        <v>152</v>
      </c>
      <c r="D354" s="13" t="s">
        <v>50</v>
      </c>
      <c r="E354" s="14">
        <v>17.91</v>
      </c>
      <c r="F354" s="19">
        <v>43590</v>
      </c>
      <c r="G354" s="2" t="s">
        <v>339</v>
      </c>
      <c r="H354" s="2" t="s">
        <v>349</v>
      </c>
      <c r="I354" s="20" t="str">
        <f>IF(OR(K354="CR", J354="CR", L354="CR", M354="CR", N354="CR", O354="CR", P354="CR", Q354="CR", R354="CR", S354="CR",T354="CR", U354="CR", V354="CR", W354="CR", X354="CR", Y354="CR", Z354="CR", AA354="CR", AB354="CR", AC354="CR", AD354="CR", AE354="CR", AF354="CR", AG354="CR", AH354="CR", AI354="CR", AJ354="CR", AK354="CR", AL354="CR", AM354="CR", AN354="CR", AO354="CR", AP354="CR", AQ354="CR", AR354="CR", AS354="CR", AT354="CR", AU354="CR", AV354="CR", AW354="CR", AX354="CR"), "***CLUB RECORD***", "")</f>
        <v/>
      </c>
      <c r="J354" s="21" t="str">
        <f>IF(AND(A354=100, OR(AND(D354='club records'!$B$6, E354&lt;='club records'!$C$6), AND(D354='club records'!$B$7, E354&lt;='club records'!$C$7), AND(D354='club records'!$B$8, E354&lt;='club records'!$C$8), AND(D354='club records'!$B$9, E354&lt;='club records'!$C$9), AND(D354='club records'!$B$10, E354&lt;='club records'!$C$10))),"CR"," ")</f>
        <v xml:space="preserve"> </v>
      </c>
      <c r="K354" s="21" t="str">
        <f>IF(AND(A354=200, OR(AND(D354='club records'!$B$11, E354&lt;='club records'!$C$11), AND(D354='club records'!$B$12, E354&lt;='club records'!$C$12), AND(D354='club records'!$B$13, E354&lt;='club records'!$C$13), AND(D354='club records'!$B$14, E354&lt;='club records'!$C$14), AND(D354='club records'!$B$15, E354&lt;='club records'!$C$15))),"CR"," ")</f>
        <v xml:space="preserve"> </v>
      </c>
      <c r="L354" s="21" t="str">
        <f>IF(AND(A354=300, OR(AND(D354='club records'!$B$16, E354&lt;='club records'!$C$16), AND(D354='club records'!$B$17, E354&lt;='club records'!$C$17))),"CR"," ")</f>
        <v xml:space="preserve"> </v>
      </c>
      <c r="M354" s="21" t="str">
        <f>IF(AND(A354=400, OR(AND(D354='club records'!$B$19, E354&lt;='club records'!$C$19), AND(D354='club records'!$B$20, E354&lt;='club records'!$C$20), AND(D354='club records'!$B$21, E354&lt;='club records'!$C$21))),"CR"," ")</f>
        <v xml:space="preserve"> </v>
      </c>
      <c r="N354" s="21" t="str">
        <f>IF(AND(A354=800, OR(AND(D354='club records'!$B$22, E354&lt;='club records'!$C$22), AND(D354='club records'!$B$23, E354&lt;='club records'!$C$23), AND(D354='club records'!$B$24, E354&lt;='club records'!$C$24), AND(D354='club records'!$B$25, E354&lt;='club records'!$C$25), AND(D354='club records'!$B$26, E354&lt;='club records'!$C$26))),"CR"," ")</f>
        <v xml:space="preserve"> </v>
      </c>
      <c r="O354" s="21" t="str">
        <f>IF(AND(A354=1200, AND(D354='club records'!$B$28, E354&lt;='club records'!$C$28)),"CR"," ")</f>
        <v xml:space="preserve"> </v>
      </c>
      <c r="P354" s="21" t="str">
        <f>IF(AND(A354=1500, OR(AND(D354='club records'!$B$29, E354&lt;='club records'!$C$29), AND(D354='club records'!$B$30, E354&lt;='club records'!$C$30), AND(D354='club records'!$B$31, E354&lt;='club records'!$C$31), AND(D354='club records'!$B$32, E354&lt;='club records'!$C$32), AND(D354='club records'!$B$33, E354&lt;='club records'!$C$33))),"CR"," ")</f>
        <v xml:space="preserve"> </v>
      </c>
      <c r="Q354" s="21" t="str">
        <f>IF(AND(A354="1M", AND(D354='club records'!$B$37,E354&lt;='club records'!$C$37)),"CR"," ")</f>
        <v xml:space="preserve"> </v>
      </c>
      <c r="R354" s="21" t="str">
        <f>IF(AND(A354=3000, OR(AND(D354='club records'!$B$39, E354&lt;='club records'!$C$39), AND(D354='club records'!$B$40, E354&lt;='club records'!$C$40), AND(D354='club records'!$B$41, E354&lt;='club records'!$C$41))),"CR"," ")</f>
        <v xml:space="preserve"> </v>
      </c>
      <c r="S354" s="21" t="str">
        <f>IF(AND(A354=5000, OR(AND(D354='club records'!$B$42, E354&lt;='club records'!$C$42), AND(D354='club records'!$B$43, E354&lt;='club records'!$C$43))),"CR"," ")</f>
        <v xml:space="preserve"> </v>
      </c>
      <c r="T354" s="21" t="str">
        <f>IF(AND(A354=10000, OR(AND(D354='club records'!$B$44, E354&lt;='club records'!$C$44), AND(D354='club records'!$B$45, E354&lt;='club records'!$C$45))),"CR"," ")</f>
        <v xml:space="preserve"> </v>
      </c>
      <c r="U354" s="22" t="str">
        <f>IF(AND(A354="high jump", OR(AND(D354='club records'!$F$1, E354&gt;='club records'!$G$1), AND(D354='club records'!$F$2, E354&gt;='club records'!$G$2), AND(D354='club records'!$F$3, E354&gt;='club records'!$G$3),AND(D354='club records'!$F$4, E354&gt;='club records'!$G$4), AND(D354='club records'!$F$5, E354&gt;='club records'!$G$5))), "CR", " ")</f>
        <v xml:space="preserve"> </v>
      </c>
      <c r="V354" s="22" t="str">
        <f>IF(AND(A354="long jump", OR(AND(D354='club records'!$F$6, E354&gt;='club records'!$G$6), AND(D354='club records'!$F$7, E354&gt;='club records'!$G$7), AND(D354='club records'!$F$8, E354&gt;='club records'!$G$8), AND(D354='club records'!$F$9, E354&gt;='club records'!$G$9), AND(D354='club records'!$F$10, E354&gt;='club records'!$G$10))), "CR", " ")</f>
        <v xml:space="preserve"> </v>
      </c>
      <c r="W354" s="22" t="str">
        <f>IF(AND(A354="triple jump", OR(AND(D354='club records'!$F$11, E354&gt;='club records'!$G$11), AND(D354='club records'!$F$12, E354&gt;='club records'!$G$12), AND(D354='club records'!$F$13, E354&gt;='club records'!$G$13), AND(D354='club records'!$F$14, E354&gt;='club records'!$G$14), AND(D354='club records'!$F$15, E354&gt;='club records'!$G$15))), "CR", " ")</f>
        <v xml:space="preserve"> </v>
      </c>
      <c r="X354" s="22" t="str">
        <f>IF(AND(A354="pole vault", OR(AND(D354='club records'!$F$16, E354&gt;='club records'!$G$16), AND(D354='club records'!$F$17, E354&gt;='club records'!$G$17), AND(D354='club records'!$F$18, E354&gt;='club records'!$G$18), AND(D354='club records'!$F$19, E354&gt;='club records'!$G$19), AND(D354='club records'!$F$20, E354&gt;='club records'!$G$20))), "CR", " ")</f>
        <v xml:space="preserve"> </v>
      </c>
      <c r="Y354" s="22" t="str">
        <f>IF(AND(A354="discus 0.75", AND(D354='club records'!$F$21, E354&gt;='club records'!$G$21)), "CR", " ")</f>
        <v xml:space="preserve"> </v>
      </c>
      <c r="Z354" s="22" t="str">
        <f>IF(AND(A354="discus 1", OR(AND(D354='club records'!$F$22, E354&gt;='club records'!$G$22), AND(D354='club records'!$F$23, E354&gt;='club records'!$G$23), AND(D354='club records'!$F$24, E354&gt;='club records'!$G$24), AND(D354='club records'!$F$25, E354&gt;='club records'!$G$25))), "CR", " ")</f>
        <v xml:space="preserve"> </v>
      </c>
      <c r="AA354" s="22" t="str">
        <f>IF(AND(A354="hammer 3", OR(AND(D354='club records'!$F$26, E354&gt;='club records'!$G$26), AND(D354='club records'!$F$27, E354&gt;='club records'!$G$27), AND(D354='club records'!$F$28, E354&gt;='club records'!$G$28))), "CR", " ")</f>
        <v xml:space="preserve"> </v>
      </c>
      <c r="AB354" s="22" t="str">
        <f>IF(AND(A354="hammer 4", OR(AND(D354='club records'!$F$29, E354&gt;='club records'!$G$29), AND(D354='club records'!$F$30, E354&gt;='club records'!$G$30))), "CR", " ")</f>
        <v xml:space="preserve"> </v>
      </c>
      <c r="AC354" s="22" t="str">
        <f>IF(AND(A354="javelin 400", AND(D354='club records'!$F$31, E354&gt;='club records'!$G$31)), "CR", " ")</f>
        <v xml:space="preserve"> </v>
      </c>
      <c r="AD354" s="22" t="str">
        <f>IF(AND(A354="javelin 500", OR(AND(D354='club records'!$F$32, E354&gt;='club records'!$G$32), AND(D354='club records'!$F$33, E354&gt;='club records'!$G$33))), "CR", " ")</f>
        <v xml:space="preserve"> </v>
      </c>
      <c r="AE354" s="22" t="str">
        <f>IF(AND(A354="javelin 600", OR(AND(D354='club records'!$F$34, E354&gt;='club records'!$G$34), AND(D354='club records'!$F$35, E354&gt;='club records'!$G$35))), "CR", " ")</f>
        <v xml:space="preserve"> </v>
      </c>
      <c r="AF354" s="22" t="str">
        <f>IF(AND(A354="shot 2.72", AND(D354='club records'!$F$36, E354&gt;='club records'!$G$36)), "CR", " ")</f>
        <v xml:space="preserve"> </v>
      </c>
      <c r="AG354" s="22" t="str">
        <f>IF(AND(A354="shot 3", OR(AND(D354='club records'!$F$37, E354&gt;='club records'!$G$37), AND(D354='club records'!$F$38, E354&gt;='club records'!$G$38))), "CR", " ")</f>
        <v xml:space="preserve"> </v>
      </c>
      <c r="AH354" s="22" t="str">
        <f>IF(AND(A354="shot 4", OR(AND(D354='club records'!$F$39, E354&gt;='club records'!$G$39), AND(D354='club records'!$F$40, E354&gt;='club records'!$G$40))), "CR", " ")</f>
        <v xml:space="preserve"> </v>
      </c>
      <c r="AI354" s="22" t="str">
        <f>IF(AND(A354="70H", AND(D354='club records'!$J$6, E354&lt;='club records'!$K$6)), "CR", " ")</f>
        <v xml:space="preserve"> </v>
      </c>
      <c r="AJ354" s="22" t="str">
        <f>IF(AND(A354="75H", AND(D354='club records'!$J$7, E354&lt;='club records'!$K$7)), "CR", " ")</f>
        <v xml:space="preserve"> </v>
      </c>
      <c r="AK354" s="22" t="str">
        <f>IF(AND(A354="80H", AND(D354='club records'!$J$8, E354&lt;='club records'!$K$8)), "CR", " ")</f>
        <v xml:space="preserve"> </v>
      </c>
      <c r="AL354" s="22" t="str">
        <f>IF(AND(A354="100H", OR(AND(D354='club records'!$J$9, E354&lt;='club records'!$K$9), AND(D354='club records'!$J$10, E354&lt;='club records'!$K$10))), "CR", " ")</f>
        <v xml:space="preserve"> </v>
      </c>
      <c r="AM354" s="22" t="str">
        <f>IF(AND(A354="300H", AND(D354='club records'!$J$11, E354&lt;='club records'!$K$11)), "CR", " ")</f>
        <v xml:space="preserve"> </v>
      </c>
      <c r="AN354" s="22" t="str">
        <f>IF(AND(A354="400H", OR(AND(D354='club records'!$J$12, E354&lt;='club records'!$K$12), AND(D354='club records'!$J$13, E354&lt;='club records'!$K$13), AND(D354='club records'!$J$14, E354&lt;='club records'!$K$14))), "CR", " ")</f>
        <v xml:space="preserve"> </v>
      </c>
      <c r="AO354" s="22" t="str">
        <f>IF(AND(A354="1500SC", OR(AND(D354='club records'!$J$15, E354&lt;='club records'!$K$15), AND(D354='club records'!$J$16, E354&lt;='club records'!$K$16))), "CR", " ")</f>
        <v xml:space="preserve"> </v>
      </c>
      <c r="AP354" s="22" t="str">
        <f>IF(AND(A354="2000SC", OR(AND(D354='club records'!$J$18, E354&lt;='club records'!$K$18), AND(D354='club records'!$J$19, E354&lt;='club records'!$K$19))), "CR", " ")</f>
        <v xml:space="preserve"> </v>
      </c>
      <c r="AQ354" s="22" t="str">
        <f>IF(AND(A354="3000SC", AND(D354='club records'!$J$21, E354&lt;='club records'!$K$21)), "CR", " ")</f>
        <v xml:space="preserve"> </v>
      </c>
      <c r="AR354" s="21" t="str">
        <f>IF(AND(A354="4x100", OR(AND(D354='club records'!$N$1, E354&lt;='club records'!$O$1), AND(D354='club records'!$N$2, E354&lt;='club records'!$O$2), AND(D354='club records'!$N$3, E354&lt;='club records'!$O$3), AND(D354='club records'!$N$4, E354&lt;='club records'!$O$4), AND(D354='club records'!$N$5, E354&lt;='club records'!$O$5))), "CR", " ")</f>
        <v xml:space="preserve"> </v>
      </c>
      <c r="AS354" s="21" t="str">
        <f>IF(AND(A354="4x200", OR(AND(D354='club records'!$N$6, E354&lt;='club records'!$O$6), AND(D354='club records'!$N$7, E354&lt;='club records'!$O$7), AND(D354='club records'!$N$8, E354&lt;='club records'!$O$8), AND(D354='club records'!$N$9, E354&lt;='club records'!$O$9), AND(D354='club records'!$N$10, E354&lt;='club records'!$O$10))), "CR", " ")</f>
        <v xml:space="preserve"> </v>
      </c>
      <c r="AT354" s="21" t="str">
        <f>IF(AND(A354="4x300", OR(AND(D354='club records'!$N$11, E354&lt;='club records'!$O$11), AND(D354='club records'!$N$12, E354&lt;='club records'!$O$12))), "CR", " ")</f>
        <v xml:space="preserve"> </v>
      </c>
      <c r="AU354" s="21" t="str">
        <f>IF(AND(A354="4x400", OR(AND(D354='club records'!$N$13, E354&lt;='club records'!$O$13), AND(D354='club records'!$N$14, E354&lt;='club records'!$O$14), AND(D354='club records'!$N$15, E354&lt;='club records'!$O$15))), "CR", " ")</f>
        <v xml:space="preserve"> </v>
      </c>
      <c r="AV354" s="21" t="str">
        <f>IF(AND(A354="3x800", OR(AND(D354='club records'!$N$16, E354&lt;='club records'!$O$16), AND(D354='club records'!$N$17, E354&lt;='club records'!$O$17), AND(D354='club records'!$N$18, E354&lt;='club records'!$O$18), AND(D354='club records'!$N$19, E354&lt;='club records'!$O$19))), "CR", " ")</f>
        <v xml:space="preserve"> </v>
      </c>
      <c r="AW354" s="21" t="str">
        <f>IF(AND(A354="pentathlon", OR(AND(D354='club records'!$N$21, E354&gt;='club records'!$O$21), AND(D354='club records'!$N$22, E354&gt;='club records'!$O$22), AND(D354='club records'!$N$23, E354&gt;='club records'!$O$23), AND(D354='club records'!$N$24, E354&gt;='club records'!$O$24), AND(D354='club records'!$N$25, E354&gt;='club records'!$O$25))), "CR", " ")</f>
        <v xml:space="preserve"> </v>
      </c>
      <c r="AX354" s="21" t="str">
        <f>IF(AND(A354="heptathlon", OR(AND(D354='club records'!$N$26, E354&gt;='club records'!$O$26), AND(D354='club records'!$N$27, E354&gt;='club records'!$O$27), AND(D354='club records'!$N$28, E354&gt;='club records'!$O$28), )), "CR", " ")</f>
        <v xml:space="preserve"> </v>
      </c>
    </row>
    <row r="355" spans="1:50" ht="15" x14ac:dyDescent="0.25">
      <c r="A355" s="2" t="s">
        <v>170</v>
      </c>
      <c r="B355" s="2" t="s">
        <v>80</v>
      </c>
      <c r="C355" s="2" t="s">
        <v>107</v>
      </c>
      <c r="D355" s="13" t="s">
        <v>50</v>
      </c>
      <c r="E355" s="14">
        <v>27.95</v>
      </c>
      <c r="F355" s="19">
        <v>43596</v>
      </c>
      <c r="G355" s="2" t="s">
        <v>341</v>
      </c>
      <c r="H355" s="2" t="s">
        <v>367</v>
      </c>
      <c r="I355" s="20" t="str">
        <f>IF(OR(K355="CR", J355="CR", L355="CR", M355="CR", N355="CR", O355="CR", P355="CR", Q355="CR", R355="CR", S355="CR",T355="CR", U355="CR", V355="CR", W355="CR", X355="CR", Y355="CR", Z355="CR", AA355="CR", AB355="CR", AC355="CR", AD355="CR", AE355="CR", AF355="CR", AG355="CR", AH355="CR", AI355="CR", AJ355="CR", AK355="CR", AL355="CR", AM355="CR", AN355="CR", AO355="CR", AP355="CR", AQ355="CR", AR355="CR", AS355="CR", AT355="CR", AU355="CR", AV355="CR", AW355="CR", AX355="CR"), "***CLUB RECORD***", "")</f>
        <v/>
      </c>
      <c r="J355" s="21" t="str">
        <f>IF(AND(A355=100, OR(AND(D355='club records'!$B$6, E355&lt;='club records'!$C$6), AND(D355='club records'!$B$7, E355&lt;='club records'!$C$7), AND(D355='club records'!$B$8, E355&lt;='club records'!$C$8), AND(D355='club records'!$B$9, E355&lt;='club records'!$C$9), AND(D355='club records'!$B$10, E355&lt;='club records'!$C$10))),"CR"," ")</f>
        <v xml:space="preserve"> </v>
      </c>
      <c r="K355" s="21" t="str">
        <f>IF(AND(A355=200, OR(AND(D355='club records'!$B$11, E355&lt;='club records'!$C$11), AND(D355='club records'!$B$12, E355&lt;='club records'!$C$12), AND(D355='club records'!$B$13, E355&lt;='club records'!$C$13), AND(D355='club records'!$B$14, E355&lt;='club records'!$C$14), AND(D355='club records'!$B$15, E355&lt;='club records'!$C$15))),"CR"," ")</f>
        <v xml:space="preserve"> </v>
      </c>
      <c r="L355" s="21" t="str">
        <f>IF(AND(A355=300, OR(AND(D355='club records'!$B$16, E355&lt;='club records'!$C$16), AND(D355='club records'!$B$17, E355&lt;='club records'!$C$17))),"CR"," ")</f>
        <v xml:space="preserve"> </v>
      </c>
      <c r="M355" s="21" t="str">
        <f>IF(AND(A355=400, OR(AND(D355='club records'!$B$19, E355&lt;='club records'!$C$19), AND(D355='club records'!$B$20, E355&lt;='club records'!$C$20), AND(D355='club records'!$B$21, E355&lt;='club records'!$C$21))),"CR"," ")</f>
        <v xml:space="preserve"> </v>
      </c>
      <c r="N355" s="21" t="str">
        <f>IF(AND(A355=800, OR(AND(D355='club records'!$B$22, E355&lt;='club records'!$C$22), AND(D355='club records'!$B$23, E355&lt;='club records'!$C$23), AND(D355='club records'!$B$24, E355&lt;='club records'!$C$24), AND(D355='club records'!$B$25, E355&lt;='club records'!$C$25), AND(D355='club records'!$B$26, E355&lt;='club records'!$C$26))),"CR"," ")</f>
        <v xml:space="preserve"> </v>
      </c>
      <c r="O355" s="21" t="str">
        <f>IF(AND(A355=1200, AND(D355='club records'!$B$28, E355&lt;='club records'!$C$28)),"CR"," ")</f>
        <v xml:space="preserve"> </v>
      </c>
      <c r="P355" s="21" t="str">
        <f>IF(AND(A355=1500, OR(AND(D355='club records'!$B$29, E355&lt;='club records'!$C$29), AND(D355='club records'!$B$30, E355&lt;='club records'!$C$30), AND(D355='club records'!$B$31, E355&lt;='club records'!$C$31), AND(D355='club records'!$B$32, E355&lt;='club records'!$C$32), AND(D355='club records'!$B$33, E355&lt;='club records'!$C$33))),"CR"," ")</f>
        <v xml:space="preserve"> </v>
      </c>
      <c r="Q355" s="21" t="str">
        <f>IF(AND(A355="1M", AND(D355='club records'!$B$37,E355&lt;='club records'!$C$37)),"CR"," ")</f>
        <v xml:space="preserve"> </v>
      </c>
      <c r="R355" s="21" t="str">
        <f>IF(AND(A355=3000, OR(AND(D355='club records'!$B$39, E355&lt;='club records'!$C$39), AND(D355='club records'!$B$40, E355&lt;='club records'!$C$40), AND(D355='club records'!$B$41, E355&lt;='club records'!$C$41))),"CR"," ")</f>
        <v xml:space="preserve"> </v>
      </c>
      <c r="S355" s="21" t="str">
        <f>IF(AND(A355=5000, OR(AND(D355='club records'!$B$42, E355&lt;='club records'!$C$42), AND(D355='club records'!$B$43, E355&lt;='club records'!$C$43))),"CR"," ")</f>
        <v xml:space="preserve"> </v>
      </c>
      <c r="T355" s="21" t="str">
        <f>IF(AND(A355=10000, OR(AND(D355='club records'!$B$44, E355&lt;='club records'!$C$44), AND(D355='club records'!$B$45, E355&lt;='club records'!$C$45))),"CR"," ")</f>
        <v xml:space="preserve"> </v>
      </c>
      <c r="U355" s="22" t="str">
        <f>IF(AND(A355="high jump", OR(AND(D355='club records'!$F$1, E355&gt;='club records'!$G$1), AND(D355='club records'!$F$2, E355&gt;='club records'!$G$2), AND(D355='club records'!$F$3, E355&gt;='club records'!$G$3),AND(D355='club records'!$F$4, E355&gt;='club records'!$G$4), AND(D355='club records'!$F$5, E355&gt;='club records'!$G$5))), "CR", " ")</f>
        <v xml:space="preserve"> </v>
      </c>
      <c r="V355" s="22" t="str">
        <f>IF(AND(A355="long jump", OR(AND(D355='club records'!$F$6, E355&gt;='club records'!$G$6), AND(D355='club records'!$F$7, E355&gt;='club records'!$G$7), AND(D355='club records'!$F$8, E355&gt;='club records'!$G$8), AND(D355='club records'!$F$9, E355&gt;='club records'!$G$9), AND(D355='club records'!$F$10, E355&gt;='club records'!$G$10))), "CR", " ")</f>
        <v xml:space="preserve"> </v>
      </c>
      <c r="W355" s="22" t="str">
        <f>IF(AND(A355="triple jump", OR(AND(D355='club records'!$F$11, E355&gt;='club records'!$G$11), AND(D355='club records'!$F$12, E355&gt;='club records'!$G$12), AND(D355='club records'!$F$13, E355&gt;='club records'!$G$13), AND(D355='club records'!$F$14, E355&gt;='club records'!$G$14), AND(D355='club records'!$F$15, E355&gt;='club records'!$G$15))), "CR", " ")</f>
        <v xml:space="preserve"> </v>
      </c>
      <c r="X355" s="22" t="str">
        <f>IF(AND(A355="pole vault", OR(AND(D355='club records'!$F$16, E355&gt;='club records'!$G$16), AND(D355='club records'!$F$17, E355&gt;='club records'!$G$17), AND(D355='club records'!$F$18, E355&gt;='club records'!$G$18), AND(D355='club records'!$F$19, E355&gt;='club records'!$G$19), AND(D355='club records'!$F$20, E355&gt;='club records'!$G$20))), "CR", " ")</f>
        <v xml:space="preserve"> </v>
      </c>
      <c r="Y355" s="22" t="str">
        <f>IF(AND(A355="discus 0.75", AND(D355='club records'!$F$21, E355&gt;='club records'!$G$21)), "CR", " ")</f>
        <v xml:space="preserve"> </v>
      </c>
      <c r="Z355" s="22" t="str">
        <f>IF(AND(A355="discus 1", OR(AND(D355='club records'!$F$22, E355&gt;='club records'!$G$22), AND(D355='club records'!$F$23, E355&gt;='club records'!$G$23), AND(D355='club records'!$F$24, E355&gt;='club records'!$G$24), AND(D355='club records'!$F$25, E355&gt;='club records'!$G$25))), "CR", " ")</f>
        <v xml:space="preserve"> </v>
      </c>
      <c r="AA355" s="22" t="str">
        <f>IF(AND(A355="hammer 3", OR(AND(D355='club records'!$F$26, E355&gt;='club records'!$G$26), AND(D355='club records'!$F$27, E355&gt;='club records'!$G$27), AND(D355='club records'!$F$28, E355&gt;='club records'!$G$28))), "CR", " ")</f>
        <v xml:space="preserve"> </v>
      </c>
      <c r="AB355" s="22" t="str">
        <f>IF(AND(A355="hammer 4", OR(AND(D355='club records'!$F$29, E355&gt;='club records'!$G$29), AND(D355='club records'!$F$30, E355&gt;='club records'!$G$30))), "CR", " ")</f>
        <v xml:space="preserve"> </v>
      </c>
      <c r="AC355" s="22" t="str">
        <f>IF(AND(A355="javelin 400", AND(D355='club records'!$F$31, E355&gt;='club records'!$G$31)), "CR", " ")</f>
        <v xml:space="preserve"> </v>
      </c>
      <c r="AD355" s="22" t="str">
        <f>IF(AND(A355="javelin 500", OR(AND(D355='club records'!$F$32, E355&gt;='club records'!$G$32), AND(D355='club records'!$F$33, E355&gt;='club records'!$G$33))), "CR", " ")</f>
        <v xml:space="preserve"> </v>
      </c>
      <c r="AE355" s="22" t="str">
        <f>IF(AND(A355="javelin 600", OR(AND(D355='club records'!$F$34, E355&gt;='club records'!$G$34), AND(D355='club records'!$F$35, E355&gt;='club records'!$G$35))), "CR", " ")</f>
        <v xml:space="preserve"> </v>
      </c>
      <c r="AF355" s="22" t="str">
        <f>IF(AND(A355="shot 2.72", AND(D355='club records'!$F$36, E355&gt;='club records'!$G$36)), "CR", " ")</f>
        <v xml:space="preserve"> </v>
      </c>
      <c r="AG355" s="22" t="str">
        <f>IF(AND(A355="shot 3", OR(AND(D355='club records'!$F$37, E355&gt;='club records'!$G$37), AND(D355='club records'!$F$38, E355&gt;='club records'!$G$38))), "CR", " ")</f>
        <v xml:space="preserve"> </v>
      </c>
      <c r="AH355" s="22" t="str">
        <f>IF(AND(A355="shot 4", OR(AND(D355='club records'!$F$39, E355&gt;='club records'!$G$39), AND(D355='club records'!$F$40, E355&gt;='club records'!$G$40))), "CR", " ")</f>
        <v xml:space="preserve"> </v>
      </c>
      <c r="AI355" s="22" t="str">
        <f>IF(AND(A355="70H", AND(D355='club records'!$J$6, E355&lt;='club records'!$K$6)), "CR", " ")</f>
        <v xml:space="preserve"> </v>
      </c>
      <c r="AJ355" s="22" t="str">
        <f>IF(AND(A355="75H", AND(D355='club records'!$J$7, E355&lt;='club records'!$K$7)), "CR", " ")</f>
        <v xml:space="preserve"> </v>
      </c>
      <c r="AK355" s="22" t="str">
        <f>IF(AND(A355="80H", AND(D355='club records'!$J$8, E355&lt;='club records'!$K$8)), "CR", " ")</f>
        <v xml:space="preserve"> </v>
      </c>
      <c r="AL355" s="22" t="str">
        <f>IF(AND(A355="100H", OR(AND(D355='club records'!$J$9, E355&lt;='club records'!$K$9), AND(D355='club records'!$J$10, E355&lt;='club records'!$K$10))), "CR", " ")</f>
        <v xml:space="preserve"> </v>
      </c>
      <c r="AM355" s="22" t="str">
        <f>IF(AND(A355="300H", AND(D355='club records'!$J$11, E355&lt;='club records'!$K$11)), "CR", " ")</f>
        <v xml:space="preserve"> </v>
      </c>
      <c r="AN355" s="22" t="str">
        <f>IF(AND(A355="400H", OR(AND(D355='club records'!$J$12, E355&lt;='club records'!$K$12), AND(D355='club records'!$J$13, E355&lt;='club records'!$K$13), AND(D355='club records'!$J$14, E355&lt;='club records'!$K$14))), "CR", " ")</f>
        <v xml:space="preserve"> </v>
      </c>
      <c r="AO355" s="22" t="str">
        <f>IF(AND(A355="1500SC", OR(AND(D355='club records'!$J$15, E355&lt;='club records'!$K$15), AND(D355='club records'!$J$16, E355&lt;='club records'!$K$16))), "CR", " ")</f>
        <v xml:space="preserve"> </v>
      </c>
      <c r="AP355" s="22" t="str">
        <f>IF(AND(A355="2000SC", OR(AND(D355='club records'!$J$18, E355&lt;='club records'!$K$18), AND(D355='club records'!$J$19, E355&lt;='club records'!$K$19))), "CR", " ")</f>
        <v xml:space="preserve"> </v>
      </c>
      <c r="AQ355" s="22" t="str">
        <f>IF(AND(A355="3000SC", AND(D355='club records'!$J$21, E355&lt;='club records'!$K$21)), "CR", " ")</f>
        <v xml:space="preserve"> </v>
      </c>
      <c r="AR355" s="21" t="str">
        <f>IF(AND(A355="4x100", OR(AND(D355='club records'!$N$1, E355&lt;='club records'!$O$1), AND(D355='club records'!$N$2, E355&lt;='club records'!$O$2), AND(D355='club records'!$N$3, E355&lt;='club records'!$O$3), AND(D355='club records'!$N$4, E355&lt;='club records'!$O$4), AND(D355='club records'!$N$5, E355&lt;='club records'!$O$5))), "CR", " ")</f>
        <v xml:space="preserve"> </v>
      </c>
      <c r="AS355" s="21" t="str">
        <f>IF(AND(A355="4x200", OR(AND(D355='club records'!$N$6, E355&lt;='club records'!$O$6), AND(D355='club records'!$N$7, E355&lt;='club records'!$O$7), AND(D355='club records'!$N$8, E355&lt;='club records'!$O$8), AND(D355='club records'!$N$9, E355&lt;='club records'!$O$9), AND(D355='club records'!$N$10, E355&lt;='club records'!$O$10))), "CR", " ")</f>
        <v xml:space="preserve"> </v>
      </c>
      <c r="AT355" s="21" t="str">
        <f>IF(AND(A355="4x300", OR(AND(D355='club records'!$N$11, E355&lt;='club records'!$O$11), AND(D355='club records'!$N$12, E355&lt;='club records'!$O$12))), "CR", " ")</f>
        <v xml:space="preserve"> </v>
      </c>
      <c r="AU355" s="21" t="str">
        <f>IF(AND(A355="4x400", OR(AND(D355='club records'!$N$13, E355&lt;='club records'!$O$13), AND(D355='club records'!$N$14, E355&lt;='club records'!$O$14), AND(D355='club records'!$N$15, E355&lt;='club records'!$O$15))), "CR", " ")</f>
        <v xml:space="preserve"> </v>
      </c>
      <c r="AV355" s="21" t="str">
        <f>IF(AND(A355="3x800", OR(AND(D355='club records'!$N$16, E355&lt;='club records'!$O$16), AND(D355='club records'!$N$17, E355&lt;='club records'!$O$17), AND(D355='club records'!$N$18, E355&lt;='club records'!$O$18), AND(D355='club records'!$N$19, E355&lt;='club records'!$O$19))), "CR", " ")</f>
        <v xml:space="preserve"> </v>
      </c>
      <c r="AW355" s="21" t="str">
        <f>IF(AND(A355="pentathlon", OR(AND(D355='club records'!$N$21, E355&gt;='club records'!$O$21), AND(D355='club records'!$N$22, E355&gt;='club records'!$O$22), AND(D355='club records'!$N$23, E355&gt;='club records'!$O$23), AND(D355='club records'!$N$24, E355&gt;='club records'!$O$24), AND(D355='club records'!$N$25, E355&gt;='club records'!$O$25))), "CR", " ")</f>
        <v xml:space="preserve"> </v>
      </c>
      <c r="AX355" s="21" t="str">
        <f>IF(AND(A355="heptathlon", OR(AND(D355='club records'!$N$26, E355&gt;='club records'!$O$26), AND(D355='club records'!$N$27, E355&gt;='club records'!$O$27), AND(D355='club records'!$N$28, E355&gt;='club records'!$O$28), )), "CR", " ")</f>
        <v xml:space="preserve"> </v>
      </c>
    </row>
    <row r="356" spans="1:50" ht="15" x14ac:dyDescent="0.25">
      <c r="A356" s="2" t="s">
        <v>170</v>
      </c>
      <c r="B356" s="2" t="s">
        <v>29</v>
      </c>
      <c r="C356" s="2" t="s">
        <v>116</v>
      </c>
      <c r="D356" s="13" t="s">
        <v>50</v>
      </c>
      <c r="E356" s="14">
        <v>28.81</v>
      </c>
      <c r="F356" s="19">
        <v>43611</v>
      </c>
      <c r="G356" s="2" t="s">
        <v>339</v>
      </c>
      <c r="H356" s="2" t="s">
        <v>386</v>
      </c>
      <c r="I356" s="20" t="str">
        <f>IF(OR(K356="CR", J356="CR", L356="CR", M356="CR", N356="CR", O356="CR", P356="CR", Q356="CR", R356="CR", S356="CR",T356="CR", U356="CR", V356="CR", W356="CR", X356="CR", Y356="CR", Z356="CR", AA356="CR", AB356="CR", AC356="CR", AD356="CR", AE356="CR", AF356="CR", AG356="CR", AH356="CR", AI356="CR", AJ356="CR", AK356="CR", AL356="CR", AM356="CR", AN356="CR", AO356="CR", AP356="CR", AQ356="CR", AR356="CR", AS356="CR", AT356="CR", AU356="CR", AV356="CR", AW356="CR", AX356="CR"), "***CLUB RECORD***", "")</f>
        <v/>
      </c>
      <c r="J356" s="21" t="str">
        <f>IF(AND(A356=100, OR(AND(D356='club records'!$B$6, E356&lt;='club records'!$C$6), AND(D356='club records'!$B$7, E356&lt;='club records'!$C$7), AND(D356='club records'!$B$8, E356&lt;='club records'!$C$8), AND(D356='club records'!$B$9, E356&lt;='club records'!$C$9), AND(D356='club records'!$B$10, E356&lt;='club records'!$C$10))),"CR"," ")</f>
        <v xml:space="preserve"> </v>
      </c>
      <c r="K356" s="21" t="str">
        <f>IF(AND(A356=200, OR(AND(D356='club records'!$B$11, E356&lt;='club records'!$C$11), AND(D356='club records'!$B$12, E356&lt;='club records'!$C$12), AND(D356='club records'!$B$13, E356&lt;='club records'!$C$13), AND(D356='club records'!$B$14, E356&lt;='club records'!$C$14), AND(D356='club records'!$B$15, E356&lt;='club records'!$C$15))),"CR"," ")</f>
        <v xml:space="preserve"> </v>
      </c>
      <c r="L356" s="21" t="str">
        <f>IF(AND(A356=300, OR(AND(D356='club records'!$B$16, E356&lt;='club records'!$C$16), AND(D356='club records'!$B$17, E356&lt;='club records'!$C$17))),"CR"," ")</f>
        <v xml:space="preserve"> </v>
      </c>
      <c r="M356" s="21" t="str">
        <f>IF(AND(A356=400, OR(AND(D356='club records'!$B$19, E356&lt;='club records'!$C$19), AND(D356='club records'!$B$20, E356&lt;='club records'!$C$20), AND(D356='club records'!$B$21, E356&lt;='club records'!$C$21))),"CR"," ")</f>
        <v xml:space="preserve"> </v>
      </c>
      <c r="N356" s="21" t="str">
        <f>IF(AND(A356=800, OR(AND(D356='club records'!$B$22, E356&lt;='club records'!$C$22), AND(D356='club records'!$B$23, E356&lt;='club records'!$C$23), AND(D356='club records'!$B$24, E356&lt;='club records'!$C$24), AND(D356='club records'!$B$25, E356&lt;='club records'!$C$25), AND(D356='club records'!$B$26, E356&lt;='club records'!$C$26))),"CR"," ")</f>
        <v xml:space="preserve"> </v>
      </c>
      <c r="O356" s="21" t="str">
        <f>IF(AND(A356=1200, AND(D356='club records'!$B$28, E356&lt;='club records'!$C$28)),"CR"," ")</f>
        <v xml:space="preserve"> </v>
      </c>
      <c r="P356" s="21" t="str">
        <f>IF(AND(A356=1500, OR(AND(D356='club records'!$B$29, E356&lt;='club records'!$C$29), AND(D356='club records'!$B$30, E356&lt;='club records'!$C$30), AND(D356='club records'!$B$31, E356&lt;='club records'!$C$31), AND(D356='club records'!$B$32, E356&lt;='club records'!$C$32), AND(D356='club records'!$B$33, E356&lt;='club records'!$C$33))),"CR"," ")</f>
        <v xml:space="preserve"> </v>
      </c>
      <c r="Q356" s="21" t="str">
        <f>IF(AND(A356="1M", AND(D356='club records'!$B$37,E356&lt;='club records'!$C$37)),"CR"," ")</f>
        <v xml:space="preserve"> </v>
      </c>
      <c r="R356" s="21" t="str">
        <f>IF(AND(A356=3000, OR(AND(D356='club records'!$B$39, E356&lt;='club records'!$C$39), AND(D356='club records'!$B$40, E356&lt;='club records'!$C$40), AND(D356='club records'!$B$41, E356&lt;='club records'!$C$41))),"CR"," ")</f>
        <v xml:space="preserve"> </v>
      </c>
      <c r="S356" s="21" t="str">
        <f>IF(AND(A356=5000, OR(AND(D356='club records'!$B$42, E356&lt;='club records'!$C$42), AND(D356='club records'!$B$43, E356&lt;='club records'!$C$43))),"CR"," ")</f>
        <v xml:space="preserve"> </v>
      </c>
      <c r="T356" s="21" t="str">
        <f>IF(AND(A356=10000, OR(AND(D356='club records'!$B$44, E356&lt;='club records'!$C$44), AND(D356='club records'!$B$45, E356&lt;='club records'!$C$45))),"CR"," ")</f>
        <v xml:space="preserve"> </v>
      </c>
      <c r="U356" s="22" t="str">
        <f>IF(AND(A356="high jump", OR(AND(D356='club records'!$F$1, E356&gt;='club records'!$G$1), AND(D356='club records'!$F$2, E356&gt;='club records'!$G$2), AND(D356='club records'!$F$3, E356&gt;='club records'!$G$3),AND(D356='club records'!$F$4, E356&gt;='club records'!$G$4), AND(D356='club records'!$F$5, E356&gt;='club records'!$G$5))), "CR", " ")</f>
        <v xml:space="preserve"> </v>
      </c>
      <c r="V356" s="22" t="str">
        <f>IF(AND(A356="long jump", OR(AND(D356='club records'!$F$6, E356&gt;='club records'!$G$6), AND(D356='club records'!$F$7, E356&gt;='club records'!$G$7), AND(D356='club records'!$F$8, E356&gt;='club records'!$G$8), AND(D356='club records'!$F$9, E356&gt;='club records'!$G$9), AND(D356='club records'!$F$10, E356&gt;='club records'!$G$10))), "CR", " ")</f>
        <v xml:space="preserve"> </v>
      </c>
      <c r="W356" s="22" t="str">
        <f>IF(AND(A356="triple jump", OR(AND(D356='club records'!$F$11, E356&gt;='club records'!$G$11), AND(D356='club records'!$F$12, E356&gt;='club records'!$G$12), AND(D356='club records'!$F$13, E356&gt;='club records'!$G$13), AND(D356='club records'!$F$14, E356&gt;='club records'!$G$14), AND(D356='club records'!$F$15, E356&gt;='club records'!$G$15))), "CR", " ")</f>
        <v xml:space="preserve"> </v>
      </c>
      <c r="X356" s="22" t="str">
        <f>IF(AND(A356="pole vault", OR(AND(D356='club records'!$F$16, E356&gt;='club records'!$G$16), AND(D356='club records'!$F$17, E356&gt;='club records'!$G$17), AND(D356='club records'!$F$18, E356&gt;='club records'!$G$18), AND(D356='club records'!$F$19, E356&gt;='club records'!$G$19), AND(D356='club records'!$F$20, E356&gt;='club records'!$G$20))), "CR", " ")</f>
        <v xml:space="preserve"> </v>
      </c>
      <c r="Y356" s="22" t="str">
        <f>IF(AND(A356="discus 0.75", AND(D356='club records'!$F$21, E356&gt;='club records'!$G$21)), "CR", " ")</f>
        <v xml:space="preserve"> </v>
      </c>
      <c r="Z356" s="22" t="str">
        <f>IF(AND(A356="discus 1", OR(AND(D356='club records'!$F$22, E356&gt;='club records'!$G$22), AND(D356='club records'!$F$23, E356&gt;='club records'!$G$23), AND(D356='club records'!$F$24, E356&gt;='club records'!$G$24), AND(D356='club records'!$F$25, E356&gt;='club records'!$G$25))), "CR", " ")</f>
        <v xml:space="preserve"> </v>
      </c>
      <c r="AA356" s="22" t="str">
        <f>IF(AND(A356="hammer 3", OR(AND(D356='club records'!$F$26, E356&gt;='club records'!$G$26), AND(D356='club records'!$F$27, E356&gt;='club records'!$G$27), AND(D356='club records'!$F$28, E356&gt;='club records'!$G$28))), "CR", " ")</f>
        <v xml:space="preserve"> </v>
      </c>
      <c r="AB356" s="22" t="str">
        <f>IF(AND(A356="hammer 4", OR(AND(D356='club records'!$F$29, E356&gt;='club records'!$G$29), AND(D356='club records'!$F$30, E356&gt;='club records'!$G$30))), "CR", " ")</f>
        <v xml:space="preserve"> </v>
      </c>
      <c r="AC356" s="22" t="str">
        <f>IF(AND(A356="javelin 400", AND(D356='club records'!$F$31, E356&gt;='club records'!$G$31)), "CR", " ")</f>
        <v xml:space="preserve"> </v>
      </c>
      <c r="AD356" s="22" t="str">
        <f>IF(AND(A356="javelin 500", OR(AND(D356='club records'!$F$32, E356&gt;='club records'!$G$32), AND(D356='club records'!$F$33, E356&gt;='club records'!$G$33))), "CR", " ")</f>
        <v xml:space="preserve"> </v>
      </c>
      <c r="AE356" s="22" t="str">
        <f>IF(AND(A356="javelin 600", OR(AND(D356='club records'!$F$34, E356&gt;='club records'!$G$34), AND(D356='club records'!$F$35, E356&gt;='club records'!$G$35))), "CR", " ")</f>
        <v xml:space="preserve"> </v>
      </c>
      <c r="AF356" s="22" t="str">
        <f>IF(AND(A356="shot 2.72", AND(D356='club records'!$F$36, E356&gt;='club records'!$G$36)), "CR", " ")</f>
        <v xml:space="preserve"> </v>
      </c>
      <c r="AG356" s="22" t="str">
        <f>IF(AND(A356="shot 3", OR(AND(D356='club records'!$F$37, E356&gt;='club records'!$G$37), AND(D356='club records'!$F$38, E356&gt;='club records'!$G$38))), "CR", " ")</f>
        <v xml:space="preserve"> </v>
      </c>
      <c r="AH356" s="22" t="str">
        <f>IF(AND(A356="shot 4", OR(AND(D356='club records'!$F$39, E356&gt;='club records'!$G$39), AND(D356='club records'!$F$40, E356&gt;='club records'!$G$40))), "CR", " ")</f>
        <v xml:space="preserve"> </v>
      </c>
      <c r="AI356" s="22" t="str">
        <f>IF(AND(A356="70H", AND(D356='club records'!$J$6, E356&lt;='club records'!$K$6)), "CR", " ")</f>
        <v xml:space="preserve"> </v>
      </c>
      <c r="AJ356" s="22" t="str">
        <f>IF(AND(A356="75H", AND(D356='club records'!$J$7, E356&lt;='club records'!$K$7)), "CR", " ")</f>
        <v xml:space="preserve"> </v>
      </c>
      <c r="AK356" s="22" t="str">
        <f>IF(AND(A356="80H", AND(D356='club records'!$J$8, E356&lt;='club records'!$K$8)), "CR", " ")</f>
        <v xml:space="preserve"> </v>
      </c>
      <c r="AL356" s="22" t="str">
        <f>IF(AND(A356="100H", OR(AND(D356='club records'!$J$9, E356&lt;='club records'!$K$9), AND(D356='club records'!$J$10, E356&lt;='club records'!$K$10))), "CR", " ")</f>
        <v xml:space="preserve"> </v>
      </c>
      <c r="AM356" s="22" t="str">
        <f>IF(AND(A356="300H", AND(D356='club records'!$J$11, E356&lt;='club records'!$K$11)), "CR", " ")</f>
        <v xml:space="preserve"> </v>
      </c>
      <c r="AN356" s="22" t="str">
        <f>IF(AND(A356="400H", OR(AND(D356='club records'!$J$12, E356&lt;='club records'!$K$12), AND(D356='club records'!$J$13, E356&lt;='club records'!$K$13), AND(D356='club records'!$J$14, E356&lt;='club records'!$K$14))), "CR", " ")</f>
        <v xml:space="preserve"> </v>
      </c>
      <c r="AO356" s="22" t="str">
        <f>IF(AND(A356="1500SC", OR(AND(D356='club records'!$J$15, E356&lt;='club records'!$K$15), AND(D356='club records'!$J$16, E356&lt;='club records'!$K$16))), "CR", " ")</f>
        <v xml:space="preserve"> </v>
      </c>
      <c r="AP356" s="22" t="str">
        <f>IF(AND(A356="2000SC", OR(AND(D356='club records'!$J$18, E356&lt;='club records'!$K$18), AND(D356='club records'!$J$19, E356&lt;='club records'!$K$19))), "CR", " ")</f>
        <v xml:space="preserve"> </v>
      </c>
      <c r="AQ356" s="22" t="str">
        <f>IF(AND(A356="3000SC", AND(D356='club records'!$J$21, E356&lt;='club records'!$K$21)), "CR", " ")</f>
        <v xml:space="preserve"> </v>
      </c>
      <c r="AR356" s="21" t="str">
        <f>IF(AND(A356="4x100", OR(AND(D356='club records'!$N$1, E356&lt;='club records'!$O$1), AND(D356='club records'!$N$2, E356&lt;='club records'!$O$2), AND(D356='club records'!$N$3, E356&lt;='club records'!$O$3), AND(D356='club records'!$N$4, E356&lt;='club records'!$O$4), AND(D356='club records'!$N$5, E356&lt;='club records'!$O$5))), "CR", " ")</f>
        <v xml:space="preserve"> </v>
      </c>
      <c r="AS356" s="21" t="str">
        <f>IF(AND(A356="4x200", OR(AND(D356='club records'!$N$6, E356&lt;='club records'!$O$6), AND(D356='club records'!$N$7, E356&lt;='club records'!$O$7), AND(D356='club records'!$N$8, E356&lt;='club records'!$O$8), AND(D356='club records'!$N$9, E356&lt;='club records'!$O$9), AND(D356='club records'!$N$10, E356&lt;='club records'!$O$10))), "CR", " ")</f>
        <v xml:space="preserve"> </v>
      </c>
      <c r="AT356" s="21" t="str">
        <f>IF(AND(A356="4x300", OR(AND(D356='club records'!$N$11, E356&lt;='club records'!$O$11), AND(D356='club records'!$N$12, E356&lt;='club records'!$O$12))), "CR", " ")</f>
        <v xml:space="preserve"> </v>
      </c>
      <c r="AU356" s="21" t="str">
        <f>IF(AND(A356="4x400", OR(AND(D356='club records'!$N$13, E356&lt;='club records'!$O$13), AND(D356='club records'!$N$14, E356&lt;='club records'!$O$14), AND(D356='club records'!$N$15, E356&lt;='club records'!$O$15))), "CR", " ")</f>
        <v xml:space="preserve"> </v>
      </c>
      <c r="AV356" s="21" t="str">
        <f>IF(AND(A356="3x800", OR(AND(D356='club records'!$N$16, E356&lt;='club records'!$O$16), AND(D356='club records'!$N$17, E356&lt;='club records'!$O$17), AND(D356='club records'!$N$18, E356&lt;='club records'!$O$18), AND(D356='club records'!$N$19, E356&lt;='club records'!$O$19))), "CR", " ")</f>
        <v xml:space="preserve"> </v>
      </c>
      <c r="AW356" s="21" t="str">
        <f>IF(AND(A356="pentathlon", OR(AND(D356='club records'!$N$21, E356&gt;='club records'!$O$21), AND(D356='club records'!$N$22, E356&gt;='club records'!$O$22), AND(D356='club records'!$N$23, E356&gt;='club records'!$O$23), AND(D356='club records'!$N$24, E356&gt;='club records'!$O$24), AND(D356='club records'!$N$25, E356&gt;='club records'!$O$25))), "CR", " ")</f>
        <v xml:space="preserve"> </v>
      </c>
      <c r="AX356" s="21" t="str">
        <f>IF(AND(A356="heptathlon", OR(AND(D356='club records'!$N$26, E356&gt;='club records'!$O$26), AND(D356='club records'!$N$27, E356&gt;='club records'!$O$27), AND(D356='club records'!$N$28, E356&gt;='club records'!$O$28), )), "CR", " ")</f>
        <v xml:space="preserve"> </v>
      </c>
    </row>
    <row r="357" spans="1:50" ht="15" x14ac:dyDescent="0.25">
      <c r="A357" s="2" t="s">
        <v>171</v>
      </c>
      <c r="B357" s="2" t="s">
        <v>54</v>
      </c>
      <c r="C357" s="2" t="s">
        <v>55</v>
      </c>
      <c r="D357" s="13" t="s">
        <v>50</v>
      </c>
      <c r="E357" s="14">
        <v>27.26</v>
      </c>
      <c r="F357" s="19">
        <v>39903</v>
      </c>
      <c r="G357" s="2" t="s">
        <v>294</v>
      </c>
      <c r="H357" s="2" t="s">
        <v>295</v>
      </c>
      <c r="I357" s="20" t="str">
        <f>IF(OR(K357="CR", J357="CR", L357="CR", M357="CR", N357="CR", O357="CR", P357="CR", Q357="CR", R357="CR", S357="CR",T357="CR", U357="CR", V357="CR", W357="CR", X357="CR", Y357="CR", Z357="CR", AA357="CR", AB357="CR", AC357="CR", AD357="CR", AE357="CR", AF357="CR", AG357="CR", AH357="CR", AI357="CR", AJ357="CR", AK357="CR", AL357="CR", AM357="CR", AN357="CR", AO357="CR", AP357="CR", AQ357="CR", AR357="CR", AS357="CR", AT357="CR", AU357="CR", AV357="CR", AW357="CR", AX357="CR"), "***CLUB RECORD***", "")</f>
        <v/>
      </c>
      <c r="J357" s="21" t="str">
        <f>IF(AND(A357=100, OR(AND(D357='club records'!$B$6, E357&lt;='club records'!$C$6), AND(D357='club records'!$B$7, E357&lt;='club records'!$C$7), AND(D357='club records'!$B$8, E357&lt;='club records'!$C$8), AND(D357='club records'!$B$9, E357&lt;='club records'!$C$9), AND(D357='club records'!$B$10, E357&lt;='club records'!$C$10))),"CR"," ")</f>
        <v xml:space="preserve"> </v>
      </c>
      <c r="K357" s="21" t="str">
        <f>IF(AND(A357=200, OR(AND(D357='club records'!$B$11, E357&lt;='club records'!$C$11), AND(D357='club records'!$B$12, E357&lt;='club records'!$C$12), AND(D357='club records'!$B$13, E357&lt;='club records'!$C$13), AND(D357='club records'!$B$14, E357&lt;='club records'!$C$14), AND(D357='club records'!$B$15, E357&lt;='club records'!$C$15))),"CR"," ")</f>
        <v xml:space="preserve"> </v>
      </c>
      <c r="L357" s="21" t="str">
        <f>IF(AND(A357=300, OR(AND(D357='club records'!$B$16, E357&lt;='club records'!$C$16), AND(D357='club records'!$B$17, E357&lt;='club records'!$C$17))),"CR"," ")</f>
        <v xml:space="preserve"> </v>
      </c>
      <c r="M357" s="21" t="str">
        <f>IF(AND(A357=400, OR(AND(D357='club records'!$B$19, E357&lt;='club records'!$C$19), AND(D357='club records'!$B$20, E357&lt;='club records'!$C$20), AND(D357='club records'!$B$21, E357&lt;='club records'!$C$21))),"CR"," ")</f>
        <v xml:space="preserve"> </v>
      </c>
      <c r="N357" s="21" t="str">
        <f>IF(AND(A357=800, OR(AND(D357='club records'!$B$22, E357&lt;='club records'!$C$22), AND(D357='club records'!$B$23, E357&lt;='club records'!$C$23), AND(D357='club records'!$B$24, E357&lt;='club records'!$C$24), AND(D357='club records'!$B$25, E357&lt;='club records'!$C$25), AND(D357='club records'!$B$26, E357&lt;='club records'!$C$26))),"CR"," ")</f>
        <v xml:space="preserve"> </v>
      </c>
      <c r="O357" s="21" t="str">
        <f>IF(AND(A357=1200, AND(D357='club records'!$B$28, E357&lt;='club records'!$C$28)),"CR"," ")</f>
        <v xml:space="preserve"> </v>
      </c>
      <c r="P357" s="21" t="str">
        <f>IF(AND(A357=1500, OR(AND(D357='club records'!$B$29, E357&lt;='club records'!$C$29), AND(D357='club records'!$B$30, E357&lt;='club records'!$C$30), AND(D357='club records'!$B$31, E357&lt;='club records'!$C$31), AND(D357='club records'!$B$32, E357&lt;='club records'!$C$32), AND(D357='club records'!$B$33, E357&lt;='club records'!$C$33))),"CR"," ")</f>
        <v xml:space="preserve"> </v>
      </c>
      <c r="Q357" s="21" t="str">
        <f>IF(AND(A357="1M", AND(D357='club records'!$B$37,E357&lt;='club records'!$C$37)),"CR"," ")</f>
        <v xml:space="preserve"> </v>
      </c>
      <c r="R357" s="21" t="str">
        <f>IF(AND(A357=3000, OR(AND(D357='club records'!$B$39, E357&lt;='club records'!$C$39), AND(D357='club records'!$B$40, E357&lt;='club records'!$C$40), AND(D357='club records'!$B$41, E357&lt;='club records'!$C$41))),"CR"," ")</f>
        <v xml:space="preserve"> </v>
      </c>
      <c r="S357" s="21" t="str">
        <f>IF(AND(A357=5000, OR(AND(D357='club records'!$B$42, E357&lt;='club records'!$C$42), AND(D357='club records'!$B$43, E357&lt;='club records'!$C$43))),"CR"," ")</f>
        <v xml:space="preserve"> </v>
      </c>
      <c r="T357" s="21" t="str">
        <f>IF(AND(A357=10000, OR(AND(D357='club records'!$B$44, E357&lt;='club records'!$C$44), AND(D357='club records'!$B$45, E357&lt;='club records'!$C$45))),"CR"," ")</f>
        <v xml:space="preserve"> </v>
      </c>
      <c r="U357" s="22" t="str">
        <f>IF(AND(A357="high jump", OR(AND(D357='club records'!$F$1, E357&gt;='club records'!$G$1), AND(D357='club records'!$F$2, E357&gt;='club records'!$G$2), AND(D357='club records'!$F$3, E357&gt;='club records'!$G$3),AND(D357='club records'!$F$4, E357&gt;='club records'!$G$4), AND(D357='club records'!$F$5, E357&gt;='club records'!$G$5))), "CR", " ")</f>
        <v xml:space="preserve"> </v>
      </c>
      <c r="V357" s="22" t="str">
        <f>IF(AND(A357="long jump", OR(AND(D357='club records'!$F$6, E357&gt;='club records'!$G$6), AND(D357='club records'!$F$7, E357&gt;='club records'!$G$7), AND(D357='club records'!$F$8, E357&gt;='club records'!$G$8), AND(D357='club records'!$F$9, E357&gt;='club records'!$G$9), AND(D357='club records'!$F$10, E357&gt;='club records'!$G$10))), "CR", " ")</f>
        <v xml:space="preserve"> </v>
      </c>
      <c r="W357" s="22" t="str">
        <f>IF(AND(A357="triple jump", OR(AND(D357='club records'!$F$11, E357&gt;='club records'!$G$11), AND(D357='club records'!$F$12, E357&gt;='club records'!$G$12), AND(D357='club records'!$F$13, E357&gt;='club records'!$G$13), AND(D357='club records'!$F$14, E357&gt;='club records'!$G$14), AND(D357='club records'!$F$15, E357&gt;='club records'!$G$15))), "CR", " ")</f>
        <v xml:space="preserve"> </v>
      </c>
      <c r="X357" s="22" t="str">
        <f>IF(AND(A357="pole vault", OR(AND(D357='club records'!$F$16, E357&gt;='club records'!$G$16), AND(D357='club records'!$F$17, E357&gt;='club records'!$G$17), AND(D357='club records'!$F$18, E357&gt;='club records'!$G$18), AND(D357='club records'!$F$19, E357&gt;='club records'!$G$19), AND(D357='club records'!$F$20, E357&gt;='club records'!$G$20))), "CR", " ")</f>
        <v xml:space="preserve"> </v>
      </c>
      <c r="Y357" s="22" t="str">
        <f>IF(AND(A357="discus 0.75", AND(D357='club records'!$F$21, E357&gt;='club records'!$G$21)), "CR", " ")</f>
        <v xml:space="preserve"> </v>
      </c>
      <c r="Z357" s="22" t="str">
        <f>IF(AND(A357="discus 1", OR(AND(D357='club records'!$F$22, E357&gt;='club records'!$G$22), AND(D357='club records'!$F$23, E357&gt;='club records'!$G$23), AND(D357='club records'!$F$24, E357&gt;='club records'!$G$24), AND(D357='club records'!$F$25, E357&gt;='club records'!$G$25))), "CR", " ")</f>
        <v xml:space="preserve"> </v>
      </c>
      <c r="AA357" s="22" t="str">
        <f>IF(AND(A357="hammer 3", OR(AND(D357='club records'!$F$26, E357&gt;='club records'!$G$26), AND(D357='club records'!$F$27, E357&gt;='club records'!$G$27), AND(D357='club records'!$F$28, E357&gt;='club records'!$G$28))), "CR", " ")</f>
        <v xml:space="preserve"> </v>
      </c>
      <c r="AB357" s="22" t="str">
        <f>IF(AND(A357="hammer 4", OR(AND(D357='club records'!$F$29, E357&gt;='club records'!$G$29), AND(D357='club records'!$F$30, E357&gt;='club records'!$G$30))), "CR", " ")</f>
        <v xml:space="preserve"> </v>
      </c>
      <c r="AC357" s="22" t="str">
        <f>IF(AND(A357="javelin 400", AND(D357='club records'!$F$31, E357&gt;='club records'!$G$31)), "CR", " ")</f>
        <v xml:space="preserve"> </v>
      </c>
      <c r="AD357" s="22" t="str">
        <f>IF(AND(A357="javelin 500", OR(AND(D357='club records'!$F$32, E357&gt;='club records'!$G$32), AND(D357='club records'!$F$33, E357&gt;='club records'!$G$33))), "CR", " ")</f>
        <v xml:space="preserve"> </v>
      </c>
      <c r="AE357" s="22" t="str">
        <f>IF(AND(A357="javelin 600", OR(AND(D357='club records'!$F$34, E357&gt;='club records'!$G$34), AND(D357='club records'!$F$35, E357&gt;='club records'!$G$35))), "CR", " ")</f>
        <v xml:space="preserve"> </v>
      </c>
      <c r="AF357" s="22" t="str">
        <f>IF(AND(A357="shot 2.72", AND(D357='club records'!$F$36, E357&gt;='club records'!$G$36)), "CR", " ")</f>
        <v xml:space="preserve"> </v>
      </c>
      <c r="AG357" s="22" t="str">
        <f>IF(AND(A357="shot 3", OR(AND(D357='club records'!$F$37, E357&gt;='club records'!$G$37), AND(D357='club records'!$F$38, E357&gt;='club records'!$G$38))), "CR", " ")</f>
        <v xml:space="preserve"> </v>
      </c>
      <c r="AH357" s="22" t="str">
        <f>IF(AND(A357="shot 4", OR(AND(D357='club records'!$F$39, E357&gt;='club records'!$G$39), AND(D357='club records'!$F$40, E357&gt;='club records'!$G$40))), "CR", " ")</f>
        <v xml:space="preserve"> </v>
      </c>
      <c r="AI357" s="22" t="str">
        <f>IF(AND(A357="70H", AND(D357='club records'!$J$6, E357&lt;='club records'!$K$6)), "CR", " ")</f>
        <v xml:space="preserve"> </v>
      </c>
      <c r="AJ357" s="22" t="str">
        <f>IF(AND(A357="75H", AND(D357='club records'!$J$7, E357&lt;='club records'!$K$7)), "CR", " ")</f>
        <v xml:space="preserve"> </v>
      </c>
      <c r="AK357" s="22" t="str">
        <f>IF(AND(A357="80H", AND(D357='club records'!$J$8, E357&lt;='club records'!$K$8)), "CR", " ")</f>
        <v xml:space="preserve"> </v>
      </c>
      <c r="AL357" s="22" t="str">
        <f>IF(AND(A357="100H", OR(AND(D357='club records'!$J$9, E357&lt;='club records'!$K$9), AND(D357='club records'!$J$10, E357&lt;='club records'!$K$10))), "CR", " ")</f>
        <v xml:space="preserve"> </v>
      </c>
      <c r="AM357" s="22" t="str">
        <f>IF(AND(A357="300H", AND(D357='club records'!$J$11, E357&lt;='club records'!$K$11)), "CR", " ")</f>
        <v xml:space="preserve"> </v>
      </c>
      <c r="AN357" s="22" t="str">
        <f>IF(AND(A357="400H", OR(AND(D357='club records'!$J$12, E357&lt;='club records'!$K$12), AND(D357='club records'!$J$13, E357&lt;='club records'!$K$13), AND(D357='club records'!$J$14, E357&lt;='club records'!$K$14))), "CR", " ")</f>
        <v xml:space="preserve"> </v>
      </c>
      <c r="AO357" s="22" t="str">
        <f>IF(AND(A357="1500SC", OR(AND(D357='club records'!$J$15, E357&lt;='club records'!$K$15), AND(D357='club records'!$J$16, E357&lt;='club records'!$K$16))), "CR", " ")</f>
        <v xml:space="preserve"> </v>
      </c>
      <c r="AP357" s="22" t="str">
        <f>IF(AND(A357="2000SC", OR(AND(D357='club records'!$J$18, E357&lt;='club records'!$K$18), AND(D357='club records'!$J$19, E357&lt;='club records'!$K$19))), "CR", " ")</f>
        <v xml:space="preserve"> </v>
      </c>
      <c r="AQ357" s="22" t="str">
        <f>IF(AND(A357="3000SC", AND(D357='club records'!$J$21, E357&lt;='club records'!$K$21)), "CR", " ")</f>
        <v xml:space="preserve"> </v>
      </c>
      <c r="AR357" s="21" t="str">
        <f>IF(AND(A357="4x100", OR(AND(D357='club records'!$N$1, E357&lt;='club records'!$O$1), AND(D357='club records'!$N$2, E357&lt;='club records'!$O$2), AND(D357='club records'!$N$3, E357&lt;='club records'!$O$3), AND(D357='club records'!$N$4, E357&lt;='club records'!$O$4), AND(D357='club records'!$N$5, E357&lt;='club records'!$O$5))), "CR", " ")</f>
        <v xml:space="preserve"> </v>
      </c>
      <c r="AS357" s="21" t="str">
        <f>IF(AND(A357="4x200", OR(AND(D357='club records'!$N$6, E357&lt;='club records'!$O$6), AND(D357='club records'!$N$7, E357&lt;='club records'!$O$7), AND(D357='club records'!$N$8, E357&lt;='club records'!$O$8), AND(D357='club records'!$N$9, E357&lt;='club records'!$O$9), AND(D357='club records'!$N$10, E357&lt;='club records'!$O$10))), "CR", " ")</f>
        <v xml:space="preserve"> </v>
      </c>
      <c r="AT357" s="21" t="str">
        <f>IF(AND(A357="4x300", OR(AND(D357='club records'!$N$11, E357&lt;='club records'!$O$11), AND(D357='club records'!$N$12, E357&lt;='club records'!$O$12))), "CR", " ")</f>
        <v xml:space="preserve"> </v>
      </c>
      <c r="AU357" s="21" t="str">
        <f>IF(AND(A357="4x400", OR(AND(D357='club records'!$N$13, E357&lt;='club records'!$O$13), AND(D357='club records'!$N$14, E357&lt;='club records'!$O$14), AND(D357='club records'!$N$15, E357&lt;='club records'!$O$15))), "CR", " ")</f>
        <v xml:space="preserve"> </v>
      </c>
      <c r="AV357" s="21" t="str">
        <f>IF(AND(A357="3x800", OR(AND(D357='club records'!$N$16, E357&lt;='club records'!$O$16), AND(D357='club records'!$N$17, E357&lt;='club records'!$O$17), AND(D357='club records'!$N$18, E357&lt;='club records'!$O$18), AND(D357='club records'!$N$19, E357&lt;='club records'!$O$19))), "CR", " ")</f>
        <v xml:space="preserve"> </v>
      </c>
      <c r="AW357" s="21" t="str">
        <f>IF(AND(A357="pentathlon", OR(AND(D357='club records'!$N$21, E357&gt;='club records'!$O$21), AND(D357='club records'!$N$22, E357&gt;='club records'!$O$22), AND(D357='club records'!$N$23, E357&gt;='club records'!$O$23), AND(D357='club records'!$N$24, E357&gt;='club records'!$O$24), AND(D357='club records'!$N$25, E357&gt;='club records'!$O$25))), "CR", " ")</f>
        <v xml:space="preserve"> </v>
      </c>
      <c r="AX357" s="21" t="str">
        <f>IF(AND(A357="heptathlon", OR(AND(D357='club records'!$N$26, E357&gt;='club records'!$O$26), AND(D357='club records'!$N$27, E357&gt;='club records'!$O$27), AND(D357='club records'!$N$28, E357&gt;='club records'!$O$28), )), "CR", " ")</f>
        <v xml:space="preserve"> </v>
      </c>
    </row>
    <row r="358" spans="1:50" ht="15" x14ac:dyDescent="0.25">
      <c r="A358" s="2" t="s">
        <v>171</v>
      </c>
      <c r="B358" s="2" t="s">
        <v>71</v>
      </c>
      <c r="C358" s="2" t="s">
        <v>152</v>
      </c>
      <c r="D358" s="13" t="s">
        <v>50</v>
      </c>
      <c r="E358" s="14">
        <v>32.619999999999997</v>
      </c>
      <c r="F358" s="19" t="s">
        <v>432</v>
      </c>
      <c r="G358" s="2" t="s">
        <v>341</v>
      </c>
      <c r="H358" s="2" t="s">
        <v>425</v>
      </c>
      <c r="I358" s="20" t="str">
        <f>IF(OR(K358="CR", J358="CR", L358="CR", M358="CR", N358="CR", O358="CR", P358="CR", Q358="CR", R358="CR", S358="CR",T358="CR", U358="CR", V358="CR", W358="CR", X358="CR", Y358="CR", Z358="CR", AA358="CR", AB358="CR", AC358="CR", AD358="CR", AE358="CR", AF358="CR", AG358="CR", AH358="CR", AI358="CR", AJ358="CR", AK358="CR", AL358="CR", AM358="CR", AN358="CR", AO358="CR", AP358="CR", AQ358="CR", AR358="CR", AS358="CR", AT358="CR", AU358="CR", AV358="CR", AW358="CR", AX358="CR"), "***CLUB RECORD***", "")</f>
        <v/>
      </c>
      <c r="J358" s="21" t="str">
        <f>IF(AND(A358=100, OR(AND(D358='club records'!$B$6, E358&lt;='club records'!$C$6), AND(D358='club records'!$B$7, E358&lt;='club records'!$C$7), AND(D358='club records'!$B$8, E358&lt;='club records'!$C$8), AND(D358='club records'!$B$9, E358&lt;='club records'!$C$9), AND(D358='club records'!$B$10, E358&lt;='club records'!$C$10))),"CR"," ")</f>
        <v xml:space="preserve"> </v>
      </c>
      <c r="K358" s="21" t="str">
        <f>IF(AND(A358=200, OR(AND(D358='club records'!$B$11, E358&lt;='club records'!$C$11), AND(D358='club records'!$B$12, E358&lt;='club records'!$C$12), AND(D358='club records'!$B$13, E358&lt;='club records'!$C$13), AND(D358='club records'!$B$14, E358&lt;='club records'!$C$14), AND(D358='club records'!$B$15, E358&lt;='club records'!$C$15))),"CR"," ")</f>
        <v xml:space="preserve"> </v>
      </c>
      <c r="L358" s="21" t="str">
        <f>IF(AND(A358=300, OR(AND(D358='club records'!$B$16, E358&lt;='club records'!$C$16), AND(D358='club records'!$B$17, E358&lt;='club records'!$C$17))),"CR"," ")</f>
        <v xml:space="preserve"> </v>
      </c>
      <c r="M358" s="21" t="str">
        <f>IF(AND(A358=400, OR(AND(D358='club records'!$B$19, E358&lt;='club records'!$C$19), AND(D358='club records'!$B$20, E358&lt;='club records'!$C$20), AND(D358='club records'!$B$21, E358&lt;='club records'!$C$21))),"CR"," ")</f>
        <v xml:space="preserve"> </v>
      </c>
      <c r="N358" s="21" t="str">
        <f>IF(AND(A358=800, OR(AND(D358='club records'!$B$22, E358&lt;='club records'!$C$22), AND(D358='club records'!$B$23, E358&lt;='club records'!$C$23), AND(D358='club records'!$B$24, E358&lt;='club records'!$C$24), AND(D358='club records'!$B$25, E358&lt;='club records'!$C$25), AND(D358='club records'!$B$26, E358&lt;='club records'!$C$26))),"CR"," ")</f>
        <v xml:space="preserve"> </v>
      </c>
      <c r="O358" s="21" t="str">
        <f>IF(AND(A358=1200, AND(D358='club records'!$B$28, E358&lt;='club records'!$C$28)),"CR"," ")</f>
        <v xml:space="preserve"> </v>
      </c>
      <c r="P358" s="21" t="str">
        <f>IF(AND(A358=1500, OR(AND(D358='club records'!$B$29, E358&lt;='club records'!$C$29), AND(D358='club records'!$B$30, E358&lt;='club records'!$C$30), AND(D358='club records'!$B$31, E358&lt;='club records'!$C$31), AND(D358='club records'!$B$32, E358&lt;='club records'!$C$32), AND(D358='club records'!$B$33, E358&lt;='club records'!$C$33))),"CR"," ")</f>
        <v xml:space="preserve"> </v>
      </c>
      <c r="Q358" s="21" t="str">
        <f>IF(AND(A358="1M", AND(D358='club records'!$B$37,E358&lt;='club records'!$C$37)),"CR"," ")</f>
        <v xml:space="preserve"> </v>
      </c>
      <c r="R358" s="21" t="str">
        <f>IF(AND(A358=3000, OR(AND(D358='club records'!$B$39, E358&lt;='club records'!$C$39), AND(D358='club records'!$B$40, E358&lt;='club records'!$C$40), AND(D358='club records'!$B$41, E358&lt;='club records'!$C$41))),"CR"," ")</f>
        <v xml:space="preserve"> </v>
      </c>
      <c r="S358" s="21" t="str">
        <f>IF(AND(A358=5000, OR(AND(D358='club records'!$B$42, E358&lt;='club records'!$C$42), AND(D358='club records'!$B$43, E358&lt;='club records'!$C$43))),"CR"," ")</f>
        <v xml:space="preserve"> </v>
      </c>
      <c r="T358" s="21" t="str">
        <f>IF(AND(A358=10000, OR(AND(D358='club records'!$B$44, E358&lt;='club records'!$C$44), AND(D358='club records'!$B$45, E358&lt;='club records'!$C$45))),"CR"," ")</f>
        <v xml:space="preserve"> </v>
      </c>
      <c r="U358" s="22" t="str">
        <f>IF(AND(A358="high jump", OR(AND(D358='club records'!$F$1, E358&gt;='club records'!$G$1), AND(D358='club records'!$F$2, E358&gt;='club records'!$G$2), AND(D358='club records'!$F$3, E358&gt;='club records'!$G$3),AND(D358='club records'!$F$4, E358&gt;='club records'!$G$4), AND(D358='club records'!$F$5, E358&gt;='club records'!$G$5))), "CR", " ")</f>
        <v xml:space="preserve"> </v>
      </c>
      <c r="V358" s="22" t="str">
        <f>IF(AND(A358="long jump", OR(AND(D358='club records'!$F$6, E358&gt;='club records'!$G$6), AND(D358='club records'!$F$7, E358&gt;='club records'!$G$7), AND(D358='club records'!$F$8, E358&gt;='club records'!$G$8), AND(D358='club records'!$F$9, E358&gt;='club records'!$G$9), AND(D358='club records'!$F$10, E358&gt;='club records'!$G$10))), "CR", " ")</f>
        <v xml:space="preserve"> </v>
      </c>
      <c r="W358" s="22" t="str">
        <f>IF(AND(A358="triple jump", OR(AND(D358='club records'!$F$11, E358&gt;='club records'!$G$11), AND(D358='club records'!$F$12, E358&gt;='club records'!$G$12), AND(D358='club records'!$F$13, E358&gt;='club records'!$G$13), AND(D358='club records'!$F$14, E358&gt;='club records'!$G$14), AND(D358='club records'!$F$15, E358&gt;='club records'!$G$15))), "CR", " ")</f>
        <v xml:space="preserve"> </v>
      </c>
      <c r="X358" s="22" t="str">
        <f>IF(AND(A358="pole vault", OR(AND(D358='club records'!$F$16, E358&gt;='club records'!$G$16), AND(D358='club records'!$F$17, E358&gt;='club records'!$G$17), AND(D358='club records'!$F$18, E358&gt;='club records'!$G$18), AND(D358='club records'!$F$19, E358&gt;='club records'!$G$19), AND(D358='club records'!$F$20, E358&gt;='club records'!$G$20))), "CR", " ")</f>
        <v xml:space="preserve"> </v>
      </c>
      <c r="Y358" s="22" t="str">
        <f>IF(AND(A358="discus 0.75", AND(D358='club records'!$F$21, E358&gt;='club records'!$G$21)), "CR", " ")</f>
        <v xml:space="preserve"> </v>
      </c>
      <c r="Z358" s="22" t="str">
        <f>IF(AND(A358="discus 1", OR(AND(D358='club records'!$F$22, E358&gt;='club records'!$G$22), AND(D358='club records'!$F$23, E358&gt;='club records'!$G$23), AND(D358='club records'!$F$24, E358&gt;='club records'!$G$24), AND(D358='club records'!$F$25, E358&gt;='club records'!$G$25))), "CR", " ")</f>
        <v xml:space="preserve"> </v>
      </c>
      <c r="AA358" s="22" t="str">
        <f>IF(AND(A358="hammer 3", OR(AND(D358='club records'!$F$26, E358&gt;='club records'!$G$26), AND(D358='club records'!$F$27, E358&gt;='club records'!$G$27), AND(D358='club records'!$F$28, E358&gt;='club records'!$G$28))), "CR", " ")</f>
        <v xml:space="preserve"> </v>
      </c>
      <c r="AB358" s="22" t="str">
        <f>IF(AND(A358="hammer 4", OR(AND(D358='club records'!$F$29, E358&gt;='club records'!$G$29), AND(D358='club records'!$F$30, E358&gt;='club records'!$G$30))), "CR", " ")</f>
        <v xml:space="preserve"> </v>
      </c>
      <c r="AC358" s="22" t="str">
        <f>IF(AND(A358="javelin 400", AND(D358='club records'!$F$31, E358&gt;='club records'!$G$31)), "CR", " ")</f>
        <v xml:space="preserve"> </v>
      </c>
      <c r="AD358" s="22" t="str">
        <f>IF(AND(A358="javelin 500", OR(AND(D358='club records'!$F$32, E358&gt;='club records'!$G$32), AND(D358='club records'!$F$33, E358&gt;='club records'!$G$33))), "CR", " ")</f>
        <v xml:space="preserve"> </v>
      </c>
      <c r="AE358" s="22" t="str">
        <f>IF(AND(A358="javelin 600", OR(AND(D358='club records'!$F$34, E358&gt;='club records'!$G$34), AND(D358='club records'!$F$35, E358&gt;='club records'!$G$35))), "CR", " ")</f>
        <v xml:space="preserve"> </v>
      </c>
      <c r="AF358" s="22" t="str">
        <f>IF(AND(A358="shot 2.72", AND(D358='club records'!$F$36, E358&gt;='club records'!$G$36)), "CR", " ")</f>
        <v xml:space="preserve"> </v>
      </c>
      <c r="AG358" s="22" t="str">
        <f>IF(AND(A358="shot 3", OR(AND(D358='club records'!$F$37, E358&gt;='club records'!$G$37), AND(D358='club records'!$F$38, E358&gt;='club records'!$G$38))), "CR", " ")</f>
        <v xml:space="preserve"> </v>
      </c>
      <c r="AH358" s="22" t="str">
        <f>IF(AND(A358="shot 4", OR(AND(D358='club records'!$F$39, E358&gt;='club records'!$G$39), AND(D358='club records'!$F$40, E358&gt;='club records'!$G$40))), "CR", " ")</f>
        <v xml:space="preserve"> </v>
      </c>
      <c r="AI358" s="22" t="str">
        <f>IF(AND(A358="70H", AND(D358='club records'!$J$6, E358&lt;='club records'!$K$6)), "CR", " ")</f>
        <v xml:space="preserve"> </v>
      </c>
      <c r="AJ358" s="22" t="str">
        <f>IF(AND(A358="75H", AND(D358='club records'!$J$7, E358&lt;='club records'!$K$7)), "CR", " ")</f>
        <v xml:space="preserve"> </v>
      </c>
      <c r="AK358" s="22" t="str">
        <f>IF(AND(A358="80H", AND(D358='club records'!$J$8, E358&lt;='club records'!$K$8)), "CR", " ")</f>
        <v xml:space="preserve"> </v>
      </c>
      <c r="AL358" s="22" t="str">
        <f>IF(AND(A358="100H", OR(AND(D358='club records'!$J$9, E358&lt;='club records'!$K$9), AND(D358='club records'!$J$10, E358&lt;='club records'!$K$10))), "CR", " ")</f>
        <v xml:space="preserve"> </v>
      </c>
      <c r="AM358" s="22" t="str">
        <f>IF(AND(A358="300H", AND(D358='club records'!$J$11, E358&lt;='club records'!$K$11)), "CR", " ")</f>
        <v xml:space="preserve"> </v>
      </c>
      <c r="AN358" s="22" t="str">
        <f>IF(AND(A358="400H", OR(AND(D358='club records'!$J$12, E358&lt;='club records'!$K$12), AND(D358='club records'!$J$13, E358&lt;='club records'!$K$13), AND(D358='club records'!$J$14, E358&lt;='club records'!$K$14))), "CR", " ")</f>
        <v xml:space="preserve"> </v>
      </c>
      <c r="AO358" s="22" t="str">
        <f>IF(AND(A358="1500SC", OR(AND(D358='club records'!$J$15, E358&lt;='club records'!$K$15), AND(D358='club records'!$J$16, E358&lt;='club records'!$K$16))), "CR", " ")</f>
        <v xml:space="preserve"> </v>
      </c>
      <c r="AP358" s="22" t="str">
        <f>IF(AND(A358="2000SC", OR(AND(D358='club records'!$J$18, E358&lt;='club records'!$K$18), AND(D358='club records'!$J$19, E358&lt;='club records'!$K$19))), "CR", " ")</f>
        <v xml:space="preserve"> </v>
      </c>
      <c r="AQ358" s="22" t="str">
        <f>IF(AND(A358="3000SC", AND(D358='club records'!$J$21, E358&lt;='club records'!$K$21)), "CR", " ")</f>
        <v xml:space="preserve"> </v>
      </c>
      <c r="AR358" s="21" t="str">
        <f>IF(AND(A358="4x100", OR(AND(D358='club records'!$N$1, E358&lt;='club records'!$O$1), AND(D358='club records'!$N$2, E358&lt;='club records'!$O$2), AND(D358='club records'!$N$3, E358&lt;='club records'!$O$3), AND(D358='club records'!$N$4, E358&lt;='club records'!$O$4), AND(D358='club records'!$N$5, E358&lt;='club records'!$O$5))), "CR", " ")</f>
        <v xml:space="preserve"> </v>
      </c>
      <c r="AS358" s="21" t="str">
        <f>IF(AND(A358="4x200", OR(AND(D358='club records'!$N$6, E358&lt;='club records'!$O$6), AND(D358='club records'!$N$7, E358&lt;='club records'!$O$7), AND(D358='club records'!$N$8, E358&lt;='club records'!$O$8), AND(D358='club records'!$N$9, E358&lt;='club records'!$O$9), AND(D358='club records'!$N$10, E358&lt;='club records'!$O$10))), "CR", " ")</f>
        <v xml:space="preserve"> </v>
      </c>
      <c r="AT358" s="21" t="str">
        <f>IF(AND(A358="4x300", OR(AND(D358='club records'!$N$11, E358&lt;='club records'!$O$11), AND(D358='club records'!$N$12, E358&lt;='club records'!$O$12))), "CR", " ")</f>
        <v xml:space="preserve"> </v>
      </c>
      <c r="AU358" s="21" t="str">
        <f>IF(AND(A358="4x400", OR(AND(D358='club records'!$N$13, E358&lt;='club records'!$O$13), AND(D358='club records'!$N$14, E358&lt;='club records'!$O$14), AND(D358='club records'!$N$15, E358&lt;='club records'!$O$15))), "CR", " ")</f>
        <v xml:space="preserve"> </v>
      </c>
      <c r="AV358" s="21" t="str">
        <f>IF(AND(A358="3x800", OR(AND(D358='club records'!$N$16, E358&lt;='club records'!$O$16), AND(D358='club records'!$N$17, E358&lt;='club records'!$O$17), AND(D358='club records'!$N$18, E358&lt;='club records'!$O$18), AND(D358='club records'!$N$19, E358&lt;='club records'!$O$19))), "CR", " ")</f>
        <v xml:space="preserve"> </v>
      </c>
      <c r="AW358" s="21" t="str">
        <f>IF(AND(A358="pentathlon", OR(AND(D358='club records'!$N$21, E358&gt;='club records'!$O$21), AND(D358='club records'!$N$22, E358&gt;='club records'!$O$22), AND(D358='club records'!$N$23, E358&gt;='club records'!$O$23), AND(D358='club records'!$N$24, E358&gt;='club records'!$O$24), AND(D358='club records'!$N$25, E358&gt;='club records'!$O$25))), "CR", " ")</f>
        <v xml:space="preserve"> </v>
      </c>
      <c r="AX358" s="21" t="str">
        <f>IF(AND(A358="heptathlon", OR(AND(D358='club records'!$N$26, E358&gt;='club records'!$O$26), AND(D358='club records'!$N$27, E358&gt;='club records'!$O$27), AND(D358='club records'!$N$28, E358&gt;='club records'!$O$28), )), "CR", " ")</f>
        <v xml:space="preserve"> </v>
      </c>
    </row>
    <row r="359" spans="1:50" ht="15" x14ac:dyDescent="0.25">
      <c r="A359" s="2" t="s">
        <v>171</v>
      </c>
      <c r="B359" s="2" t="s">
        <v>80</v>
      </c>
      <c r="C359" s="2" t="s">
        <v>107</v>
      </c>
      <c r="D359" s="13" t="s">
        <v>50</v>
      </c>
      <c r="E359" s="14">
        <v>39.950000000000003</v>
      </c>
      <c r="F359" s="19">
        <v>43590</v>
      </c>
      <c r="G359" s="2" t="s">
        <v>339</v>
      </c>
      <c r="H359" s="2" t="s">
        <v>349</v>
      </c>
      <c r="I359" s="20" t="str">
        <f>IF(OR(K359="CR", J359="CR", L359="CR", M359="CR", N359="CR", O359="CR", P359="CR", Q359="CR", R359="CR", S359="CR",T359="CR", U359="CR", V359="CR", W359="CR", X359="CR", Y359="CR", Z359="CR", AA359="CR", AB359="CR", AC359="CR", AD359="CR", AE359="CR", AF359="CR", AG359="CR", AH359="CR", AI359="CR", AJ359="CR", AK359="CR", AL359="CR", AM359="CR", AN359="CR", AO359="CR", AP359="CR", AQ359="CR", AR359="CR", AS359="CR", AT359="CR", AU359="CR", AV359="CR", AW359="CR", AX359="CR"), "***CLUB RECORD***", "")</f>
        <v/>
      </c>
      <c r="J359" s="21" t="str">
        <f>IF(AND(A359=100, OR(AND(D359='club records'!$B$6, E359&lt;='club records'!$C$6), AND(D359='club records'!$B$7, E359&lt;='club records'!$C$7), AND(D359='club records'!$B$8, E359&lt;='club records'!$C$8), AND(D359='club records'!$B$9, E359&lt;='club records'!$C$9), AND(D359='club records'!$B$10, E359&lt;='club records'!$C$10))),"CR"," ")</f>
        <v xml:space="preserve"> </v>
      </c>
      <c r="K359" s="21" t="str">
        <f>IF(AND(A359=200, OR(AND(D359='club records'!$B$11, E359&lt;='club records'!$C$11), AND(D359='club records'!$B$12, E359&lt;='club records'!$C$12), AND(D359='club records'!$B$13, E359&lt;='club records'!$C$13), AND(D359='club records'!$B$14, E359&lt;='club records'!$C$14), AND(D359='club records'!$B$15, E359&lt;='club records'!$C$15))),"CR"," ")</f>
        <v xml:space="preserve"> </v>
      </c>
      <c r="L359" s="21" t="str">
        <f>IF(AND(A359=300, OR(AND(D359='club records'!$B$16, E359&lt;='club records'!$C$16), AND(D359='club records'!$B$17, E359&lt;='club records'!$C$17))),"CR"," ")</f>
        <v xml:space="preserve"> </v>
      </c>
      <c r="M359" s="21" t="str">
        <f>IF(AND(A359=400, OR(AND(D359='club records'!$B$19, E359&lt;='club records'!$C$19), AND(D359='club records'!$B$20, E359&lt;='club records'!$C$20), AND(D359='club records'!$B$21, E359&lt;='club records'!$C$21))),"CR"," ")</f>
        <v xml:space="preserve"> </v>
      </c>
      <c r="N359" s="21" t="str">
        <f>IF(AND(A359=800, OR(AND(D359='club records'!$B$22, E359&lt;='club records'!$C$22), AND(D359='club records'!$B$23, E359&lt;='club records'!$C$23), AND(D359='club records'!$B$24, E359&lt;='club records'!$C$24), AND(D359='club records'!$B$25, E359&lt;='club records'!$C$25), AND(D359='club records'!$B$26, E359&lt;='club records'!$C$26))),"CR"," ")</f>
        <v xml:space="preserve"> </v>
      </c>
      <c r="O359" s="21" t="str">
        <f>IF(AND(A359=1200, AND(D359='club records'!$B$28, E359&lt;='club records'!$C$28)),"CR"," ")</f>
        <v xml:space="preserve"> </v>
      </c>
      <c r="P359" s="21" t="str">
        <f>IF(AND(A359=1500, OR(AND(D359='club records'!$B$29, E359&lt;='club records'!$C$29), AND(D359='club records'!$B$30, E359&lt;='club records'!$C$30), AND(D359='club records'!$B$31, E359&lt;='club records'!$C$31), AND(D359='club records'!$B$32, E359&lt;='club records'!$C$32), AND(D359='club records'!$B$33, E359&lt;='club records'!$C$33))),"CR"," ")</f>
        <v xml:space="preserve"> </v>
      </c>
      <c r="Q359" s="21" t="str">
        <f>IF(AND(A359="1M", AND(D359='club records'!$B$37,E359&lt;='club records'!$C$37)),"CR"," ")</f>
        <v xml:space="preserve"> </v>
      </c>
      <c r="R359" s="21" t="str">
        <f>IF(AND(A359=3000, OR(AND(D359='club records'!$B$39, E359&lt;='club records'!$C$39), AND(D359='club records'!$B$40, E359&lt;='club records'!$C$40), AND(D359='club records'!$B$41, E359&lt;='club records'!$C$41))),"CR"," ")</f>
        <v xml:space="preserve"> </v>
      </c>
      <c r="S359" s="21" t="str">
        <f>IF(AND(A359=5000, OR(AND(D359='club records'!$B$42, E359&lt;='club records'!$C$42), AND(D359='club records'!$B$43, E359&lt;='club records'!$C$43))),"CR"," ")</f>
        <v xml:space="preserve"> </v>
      </c>
      <c r="T359" s="21" t="str">
        <f>IF(AND(A359=10000, OR(AND(D359='club records'!$B$44, E359&lt;='club records'!$C$44), AND(D359='club records'!$B$45, E359&lt;='club records'!$C$45))),"CR"," ")</f>
        <v xml:space="preserve"> </v>
      </c>
      <c r="U359" s="22" t="str">
        <f>IF(AND(A359="high jump", OR(AND(D359='club records'!$F$1, E359&gt;='club records'!$G$1), AND(D359='club records'!$F$2, E359&gt;='club records'!$G$2), AND(D359='club records'!$F$3, E359&gt;='club records'!$G$3),AND(D359='club records'!$F$4, E359&gt;='club records'!$G$4), AND(D359='club records'!$F$5, E359&gt;='club records'!$G$5))), "CR", " ")</f>
        <v xml:space="preserve"> </v>
      </c>
      <c r="V359" s="22" t="str">
        <f>IF(AND(A359="long jump", OR(AND(D359='club records'!$F$6, E359&gt;='club records'!$G$6), AND(D359='club records'!$F$7, E359&gt;='club records'!$G$7), AND(D359='club records'!$F$8, E359&gt;='club records'!$G$8), AND(D359='club records'!$F$9, E359&gt;='club records'!$G$9), AND(D359='club records'!$F$10, E359&gt;='club records'!$G$10))), "CR", " ")</f>
        <v xml:space="preserve"> </v>
      </c>
      <c r="W359" s="22" t="str">
        <f>IF(AND(A359="triple jump", OR(AND(D359='club records'!$F$11, E359&gt;='club records'!$G$11), AND(D359='club records'!$F$12, E359&gt;='club records'!$G$12), AND(D359='club records'!$F$13, E359&gt;='club records'!$G$13), AND(D359='club records'!$F$14, E359&gt;='club records'!$G$14), AND(D359='club records'!$F$15, E359&gt;='club records'!$G$15))), "CR", " ")</f>
        <v xml:space="preserve"> </v>
      </c>
      <c r="X359" s="22" t="str">
        <f>IF(AND(A359="pole vault", OR(AND(D359='club records'!$F$16, E359&gt;='club records'!$G$16), AND(D359='club records'!$F$17, E359&gt;='club records'!$G$17), AND(D359='club records'!$F$18, E359&gt;='club records'!$G$18), AND(D359='club records'!$F$19, E359&gt;='club records'!$G$19), AND(D359='club records'!$F$20, E359&gt;='club records'!$G$20))), "CR", " ")</f>
        <v xml:space="preserve"> </v>
      </c>
      <c r="Y359" s="22" t="str">
        <f>IF(AND(A359="discus 0.75", AND(D359='club records'!$F$21, E359&gt;='club records'!$G$21)), "CR", " ")</f>
        <v xml:space="preserve"> </v>
      </c>
      <c r="Z359" s="22" t="str">
        <f>IF(AND(A359="discus 1", OR(AND(D359='club records'!$F$22, E359&gt;='club records'!$G$22), AND(D359='club records'!$F$23, E359&gt;='club records'!$G$23), AND(D359='club records'!$F$24, E359&gt;='club records'!$G$24), AND(D359='club records'!$F$25, E359&gt;='club records'!$G$25))), "CR", " ")</f>
        <v xml:space="preserve"> </v>
      </c>
      <c r="AA359" s="22" t="str">
        <f>IF(AND(A359="hammer 3", OR(AND(D359='club records'!$F$26, E359&gt;='club records'!$G$26), AND(D359='club records'!$F$27, E359&gt;='club records'!$G$27), AND(D359='club records'!$F$28, E359&gt;='club records'!$G$28))), "CR", " ")</f>
        <v xml:space="preserve"> </v>
      </c>
      <c r="AB359" s="22" t="str">
        <f>IF(AND(A359="hammer 4", OR(AND(D359='club records'!$F$29, E359&gt;='club records'!$G$29), AND(D359='club records'!$F$30, E359&gt;='club records'!$G$30))), "CR", " ")</f>
        <v xml:space="preserve"> </v>
      </c>
      <c r="AC359" s="22" t="str">
        <f>IF(AND(A359="javelin 400", AND(D359='club records'!$F$31, E359&gt;='club records'!$G$31)), "CR", " ")</f>
        <v xml:space="preserve"> </v>
      </c>
      <c r="AD359" s="22" t="str">
        <f>IF(AND(A359="javelin 500", OR(AND(D359='club records'!$F$32, E359&gt;='club records'!$G$32), AND(D359='club records'!$F$33, E359&gt;='club records'!$G$33))), "CR", " ")</f>
        <v xml:space="preserve"> </v>
      </c>
      <c r="AE359" s="22" t="str">
        <f>IF(AND(A359="javelin 600", OR(AND(D359='club records'!$F$34, E359&gt;='club records'!$G$34), AND(D359='club records'!$F$35, E359&gt;='club records'!$G$35))), "CR", " ")</f>
        <v xml:space="preserve"> </v>
      </c>
      <c r="AF359" s="22" t="str">
        <f>IF(AND(A359="shot 2.72", AND(D359='club records'!$F$36, E359&gt;='club records'!$G$36)), "CR", " ")</f>
        <v xml:space="preserve"> </v>
      </c>
      <c r="AG359" s="22" t="str">
        <f>IF(AND(A359="shot 3", OR(AND(D359='club records'!$F$37, E359&gt;='club records'!$G$37), AND(D359='club records'!$F$38, E359&gt;='club records'!$G$38))), "CR", " ")</f>
        <v xml:space="preserve"> </v>
      </c>
      <c r="AH359" s="22" t="str">
        <f>IF(AND(A359="shot 4", OR(AND(D359='club records'!$F$39, E359&gt;='club records'!$G$39), AND(D359='club records'!$F$40, E359&gt;='club records'!$G$40))), "CR", " ")</f>
        <v xml:space="preserve"> </v>
      </c>
      <c r="AI359" s="22" t="str">
        <f>IF(AND(A359="70H", AND(D359='club records'!$J$6, E359&lt;='club records'!$K$6)), "CR", " ")</f>
        <v xml:space="preserve"> </v>
      </c>
      <c r="AJ359" s="22" t="str">
        <f>IF(AND(A359="75H", AND(D359='club records'!$J$7, E359&lt;='club records'!$K$7)), "CR", " ")</f>
        <v xml:space="preserve"> </v>
      </c>
      <c r="AK359" s="22" t="str">
        <f>IF(AND(A359="80H", AND(D359='club records'!$J$8, E359&lt;='club records'!$K$8)), "CR", " ")</f>
        <v xml:space="preserve"> </v>
      </c>
      <c r="AL359" s="22" t="str">
        <f>IF(AND(A359="100H", OR(AND(D359='club records'!$J$9, E359&lt;='club records'!$K$9), AND(D359='club records'!$J$10, E359&lt;='club records'!$K$10))), "CR", " ")</f>
        <v xml:space="preserve"> </v>
      </c>
      <c r="AM359" s="22" t="str">
        <f>IF(AND(A359="300H", AND(D359='club records'!$J$11, E359&lt;='club records'!$K$11)), "CR", " ")</f>
        <v xml:space="preserve"> </v>
      </c>
      <c r="AN359" s="22" t="str">
        <f>IF(AND(A359="400H", OR(AND(D359='club records'!$J$12, E359&lt;='club records'!$K$12), AND(D359='club records'!$J$13, E359&lt;='club records'!$K$13), AND(D359='club records'!$J$14, E359&lt;='club records'!$K$14))), "CR", " ")</f>
        <v xml:space="preserve"> </v>
      </c>
      <c r="AO359" s="22" t="str">
        <f>IF(AND(A359="1500SC", OR(AND(D359='club records'!$J$15, E359&lt;='club records'!$K$15), AND(D359='club records'!$J$16, E359&lt;='club records'!$K$16))), "CR", " ")</f>
        <v xml:space="preserve"> </v>
      </c>
      <c r="AP359" s="22" t="str">
        <f>IF(AND(A359="2000SC", OR(AND(D359='club records'!$J$18, E359&lt;='club records'!$K$18), AND(D359='club records'!$J$19, E359&lt;='club records'!$K$19))), "CR", " ")</f>
        <v xml:space="preserve"> </v>
      </c>
      <c r="AQ359" s="22" t="str">
        <f>IF(AND(A359="3000SC", AND(D359='club records'!$J$21, E359&lt;='club records'!$K$21)), "CR", " ")</f>
        <v xml:space="preserve"> </v>
      </c>
      <c r="AR359" s="21" t="str">
        <f>IF(AND(A359="4x100", OR(AND(D359='club records'!$N$1, E359&lt;='club records'!$O$1), AND(D359='club records'!$N$2, E359&lt;='club records'!$O$2), AND(D359='club records'!$N$3, E359&lt;='club records'!$O$3), AND(D359='club records'!$N$4, E359&lt;='club records'!$O$4), AND(D359='club records'!$N$5, E359&lt;='club records'!$O$5))), "CR", " ")</f>
        <v xml:space="preserve"> </v>
      </c>
      <c r="AS359" s="21" t="str">
        <f>IF(AND(A359="4x200", OR(AND(D359='club records'!$N$6, E359&lt;='club records'!$O$6), AND(D359='club records'!$N$7, E359&lt;='club records'!$O$7), AND(D359='club records'!$N$8, E359&lt;='club records'!$O$8), AND(D359='club records'!$N$9, E359&lt;='club records'!$O$9), AND(D359='club records'!$N$10, E359&lt;='club records'!$O$10))), "CR", " ")</f>
        <v xml:space="preserve"> </v>
      </c>
      <c r="AT359" s="21" t="str">
        <f>IF(AND(A359="4x300", OR(AND(D359='club records'!$N$11, E359&lt;='club records'!$O$11), AND(D359='club records'!$N$12, E359&lt;='club records'!$O$12))), "CR", " ")</f>
        <v xml:space="preserve"> </v>
      </c>
      <c r="AU359" s="21" t="str">
        <f>IF(AND(A359="4x400", OR(AND(D359='club records'!$N$13, E359&lt;='club records'!$O$13), AND(D359='club records'!$N$14, E359&lt;='club records'!$O$14), AND(D359='club records'!$N$15, E359&lt;='club records'!$O$15))), "CR", " ")</f>
        <v xml:space="preserve"> </v>
      </c>
      <c r="AV359" s="21" t="str">
        <f>IF(AND(A359="3x800", OR(AND(D359='club records'!$N$16, E359&lt;='club records'!$O$16), AND(D359='club records'!$N$17, E359&lt;='club records'!$O$17), AND(D359='club records'!$N$18, E359&lt;='club records'!$O$18), AND(D359='club records'!$N$19, E359&lt;='club records'!$O$19))), "CR", " ")</f>
        <v xml:space="preserve"> </v>
      </c>
      <c r="AW359" s="21" t="str">
        <f>IF(AND(A359="pentathlon", OR(AND(D359='club records'!$N$21, E359&gt;='club records'!$O$21), AND(D359='club records'!$N$22, E359&gt;='club records'!$O$22), AND(D359='club records'!$N$23, E359&gt;='club records'!$O$23), AND(D359='club records'!$N$24, E359&gt;='club records'!$O$24), AND(D359='club records'!$N$25, E359&gt;='club records'!$O$25))), "CR", " ")</f>
        <v xml:space="preserve"> </v>
      </c>
      <c r="AX359" s="21" t="str">
        <f>IF(AND(A359="heptathlon", OR(AND(D359='club records'!$N$26, E359&gt;='club records'!$O$26), AND(D359='club records'!$N$27, E359&gt;='club records'!$O$27), AND(D359='club records'!$N$28, E359&gt;='club records'!$O$28), )), "CR", " ")</f>
        <v xml:space="preserve"> </v>
      </c>
    </row>
    <row r="360" spans="1:50" ht="15" x14ac:dyDescent="0.25">
      <c r="A360" s="2" t="s">
        <v>176</v>
      </c>
      <c r="B360" s="2" t="s">
        <v>54</v>
      </c>
      <c r="C360" s="2" t="s">
        <v>55</v>
      </c>
      <c r="D360" s="13" t="s">
        <v>50</v>
      </c>
      <c r="E360" s="14">
        <v>25.1</v>
      </c>
      <c r="F360" s="19">
        <v>43632</v>
      </c>
      <c r="G360" s="2" t="s">
        <v>415</v>
      </c>
      <c r="H360" s="2" t="s">
        <v>452</v>
      </c>
      <c r="I360" s="20" t="str">
        <f>IF(OR(K360="CR", J360="CR", L360="CR", M360="CR", N360="CR", O360="CR", P360="CR", Q360="CR", R360="CR", S360="CR",T360="CR", U360="CR", V360="CR", W360="CR", X360="CR", Y360="CR", Z360="CR", AA360="CR", AB360="CR", AC360="CR", AD360="CR", AE360="CR", AF360="CR", AG360="CR", AH360="CR", AI360="CR", AJ360="CR", AK360="CR", AL360="CR", AM360="CR", AN360="CR", AO360="CR", AP360="CR", AQ360="CR", AR360="CR", AS360="CR", AT360="CR", AU360="CR", AV360="CR", AW360="CR", AX360="CR"), "***CLUB RECORD***", "")</f>
        <v/>
      </c>
      <c r="J360" s="21" t="str">
        <f>IF(AND(A360=100, OR(AND(D360='club records'!$B$6, E360&lt;='club records'!$C$6), AND(D360='club records'!$B$7, E360&lt;='club records'!$C$7), AND(D360='club records'!$B$8, E360&lt;='club records'!$C$8), AND(D360='club records'!$B$9, E360&lt;='club records'!$C$9), AND(D360='club records'!$B$10, E360&lt;='club records'!$C$10))),"CR"," ")</f>
        <v xml:space="preserve"> </v>
      </c>
      <c r="K360" s="21" t="str">
        <f>IF(AND(A360=200, OR(AND(D360='club records'!$B$11, E360&lt;='club records'!$C$11), AND(D360='club records'!$B$12, E360&lt;='club records'!$C$12), AND(D360='club records'!$B$13, E360&lt;='club records'!$C$13), AND(D360='club records'!$B$14, E360&lt;='club records'!$C$14), AND(D360='club records'!$B$15, E360&lt;='club records'!$C$15))),"CR"," ")</f>
        <v xml:space="preserve"> </v>
      </c>
      <c r="L360" s="21" t="str">
        <f>IF(AND(A360=300, OR(AND(D360='club records'!$B$16, E360&lt;='club records'!$C$16), AND(D360='club records'!$B$17, E360&lt;='club records'!$C$17))),"CR"," ")</f>
        <v xml:space="preserve"> </v>
      </c>
      <c r="M360" s="21" t="str">
        <f>IF(AND(A360=400, OR(AND(D360='club records'!$B$19, E360&lt;='club records'!$C$19), AND(D360='club records'!$B$20, E360&lt;='club records'!$C$20), AND(D360='club records'!$B$21, E360&lt;='club records'!$C$21))),"CR"," ")</f>
        <v xml:space="preserve"> </v>
      </c>
      <c r="N360" s="21" t="str">
        <f>IF(AND(A360=800, OR(AND(D360='club records'!$B$22, E360&lt;='club records'!$C$22), AND(D360='club records'!$B$23, E360&lt;='club records'!$C$23), AND(D360='club records'!$B$24, E360&lt;='club records'!$C$24), AND(D360='club records'!$B$25, E360&lt;='club records'!$C$25), AND(D360='club records'!$B$26, E360&lt;='club records'!$C$26))),"CR"," ")</f>
        <v xml:space="preserve"> </v>
      </c>
      <c r="O360" s="21" t="str">
        <f>IF(AND(A360=1200, AND(D360='club records'!$B$28, E360&lt;='club records'!$C$28)),"CR"," ")</f>
        <v xml:space="preserve"> </v>
      </c>
      <c r="P360" s="21" t="str">
        <f>IF(AND(A360=1500, OR(AND(D360='club records'!$B$29, E360&lt;='club records'!$C$29), AND(D360='club records'!$B$30, E360&lt;='club records'!$C$30), AND(D360='club records'!$B$31, E360&lt;='club records'!$C$31), AND(D360='club records'!$B$32, E360&lt;='club records'!$C$32), AND(D360='club records'!$B$33, E360&lt;='club records'!$C$33))),"CR"," ")</f>
        <v xml:space="preserve"> </v>
      </c>
      <c r="Q360" s="21" t="str">
        <f>IF(AND(A360="1M", AND(D360='club records'!$B$37,E360&lt;='club records'!$C$37)),"CR"," ")</f>
        <v xml:space="preserve"> </v>
      </c>
      <c r="R360" s="21" t="str">
        <f>IF(AND(A360=3000, OR(AND(D360='club records'!$B$39, E360&lt;='club records'!$C$39), AND(D360='club records'!$B$40, E360&lt;='club records'!$C$40), AND(D360='club records'!$B$41, E360&lt;='club records'!$C$41))),"CR"," ")</f>
        <v xml:space="preserve"> </v>
      </c>
      <c r="S360" s="21" t="str">
        <f>IF(AND(A360=5000, OR(AND(D360='club records'!$B$42, E360&lt;='club records'!$C$42), AND(D360='club records'!$B$43, E360&lt;='club records'!$C$43))),"CR"," ")</f>
        <v xml:space="preserve"> </v>
      </c>
      <c r="T360" s="21" t="str">
        <f>IF(AND(A360=10000, OR(AND(D360='club records'!$B$44, E360&lt;='club records'!$C$44), AND(D360='club records'!$B$45, E360&lt;='club records'!$C$45))),"CR"," ")</f>
        <v xml:space="preserve"> </v>
      </c>
      <c r="U360" s="22" t="str">
        <f>IF(AND(A360="high jump", OR(AND(D360='club records'!$F$1, E360&gt;='club records'!$G$1), AND(D360='club records'!$F$2, E360&gt;='club records'!$G$2), AND(D360='club records'!$F$3, E360&gt;='club records'!$G$3),AND(D360='club records'!$F$4, E360&gt;='club records'!$G$4), AND(D360='club records'!$F$5, E360&gt;='club records'!$G$5))), "CR", " ")</f>
        <v xml:space="preserve"> </v>
      </c>
      <c r="V360" s="22" t="str">
        <f>IF(AND(A360="long jump", OR(AND(D360='club records'!$F$6, E360&gt;='club records'!$G$6), AND(D360='club records'!$F$7, E360&gt;='club records'!$G$7), AND(D360='club records'!$F$8, E360&gt;='club records'!$G$8), AND(D360='club records'!$F$9, E360&gt;='club records'!$G$9), AND(D360='club records'!$F$10, E360&gt;='club records'!$G$10))), "CR", " ")</f>
        <v xml:space="preserve"> </v>
      </c>
      <c r="W360" s="22" t="str">
        <f>IF(AND(A360="triple jump", OR(AND(D360='club records'!$F$11, E360&gt;='club records'!$G$11), AND(D360='club records'!$F$12, E360&gt;='club records'!$G$12), AND(D360='club records'!$F$13, E360&gt;='club records'!$G$13), AND(D360='club records'!$F$14, E360&gt;='club records'!$G$14), AND(D360='club records'!$F$15, E360&gt;='club records'!$G$15))), "CR", " ")</f>
        <v xml:space="preserve"> </v>
      </c>
      <c r="X360" s="22" t="str">
        <f>IF(AND(A360="pole vault", OR(AND(D360='club records'!$F$16, E360&gt;='club records'!$G$16), AND(D360='club records'!$F$17, E360&gt;='club records'!$G$17), AND(D360='club records'!$F$18, E360&gt;='club records'!$G$18), AND(D360='club records'!$F$19, E360&gt;='club records'!$G$19), AND(D360='club records'!$F$20, E360&gt;='club records'!$G$20))), "CR", " ")</f>
        <v xml:space="preserve"> </v>
      </c>
      <c r="Y360" s="22" t="str">
        <f>IF(AND(A360="discus 0.75", AND(D360='club records'!$F$21, E360&gt;='club records'!$G$21)), "CR", " ")</f>
        <v xml:space="preserve"> </v>
      </c>
      <c r="Z360" s="22" t="str">
        <f>IF(AND(A360="discus 1", OR(AND(D360='club records'!$F$22, E360&gt;='club records'!$G$22), AND(D360='club records'!$F$23, E360&gt;='club records'!$G$23), AND(D360='club records'!$F$24, E360&gt;='club records'!$G$24), AND(D360='club records'!$F$25, E360&gt;='club records'!$G$25))), "CR", " ")</f>
        <v xml:space="preserve"> </v>
      </c>
      <c r="AA360" s="22" t="str">
        <f>IF(AND(A360="hammer 3", OR(AND(D360='club records'!$F$26, E360&gt;='club records'!$G$26), AND(D360='club records'!$F$27, E360&gt;='club records'!$G$27), AND(D360='club records'!$F$28, E360&gt;='club records'!$G$28))), "CR", " ")</f>
        <v xml:space="preserve"> </v>
      </c>
      <c r="AB360" s="22" t="str">
        <f>IF(AND(A360="hammer 4", OR(AND(D360='club records'!$F$29, E360&gt;='club records'!$G$29), AND(D360='club records'!$F$30, E360&gt;='club records'!$G$30))), "CR", " ")</f>
        <v xml:space="preserve"> </v>
      </c>
      <c r="AC360" s="22" t="str">
        <f>IF(AND(A360="javelin 400", AND(D360='club records'!$F$31, E360&gt;='club records'!$G$31)), "CR", " ")</f>
        <v xml:space="preserve"> </v>
      </c>
      <c r="AD360" s="22" t="str">
        <f>IF(AND(A360="javelin 500", OR(AND(D360='club records'!$F$32, E360&gt;='club records'!$G$32), AND(D360='club records'!$F$33, E360&gt;='club records'!$G$33))), "CR", " ")</f>
        <v xml:space="preserve"> </v>
      </c>
      <c r="AE360" s="22" t="str">
        <f>IF(AND(A360="javelin 600", OR(AND(D360='club records'!$F$34, E360&gt;='club records'!$G$34), AND(D360='club records'!$F$35, E360&gt;='club records'!$G$35))), "CR", " ")</f>
        <v xml:space="preserve"> </v>
      </c>
      <c r="AF360" s="22" t="str">
        <f>IF(AND(A360="shot 2.72", AND(D360='club records'!$F$36, E360&gt;='club records'!$G$36)), "CR", " ")</f>
        <v xml:space="preserve"> </v>
      </c>
      <c r="AG360" s="22" t="str">
        <f>IF(AND(A360="shot 3", OR(AND(D360='club records'!$F$37, E360&gt;='club records'!$G$37), AND(D360='club records'!$F$38, E360&gt;='club records'!$G$38))), "CR", " ")</f>
        <v xml:space="preserve"> </v>
      </c>
      <c r="AH360" s="22" t="str">
        <f>IF(AND(A360="shot 4", OR(AND(D360='club records'!$F$39, E360&gt;='club records'!$G$39), AND(D360='club records'!$F$40, E360&gt;='club records'!$G$40))), "CR", " ")</f>
        <v xml:space="preserve"> </v>
      </c>
      <c r="AI360" s="22" t="str">
        <f>IF(AND(A360="70H", AND(D360='club records'!$J$6, E360&lt;='club records'!$K$6)), "CR", " ")</f>
        <v xml:space="preserve"> </v>
      </c>
      <c r="AJ360" s="22" t="str">
        <f>IF(AND(A360="75H", AND(D360='club records'!$J$7, E360&lt;='club records'!$K$7)), "CR", " ")</f>
        <v xml:space="preserve"> </v>
      </c>
      <c r="AK360" s="22" t="str">
        <f>IF(AND(A360="80H", AND(D360='club records'!$J$8, E360&lt;='club records'!$K$8)), "CR", " ")</f>
        <v xml:space="preserve"> </v>
      </c>
      <c r="AL360" s="22" t="str">
        <f>IF(AND(A360="100H", OR(AND(D360='club records'!$J$9, E360&lt;='club records'!$K$9), AND(D360='club records'!$J$10, E360&lt;='club records'!$K$10))), "CR", " ")</f>
        <v xml:space="preserve"> </v>
      </c>
      <c r="AM360" s="22" t="str">
        <f>IF(AND(A360="300H", AND(D360='club records'!$J$11, E360&lt;='club records'!$K$11)), "CR", " ")</f>
        <v xml:space="preserve"> </v>
      </c>
      <c r="AN360" s="22" t="str">
        <f>IF(AND(A360="400H", OR(AND(D360='club records'!$J$12, E360&lt;='club records'!$K$12), AND(D360='club records'!$J$13, E360&lt;='club records'!$K$13), AND(D360='club records'!$J$14, E360&lt;='club records'!$K$14))), "CR", " ")</f>
        <v xml:space="preserve"> </v>
      </c>
      <c r="AO360" s="22" t="str">
        <f>IF(AND(A360="1500SC", OR(AND(D360='club records'!$J$15, E360&lt;='club records'!$K$15), AND(D360='club records'!$J$16, E360&lt;='club records'!$K$16))), "CR", " ")</f>
        <v xml:space="preserve"> </v>
      </c>
      <c r="AP360" s="22" t="str">
        <f>IF(AND(A360="2000SC", OR(AND(D360='club records'!$J$18, E360&lt;='club records'!$K$18), AND(D360='club records'!$J$19, E360&lt;='club records'!$K$19))), "CR", " ")</f>
        <v xml:space="preserve"> </v>
      </c>
      <c r="AQ360" s="22" t="str">
        <f>IF(AND(A360="3000SC", AND(D360='club records'!$J$21, E360&lt;='club records'!$K$21)), "CR", " ")</f>
        <v xml:space="preserve"> </v>
      </c>
      <c r="AR360" s="21" t="str">
        <f>IF(AND(A360="4x100", OR(AND(D360='club records'!$N$1, E360&lt;='club records'!$O$1), AND(D360='club records'!$N$2, E360&lt;='club records'!$O$2), AND(D360='club records'!$N$3, E360&lt;='club records'!$O$3), AND(D360='club records'!$N$4, E360&lt;='club records'!$O$4), AND(D360='club records'!$N$5, E360&lt;='club records'!$O$5))), "CR", " ")</f>
        <v xml:space="preserve"> </v>
      </c>
      <c r="AS360" s="21" t="str">
        <f>IF(AND(A360="4x200", OR(AND(D360='club records'!$N$6, E360&lt;='club records'!$O$6), AND(D360='club records'!$N$7, E360&lt;='club records'!$O$7), AND(D360='club records'!$N$8, E360&lt;='club records'!$O$8), AND(D360='club records'!$N$9, E360&lt;='club records'!$O$9), AND(D360='club records'!$N$10, E360&lt;='club records'!$O$10))), "CR", " ")</f>
        <v xml:space="preserve"> </v>
      </c>
      <c r="AT360" s="21" t="str">
        <f>IF(AND(A360="4x300", OR(AND(D360='club records'!$N$11, E360&lt;='club records'!$O$11), AND(D360='club records'!$N$12, E360&lt;='club records'!$O$12))), "CR", " ")</f>
        <v xml:space="preserve"> </v>
      </c>
      <c r="AU360" s="21" t="str">
        <f>IF(AND(A360="4x400", OR(AND(D360='club records'!$N$13, E360&lt;='club records'!$O$13), AND(D360='club records'!$N$14, E360&lt;='club records'!$O$14), AND(D360='club records'!$N$15, E360&lt;='club records'!$O$15))), "CR", " ")</f>
        <v xml:space="preserve"> </v>
      </c>
      <c r="AV360" s="21" t="str">
        <f>IF(AND(A360="3x800", OR(AND(D360='club records'!$N$16, E360&lt;='club records'!$O$16), AND(D360='club records'!$N$17, E360&lt;='club records'!$O$17), AND(D360='club records'!$N$18, E360&lt;='club records'!$O$18), AND(D360='club records'!$N$19, E360&lt;='club records'!$O$19))), "CR", " ")</f>
        <v xml:space="preserve"> </v>
      </c>
      <c r="AW360" s="21" t="str">
        <f>IF(AND(A360="pentathlon", OR(AND(D360='club records'!$N$21, E360&gt;='club records'!$O$21), AND(D360='club records'!$N$22, E360&gt;='club records'!$O$22), AND(D360='club records'!$N$23, E360&gt;='club records'!$O$23), AND(D360='club records'!$N$24, E360&gt;='club records'!$O$24), AND(D360='club records'!$N$25, E360&gt;='club records'!$O$25))), "CR", " ")</f>
        <v xml:space="preserve"> </v>
      </c>
      <c r="AX360" s="21" t="str">
        <f>IF(AND(A360="heptathlon", OR(AND(D360='club records'!$N$26, E360&gt;='club records'!$O$26), AND(D360='club records'!$N$27, E360&gt;='club records'!$O$27), AND(D360='club records'!$N$28, E360&gt;='club records'!$O$28), )), "CR", " ")</f>
        <v xml:space="preserve"> </v>
      </c>
    </row>
    <row r="361" spans="1:50" ht="15" x14ac:dyDescent="0.25">
      <c r="A361" s="2" t="s">
        <v>41</v>
      </c>
      <c r="B361" s="2" t="s">
        <v>60</v>
      </c>
      <c r="C361" s="2" t="s">
        <v>61</v>
      </c>
      <c r="D361" s="13" t="s">
        <v>50</v>
      </c>
      <c r="E361" s="14">
        <v>1.45</v>
      </c>
      <c r="F361" s="23">
        <v>43590</v>
      </c>
      <c r="G361" s="2" t="s">
        <v>339</v>
      </c>
      <c r="H361" s="2" t="s">
        <v>349</v>
      </c>
      <c r="I361" s="20" t="str">
        <f>IF(OR(K361="CR", J361="CR", L361="CR", M361="CR", N361="CR", O361="CR", P361="CR", Q361="CR", R361="CR", S361="CR",T361="CR", U361="CR", V361="CR", W361="CR", X361="CR", Y361="CR", Z361="CR", AA361="CR", AB361="CR", AC361="CR", AD361="CR", AE361="CR", AF361="CR", AG361="CR", AH361="CR", AI361="CR", AJ361="CR", AK361="CR", AL361="CR", AM361="CR", AN361="CR", AO361="CR", AP361="CR", AQ361="CR", AR361="CR", AS361="CR", AT361="CR", AU361="CR", AV361="CR", AW361="CR", AX361="CR"), "***CLUB RECORD***", "")</f>
        <v/>
      </c>
      <c r="J361" s="21" t="str">
        <f>IF(AND(A361=100, OR(AND(D361='club records'!$B$6, E361&lt;='club records'!$C$6), AND(D361='club records'!$B$7, E361&lt;='club records'!$C$7), AND(D361='club records'!$B$8, E361&lt;='club records'!$C$8), AND(D361='club records'!$B$9, E361&lt;='club records'!$C$9), AND(D361='club records'!$B$10, E361&lt;='club records'!$C$10))),"CR"," ")</f>
        <v xml:space="preserve"> </v>
      </c>
      <c r="K361" s="21" t="str">
        <f>IF(AND(A361=200, OR(AND(D361='club records'!$B$11, E361&lt;='club records'!$C$11), AND(D361='club records'!$B$12, E361&lt;='club records'!$C$12), AND(D361='club records'!$B$13, E361&lt;='club records'!$C$13), AND(D361='club records'!$B$14, E361&lt;='club records'!$C$14), AND(D361='club records'!$B$15, E361&lt;='club records'!$C$15))),"CR"," ")</f>
        <v xml:space="preserve"> </v>
      </c>
      <c r="L361" s="21" t="str">
        <f>IF(AND(A361=300, OR(AND(D361='club records'!$B$16, E361&lt;='club records'!$C$16), AND(D361='club records'!$B$17, E361&lt;='club records'!$C$17))),"CR"," ")</f>
        <v xml:space="preserve"> </v>
      </c>
      <c r="M361" s="21" t="str">
        <f>IF(AND(A361=400, OR(AND(D361='club records'!$B$19, E361&lt;='club records'!$C$19), AND(D361='club records'!$B$20, E361&lt;='club records'!$C$20), AND(D361='club records'!$B$21, E361&lt;='club records'!$C$21))),"CR"," ")</f>
        <v xml:space="preserve"> </v>
      </c>
      <c r="N361" s="21" t="str">
        <f>IF(AND(A361=800, OR(AND(D361='club records'!$B$22, E361&lt;='club records'!$C$22), AND(D361='club records'!$B$23, E361&lt;='club records'!$C$23), AND(D361='club records'!$B$24, E361&lt;='club records'!$C$24), AND(D361='club records'!$B$25, E361&lt;='club records'!$C$25), AND(D361='club records'!$B$26, E361&lt;='club records'!$C$26))),"CR"," ")</f>
        <v xml:space="preserve"> </v>
      </c>
      <c r="O361" s="21" t="str">
        <f>IF(AND(A361=1200, AND(D361='club records'!$B$28, E361&lt;='club records'!$C$28)),"CR"," ")</f>
        <v xml:space="preserve"> </v>
      </c>
      <c r="P361" s="21" t="str">
        <f>IF(AND(A361=1500, OR(AND(D361='club records'!$B$29, E361&lt;='club records'!$C$29), AND(D361='club records'!$B$30, E361&lt;='club records'!$C$30), AND(D361='club records'!$B$31, E361&lt;='club records'!$C$31), AND(D361='club records'!$B$32, E361&lt;='club records'!$C$32), AND(D361='club records'!$B$33, E361&lt;='club records'!$C$33))),"CR"," ")</f>
        <v xml:space="preserve"> </v>
      </c>
      <c r="Q361" s="21" t="str">
        <f>IF(AND(A361="1M", AND(D361='club records'!$B$37,E361&lt;='club records'!$C$37)),"CR"," ")</f>
        <v xml:space="preserve"> </v>
      </c>
      <c r="R361" s="21" t="str">
        <f>IF(AND(A361=3000, OR(AND(D361='club records'!$B$39, E361&lt;='club records'!$C$39), AND(D361='club records'!$B$40, E361&lt;='club records'!$C$40), AND(D361='club records'!$B$41, E361&lt;='club records'!$C$41))),"CR"," ")</f>
        <v xml:space="preserve"> </v>
      </c>
      <c r="S361" s="21" t="str">
        <f>IF(AND(A361=5000, OR(AND(D361='club records'!$B$42, E361&lt;='club records'!$C$42), AND(D361='club records'!$B$43, E361&lt;='club records'!$C$43))),"CR"," ")</f>
        <v xml:space="preserve"> </v>
      </c>
      <c r="T361" s="21" t="str">
        <f>IF(AND(A361=10000, OR(AND(D361='club records'!$B$44, E361&lt;='club records'!$C$44), AND(D361='club records'!$B$45, E361&lt;='club records'!$C$45))),"CR"," ")</f>
        <v xml:space="preserve"> </v>
      </c>
      <c r="U361" s="22" t="str">
        <f>IF(AND(A361="high jump", OR(AND(D361='club records'!$F$1, E361&gt;='club records'!$G$1), AND(D361='club records'!$F$2, E361&gt;='club records'!$G$2), AND(D361='club records'!$F$3, E361&gt;='club records'!$G$3),AND(D361='club records'!$F$4, E361&gt;='club records'!$G$4), AND(D361='club records'!$F$5, E361&gt;='club records'!$G$5))), "CR", " ")</f>
        <v xml:space="preserve"> </v>
      </c>
      <c r="V361" s="22" t="str">
        <f>IF(AND(A361="long jump", OR(AND(D361='club records'!$F$6, E361&gt;='club records'!$G$6), AND(D361='club records'!$F$7, E361&gt;='club records'!$G$7), AND(D361='club records'!$F$8, E361&gt;='club records'!$G$8), AND(D361='club records'!$F$9, E361&gt;='club records'!$G$9), AND(D361='club records'!$F$10, E361&gt;='club records'!$G$10))), "CR", " ")</f>
        <v xml:space="preserve"> </v>
      </c>
      <c r="W361" s="22" t="str">
        <f>IF(AND(A361="triple jump", OR(AND(D361='club records'!$F$11, E361&gt;='club records'!$G$11), AND(D361='club records'!$F$12, E361&gt;='club records'!$G$12), AND(D361='club records'!$F$13, E361&gt;='club records'!$G$13), AND(D361='club records'!$F$14, E361&gt;='club records'!$G$14), AND(D361='club records'!$F$15, E361&gt;='club records'!$G$15))), "CR", " ")</f>
        <v xml:space="preserve"> </v>
      </c>
      <c r="X361" s="22" t="str">
        <f>IF(AND(A361="pole vault", OR(AND(D361='club records'!$F$16, E361&gt;='club records'!$G$16), AND(D361='club records'!$F$17, E361&gt;='club records'!$G$17), AND(D361='club records'!$F$18, E361&gt;='club records'!$G$18), AND(D361='club records'!$F$19, E361&gt;='club records'!$G$19), AND(D361='club records'!$F$20, E361&gt;='club records'!$G$20))), "CR", " ")</f>
        <v xml:space="preserve"> </v>
      </c>
      <c r="Y361" s="22" t="str">
        <f>IF(AND(A361="discus 0.75", AND(D361='club records'!$F$21, E361&gt;='club records'!$G$21)), "CR", " ")</f>
        <v xml:space="preserve"> </v>
      </c>
      <c r="Z361" s="22" t="str">
        <f>IF(AND(A361="discus 1", OR(AND(D361='club records'!$F$22, E361&gt;='club records'!$G$22), AND(D361='club records'!$F$23, E361&gt;='club records'!$G$23), AND(D361='club records'!$F$24, E361&gt;='club records'!$G$24), AND(D361='club records'!$F$25, E361&gt;='club records'!$G$25))), "CR", " ")</f>
        <v xml:space="preserve"> </v>
      </c>
      <c r="AA361" s="22" t="str">
        <f>IF(AND(A361="hammer 3", OR(AND(D361='club records'!$F$26, E361&gt;='club records'!$G$26), AND(D361='club records'!$F$27, E361&gt;='club records'!$G$27), AND(D361='club records'!$F$28, E361&gt;='club records'!$G$28))), "CR", " ")</f>
        <v xml:space="preserve"> </v>
      </c>
      <c r="AB361" s="22" t="str">
        <f>IF(AND(A361="hammer 4", OR(AND(D361='club records'!$F$29, E361&gt;='club records'!$G$29), AND(D361='club records'!$F$30, E361&gt;='club records'!$G$30))), "CR", " ")</f>
        <v xml:space="preserve"> </v>
      </c>
      <c r="AC361" s="22" t="str">
        <f>IF(AND(A361="javelin 400", AND(D361='club records'!$F$31, E361&gt;='club records'!$G$31)), "CR", " ")</f>
        <v xml:space="preserve"> </v>
      </c>
      <c r="AD361" s="22" t="str">
        <f>IF(AND(A361="javelin 500", OR(AND(D361='club records'!$F$32, E361&gt;='club records'!$G$32), AND(D361='club records'!$F$33, E361&gt;='club records'!$G$33))), "CR", " ")</f>
        <v xml:space="preserve"> </v>
      </c>
      <c r="AE361" s="22" t="str">
        <f>IF(AND(A361="javelin 600", OR(AND(D361='club records'!$F$34, E361&gt;='club records'!$G$34), AND(D361='club records'!$F$35, E361&gt;='club records'!$G$35))), "CR", " ")</f>
        <v xml:space="preserve"> </v>
      </c>
      <c r="AF361" s="22" t="str">
        <f>IF(AND(A361="shot 2.72", AND(D361='club records'!$F$36, E361&gt;='club records'!$G$36)), "CR", " ")</f>
        <v xml:space="preserve"> </v>
      </c>
      <c r="AG361" s="22" t="str">
        <f>IF(AND(A361="shot 3", OR(AND(D361='club records'!$F$37, E361&gt;='club records'!$G$37), AND(D361='club records'!$F$38, E361&gt;='club records'!$G$38))), "CR", " ")</f>
        <v xml:space="preserve"> </v>
      </c>
      <c r="AH361" s="22" t="str">
        <f>IF(AND(A361="shot 4", OR(AND(D361='club records'!$F$39, E361&gt;='club records'!$G$39), AND(D361='club records'!$F$40, E361&gt;='club records'!$G$40))), "CR", " ")</f>
        <v xml:space="preserve"> </v>
      </c>
      <c r="AI361" s="22" t="str">
        <f>IF(AND(A361="70H", AND(D361='club records'!$J$6, E361&lt;='club records'!$K$6)), "CR", " ")</f>
        <v xml:space="preserve"> </v>
      </c>
      <c r="AJ361" s="22" t="str">
        <f>IF(AND(A361="75H", AND(D361='club records'!$J$7, E361&lt;='club records'!$K$7)), "CR", " ")</f>
        <v xml:space="preserve"> </v>
      </c>
      <c r="AK361" s="22" t="str">
        <f>IF(AND(A361="80H", AND(D361='club records'!$J$8, E361&lt;='club records'!$K$8)), "CR", " ")</f>
        <v xml:space="preserve"> </v>
      </c>
      <c r="AL361" s="22" t="str">
        <f>IF(AND(A361="100H", OR(AND(D361='club records'!$J$9, E361&lt;='club records'!$K$9), AND(D361='club records'!$J$10, E361&lt;='club records'!$K$10))), "CR", " ")</f>
        <v xml:space="preserve"> </v>
      </c>
      <c r="AM361" s="22" t="str">
        <f>IF(AND(A361="300H", AND(D361='club records'!$J$11, E361&lt;='club records'!$K$11)), "CR", " ")</f>
        <v xml:space="preserve"> </v>
      </c>
      <c r="AN361" s="22" t="str">
        <f>IF(AND(A361="400H", OR(AND(D361='club records'!$J$12, E361&lt;='club records'!$K$12), AND(D361='club records'!$J$13, E361&lt;='club records'!$K$13), AND(D361='club records'!$J$14, E361&lt;='club records'!$K$14))), "CR", " ")</f>
        <v xml:space="preserve"> </v>
      </c>
      <c r="AO361" s="22" t="str">
        <f>IF(AND(A361="1500SC", OR(AND(D361='club records'!$J$15, E361&lt;='club records'!$K$15), AND(D361='club records'!$J$16, E361&lt;='club records'!$K$16))), "CR", " ")</f>
        <v xml:space="preserve"> </v>
      </c>
      <c r="AP361" s="22" t="str">
        <f>IF(AND(A361="2000SC", OR(AND(D361='club records'!$J$18, E361&lt;='club records'!$K$18), AND(D361='club records'!$J$19, E361&lt;='club records'!$K$19))), "CR", " ")</f>
        <v xml:space="preserve"> </v>
      </c>
      <c r="AQ361" s="22" t="str">
        <f>IF(AND(A361="3000SC", AND(D361='club records'!$J$21, E361&lt;='club records'!$K$21)), "CR", " ")</f>
        <v xml:space="preserve"> </v>
      </c>
      <c r="AR361" s="21" t="str">
        <f>IF(AND(A361="4x100", OR(AND(D361='club records'!$N$1, E361&lt;='club records'!$O$1), AND(D361='club records'!$N$2, E361&lt;='club records'!$O$2), AND(D361='club records'!$N$3, E361&lt;='club records'!$O$3), AND(D361='club records'!$N$4, E361&lt;='club records'!$O$4), AND(D361='club records'!$N$5, E361&lt;='club records'!$O$5))), "CR", " ")</f>
        <v xml:space="preserve"> </v>
      </c>
      <c r="AS361" s="21" t="str">
        <f>IF(AND(A361="4x200", OR(AND(D361='club records'!$N$6, E361&lt;='club records'!$O$6), AND(D361='club records'!$N$7, E361&lt;='club records'!$O$7), AND(D361='club records'!$N$8, E361&lt;='club records'!$O$8), AND(D361='club records'!$N$9, E361&lt;='club records'!$O$9), AND(D361='club records'!$N$10, E361&lt;='club records'!$O$10))), "CR", " ")</f>
        <v xml:space="preserve"> </v>
      </c>
      <c r="AT361" s="21" t="str">
        <f>IF(AND(A361="4x300", OR(AND(D361='club records'!$N$11, E361&lt;='club records'!$O$11), AND(D361='club records'!$N$12, E361&lt;='club records'!$O$12))), "CR", " ")</f>
        <v xml:space="preserve"> </v>
      </c>
      <c r="AU361" s="21" t="str">
        <f>IF(AND(A361="4x400", OR(AND(D361='club records'!$N$13, E361&lt;='club records'!$O$13), AND(D361='club records'!$N$14, E361&lt;='club records'!$O$14), AND(D361='club records'!$N$15, E361&lt;='club records'!$O$15))), "CR", " ")</f>
        <v xml:space="preserve"> </v>
      </c>
      <c r="AV361" s="21" t="str">
        <f>IF(AND(A361="3x800", OR(AND(D361='club records'!$N$16, E361&lt;='club records'!$O$16), AND(D361='club records'!$N$17, E361&lt;='club records'!$O$17), AND(D361='club records'!$N$18, E361&lt;='club records'!$O$18), AND(D361='club records'!$N$19, E361&lt;='club records'!$O$19))), "CR", " ")</f>
        <v xml:space="preserve"> </v>
      </c>
      <c r="AW361" s="21" t="str">
        <f>IF(AND(A361="pentathlon", OR(AND(D361='club records'!$N$21, E361&gt;='club records'!$O$21), AND(D361='club records'!$N$22, E361&gt;='club records'!$O$22), AND(D361='club records'!$N$23, E361&gt;='club records'!$O$23), AND(D361='club records'!$N$24, E361&gt;='club records'!$O$24), AND(D361='club records'!$N$25, E361&gt;='club records'!$O$25))), "CR", " ")</f>
        <v xml:space="preserve"> </v>
      </c>
      <c r="AX361" s="21" t="str">
        <f>IF(AND(A361="heptathlon", OR(AND(D361='club records'!$N$26, E361&gt;='club records'!$O$26), AND(D361='club records'!$N$27, E361&gt;='club records'!$O$27), AND(D361='club records'!$N$28, E361&gt;='club records'!$O$28), )), "CR", " ")</f>
        <v xml:space="preserve"> </v>
      </c>
    </row>
    <row r="362" spans="1:50" ht="15" x14ac:dyDescent="0.25">
      <c r="A362" s="2" t="s">
        <v>41</v>
      </c>
      <c r="B362" s="2" t="s">
        <v>90</v>
      </c>
      <c r="C362" s="2" t="s">
        <v>91</v>
      </c>
      <c r="D362" s="13" t="s">
        <v>50</v>
      </c>
      <c r="E362" s="14">
        <v>1.5</v>
      </c>
      <c r="F362" s="19">
        <v>39903</v>
      </c>
      <c r="G362" s="2" t="s">
        <v>294</v>
      </c>
      <c r="H362" s="2" t="s">
        <v>295</v>
      </c>
      <c r="I362" s="20" t="str">
        <f>IF(OR(K362="CR", J362="CR", L362="CR", M362="CR", N362="CR", O362="CR", P362="CR", Q362="CR", R362="CR", S362="CR",T362="CR", U362="CR", V362="CR", W362="CR", X362="CR", Y362="CR", Z362="CR", AA362="CR", AB362="CR", AC362="CR", AD362="CR", AE362="CR", AF362="CR", AG362="CR", AH362="CR", AI362="CR", AJ362="CR", AK362="CR", AL362="CR", AM362="CR", AN362="CR", AO362="CR", AP362="CR", AQ362="CR", AR362="CR", AS362="CR", AT362="CR", AU362="CR", AV362="CR", AW362="CR", AX362="CR"), "***CLUB RECORD***", "")</f>
        <v/>
      </c>
      <c r="J362" s="21" t="str">
        <f>IF(AND(A362=100, OR(AND(D362='club records'!$B$6, E362&lt;='club records'!$C$6), AND(D362='club records'!$B$7, E362&lt;='club records'!$C$7), AND(D362='club records'!$B$8, E362&lt;='club records'!$C$8), AND(D362='club records'!$B$9, E362&lt;='club records'!$C$9), AND(D362='club records'!$B$10, E362&lt;='club records'!$C$10))),"CR"," ")</f>
        <v xml:space="preserve"> </v>
      </c>
      <c r="K362" s="21" t="str">
        <f>IF(AND(A362=200, OR(AND(D362='club records'!$B$11, E362&lt;='club records'!$C$11), AND(D362='club records'!$B$12, E362&lt;='club records'!$C$12), AND(D362='club records'!$B$13, E362&lt;='club records'!$C$13), AND(D362='club records'!$B$14, E362&lt;='club records'!$C$14), AND(D362='club records'!$B$15, E362&lt;='club records'!$C$15))),"CR"," ")</f>
        <v xml:space="preserve"> </v>
      </c>
      <c r="L362" s="21" t="str">
        <f>IF(AND(A362=300, OR(AND(D362='club records'!$B$16, E362&lt;='club records'!$C$16), AND(D362='club records'!$B$17, E362&lt;='club records'!$C$17))),"CR"," ")</f>
        <v xml:space="preserve"> </v>
      </c>
      <c r="M362" s="21" t="str">
        <f>IF(AND(A362=400, OR(AND(D362='club records'!$B$19, E362&lt;='club records'!$C$19), AND(D362='club records'!$B$20, E362&lt;='club records'!$C$20), AND(D362='club records'!$B$21, E362&lt;='club records'!$C$21))),"CR"," ")</f>
        <v xml:space="preserve"> </v>
      </c>
      <c r="N362" s="21" t="str">
        <f>IF(AND(A362=800, OR(AND(D362='club records'!$B$22, E362&lt;='club records'!$C$22), AND(D362='club records'!$B$23, E362&lt;='club records'!$C$23), AND(D362='club records'!$B$24, E362&lt;='club records'!$C$24), AND(D362='club records'!$B$25, E362&lt;='club records'!$C$25), AND(D362='club records'!$B$26, E362&lt;='club records'!$C$26))),"CR"," ")</f>
        <v xml:space="preserve"> </v>
      </c>
      <c r="O362" s="21" t="str">
        <f>IF(AND(A362=1200, AND(D362='club records'!$B$28, E362&lt;='club records'!$C$28)),"CR"," ")</f>
        <v xml:space="preserve"> </v>
      </c>
      <c r="P362" s="21" t="str">
        <f>IF(AND(A362=1500, OR(AND(D362='club records'!$B$29, E362&lt;='club records'!$C$29), AND(D362='club records'!$B$30, E362&lt;='club records'!$C$30), AND(D362='club records'!$B$31, E362&lt;='club records'!$C$31), AND(D362='club records'!$B$32, E362&lt;='club records'!$C$32), AND(D362='club records'!$B$33, E362&lt;='club records'!$C$33))),"CR"," ")</f>
        <v xml:space="preserve"> </v>
      </c>
      <c r="Q362" s="21" t="str">
        <f>IF(AND(A362="1M", AND(D362='club records'!$B$37,E362&lt;='club records'!$C$37)),"CR"," ")</f>
        <v xml:space="preserve"> </v>
      </c>
      <c r="R362" s="21" t="str">
        <f>IF(AND(A362=3000, OR(AND(D362='club records'!$B$39, E362&lt;='club records'!$C$39), AND(D362='club records'!$B$40, E362&lt;='club records'!$C$40), AND(D362='club records'!$B$41, E362&lt;='club records'!$C$41))),"CR"," ")</f>
        <v xml:space="preserve"> </v>
      </c>
      <c r="S362" s="21" t="str">
        <f>IF(AND(A362=5000, OR(AND(D362='club records'!$B$42, E362&lt;='club records'!$C$42), AND(D362='club records'!$B$43, E362&lt;='club records'!$C$43))),"CR"," ")</f>
        <v xml:space="preserve"> </v>
      </c>
      <c r="T362" s="21" t="str">
        <f>IF(AND(A362=10000, OR(AND(D362='club records'!$B$44, E362&lt;='club records'!$C$44), AND(D362='club records'!$B$45, E362&lt;='club records'!$C$45))),"CR"," ")</f>
        <v xml:space="preserve"> </v>
      </c>
      <c r="U362" s="22" t="str">
        <f>IF(AND(A362="high jump", OR(AND(D362='club records'!$F$1, E362&gt;='club records'!$G$1), AND(D362='club records'!$F$2, E362&gt;='club records'!$G$2), AND(D362='club records'!$F$3, E362&gt;='club records'!$G$3),AND(D362='club records'!$F$4, E362&gt;='club records'!$G$4), AND(D362='club records'!$F$5, E362&gt;='club records'!$G$5))), "CR", " ")</f>
        <v xml:space="preserve"> </v>
      </c>
      <c r="V362" s="22" t="str">
        <f>IF(AND(A362="long jump", OR(AND(D362='club records'!$F$6, E362&gt;='club records'!$G$6), AND(D362='club records'!$F$7, E362&gt;='club records'!$G$7), AND(D362='club records'!$F$8, E362&gt;='club records'!$G$8), AND(D362='club records'!$F$9, E362&gt;='club records'!$G$9), AND(D362='club records'!$F$10, E362&gt;='club records'!$G$10))), "CR", " ")</f>
        <v xml:space="preserve"> </v>
      </c>
      <c r="W362" s="22" t="str">
        <f>IF(AND(A362="triple jump", OR(AND(D362='club records'!$F$11, E362&gt;='club records'!$G$11), AND(D362='club records'!$F$12, E362&gt;='club records'!$G$12), AND(D362='club records'!$F$13, E362&gt;='club records'!$G$13), AND(D362='club records'!$F$14, E362&gt;='club records'!$G$14), AND(D362='club records'!$F$15, E362&gt;='club records'!$G$15))), "CR", " ")</f>
        <v xml:space="preserve"> </v>
      </c>
      <c r="X362" s="22" t="str">
        <f>IF(AND(A362="pole vault", OR(AND(D362='club records'!$F$16, E362&gt;='club records'!$G$16), AND(D362='club records'!$F$17, E362&gt;='club records'!$G$17), AND(D362='club records'!$F$18, E362&gt;='club records'!$G$18), AND(D362='club records'!$F$19, E362&gt;='club records'!$G$19), AND(D362='club records'!$F$20, E362&gt;='club records'!$G$20))), "CR", " ")</f>
        <v xml:space="preserve"> </v>
      </c>
      <c r="Y362" s="22" t="str">
        <f>IF(AND(A362="discus 0.75", AND(D362='club records'!$F$21, E362&gt;='club records'!$G$21)), "CR", " ")</f>
        <v xml:space="preserve"> </v>
      </c>
      <c r="Z362" s="22" t="str">
        <f>IF(AND(A362="discus 1", OR(AND(D362='club records'!$F$22, E362&gt;='club records'!$G$22), AND(D362='club records'!$F$23, E362&gt;='club records'!$G$23), AND(D362='club records'!$F$24, E362&gt;='club records'!$G$24), AND(D362='club records'!$F$25, E362&gt;='club records'!$G$25))), "CR", " ")</f>
        <v xml:space="preserve"> </v>
      </c>
      <c r="AA362" s="22" t="str">
        <f>IF(AND(A362="hammer 3", OR(AND(D362='club records'!$F$26, E362&gt;='club records'!$G$26), AND(D362='club records'!$F$27, E362&gt;='club records'!$G$27), AND(D362='club records'!$F$28, E362&gt;='club records'!$G$28))), "CR", " ")</f>
        <v xml:space="preserve"> </v>
      </c>
      <c r="AB362" s="22" t="str">
        <f>IF(AND(A362="hammer 4", OR(AND(D362='club records'!$F$29, E362&gt;='club records'!$G$29), AND(D362='club records'!$F$30, E362&gt;='club records'!$G$30))), "CR", " ")</f>
        <v xml:space="preserve"> </v>
      </c>
      <c r="AC362" s="22" t="str">
        <f>IF(AND(A362="javelin 400", AND(D362='club records'!$F$31, E362&gt;='club records'!$G$31)), "CR", " ")</f>
        <v xml:space="preserve"> </v>
      </c>
      <c r="AD362" s="22" t="str">
        <f>IF(AND(A362="javelin 500", OR(AND(D362='club records'!$F$32, E362&gt;='club records'!$G$32), AND(D362='club records'!$F$33, E362&gt;='club records'!$G$33))), "CR", " ")</f>
        <v xml:space="preserve"> </v>
      </c>
      <c r="AE362" s="22" t="str">
        <f>IF(AND(A362="javelin 600", OR(AND(D362='club records'!$F$34, E362&gt;='club records'!$G$34), AND(D362='club records'!$F$35, E362&gt;='club records'!$G$35))), "CR", " ")</f>
        <v xml:space="preserve"> </v>
      </c>
      <c r="AF362" s="22" t="str">
        <f>IF(AND(A362="shot 2.72", AND(D362='club records'!$F$36, E362&gt;='club records'!$G$36)), "CR", " ")</f>
        <v xml:space="preserve"> </v>
      </c>
      <c r="AG362" s="22" t="str">
        <f>IF(AND(A362="shot 3", OR(AND(D362='club records'!$F$37, E362&gt;='club records'!$G$37), AND(D362='club records'!$F$38, E362&gt;='club records'!$G$38))), "CR", " ")</f>
        <v xml:space="preserve"> </v>
      </c>
      <c r="AH362" s="22" t="str">
        <f>IF(AND(A362="shot 4", OR(AND(D362='club records'!$F$39, E362&gt;='club records'!$G$39), AND(D362='club records'!$F$40, E362&gt;='club records'!$G$40))), "CR", " ")</f>
        <v xml:space="preserve"> </v>
      </c>
      <c r="AI362" s="22" t="str">
        <f>IF(AND(A362="70H", AND(D362='club records'!$J$6, E362&lt;='club records'!$K$6)), "CR", " ")</f>
        <v xml:space="preserve"> </v>
      </c>
      <c r="AJ362" s="22" t="str">
        <f>IF(AND(A362="75H", AND(D362='club records'!$J$7, E362&lt;='club records'!$K$7)), "CR", " ")</f>
        <v xml:space="preserve"> </v>
      </c>
      <c r="AK362" s="22" t="str">
        <f>IF(AND(A362="80H", AND(D362='club records'!$J$8, E362&lt;='club records'!$K$8)), "CR", " ")</f>
        <v xml:space="preserve"> </v>
      </c>
      <c r="AL362" s="22" t="str">
        <f>IF(AND(A362="100H", OR(AND(D362='club records'!$J$9, E362&lt;='club records'!$K$9), AND(D362='club records'!$J$10, E362&lt;='club records'!$K$10))), "CR", " ")</f>
        <v xml:space="preserve"> </v>
      </c>
      <c r="AM362" s="22" t="str">
        <f>IF(AND(A362="300H", AND(D362='club records'!$J$11, E362&lt;='club records'!$K$11)), "CR", " ")</f>
        <v xml:space="preserve"> </v>
      </c>
      <c r="AN362" s="22" t="str">
        <f>IF(AND(A362="400H", OR(AND(D362='club records'!$J$12, E362&lt;='club records'!$K$12), AND(D362='club records'!$J$13, E362&lt;='club records'!$K$13), AND(D362='club records'!$J$14, E362&lt;='club records'!$K$14))), "CR", " ")</f>
        <v xml:space="preserve"> </v>
      </c>
      <c r="AO362" s="22" t="str">
        <f>IF(AND(A362="1500SC", OR(AND(D362='club records'!$J$15, E362&lt;='club records'!$K$15), AND(D362='club records'!$J$16, E362&lt;='club records'!$K$16))), "CR", " ")</f>
        <v xml:space="preserve"> </v>
      </c>
      <c r="AP362" s="22" t="str">
        <f>IF(AND(A362="2000SC", OR(AND(D362='club records'!$J$18, E362&lt;='club records'!$K$18), AND(D362='club records'!$J$19, E362&lt;='club records'!$K$19))), "CR", " ")</f>
        <v xml:space="preserve"> </v>
      </c>
      <c r="AQ362" s="22" t="str">
        <f>IF(AND(A362="3000SC", AND(D362='club records'!$J$21, E362&lt;='club records'!$K$21)), "CR", " ")</f>
        <v xml:space="preserve"> </v>
      </c>
      <c r="AR362" s="21" t="str">
        <f>IF(AND(A362="4x100", OR(AND(D362='club records'!$N$1, E362&lt;='club records'!$O$1), AND(D362='club records'!$N$2, E362&lt;='club records'!$O$2), AND(D362='club records'!$N$3, E362&lt;='club records'!$O$3), AND(D362='club records'!$N$4, E362&lt;='club records'!$O$4), AND(D362='club records'!$N$5, E362&lt;='club records'!$O$5))), "CR", " ")</f>
        <v xml:space="preserve"> </v>
      </c>
      <c r="AS362" s="21" t="str">
        <f>IF(AND(A362="4x200", OR(AND(D362='club records'!$N$6, E362&lt;='club records'!$O$6), AND(D362='club records'!$N$7, E362&lt;='club records'!$O$7), AND(D362='club records'!$N$8, E362&lt;='club records'!$O$8), AND(D362='club records'!$N$9, E362&lt;='club records'!$O$9), AND(D362='club records'!$N$10, E362&lt;='club records'!$O$10))), "CR", " ")</f>
        <v xml:space="preserve"> </v>
      </c>
      <c r="AT362" s="21" t="str">
        <f>IF(AND(A362="4x300", OR(AND(D362='club records'!$N$11, E362&lt;='club records'!$O$11), AND(D362='club records'!$N$12, E362&lt;='club records'!$O$12))), "CR", " ")</f>
        <v xml:space="preserve"> </v>
      </c>
      <c r="AU362" s="21" t="str">
        <f>IF(AND(A362="4x400", OR(AND(D362='club records'!$N$13, E362&lt;='club records'!$O$13), AND(D362='club records'!$N$14, E362&lt;='club records'!$O$14), AND(D362='club records'!$N$15, E362&lt;='club records'!$O$15))), "CR", " ")</f>
        <v xml:space="preserve"> </v>
      </c>
      <c r="AV362" s="21" t="str">
        <f>IF(AND(A362="3x800", OR(AND(D362='club records'!$N$16, E362&lt;='club records'!$O$16), AND(D362='club records'!$N$17, E362&lt;='club records'!$O$17), AND(D362='club records'!$N$18, E362&lt;='club records'!$O$18), AND(D362='club records'!$N$19, E362&lt;='club records'!$O$19))), "CR", " ")</f>
        <v xml:space="preserve"> </v>
      </c>
      <c r="AW362" s="21" t="str">
        <f>IF(AND(A362="pentathlon", OR(AND(D362='club records'!$N$21, E362&gt;='club records'!$O$21), AND(D362='club records'!$N$22, E362&gt;='club records'!$O$22), AND(D362='club records'!$N$23, E362&gt;='club records'!$O$23), AND(D362='club records'!$N$24, E362&gt;='club records'!$O$24), AND(D362='club records'!$N$25, E362&gt;='club records'!$O$25))), "CR", " ")</f>
        <v xml:space="preserve"> </v>
      </c>
      <c r="AX362" s="21" t="str">
        <f>IF(AND(A362="heptathlon", OR(AND(D362='club records'!$N$26, E362&gt;='club records'!$O$26), AND(D362='club records'!$N$27, E362&gt;='club records'!$O$27), AND(D362='club records'!$N$28, E362&gt;='club records'!$O$28), )), "CR", " ")</f>
        <v xml:space="preserve"> </v>
      </c>
    </row>
    <row r="363" spans="1:50" ht="15" x14ac:dyDescent="0.25">
      <c r="A363" s="2" t="s">
        <v>41</v>
      </c>
      <c r="B363" s="2" t="s">
        <v>80</v>
      </c>
      <c r="C363" s="2" t="s">
        <v>107</v>
      </c>
      <c r="D363" s="13" t="s">
        <v>50</v>
      </c>
      <c r="E363" s="14">
        <v>1.55</v>
      </c>
      <c r="F363" s="19">
        <v>39903</v>
      </c>
      <c r="G363" s="2" t="s">
        <v>294</v>
      </c>
      <c r="H363" s="2" t="s">
        <v>295</v>
      </c>
      <c r="I363" s="20" t="str">
        <f>IF(OR(K363="CR", J363="CR", L363="CR", M363="CR", N363="CR", O363="CR", P363="CR", Q363="CR", R363="CR", S363="CR",T363="CR", U363="CR", V363="CR", W363="CR", X363="CR", Y363="CR", Z363="CR", AA363="CR", AB363="CR", AC363="CR", AD363="CR", AE363="CR", AF363="CR", AG363="CR", AH363="CR", AI363="CR", AJ363="CR", AK363="CR", AL363="CR", AM363="CR", AN363="CR", AO363="CR", AP363="CR", AQ363="CR", AR363="CR", AS363="CR", AT363="CR", AU363="CR", AV363="CR", AW363="CR", AX363="CR"), "***CLUB RECORD***", "")</f>
        <v/>
      </c>
      <c r="J363" s="21" t="str">
        <f>IF(AND(A363=100, OR(AND(D363='club records'!$B$6, E363&lt;='club records'!$C$6), AND(D363='club records'!$B$7, E363&lt;='club records'!$C$7), AND(D363='club records'!$B$8, E363&lt;='club records'!$C$8), AND(D363='club records'!$B$9, E363&lt;='club records'!$C$9), AND(D363='club records'!$B$10, E363&lt;='club records'!$C$10))),"CR"," ")</f>
        <v xml:space="preserve"> </v>
      </c>
      <c r="K363" s="21" t="str">
        <f>IF(AND(A363=200, OR(AND(D363='club records'!$B$11, E363&lt;='club records'!$C$11), AND(D363='club records'!$B$12, E363&lt;='club records'!$C$12), AND(D363='club records'!$B$13, E363&lt;='club records'!$C$13), AND(D363='club records'!$B$14, E363&lt;='club records'!$C$14), AND(D363='club records'!$B$15, E363&lt;='club records'!$C$15))),"CR"," ")</f>
        <v xml:space="preserve"> </v>
      </c>
      <c r="L363" s="21" t="str">
        <f>IF(AND(A363=300, OR(AND(D363='club records'!$B$16, E363&lt;='club records'!$C$16), AND(D363='club records'!$B$17, E363&lt;='club records'!$C$17))),"CR"," ")</f>
        <v xml:space="preserve"> </v>
      </c>
      <c r="M363" s="21" t="str">
        <f>IF(AND(A363=400, OR(AND(D363='club records'!$B$19, E363&lt;='club records'!$C$19), AND(D363='club records'!$B$20, E363&lt;='club records'!$C$20), AND(D363='club records'!$B$21, E363&lt;='club records'!$C$21))),"CR"," ")</f>
        <v xml:space="preserve"> </v>
      </c>
      <c r="N363" s="21" t="str">
        <f>IF(AND(A363=800, OR(AND(D363='club records'!$B$22, E363&lt;='club records'!$C$22), AND(D363='club records'!$B$23, E363&lt;='club records'!$C$23), AND(D363='club records'!$B$24, E363&lt;='club records'!$C$24), AND(D363='club records'!$B$25, E363&lt;='club records'!$C$25), AND(D363='club records'!$B$26, E363&lt;='club records'!$C$26))),"CR"," ")</f>
        <v xml:space="preserve"> </v>
      </c>
      <c r="O363" s="21" t="str">
        <f>IF(AND(A363=1200, AND(D363='club records'!$B$28, E363&lt;='club records'!$C$28)),"CR"," ")</f>
        <v xml:space="preserve"> </v>
      </c>
      <c r="P363" s="21" t="str">
        <f>IF(AND(A363=1500, OR(AND(D363='club records'!$B$29, E363&lt;='club records'!$C$29), AND(D363='club records'!$B$30, E363&lt;='club records'!$C$30), AND(D363='club records'!$B$31, E363&lt;='club records'!$C$31), AND(D363='club records'!$B$32, E363&lt;='club records'!$C$32), AND(D363='club records'!$B$33, E363&lt;='club records'!$C$33))),"CR"," ")</f>
        <v xml:space="preserve"> </v>
      </c>
      <c r="Q363" s="21" t="str">
        <f>IF(AND(A363="1M", AND(D363='club records'!$B$37,E363&lt;='club records'!$C$37)),"CR"," ")</f>
        <v xml:space="preserve"> </v>
      </c>
      <c r="R363" s="21" t="str">
        <f>IF(AND(A363=3000, OR(AND(D363='club records'!$B$39, E363&lt;='club records'!$C$39), AND(D363='club records'!$B$40, E363&lt;='club records'!$C$40), AND(D363='club records'!$B$41, E363&lt;='club records'!$C$41))),"CR"," ")</f>
        <v xml:space="preserve"> </v>
      </c>
      <c r="S363" s="21" t="str">
        <f>IF(AND(A363=5000, OR(AND(D363='club records'!$B$42, E363&lt;='club records'!$C$42), AND(D363='club records'!$B$43, E363&lt;='club records'!$C$43))),"CR"," ")</f>
        <v xml:space="preserve"> </v>
      </c>
      <c r="T363" s="21" t="str">
        <f>IF(AND(A363=10000, OR(AND(D363='club records'!$B$44, E363&lt;='club records'!$C$44), AND(D363='club records'!$B$45, E363&lt;='club records'!$C$45))),"CR"," ")</f>
        <v xml:space="preserve"> </v>
      </c>
      <c r="U363" s="22" t="str">
        <f>IF(AND(A363="high jump", OR(AND(D363='club records'!$F$1, E363&gt;='club records'!$G$1), AND(D363='club records'!$F$2, E363&gt;='club records'!$G$2), AND(D363='club records'!$F$3, E363&gt;='club records'!$G$3),AND(D363='club records'!$F$4, E363&gt;='club records'!$G$4), AND(D363='club records'!$F$5, E363&gt;='club records'!$G$5))), "CR", " ")</f>
        <v xml:space="preserve"> </v>
      </c>
      <c r="V363" s="22" t="str">
        <f>IF(AND(A363="long jump", OR(AND(D363='club records'!$F$6, E363&gt;='club records'!$G$6), AND(D363='club records'!$F$7, E363&gt;='club records'!$G$7), AND(D363='club records'!$F$8, E363&gt;='club records'!$G$8), AND(D363='club records'!$F$9, E363&gt;='club records'!$G$9), AND(D363='club records'!$F$10, E363&gt;='club records'!$G$10))), "CR", " ")</f>
        <v xml:space="preserve"> </v>
      </c>
      <c r="W363" s="22" t="str">
        <f>IF(AND(A363="triple jump", OR(AND(D363='club records'!$F$11, E363&gt;='club records'!$G$11), AND(D363='club records'!$F$12, E363&gt;='club records'!$G$12), AND(D363='club records'!$F$13, E363&gt;='club records'!$G$13), AND(D363='club records'!$F$14, E363&gt;='club records'!$G$14), AND(D363='club records'!$F$15, E363&gt;='club records'!$G$15))), "CR", " ")</f>
        <v xml:space="preserve"> </v>
      </c>
      <c r="X363" s="22" t="str">
        <f>IF(AND(A363="pole vault", OR(AND(D363='club records'!$F$16, E363&gt;='club records'!$G$16), AND(D363='club records'!$F$17, E363&gt;='club records'!$G$17), AND(D363='club records'!$F$18, E363&gt;='club records'!$G$18), AND(D363='club records'!$F$19, E363&gt;='club records'!$G$19), AND(D363='club records'!$F$20, E363&gt;='club records'!$G$20))), "CR", " ")</f>
        <v xml:space="preserve"> </v>
      </c>
      <c r="Y363" s="22" t="str">
        <f>IF(AND(A363="discus 0.75", AND(D363='club records'!$F$21, E363&gt;='club records'!$G$21)), "CR", " ")</f>
        <v xml:space="preserve"> </v>
      </c>
      <c r="Z363" s="22" t="str">
        <f>IF(AND(A363="discus 1", OR(AND(D363='club records'!$F$22, E363&gt;='club records'!$G$22), AND(D363='club records'!$F$23, E363&gt;='club records'!$G$23), AND(D363='club records'!$F$24, E363&gt;='club records'!$G$24), AND(D363='club records'!$F$25, E363&gt;='club records'!$G$25))), "CR", " ")</f>
        <v xml:space="preserve"> </v>
      </c>
      <c r="AA363" s="22" t="str">
        <f>IF(AND(A363="hammer 3", OR(AND(D363='club records'!$F$26, E363&gt;='club records'!$G$26), AND(D363='club records'!$F$27, E363&gt;='club records'!$G$27), AND(D363='club records'!$F$28, E363&gt;='club records'!$G$28))), "CR", " ")</f>
        <v xml:space="preserve"> </v>
      </c>
      <c r="AB363" s="22" t="str">
        <f>IF(AND(A363="hammer 4", OR(AND(D363='club records'!$F$29, E363&gt;='club records'!$G$29), AND(D363='club records'!$F$30, E363&gt;='club records'!$G$30))), "CR", " ")</f>
        <v xml:space="preserve"> </v>
      </c>
      <c r="AC363" s="22" t="str">
        <f>IF(AND(A363="javelin 400", AND(D363='club records'!$F$31, E363&gt;='club records'!$G$31)), "CR", " ")</f>
        <v xml:space="preserve"> </v>
      </c>
      <c r="AD363" s="22" t="str">
        <f>IF(AND(A363="javelin 500", OR(AND(D363='club records'!$F$32, E363&gt;='club records'!$G$32), AND(D363='club records'!$F$33, E363&gt;='club records'!$G$33))), "CR", " ")</f>
        <v xml:space="preserve"> </v>
      </c>
      <c r="AE363" s="22" t="str">
        <f>IF(AND(A363="javelin 600", OR(AND(D363='club records'!$F$34, E363&gt;='club records'!$G$34), AND(D363='club records'!$F$35, E363&gt;='club records'!$G$35))), "CR", " ")</f>
        <v xml:space="preserve"> </v>
      </c>
      <c r="AF363" s="22" t="str">
        <f>IF(AND(A363="shot 2.72", AND(D363='club records'!$F$36, E363&gt;='club records'!$G$36)), "CR", " ")</f>
        <v xml:space="preserve"> </v>
      </c>
      <c r="AG363" s="22" t="str">
        <f>IF(AND(A363="shot 3", OR(AND(D363='club records'!$F$37, E363&gt;='club records'!$G$37), AND(D363='club records'!$F$38, E363&gt;='club records'!$G$38))), "CR", " ")</f>
        <v xml:space="preserve"> </v>
      </c>
      <c r="AH363" s="22" t="str">
        <f>IF(AND(A363="shot 4", OR(AND(D363='club records'!$F$39, E363&gt;='club records'!$G$39), AND(D363='club records'!$F$40, E363&gt;='club records'!$G$40))), "CR", " ")</f>
        <v xml:space="preserve"> </v>
      </c>
      <c r="AI363" s="22" t="str">
        <f>IF(AND(A363="70H", AND(D363='club records'!$J$6, E363&lt;='club records'!$K$6)), "CR", " ")</f>
        <v xml:space="preserve"> </v>
      </c>
      <c r="AJ363" s="22" t="str">
        <f>IF(AND(A363="75H", AND(D363='club records'!$J$7, E363&lt;='club records'!$K$7)), "CR", " ")</f>
        <v xml:space="preserve"> </v>
      </c>
      <c r="AK363" s="22" t="str">
        <f>IF(AND(A363="80H", AND(D363='club records'!$J$8, E363&lt;='club records'!$K$8)), "CR", " ")</f>
        <v xml:space="preserve"> </v>
      </c>
      <c r="AL363" s="22" t="str">
        <f>IF(AND(A363="100H", OR(AND(D363='club records'!$J$9, E363&lt;='club records'!$K$9), AND(D363='club records'!$J$10, E363&lt;='club records'!$K$10))), "CR", " ")</f>
        <v xml:space="preserve"> </v>
      </c>
      <c r="AM363" s="22" t="str">
        <f>IF(AND(A363="300H", AND(D363='club records'!$J$11, E363&lt;='club records'!$K$11)), "CR", " ")</f>
        <v xml:space="preserve"> </v>
      </c>
      <c r="AN363" s="22" t="str">
        <f>IF(AND(A363="400H", OR(AND(D363='club records'!$J$12, E363&lt;='club records'!$K$12), AND(D363='club records'!$J$13, E363&lt;='club records'!$K$13), AND(D363='club records'!$J$14, E363&lt;='club records'!$K$14))), "CR", " ")</f>
        <v xml:space="preserve"> </v>
      </c>
      <c r="AO363" s="22" t="str">
        <f>IF(AND(A363="1500SC", OR(AND(D363='club records'!$J$15, E363&lt;='club records'!$K$15), AND(D363='club records'!$J$16, E363&lt;='club records'!$K$16))), "CR", " ")</f>
        <v xml:space="preserve"> </v>
      </c>
      <c r="AP363" s="22" t="str">
        <f>IF(AND(A363="2000SC", OR(AND(D363='club records'!$J$18, E363&lt;='club records'!$K$18), AND(D363='club records'!$J$19, E363&lt;='club records'!$K$19))), "CR", " ")</f>
        <v xml:space="preserve"> </v>
      </c>
      <c r="AQ363" s="22" t="str">
        <f>IF(AND(A363="3000SC", AND(D363='club records'!$J$21, E363&lt;='club records'!$K$21)), "CR", " ")</f>
        <v xml:space="preserve"> </v>
      </c>
      <c r="AR363" s="21" t="str">
        <f>IF(AND(A363="4x100", OR(AND(D363='club records'!$N$1, E363&lt;='club records'!$O$1), AND(D363='club records'!$N$2, E363&lt;='club records'!$O$2), AND(D363='club records'!$N$3, E363&lt;='club records'!$O$3), AND(D363='club records'!$N$4, E363&lt;='club records'!$O$4), AND(D363='club records'!$N$5, E363&lt;='club records'!$O$5))), "CR", " ")</f>
        <v xml:space="preserve"> </v>
      </c>
      <c r="AS363" s="21" t="str">
        <f>IF(AND(A363="4x200", OR(AND(D363='club records'!$N$6, E363&lt;='club records'!$O$6), AND(D363='club records'!$N$7, E363&lt;='club records'!$O$7), AND(D363='club records'!$N$8, E363&lt;='club records'!$O$8), AND(D363='club records'!$N$9, E363&lt;='club records'!$O$9), AND(D363='club records'!$N$10, E363&lt;='club records'!$O$10))), "CR", " ")</f>
        <v xml:space="preserve"> </v>
      </c>
      <c r="AT363" s="21" t="str">
        <f>IF(AND(A363="4x300", OR(AND(D363='club records'!$N$11, E363&lt;='club records'!$O$11), AND(D363='club records'!$N$12, E363&lt;='club records'!$O$12))), "CR", " ")</f>
        <v xml:space="preserve"> </v>
      </c>
      <c r="AU363" s="21" t="str">
        <f>IF(AND(A363="4x400", OR(AND(D363='club records'!$N$13, E363&lt;='club records'!$O$13), AND(D363='club records'!$N$14, E363&lt;='club records'!$O$14), AND(D363='club records'!$N$15, E363&lt;='club records'!$O$15))), "CR", " ")</f>
        <v xml:space="preserve"> </v>
      </c>
      <c r="AV363" s="21" t="str">
        <f>IF(AND(A363="3x800", OR(AND(D363='club records'!$N$16, E363&lt;='club records'!$O$16), AND(D363='club records'!$N$17, E363&lt;='club records'!$O$17), AND(D363='club records'!$N$18, E363&lt;='club records'!$O$18), AND(D363='club records'!$N$19, E363&lt;='club records'!$O$19))), "CR", " ")</f>
        <v xml:space="preserve"> </v>
      </c>
      <c r="AW363" s="21" t="str">
        <f>IF(AND(A363="pentathlon", OR(AND(D363='club records'!$N$21, E363&gt;='club records'!$O$21), AND(D363='club records'!$N$22, E363&gt;='club records'!$O$22), AND(D363='club records'!$N$23, E363&gt;='club records'!$O$23), AND(D363='club records'!$N$24, E363&gt;='club records'!$O$24), AND(D363='club records'!$N$25, E363&gt;='club records'!$O$25))), "CR", " ")</f>
        <v xml:space="preserve"> </v>
      </c>
      <c r="AX363" s="21" t="str">
        <f>IF(AND(A363="heptathlon", OR(AND(D363='club records'!$N$26, E363&gt;='club records'!$O$26), AND(D363='club records'!$N$27, E363&gt;='club records'!$O$27), AND(D363='club records'!$N$28, E363&gt;='club records'!$O$28), )), "CR", " ")</f>
        <v xml:space="preserve"> </v>
      </c>
    </row>
    <row r="364" spans="1:50" ht="15" x14ac:dyDescent="0.25">
      <c r="A364" s="2" t="s">
        <v>41</v>
      </c>
      <c r="B364" s="2" t="s">
        <v>4</v>
      </c>
      <c r="C364" s="2" t="s">
        <v>160</v>
      </c>
      <c r="D364" s="13" t="s">
        <v>50</v>
      </c>
      <c r="E364" s="14">
        <v>1.65</v>
      </c>
      <c r="F364" s="19">
        <v>43644</v>
      </c>
      <c r="G364" s="2" t="s">
        <v>415</v>
      </c>
      <c r="H364" s="2" t="s">
        <v>502</v>
      </c>
      <c r="I364" s="20" t="str">
        <f>IF(OR(K364="CR", J364="CR", L364="CR", M364="CR", N364="CR", O364="CR", P364="CR", Q364="CR", R364="CR", S364="CR",T364="CR", U364="CR", V364="CR", W364="CR", X364="CR", Y364="CR", Z364="CR", AA364="CR", AB364="CR", AC364="CR", AD364="CR", AE364="CR", AF364="CR", AG364="CR", AH364="CR", AI364="CR", AJ364="CR", AK364="CR", AL364="CR", AM364="CR", AN364="CR", AO364="CR", AP364="CR", AQ364="CR", AR364="CR", AS364="CR", AT364="CR", AU364="CR", AV364="CR", AW364="CR", AX364="CR"), "***CLUB RECORD***", "")</f>
        <v/>
      </c>
      <c r="J364" s="21" t="str">
        <f>IF(AND(A364=100, OR(AND(D364='club records'!$B$6, E364&lt;='club records'!$C$6), AND(D364='club records'!$B$7, E364&lt;='club records'!$C$7), AND(D364='club records'!$B$8, E364&lt;='club records'!$C$8), AND(D364='club records'!$B$9, E364&lt;='club records'!$C$9), AND(D364='club records'!$B$10, E364&lt;='club records'!$C$10))),"CR"," ")</f>
        <v xml:space="preserve"> </v>
      </c>
      <c r="K364" s="21" t="str">
        <f>IF(AND(A364=200, OR(AND(D364='club records'!$B$11, E364&lt;='club records'!$C$11), AND(D364='club records'!$B$12, E364&lt;='club records'!$C$12), AND(D364='club records'!$B$13, E364&lt;='club records'!$C$13), AND(D364='club records'!$B$14, E364&lt;='club records'!$C$14), AND(D364='club records'!$B$15, E364&lt;='club records'!$C$15))),"CR"," ")</f>
        <v xml:space="preserve"> </v>
      </c>
      <c r="L364" s="21" t="str">
        <f>IF(AND(A364=300, OR(AND(D364='club records'!$B$16, E364&lt;='club records'!$C$16), AND(D364='club records'!$B$17, E364&lt;='club records'!$C$17))),"CR"," ")</f>
        <v xml:space="preserve"> </v>
      </c>
      <c r="M364" s="21" t="str">
        <f>IF(AND(A364=400, OR(AND(D364='club records'!$B$19, E364&lt;='club records'!$C$19), AND(D364='club records'!$B$20, E364&lt;='club records'!$C$20), AND(D364='club records'!$B$21, E364&lt;='club records'!$C$21))),"CR"," ")</f>
        <v xml:space="preserve"> </v>
      </c>
      <c r="N364" s="21" t="str">
        <f>IF(AND(A364=800, OR(AND(D364='club records'!$B$22, E364&lt;='club records'!$C$22), AND(D364='club records'!$B$23, E364&lt;='club records'!$C$23), AND(D364='club records'!$B$24, E364&lt;='club records'!$C$24), AND(D364='club records'!$B$25, E364&lt;='club records'!$C$25), AND(D364='club records'!$B$26, E364&lt;='club records'!$C$26))),"CR"," ")</f>
        <v xml:space="preserve"> </v>
      </c>
      <c r="O364" s="21" t="str">
        <f>IF(AND(A364=1200, AND(D364='club records'!$B$28, E364&lt;='club records'!$C$28)),"CR"," ")</f>
        <v xml:space="preserve"> </v>
      </c>
      <c r="P364" s="21" t="str">
        <f>IF(AND(A364=1500, OR(AND(D364='club records'!$B$29, E364&lt;='club records'!$C$29), AND(D364='club records'!$B$30, E364&lt;='club records'!$C$30), AND(D364='club records'!$B$31, E364&lt;='club records'!$C$31), AND(D364='club records'!$B$32, E364&lt;='club records'!$C$32), AND(D364='club records'!$B$33, E364&lt;='club records'!$C$33))),"CR"," ")</f>
        <v xml:space="preserve"> </v>
      </c>
      <c r="Q364" s="21" t="str">
        <f>IF(AND(A364="1M", AND(D364='club records'!$B$37,E364&lt;='club records'!$C$37)),"CR"," ")</f>
        <v xml:space="preserve"> </v>
      </c>
      <c r="R364" s="21" t="str">
        <f>IF(AND(A364=3000, OR(AND(D364='club records'!$B$39, E364&lt;='club records'!$C$39), AND(D364='club records'!$B$40, E364&lt;='club records'!$C$40), AND(D364='club records'!$B$41, E364&lt;='club records'!$C$41))),"CR"," ")</f>
        <v xml:space="preserve"> </v>
      </c>
      <c r="S364" s="21" t="str">
        <f>IF(AND(A364=5000, OR(AND(D364='club records'!$B$42, E364&lt;='club records'!$C$42), AND(D364='club records'!$B$43, E364&lt;='club records'!$C$43))),"CR"," ")</f>
        <v xml:space="preserve"> </v>
      </c>
      <c r="T364" s="21" t="str">
        <f>IF(AND(A364=10000, OR(AND(D364='club records'!$B$44, E364&lt;='club records'!$C$44), AND(D364='club records'!$B$45, E364&lt;='club records'!$C$45))),"CR"," ")</f>
        <v xml:space="preserve"> </v>
      </c>
      <c r="U364" s="22" t="str">
        <f>IF(AND(A364="high jump", OR(AND(D364='club records'!$F$1, E364&gt;='club records'!$G$1), AND(D364='club records'!$F$2, E364&gt;='club records'!$G$2), AND(D364='club records'!$F$3, E364&gt;='club records'!$G$3),AND(D364='club records'!$F$4, E364&gt;='club records'!$G$4), AND(D364='club records'!$F$5, E364&gt;='club records'!$G$5))), "CR", " ")</f>
        <v xml:space="preserve"> </v>
      </c>
      <c r="V364" s="22" t="str">
        <f>IF(AND(A364="long jump", OR(AND(D364='club records'!$F$6, E364&gt;='club records'!$G$6), AND(D364='club records'!$F$7, E364&gt;='club records'!$G$7), AND(D364='club records'!$F$8, E364&gt;='club records'!$G$8), AND(D364='club records'!$F$9, E364&gt;='club records'!$G$9), AND(D364='club records'!$F$10, E364&gt;='club records'!$G$10))), "CR", " ")</f>
        <v xml:space="preserve"> </v>
      </c>
      <c r="W364" s="22" t="str">
        <f>IF(AND(A364="triple jump", OR(AND(D364='club records'!$F$11, E364&gt;='club records'!$G$11), AND(D364='club records'!$F$12, E364&gt;='club records'!$G$12), AND(D364='club records'!$F$13, E364&gt;='club records'!$G$13), AND(D364='club records'!$F$14, E364&gt;='club records'!$G$14), AND(D364='club records'!$F$15, E364&gt;='club records'!$G$15))), "CR", " ")</f>
        <v xml:space="preserve"> </v>
      </c>
      <c r="X364" s="22" t="str">
        <f>IF(AND(A364="pole vault", OR(AND(D364='club records'!$F$16, E364&gt;='club records'!$G$16), AND(D364='club records'!$F$17, E364&gt;='club records'!$G$17), AND(D364='club records'!$F$18, E364&gt;='club records'!$G$18), AND(D364='club records'!$F$19, E364&gt;='club records'!$G$19), AND(D364='club records'!$F$20, E364&gt;='club records'!$G$20))), "CR", " ")</f>
        <v xml:space="preserve"> </v>
      </c>
      <c r="Y364" s="22" t="str">
        <f>IF(AND(A364="discus 0.75", AND(D364='club records'!$F$21, E364&gt;='club records'!$G$21)), "CR", " ")</f>
        <v xml:space="preserve"> </v>
      </c>
      <c r="Z364" s="22" t="str">
        <f>IF(AND(A364="discus 1", OR(AND(D364='club records'!$F$22, E364&gt;='club records'!$G$22), AND(D364='club records'!$F$23, E364&gt;='club records'!$G$23), AND(D364='club records'!$F$24, E364&gt;='club records'!$G$24), AND(D364='club records'!$F$25, E364&gt;='club records'!$G$25))), "CR", " ")</f>
        <v xml:space="preserve"> </v>
      </c>
      <c r="AA364" s="22" t="str">
        <f>IF(AND(A364="hammer 3", OR(AND(D364='club records'!$F$26, E364&gt;='club records'!$G$26), AND(D364='club records'!$F$27, E364&gt;='club records'!$G$27), AND(D364='club records'!$F$28, E364&gt;='club records'!$G$28))), "CR", " ")</f>
        <v xml:space="preserve"> </v>
      </c>
      <c r="AB364" s="22" t="str">
        <f>IF(AND(A364="hammer 4", OR(AND(D364='club records'!$F$29, E364&gt;='club records'!$G$29), AND(D364='club records'!$F$30, E364&gt;='club records'!$G$30))), "CR", " ")</f>
        <v xml:space="preserve"> </v>
      </c>
      <c r="AC364" s="22" t="str">
        <f>IF(AND(A364="javelin 400", AND(D364='club records'!$F$31, E364&gt;='club records'!$G$31)), "CR", " ")</f>
        <v xml:space="preserve"> </v>
      </c>
      <c r="AD364" s="22" t="str">
        <f>IF(AND(A364="javelin 500", OR(AND(D364='club records'!$F$32, E364&gt;='club records'!$G$32), AND(D364='club records'!$F$33, E364&gt;='club records'!$G$33))), "CR", " ")</f>
        <v xml:space="preserve"> </v>
      </c>
      <c r="AE364" s="22" t="str">
        <f>IF(AND(A364="javelin 600", OR(AND(D364='club records'!$F$34, E364&gt;='club records'!$G$34), AND(D364='club records'!$F$35, E364&gt;='club records'!$G$35))), "CR", " ")</f>
        <v xml:space="preserve"> </v>
      </c>
      <c r="AF364" s="22" t="str">
        <f>IF(AND(A364="shot 2.72", AND(D364='club records'!$F$36, E364&gt;='club records'!$G$36)), "CR", " ")</f>
        <v xml:space="preserve"> </v>
      </c>
      <c r="AG364" s="22" t="str">
        <f>IF(AND(A364="shot 3", OR(AND(D364='club records'!$F$37, E364&gt;='club records'!$G$37), AND(D364='club records'!$F$38, E364&gt;='club records'!$G$38))), "CR", " ")</f>
        <v xml:space="preserve"> </v>
      </c>
      <c r="AH364" s="22" t="str">
        <f>IF(AND(A364="shot 4", OR(AND(D364='club records'!$F$39, E364&gt;='club records'!$G$39), AND(D364='club records'!$F$40, E364&gt;='club records'!$G$40))), "CR", " ")</f>
        <v xml:space="preserve"> </v>
      </c>
      <c r="AI364" s="22" t="str">
        <f>IF(AND(A364="70H", AND(D364='club records'!$J$6, E364&lt;='club records'!$K$6)), "CR", " ")</f>
        <v xml:space="preserve"> </v>
      </c>
      <c r="AJ364" s="22" t="str">
        <f>IF(AND(A364="75H", AND(D364='club records'!$J$7, E364&lt;='club records'!$K$7)), "CR", " ")</f>
        <v xml:space="preserve"> </v>
      </c>
      <c r="AK364" s="22" t="str">
        <f>IF(AND(A364="80H", AND(D364='club records'!$J$8, E364&lt;='club records'!$K$8)), "CR", " ")</f>
        <v xml:space="preserve"> </v>
      </c>
      <c r="AL364" s="22" t="str">
        <f>IF(AND(A364="100H", OR(AND(D364='club records'!$J$9, E364&lt;='club records'!$K$9), AND(D364='club records'!$J$10, E364&lt;='club records'!$K$10))), "CR", " ")</f>
        <v xml:space="preserve"> </v>
      </c>
      <c r="AM364" s="22" t="str">
        <f>IF(AND(A364="300H", AND(D364='club records'!$J$11, E364&lt;='club records'!$K$11)), "CR", " ")</f>
        <v xml:space="preserve"> </v>
      </c>
      <c r="AN364" s="22" t="str">
        <f>IF(AND(A364="400H", OR(AND(D364='club records'!$J$12, E364&lt;='club records'!$K$12), AND(D364='club records'!$J$13, E364&lt;='club records'!$K$13), AND(D364='club records'!$J$14, E364&lt;='club records'!$K$14))), "CR", " ")</f>
        <v xml:space="preserve"> </v>
      </c>
      <c r="AO364" s="22" t="str">
        <f>IF(AND(A364="1500SC", OR(AND(D364='club records'!$J$15, E364&lt;='club records'!$K$15), AND(D364='club records'!$J$16, E364&lt;='club records'!$K$16))), "CR", " ")</f>
        <v xml:space="preserve"> </v>
      </c>
      <c r="AP364" s="22" t="str">
        <f>IF(AND(A364="2000SC", OR(AND(D364='club records'!$J$18, E364&lt;='club records'!$K$18), AND(D364='club records'!$J$19, E364&lt;='club records'!$K$19))), "CR", " ")</f>
        <v xml:space="preserve"> </v>
      </c>
      <c r="AQ364" s="22" t="str">
        <f>IF(AND(A364="3000SC", AND(D364='club records'!$J$21, E364&lt;='club records'!$K$21)), "CR", " ")</f>
        <v xml:space="preserve"> </v>
      </c>
      <c r="AR364" s="21" t="str">
        <f>IF(AND(A364="4x100", OR(AND(D364='club records'!$N$1, E364&lt;='club records'!$O$1), AND(D364='club records'!$N$2, E364&lt;='club records'!$O$2), AND(D364='club records'!$N$3, E364&lt;='club records'!$O$3), AND(D364='club records'!$N$4, E364&lt;='club records'!$O$4), AND(D364='club records'!$N$5, E364&lt;='club records'!$O$5))), "CR", " ")</f>
        <v xml:space="preserve"> </v>
      </c>
      <c r="AS364" s="21" t="str">
        <f>IF(AND(A364="4x200", OR(AND(D364='club records'!$N$6, E364&lt;='club records'!$O$6), AND(D364='club records'!$N$7, E364&lt;='club records'!$O$7), AND(D364='club records'!$N$8, E364&lt;='club records'!$O$8), AND(D364='club records'!$N$9, E364&lt;='club records'!$O$9), AND(D364='club records'!$N$10, E364&lt;='club records'!$O$10))), "CR", " ")</f>
        <v xml:space="preserve"> </v>
      </c>
      <c r="AT364" s="21" t="str">
        <f>IF(AND(A364="4x300", OR(AND(D364='club records'!$N$11, E364&lt;='club records'!$O$11), AND(D364='club records'!$N$12, E364&lt;='club records'!$O$12))), "CR", " ")</f>
        <v xml:space="preserve"> </v>
      </c>
      <c r="AU364" s="21" t="str">
        <f>IF(AND(A364="4x400", OR(AND(D364='club records'!$N$13, E364&lt;='club records'!$O$13), AND(D364='club records'!$N$14, E364&lt;='club records'!$O$14), AND(D364='club records'!$N$15, E364&lt;='club records'!$O$15))), "CR", " ")</f>
        <v xml:space="preserve"> </v>
      </c>
      <c r="AV364" s="21" t="str">
        <f>IF(AND(A364="3x800", OR(AND(D364='club records'!$N$16, E364&lt;='club records'!$O$16), AND(D364='club records'!$N$17, E364&lt;='club records'!$O$17), AND(D364='club records'!$N$18, E364&lt;='club records'!$O$18), AND(D364='club records'!$N$19, E364&lt;='club records'!$O$19))), "CR", " ")</f>
        <v xml:space="preserve"> </v>
      </c>
      <c r="AW364" s="21" t="str">
        <f>IF(AND(A364="pentathlon", OR(AND(D364='club records'!$N$21, E364&gt;='club records'!$O$21), AND(D364='club records'!$N$22, E364&gt;='club records'!$O$22), AND(D364='club records'!$N$23, E364&gt;='club records'!$O$23), AND(D364='club records'!$N$24, E364&gt;='club records'!$O$24), AND(D364='club records'!$N$25, E364&gt;='club records'!$O$25))), "CR", " ")</f>
        <v xml:space="preserve"> </v>
      </c>
      <c r="AX364" s="21" t="str">
        <f>IF(AND(A364="heptathlon", OR(AND(D364='club records'!$N$26, E364&gt;='club records'!$O$26), AND(D364='club records'!$N$27, E364&gt;='club records'!$O$27), AND(D364='club records'!$N$28, E364&gt;='club records'!$O$28), )), "CR", " ")</f>
        <v xml:space="preserve"> </v>
      </c>
    </row>
    <row r="365" spans="1:50" ht="15" x14ac:dyDescent="0.25">
      <c r="A365" s="2" t="s">
        <v>172</v>
      </c>
      <c r="B365" s="2" t="s">
        <v>56</v>
      </c>
      <c r="C365" s="2" t="s">
        <v>67</v>
      </c>
      <c r="D365" s="13" t="s">
        <v>50</v>
      </c>
      <c r="E365" s="14">
        <v>9.35</v>
      </c>
      <c r="F365" s="23">
        <v>43590</v>
      </c>
      <c r="G365" s="2" t="s">
        <v>339</v>
      </c>
      <c r="H365" s="2" t="s">
        <v>349</v>
      </c>
      <c r="I365" s="20" t="str">
        <f>IF(OR(K365="CR", J365="CR", L365="CR", M365="CR", N365="CR", O365="CR", P365="CR", Q365="CR", R365="CR", S365="CR",T365="CR", U365="CR", V365="CR", W365="CR", X365="CR", Y365="CR", Z365="CR", AA365="CR", AB365="CR", AC365="CR", AD365="CR", AE365="CR", AF365="CR", AG365="CR", AH365="CR", AI365="CR", AJ365="CR", AK365="CR", AL365="CR", AM365="CR", AN365="CR", AO365="CR", AP365="CR", AQ365="CR", AR365="CR", AS365="CR", AT365="CR", AU365="CR", AV365="CR", AW365="CR", AX365="CR"), "***CLUB RECORD***", "")</f>
        <v/>
      </c>
      <c r="J365" s="21" t="str">
        <f>IF(AND(A365=100, OR(AND(D365='club records'!$B$6, E365&lt;='club records'!$C$6), AND(D365='club records'!$B$7, E365&lt;='club records'!$C$7), AND(D365='club records'!$B$8, E365&lt;='club records'!$C$8), AND(D365='club records'!$B$9, E365&lt;='club records'!$C$9), AND(D365='club records'!$B$10, E365&lt;='club records'!$C$10))),"CR"," ")</f>
        <v xml:space="preserve"> </v>
      </c>
      <c r="K365" s="21" t="str">
        <f>IF(AND(A365=200, OR(AND(D365='club records'!$B$11, E365&lt;='club records'!$C$11), AND(D365='club records'!$B$12, E365&lt;='club records'!$C$12), AND(D365='club records'!$B$13, E365&lt;='club records'!$C$13), AND(D365='club records'!$B$14, E365&lt;='club records'!$C$14), AND(D365='club records'!$B$15, E365&lt;='club records'!$C$15))),"CR"," ")</f>
        <v xml:space="preserve"> </v>
      </c>
      <c r="L365" s="21" t="str">
        <f>IF(AND(A365=300, OR(AND(D365='club records'!$B$16, E365&lt;='club records'!$C$16), AND(D365='club records'!$B$17, E365&lt;='club records'!$C$17))),"CR"," ")</f>
        <v xml:space="preserve"> </v>
      </c>
      <c r="M365" s="21" t="str">
        <f>IF(AND(A365=400, OR(AND(D365='club records'!$B$19, E365&lt;='club records'!$C$19), AND(D365='club records'!$B$20, E365&lt;='club records'!$C$20), AND(D365='club records'!$B$21, E365&lt;='club records'!$C$21))),"CR"," ")</f>
        <v xml:space="preserve"> </v>
      </c>
      <c r="N365" s="21" t="str">
        <f>IF(AND(A365=800, OR(AND(D365='club records'!$B$22, E365&lt;='club records'!$C$22), AND(D365='club records'!$B$23, E365&lt;='club records'!$C$23), AND(D365='club records'!$B$24, E365&lt;='club records'!$C$24), AND(D365='club records'!$B$25, E365&lt;='club records'!$C$25), AND(D365='club records'!$B$26, E365&lt;='club records'!$C$26))),"CR"," ")</f>
        <v xml:space="preserve"> </v>
      </c>
      <c r="O365" s="21" t="str">
        <f>IF(AND(A365=1200, AND(D365='club records'!$B$28, E365&lt;='club records'!$C$28)),"CR"," ")</f>
        <v xml:space="preserve"> </v>
      </c>
      <c r="P365" s="21" t="str">
        <f>IF(AND(A365=1500, OR(AND(D365='club records'!$B$29, E365&lt;='club records'!$C$29), AND(D365='club records'!$B$30, E365&lt;='club records'!$C$30), AND(D365='club records'!$B$31, E365&lt;='club records'!$C$31), AND(D365='club records'!$B$32, E365&lt;='club records'!$C$32), AND(D365='club records'!$B$33, E365&lt;='club records'!$C$33))),"CR"," ")</f>
        <v xml:space="preserve"> </v>
      </c>
      <c r="Q365" s="21" t="str">
        <f>IF(AND(A365="1M", AND(D365='club records'!$B$37,E365&lt;='club records'!$C$37)),"CR"," ")</f>
        <v xml:space="preserve"> </v>
      </c>
      <c r="R365" s="21" t="str">
        <f>IF(AND(A365=3000, OR(AND(D365='club records'!$B$39, E365&lt;='club records'!$C$39), AND(D365='club records'!$B$40, E365&lt;='club records'!$C$40), AND(D365='club records'!$B$41, E365&lt;='club records'!$C$41))),"CR"," ")</f>
        <v xml:space="preserve"> </v>
      </c>
      <c r="S365" s="21" t="str">
        <f>IF(AND(A365=5000, OR(AND(D365='club records'!$B$42, E365&lt;='club records'!$C$42), AND(D365='club records'!$B$43, E365&lt;='club records'!$C$43))),"CR"," ")</f>
        <v xml:space="preserve"> </v>
      </c>
      <c r="T365" s="21" t="str">
        <f>IF(AND(A365=10000, OR(AND(D365='club records'!$B$44, E365&lt;='club records'!$C$44), AND(D365='club records'!$B$45, E365&lt;='club records'!$C$45))),"CR"," ")</f>
        <v xml:space="preserve"> </v>
      </c>
      <c r="U365" s="22" t="str">
        <f>IF(AND(A365="high jump", OR(AND(D365='club records'!$F$1, E365&gt;='club records'!$G$1), AND(D365='club records'!$F$2, E365&gt;='club records'!$G$2), AND(D365='club records'!$F$3, E365&gt;='club records'!$G$3),AND(D365='club records'!$F$4, E365&gt;='club records'!$G$4), AND(D365='club records'!$F$5, E365&gt;='club records'!$G$5))), "CR", " ")</f>
        <v xml:space="preserve"> </v>
      </c>
      <c r="V365" s="22" t="str">
        <f>IF(AND(A365="long jump", OR(AND(D365='club records'!$F$6, E365&gt;='club records'!$G$6), AND(D365='club records'!$F$7, E365&gt;='club records'!$G$7), AND(D365='club records'!$F$8, E365&gt;='club records'!$G$8), AND(D365='club records'!$F$9, E365&gt;='club records'!$G$9), AND(D365='club records'!$F$10, E365&gt;='club records'!$G$10))), "CR", " ")</f>
        <v xml:space="preserve"> </v>
      </c>
      <c r="W365" s="22" t="str">
        <f>IF(AND(A365="triple jump", OR(AND(D365='club records'!$F$11, E365&gt;='club records'!$G$11), AND(D365='club records'!$F$12, E365&gt;='club records'!$G$12), AND(D365='club records'!$F$13, E365&gt;='club records'!$G$13), AND(D365='club records'!$F$14, E365&gt;='club records'!$G$14), AND(D365='club records'!$F$15, E365&gt;='club records'!$G$15))), "CR", " ")</f>
        <v xml:space="preserve"> </v>
      </c>
      <c r="X365" s="22" t="str">
        <f>IF(AND(A365="pole vault", OR(AND(D365='club records'!$F$16, E365&gt;='club records'!$G$16), AND(D365='club records'!$F$17, E365&gt;='club records'!$G$17), AND(D365='club records'!$F$18, E365&gt;='club records'!$G$18), AND(D365='club records'!$F$19, E365&gt;='club records'!$G$19), AND(D365='club records'!$F$20, E365&gt;='club records'!$G$20))), "CR", " ")</f>
        <v xml:space="preserve"> </v>
      </c>
      <c r="Y365" s="22" t="str">
        <f>IF(AND(A365="discus 0.75", AND(D365='club records'!$F$21, E365&gt;='club records'!$G$21)), "CR", " ")</f>
        <v xml:space="preserve"> </v>
      </c>
      <c r="Z365" s="22" t="str">
        <f>IF(AND(A365="discus 1", OR(AND(D365='club records'!$F$22, E365&gt;='club records'!$G$22), AND(D365='club records'!$F$23, E365&gt;='club records'!$G$23), AND(D365='club records'!$F$24, E365&gt;='club records'!$G$24), AND(D365='club records'!$F$25, E365&gt;='club records'!$G$25))), "CR", " ")</f>
        <v xml:space="preserve"> </v>
      </c>
      <c r="AA365" s="22" t="str">
        <f>IF(AND(A365="hammer 3", OR(AND(D365='club records'!$F$26, E365&gt;='club records'!$G$26), AND(D365='club records'!$F$27, E365&gt;='club records'!$G$27), AND(D365='club records'!$F$28, E365&gt;='club records'!$G$28))), "CR", " ")</f>
        <v xml:space="preserve"> </v>
      </c>
      <c r="AB365" s="22" t="str">
        <f>IF(AND(A365="hammer 4", OR(AND(D365='club records'!$F$29, E365&gt;='club records'!$G$29), AND(D365='club records'!$F$30, E365&gt;='club records'!$G$30))), "CR", " ")</f>
        <v xml:space="preserve"> </v>
      </c>
      <c r="AC365" s="22" t="str">
        <f>IF(AND(A365="javelin 400", AND(D365='club records'!$F$31, E365&gt;='club records'!$G$31)), "CR", " ")</f>
        <v xml:space="preserve"> </v>
      </c>
      <c r="AD365" s="22" t="str">
        <f>IF(AND(A365="javelin 500", OR(AND(D365='club records'!$F$32, E365&gt;='club records'!$G$32), AND(D365='club records'!$F$33, E365&gt;='club records'!$G$33))), "CR", " ")</f>
        <v xml:space="preserve"> </v>
      </c>
      <c r="AE365" s="22" t="str">
        <f>IF(AND(A365="javelin 600", OR(AND(D365='club records'!$F$34, E365&gt;='club records'!$G$34), AND(D365='club records'!$F$35, E365&gt;='club records'!$G$35))), "CR", " ")</f>
        <v xml:space="preserve"> </v>
      </c>
      <c r="AF365" s="22" t="str">
        <f>IF(AND(A365="shot 2.72", AND(D365='club records'!$F$36, E365&gt;='club records'!$G$36)), "CR", " ")</f>
        <v xml:space="preserve"> </v>
      </c>
      <c r="AG365" s="22" t="str">
        <f>IF(AND(A365="shot 3", OR(AND(D365='club records'!$F$37, E365&gt;='club records'!$G$37), AND(D365='club records'!$F$38, E365&gt;='club records'!$G$38))), "CR", " ")</f>
        <v xml:space="preserve"> </v>
      </c>
      <c r="AH365" s="22" t="str">
        <f>IF(AND(A365="shot 4", OR(AND(D365='club records'!$F$39, E365&gt;='club records'!$G$39), AND(D365='club records'!$F$40, E365&gt;='club records'!$G$40))), "CR", " ")</f>
        <v xml:space="preserve"> </v>
      </c>
      <c r="AI365" s="22" t="str">
        <f>IF(AND(A365="70H", AND(D365='club records'!$J$6, E365&lt;='club records'!$K$6)), "CR", " ")</f>
        <v xml:space="preserve"> </v>
      </c>
      <c r="AJ365" s="22" t="str">
        <f>IF(AND(A365="75H", AND(D365='club records'!$J$7, E365&lt;='club records'!$K$7)), "CR", " ")</f>
        <v xml:space="preserve"> </v>
      </c>
      <c r="AK365" s="22" t="str">
        <f>IF(AND(A365="80H", AND(D365='club records'!$J$8, E365&lt;='club records'!$K$8)), "CR", " ")</f>
        <v xml:space="preserve"> </v>
      </c>
      <c r="AL365" s="22" t="str">
        <f>IF(AND(A365="100H", OR(AND(D365='club records'!$J$9, E365&lt;='club records'!$K$9), AND(D365='club records'!$J$10, E365&lt;='club records'!$K$10))), "CR", " ")</f>
        <v xml:space="preserve"> </v>
      </c>
      <c r="AM365" s="22" t="str">
        <f>IF(AND(A365="300H", AND(D365='club records'!$J$11, E365&lt;='club records'!$K$11)), "CR", " ")</f>
        <v xml:space="preserve"> </v>
      </c>
      <c r="AN365" s="22" t="str">
        <f>IF(AND(A365="400H", OR(AND(D365='club records'!$J$12, E365&lt;='club records'!$K$12), AND(D365='club records'!$J$13, E365&lt;='club records'!$K$13), AND(D365='club records'!$J$14, E365&lt;='club records'!$K$14))), "CR", " ")</f>
        <v xml:space="preserve"> </v>
      </c>
      <c r="AO365" s="22" t="str">
        <f>IF(AND(A365="1500SC", OR(AND(D365='club records'!$J$15, E365&lt;='club records'!$K$15), AND(D365='club records'!$J$16, E365&lt;='club records'!$K$16))), "CR", " ")</f>
        <v xml:space="preserve"> </v>
      </c>
      <c r="AP365" s="22" t="str">
        <f>IF(AND(A365="2000SC", OR(AND(D365='club records'!$J$18, E365&lt;='club records'!$K$18), AND(D365='club records'!$J$19, E365&lt;='club records'!$K$19))), "CR", " ")</f>
        <v xml:space="preserve"> </v>
      </c>
      <c r="AQ365" s="22" t="str">
        <f>IF(AND(A365="3000SC", AND(D365='club records'!$J$21, E365&lt;='club records'!$K$21)), "CR", " ")</f>
        <v xml:space="preserve"> </v>
      </c>
      <c r="AR365" s="21" t="str">
        <f>IF(AND(A365="4x100", OR(AND(D365='club records'!$N$1, E365&lt;='club records'!$O$1), AND(D365='club records'!$N$2, E365&lt;='club records'!$O$2), AND(D365='club records'!$N$3, E365&lt;='club records'!$O$3), AND(D365='club records'!$N$4, E365&lt;='club records'!$O$4), AND(D365='club records'!$N$5, E365&lt;='club records'!$O$5))), "CR", " ")</f>
        <v xml:space="preserve"> </v>
      </c>
      <c r="AS365" s="21" t="str">
        <f>IF(AND(A365="4x200", OR(AND(D365='club records'!$N$6, E365&lt;='club records'!$O$6), AND(D365='club records'!$N$7, E365&lt;='club records'!$O$7), AND(D365='club records'!$N$8, E365&lt;='club records'!$O$8), AND(D365='club records'!$N$9, E365&lt;='club records'!$O$9), AND(D365='club records'!$N$10, E365&lt;='club records'!$O$10))), "CR", " ")</f>
        <v xml:space="preserve"> </v>
      </c>
      <c r="AT365" s="21" t="str">
        <f>IF(AND(A365="4x300", OR(AND(D365='club records'!$N$11, E365&lt;='club records'!$O$11), AND(D365='club records'!$N$12, E365&lt;='club records'!$O$12))), "CR", " ")</f>
        <v xml:space="preserve"> </v>
      </c>
      <c r="AU365" s="21" t="str">
        <f>IF(AND(A365="4x400", OR(AND(D365='club records'!$N$13, E365&lt;='club records'!$O$13), AND(D365='club records'!$N$14, E365&lt;='club records'!$O$14), AND(D365='club records'!$N$15, E365&lt;='club records'!$O$15))), "CR", " ")</f>
        <v xml:space="preserve"> </v>
      </c>
      <c r="AV365" s="21" t="str">
        <f>IF(AND(A365="3x800", OR(AND(D365='club records'!$N$16, E365&lt;='club records'!$O$16), AND(D365='club records'!$N$17, E365&lt;='club records'!$O$17), AND(D365='club records'!$N$18, E365&lt;='club records'!$O$18), AND(D365='club records'!$N$19, E365&lt;='club records'!$O$19))), "CR", " ")</f>
        <v xml:space="preserve"> </v>
      </c>
      <c r="AW365" s="21" t="str">
        <f>IF(AND(A365="pentathlon", OR(AND(D365='club records'!$N$21, E365&gt;='club records'!$O$21), AND(D365='club records'!$N$22, E365&gt;='club records'!$O$22), AND(D365='club records'!$N$23, E365&gt;='club records'!$O$23), AND(D365='club records'!$N$24, E365&gt;='club records'!$O$24), AND(D365='club records'!$N$25, E365&gt;='club records'!$O$25))), "CR", " ")</f>
        <v xml:space="preserve"> </v>
      </c>
      <c r="AX365" s="21" t="str">
        <f>IF(AND(A365="heptathlon", OR(AND(D365='club records'!$N$26, E365&gt;='club records'!$O$26), AND(D365='club records'!$N$27, E365&gt;='club records'!$O$27), AND(D365='club records'!$N$28, E365&gt;='club records'!$O$28), )), "CR", " ")</f>
        <v xml:space="preserve"> </v>
      </c>
    </row>
    <row r="366" spans="1:50" ht="15" x14ac:dyDescent="0.25">
      <c r="A366" s="2" t="s">
        <v>172</v>
      </c>
      <c r="B366" s="2" t="s">
        <v>71</v>
      </c>
      <c r="C366" s="2" t="s">
        <v>152</v>
      </c>
      <c r="D366" s="13" t="s">
        <v>50</v>
      </c>
      <c r="E366" s="14">
        <v>12.48</v>
      </c>
      <c r="F366" s="19">
        <v>43632</v>
      </c>
      <c r="G366" s="2" t="s">
        <v>415</v>
      </c>
      <c r="H366" s="2" t="s">
        <v>452</v>
      </c>
      <c r="I366" s="20" t="s">
        <v>430</v>
      </c>
    </row>
    <row r="367" spans="1:50" ht="15" x14ac:dyDescent="0.25">
      <c r="A367" s="2" t="s">
        <v>172</v>
      </c>
      <c r="B367" s="2" t="s">
        <v>80</v>
      </c>
      <c r="C367" s="2" t="s">
        <v>107</v>
      </c>
      <c r="D367" s="13" t="s">
        <v>50</v>
      </c>
      <c r="E367" s="14">
        <v>26.2</v>
      </c>
      <c r="F367" s="19">
        <v>43572</v>
      </c>
      <c r="G367" s="2" t="s">
        <v>333</v>
      </c>
      <c r="H367" s="2" t="s">
        <v>334</v>
      </c>
      <c r="I367" s="20" t="str">
        <f>IF(OR(K367="CR", J367="CR", L367="CR", M367="CR", N367="CR", O367="CR", P367="CR", Q367="CR", R367="CR", S367="CR",T367="CR", U367="CR", V367="CR", W367="CR", X367="CR", Y367="CR", Z367="CR", AA367="CR", AB367="CR", AC367="CR", AD367="CR", AE367="CR", AF367="CR", AG367="CR", AH367="CR", AI367="CR", AJ367="CR", AK367="CR", AL367="CR", AM367="CR", AN367="CR", AO367="CR", AP367="CR", AQ367="CR", AR367="CR", AS367="CR", AT367="CR", AU367="CR", AV367="CR", AW367="CR", AX367="CR"), "***CLUB RECORD***", "")</f>
        <v/>
      </c>
      <c r="J367" s="21" t="str">
        <f>IF(AND(A367=100, OR(AND(D367='club records'!$B$6, E367&lt;='club records'!$C$6), AND(D367='club records'!$B$7, E367&lt;='club records'!$C$7), AND(D367='club records'!$B$8, E367&lt;='club records'!$C$8), AND(D367='club records'!$B$9, E367&lt;='club records'!$C$9), AND(D367='club records'!$B$10, E367&lt;='club records'!$C$10))),"CR"," ")</f>
        <v xml:space="preserve"> </v>
      </c>
      <c r="K367" s="21" t="str">
        <f>IF(AND(A367=200, OR(AND(D367='club records'!$B$11, E367&lt;='club records'!$C$11), AND(D367='club records'!$B$12, E367&lt;='club records'!$C$12), AND(D367='club records'!$B$13, E367&lt;='club records'!$C$13), AND(D367='club records'!$B$14, E367&lt;='club records'!$C$14), AND(D367='club records'!$B$15, E367&lt;='club records'!$C$15))),"CR"," ")</f>
        <v xml:space="preserve"> </v>
      </c>
      <c r="L367" s="21" t="str">
        <f>IF(AND(A367=300, OR(AND(D367='club records'!$B$16, E367&lt;='club records'!$C$16), AND(D367='club records'!$B$17, E367&lt;='club records'!$C$17))),"CR"," ")</f>
        <v xml:space="preserve"> </v>
      </c>
      <c r="M367" s="21" t="str">
        <f>IF(AND(A367=400, OR(AND(D367='club records'!$B$19, E367&lt;='club records'!$C$19), AND(D367='club records'!$B$20, E367&lt;='club records'!$C$20), AND(D367='club records'!$B$21, E367&lt;='club records'!$C$21))),"CR"," ")</f>
        <v xml:space="preserve"> </v>
      </c>
      <c r="N367" s="21" t="str">
        <f>IF(AND(A367=800, OR(AND(D367='club records'!$B$22, E367&lt;='club records'!$C$22), AND(D367='club records'!$B$23, E367&lt;='club records'!$C$23), AND(D367='club records'!$B$24, E367&lt;='club records'!$C$24), AND(D367='club records'!$B$25, E367&lt;='club records'!$C$25), AND(D367='club records'!$B$26, E367&lt;='club records'!$C$26))),"CR"," ")</f>
        <v xml:space="preserve"> </v>
      </c>
      <c r="O367" s="21" t="str">
        <f>IF(AND(A367=1200, AND(D367='club records'!$B$28, E367&lt;='club records'!$C$28)),"CR"," ")</f>
        <v xml:space="preserve"> </v>
      </c>
      <c r="P367" s="21" t="str">
        <f>IF(AND(A367=1500, OR(AND(D367='club records'!$B$29, E367&lt;='club records'!$C$29), AND(D367='club records'!$B$30, E367&lt;='club records'!$C$30), AND(D367='club records'!$B$31, E367&lt;='club records'!$C$31), AND(D367='club records'!$B$32, E367&lt;='club records'!$C$32), AND(D367='club records'!$B$33, E367&lt;='club records'!$C$33))),"CR"," ")</f>
        <v xml:space="preserve"> </v>
      </c>
      <c r="Q367" s="21" t="str">
        <f>IF(AND(A367="1M", AND(D367='club records'!$B$37,E367&lt;='club records'!$C$37)),"CR"," ")</f>
        <v xml:space="preserve"> </v>
      </c>
      <c r="R367" s="21" t="str">
        <f>IF(AND(A367=3000, OR(AND(D367='club records'!$B$39, E367&lt;='club records'!$C$39), AND(D367='club records'!$B$40, E367&lt;='club records'!$C$40), AND(D367='club records'!$B$41, E367&lt;='club records'!$C$41))),"CR"," ")</f>
        <v xml:space="preserve"> </v>
      </c>
      <c r="S367" s="21" t="str">
        <f>IF(AND(A367=5000, OR(AND(D367='club records'!$B$42, E367&lt;='club records'!$C$42), AND(D367='club records'!$B$43, E367&lt;='club records'!$C$43))),"CR"," ")</f>
        <v xml:space="preserve"> </v>
      </c>
      <c r="T367" s="21" t="str">
        <f>IF(AND(A367=10000, OR(AND(D367='club records'!$B$44, E367&lt;='club records'!$C$44), AND(D367='club records'!$B$45, E367&lt;='club records'!$C$45))),"CR"," ")</f>
        <v xml:space="preserve"> </v>
      </c>
      <c r="U367" s="22" t="str">
        <f>IF(AND(A367="high jump", OR(AND(D367='club records'!$F$1, E367&gt;='club records'!$G$1), AND(D367='club records'!$F$2, E367&gt;='club records'!$G$2), AND(D367='club records'!$F$3, E367&gt;='club records'!$G$3),AND(D367='club records'!$F$4, E367&gt;='club records'!$G$4), AND(D367='club records'!$F$5, E367&gt;='club records'!$G$5))), "CR", " ")</f>
        <v xml:space="preserve"> </v>
      </c>
      <c r="V367" s="22" t="str">
        <f>IF(AND(A367="long jump", OR(AND(D367='club records'!$F$6, E367&gt;='club records'!$G$6), AND(D367='club records'!$F$7, E367&gt;='club records'!$G$7), AND(D367='club records'!$F$8, E367&gt;='club records'!$G$8), AND(D367='club records'!$F$9, E367&gt;='club records'!$G$9), AND(D367='club records'!$F$10, E367&gt;='club records'!$G$10))), "CR", " ")</f>
        <v xml:space="preserve"> </v>
      </c>
      <c r="W367" s="22" t="str">
        <f>IF(AND(A367="triple jump", OR(AND(D367='club records'!$F$11, E367&gt;='club records'!$G$11), AND(D367='club records'!$F$12, E367&gt;='club records'!$G$12), AND(D367='club records'!$F$13, E367&gt;='club records'!$G$13), AND(D367='club records'!$F$14, E367&gt;='club records'!$G$14), AND(D367='club records'!$F$15, E367&gt;='club records'!$G$15))), "CR", " ")</f>
        <v xml:space="preserve"> </v>
      </c>
      <c r="X367" s="22" t="str">
        <f>IF(AND(A367="pole vault", OR(AND(D367='club records'!$F$16, E367&gt;='club records'!$G$16), AND(D367='club records'!$F$17, E367&gt;='club records'!$G$17), AND(D367='club records'!$F$18, E367&gt;='club records'!$G$18), AND(D367='club records'!$F$19, E367&gt;='club records'!$G$19), AND(D367='club records'!$F$20, E367&gt;='club records'!$G$20))), "CR", " ")</f>
        <v xml:space="preserve"> </v>
      </c>
      <c r="Y367" s="22" t="str">
        <f>IF(AND(A367="discus 0.75", AND(D367='club records'!$F$21, E367&gt;='club records'!$G$21)), "CR", " ")</f>
        <v xml:space="preserve"> </v>
      </c>
      <c r="Z367" s="22" t="str">
        <f>IF(AND(A367="discus 1", OR(AND(D367='club records'!$F$22, E367&gt;='club records'!$G$22), AND(D367='club records'!$F$23, E367&gt;='club records'!$G$23), AND(D367='club records'!$F$24, E367&gt;='club records'!$G$24), AND(D367='club records'!$F$25, E367&gt;='club records'!$G$25))), "CR", " ")</f>
        <v xml:space="preserve"> </v>
      </c>
      <c r="AA367" s="22" t="str">
        <f>IF(AND(A367="hammer 3", OR(AND(D367='club records'!$F$26, E367&gt;='club records'!$G$26), AND(D367='club records'!$F$27, E367&gt;='club records'!$G$27), AND(D367='club records'!$F$28, E367&gt;='club records'!$G$28))), "CR", " ")</f>
        <v xml:space="preserve"> </v>
      </c>
      <c r="AB367" s="22" t="str">
        <f>IF(AND(A367="hammer 4", OR(AND(D367='club records'!$F$29, E367&gt;='club records'!$G$29), AND(D367='club records'!$F$30, E367&gt;='club records'!$G$30))), "CR", " ")</f>
        <v xml:space="preserve"> </v>
      </c>
      <c r="AC367" s="22" t="str">
        <f>IF(AND(A367="javelin 400", AND(D367='club records'!$F$31, E367&gt;='club records'!$G$31)), "CR", " ")</f>
        <v xml:space="preserve"> </v>
      </c>
      <c r="AD367" s="22" t="str">
        <f>IF(AND(A367="javelin 500", OR(AND(D367='club records'!$F$32, E367&gt;='club records'!$G$32), AND(D367='club records'!$F$33, E367&gt;='club records'!$G$33))), "CR", " ")</f>
        <v xml:space="preserve"> </v>
      </c>
      <c r="AE367" s="22" t="str">
        <f>IF(AND(A367="javelin 600", OR(AND(D367='club records'!$F$34, E367&gt;='club records'!$G$34), AND(D367='club records'!$F$35, E367&gt;='club records'!$G$35))), "CR", " ")</f>
        <v xml:space="preserve"> </v>
      </c>
      <c r="AF367" s="22" t="str">
        <f>IF(AND(A367="shot 2.72", AND(D367='club records'!$F$36, E367&gt;='club records'!$G$36)), "CR", " ")</f>
        <v xml:space="preserve"> </v>
      </c>
      <c r="AG367" s="22" t="str">
        <f>IF(AND(A367="shot 3", OR(AND(D367='club records'!$F$37, E367&gt;='club records'!$G$37), AND(D367='club records'!$F$38, E367&gt;='club records'!$G$38))), "CR", " ")</f>
        <v xml:space="preserve"> </v>
      </c>
      <c r="AH367" s="22" t="str">
        <f>IF(AND(A367="shot 4", OR(AND(D367='club records'!$F$39, E367&gt;='club records'!$G$39), AND(D367='club records'!$F$40, E367&gt;='club records'!$G$40))), "CR", " ")</f>
        <v xml:space="preserve"> </v>
      </c>
      <c r="AI367" s="22" t="str">
        <f>IF(AND(A367="70H", AND(D367='club records'!$J$6, E367&lt;='club records'!$K$6)), "CR", " ")</f>
        <v xml:space="preserve"> </v>
      </c>
      <c r="AJ367" s="22" t="str">
        <f>IF(AND(A367="75H", AND(D367='club records'!$J$7, E367&lt;='club records'!$K$7)), "CR", " ")</f>
        <v xml:space="preserve"> </v>
      </c>
      <c r="AK367" s="22" t="str">
        <f>IF(AND(A367="80H", AND(D367='club records'!$J$8, E367&lt;='club records'!$K$8)), "CR", " ")</f>
        <v xml:space="preserve"> </v>
      </c>
      <c r="AL367" s="22" t="str">
        <f>IF(AND(A367="100H", OR(AND(D367='club records'!$J$9, E367&lt;='club records'!$K$9), AND(D367='club records'!$J$10, E367&lt;='club records'!$K$10))), "CR", " ")</f>
        <v xml:space="preserve"> </v>
      </c>
      <c r="AM367" s="22" t="str">
        <f>IF(AND(A367="300H", AND(D367='club records'!$J$11, E367&lt;='club records'!$K$11)), "CR", " ")</f>
        <v xml:space="preserve"> </v>
      </c>
      <c r="AN367" s="22" t="str">
        <f>IF(AND(A367="400H", OR(AND(D367='club records'!$J$12, E367&lt;='club records'!$K$12), AND(D367='club records'!$J$13, E367&lt;='club records'!$K$13), AND(D367='club records'!$J$14, E367&lt;='club records'!$K$14))), "CR", " ")</f>
        <v xml:space="preserve"> </v>
      </c>
      <c r="AO367" s="22" t="str">
        <f>IF(AND(A367="1500SC", OR(AND(D367='club records'!$J$15, E367&lt;='club records'!$K$15), AND(D367='club records'!$J$16, E367&lt;='club records'!$K$16))), "CR", " ")</f>
        <v xml:space="preserve"> </v>
      </c>
      <c r="AP367" s="22" t="str">
        <f>IF(AND(A367="2000SC", OR(AND(D367='club records'!$J$18, E367&lt;='club records'!$K$18), AND(D367='club records'!$J$19, E367&lt;='club records'!$K$19))), "CR", " ")</f>
        <v xml:space="preserve"> </v>
      </c>
      <c r="AQ367" s="22" t="str">
        <f>IF(AND(A367="3000SC", AND(D367='club records'!$J$21, E367&lt;='club records'!$K$21)), "CR", " ")</f>
        <v xml:space="preserve"> </v>
      </c>
      <c r="AR367" s="21" t="str">
        <f>IF(AND(A367="4x100", OR(AND(D367='club records'!$N$1, E367&lt;='club records'!$O$1), AND(D367='club records'!$N$2, E367&lt;='club records'!$O$2), AND(D367='club records'!$N$3, E367&lt;='club records'!$O$3), AND(D367='club records'!$N$4, E367&lt;='club records'!$O$4), AND(D367='club records'!$N$5, E367&lt;='club records'!$O$5))), "CR", " ")</f>
        <v xml:space="preserve"> </v>
      </c>
      <c r="AS367" s="21" t="str">
        <f>IF(AND(A367="4x200", OR(AND(D367='club records'!$N$6, E367&lt;='club records'!$O$6), AND(D367='club records'!$N$7, E367&lt;='club records'!$O$7), AND(D367='club records'!$N$8, E367&lt;='club records'!$O$8), AND(D367='club records'!$N$9, E367&lt;='club records'!$O$9), AND(D367='club records'!$N$10, E367&lt;='club records'!$O$10))), "CR", " ")</f>
        <v xml:space="preserve"> </v>
      </c>
      <c r="AT367" s="21" t="str">
        <f>IF(AND(A367="4x300", OR(AND(D367='club records'!$N$11, E367&lt;='club records'!$O$11), AND(D367='club records'!$N$12, E367&lt;='club records'!$O$12))), "CR", " ")</f>
        <v xml:space="preserve"> </v>
      </c>
      <c r="AU367" s="21" t="str">
        <f>IF(AND(A367="4x400", OR(AND(D367='club records'!$N$13, E367&lt;='club records'!$O$13), AND(D367='club records'!$N$14, E367&lt;='club records'!$O$14), AND(D367='club records'!$N$15, E367&lt;='club records'!$O$15))), "CR", " ")</f>
        <v xml:space="preserve"> </v>
      </c>
      <c r="AV367" s="21" t="str">
        <f>IF(AND(A367="3x800", OR(AND(D367='club records'!$N$16, E367&lt;='club records'!$O$16), AND(D367='club records'!$N$17, E367&lt;='club records'!$O$17), AND(D367='club records'!$N$18, E367&lt;='club records'!$O$18), AND(D367='club records'!$N$19, E367&lt;='club records'!$O$19))), "CR", " ")</f>
        <v xml:space="preserve"> </v>
      </c>
      <c r="AW367" s="21" t="str">
        <f>IF(AND(A367="pentathlon", OR(AND(D367='club records'!$N$21, E367&gt;='club records'!$O$21), AND(D367='club records'!$N$22, E367&gt;='club records'!$O$22), AND(D367='club records'!$N$23, E367&gt;='club records'!$O$23), AND(D367='club records'!$N$24, E367&gt;='club records'!$O$24), AND(D367='club records'!$N$25, E367&gt;='club records'!$O$25))), "CR", " ")</f>
        <v xml:space="preserve"> </v>
      </c>
      <c r="AX367" s="21" t="str">
        <f>IF(AND(A367="heptathlon", OR(AND(D367='club records'!$N$26, E367&gt;='club records'!$O$26), AND(D367='club records'!$N$27, E367&gt;='club records'!$O$27), AND(D367='club records'!$N$28, E367&gt;='club records'!$O$28), )), "CR", " ")</f>
        <v xml:space="preserve"> </v>
      </c>
    </row>
    <row r="368" spans="1:50" ht="15" x14ac:dyDescent="0.25">
      <c r="A368" s="2" t="s">
        <v>172</v>
      </c>
      <c r="B368" s="2" t="s">
        <v>80</v>
      </c>
      <c r="C368" s="2" t="s">
        <v>394</v>
      </c>
      <c r="D368" s="13" t="s">
        <v>50</v>
      </c>
      <c r="E368" s="14">
        <v>27.56</v>
      </c>
      <c r="F368" s="23">
        <v>43632</v>
      </c>
      <c r="G368" s="2" t="s">
        <v>415</v>
      </c>
      <c r="H368" s="2" t="s">
        <v>452</v>
      </c>
      <c r="I368" s="20" t="str">
        <f>IF(OR(K368="CR", J368="CR", L368="CR", M368="CR", N368="CR", O368="CR", P368="CR", Q368="CR", R368="CR", S368="CR",T368="CR", U368="CR", V368="CR", W368="CR", X368="CR", Y368="CR", Z368="CR", AA368="CR", AB368="CR", AC368="CR", AD368="CR", AE368="CR", AF368="CR", AG368="CR", AH368="CR", AI368="CR", AJ368="CR", AK368="CR", AL368="CR", AM368="CR", AN368="CR", AO368="CR", AP368="CR", AQ368="CR", AR368="CR", AS368="CR", AT368="CR", AU368="CR", AV368="CR", AW368="CR", AX368="CR"), "***CLUB RECORD***", "")</f>
        <v/>
      </c>
      <c r="J368" s="21" t="str">
        <f>IF(AND(A368=100, OR(AND(D368='club records'!$B$6, E368&lt;='club records'!$C$6), AND(D368='club records'!$B$7, E368&lt;='club records'!$C$7), AND(D368='club records'!$B$8, E368&lt;='club records'!$C$8), AND(D368='club records'!$B$9, E368&lt;='club records'!$C$9), AND(D368='club records'!$B$10, E368&lt;='club records'!$C$10))),"CR"," ")</f>
        <v xml:space="preserve"> </v>
      </c>
      <c r="K368" s="21" t="str">
        <f>IF(AND(A368=200, OR(AND(D368='club records'!$B$11, E368&lt;='club records'!$C$11), AND(D368='club records'!$B$12, E368&lt;='club records'!$C$12), AND(D368='club records'!$B$13, E368&lt;='club records'!$C$13), AND(D368='club records'!$B$14, E368&lt;='club records'!$C$14), AND(D368='club records'!$B$15, E368&lt;='club records'!$C$15))),"CR"," ")</f>
        <v xml:space="preserve"> </v>
      </c>
      <c r="L368" s="21" t="str">
        <f>IF(AND(A368=300, OR(AND(D368='club records'!$B$16, E368&lt;='club records'!$C$16), AND(D368='club records'!$B$17, E368&lt;='club records'!$C$17))),"CR"," ")</f>
        <v xml:space="preserve"> </v>
      </c>
      <c r="M368" s="21" t="str">
        <f>IF(AND(A368=400, OR(AND(D368='club records'!$B$19, E368&lt;='club records'!$C$19), AND(D368='club records'!$B$20, E368&lt;='club records'!$C$20), AND(D368='club records'!$B$21, E368&lt;='club records'!$C$21))),"CR"," ")</f>
        <v xml:space="preserve"> </v>
      </c>
      <c r="N368" s="21" t="str">
        <f>IF(AND(A368=800, OR(AND(D368='club records'!$B$22, E368&lt;='club records'!$C$22), AND(D368='club records'!$B$23, E368&lt;='club records'!$C$23), AND(D368='club records'!$B$24, E368&lt;='club records'!$C$24), AND(D368='club records'!$B$25, E368&lt;='club records'!$C$25), AND(D368='club records'!$B$26, E368&lt;='club records'!$C$26))),"CR"," ")</f>
        <v xml:space="preserve"> </v>
      </c>
      <c r="O368" s="21" t="str">
        <f>IF(AND(A368=1200, AND(D368='club records'!$B$28, E368&lt;='club records'!$C$28)),"CR"," ")</f>
        <v xml:space="preserve"> </v>
      </c>
      <c r="P368" s="21" t="str">
        <f>IF(AND(A368=1500, OR(AND(D368='club records'!$B$29, E368&lt;='club records'!$C$29), AND(D368='club records'!$B$30, E368&lt;='club records'!$C$30), AND(D368='club records'!$B$31, E368&lt;='club records'!$C$31), AND(D368='club records'!$B$32, E368&lt;='club records'!$C$32), AND(D368='club records'!$B$33, E368&lt;='club records'!$C$33))),"CR"," ")</f>
        <v xml:space="preserve"> </v>
      </c>
      <c r="Q368" s="21" t="str">
        <f>IF(AND(A368="1M", AND(D368='club records'!$B$37,E368&lt;='club records'!$C$37)),"CR"," ")</f>
        <v xml:space="preserve"> </v>
      </c>
      <c r="R368" s="21" t="str">
        <f>IF(AND(A368=3000, OR(AND(D368='club records'!$B$39, E368&lt;='club records'!$C$39), AND(D368='club records'!$B$40, E368&lt;='club records'!$C$40), AND(D368='club records'!$B$41, E368&lt;='club records'!$C$41))),"CR"," ")</f>
        <v xml:space="preserve"> </v>
      </c>
      <c r="S368" s="21" t="str">
        <f>IF(AND(A368=5000, OR(AND(D368='club records'!$B$42, E368&lt;='club records'!$C$42), AND(D368='club records'!$B$43, E368&lt;='club records'!$C$43))),"CR"," ")</f>
        <v xml:space="preserve"> </v>
      </c>
      <c r="T368" s="21" t="str">
        <f>IF(AND(A368=10000, OR(AND(D368='club records'!$B$44, E368&lt;='club records'!$C$44), AND(D368='club records'!$B$45, E368&lt;='club records'!$C$45))),"CR"," ")</f>
        <v xml:space="preserve"> </v>
      </c>
      <c r="U368" s="22" t="str">
        <f>IF(AND(A368="high jump", OR(AND(D368='club records'!$F$1, E368&gt;='club records'!$G$1), AND(D368='club records'!$F$2, E368&gt;='club records'!$G$2), AND(D368='club records'!$F$3, E368&gt;='club records'!$G$3),AND(D368='club records'!$F$4, E368&gt;='club records'!$G$4), AND(D368='club records'!$F$5, E368&gt;='club records'!$G$5))), "CR", " ")</f>
        <v xml:space="preserve"> </v>
      </c>
      <c r="V368" s="22" t="str">
        <f>IF(AND(A368="long jump", OR(AND(D368='club records'!$F$6, E368&gt;='club records'!$G$6), AND(D368='club records'!$F$7, E368&gt;='club records'!$G$7), AND(D368='club records'!$F$8, E368&gt;='club records'!$G$8), AND(D368='club records'!$F$9, E368&gt;='club records'!$G$9), AND(D368='club records'!$F$10, E368&gt;='club records'!$G$10))), "CR", " ")</f>
        <v xml:space="preserve"> </v>
      </c>
      <c r="W368" s="22" t="str">
        <f>IF(AND(A368="triple jump", OR(AND(D368='club records'!$F$11, E368&gt;='club records'!$G$11), AND(D368='club records'!$F$12, E368&gt;='club records'!$G$12), AND(D368='club records'!$F$13, E368&gt;='club records'!$G$13), AND(D368='club records'!$F$14, E368&gt;='club records'!$G$14), AND(D368='club records'!$F$15, E368&gt;='club records'!$G$15))), "CR", " ")</f>
        <v xml:space="preserve"> </v>
      </c>
      <c r="X368" s="22" t="str">
        <f>IF(AND(A368="pole vault", OR(AND(D368='club records'!$F$16, E368&gt;='club records'!$G$16), AND(D368='club records'!$F$17, E368&gt;='club records'!$G$17), AND(D368='club records'!$F$18, E368&gt;='club records'!$G$18), AND(D368='club records'!$F$19, E368&gt;='club records'!$G$19), AND(D368='club records'!$F$20, E368&gt;='club records'!$G$20))), "CR", " ")</f>
        <v xml:space="preserve"> </v>
      </c>
      <c r="Y368" s="22" t="str">
        <f>IF(AND(A368="discus 0.75", AND(D368='club records'!$F$21, E368&gt;='club records'!$G$21)), "CR", " ")</f>
        <v xml:space="preserve"> </v>
      </c>
      <c r="Z368" s="22" t="str">
        <f>IF(AND(A368="discus 1", OR(AND(D368='club records'!$F$22, E368&gt;='club records'!$G$22), AND(D368='club records'!$F$23, E368&gt;='club records'!$G$23), AND(D368='club records'!$F$24, E368&gt;='club records'!$G$24), AND(D368='club records'!$F$25, E368&gt;='club records'!$G$25))), "CR", " ")</f>
        <v xml:space="preserve"> </v>
      </c>
      <c r="AA368" s="22" t="str">
        <f>IF(AND(A368="hammer 3", OR(AND(D368='club records'!$F$26, E368&gt;='club records'!$G$26), AND(D368='club records'!$F$27, E368&gt;='club records'!$G$27), AND(D368='club records'!$F$28, E368&gt;='club records'!$G$28))), "CR", " ")</f>
        <v xml:space="preserve"> </v>
      </c>
      <c r="AB368" s="22" t="str">
        <f>IF(AND(A368="hammer 4", OR(AND(D368='club records'!$F$29, E368&gt;='club records'!$G$29), AND(D368='club records'!$F$30, E368&gt;='club records'!$G$30))), "CR", " ")</f>
        <v xml:space="preserve"> </v>
      </c>
      <c r="AC368" s="22" t="str">
        <f>IF(AND(A368="javelin 400", AND(D368='club records'!$F$31, E368&gt;='club records'!$G$31)), "CR", " ")</f>
        <v xml:space="preserve"> </v>
      </c>
      <c r="AD368" s="22" t="str">
        <f>IF(AND(A368="javelin 500", OR(AND(D368='club records'!$F$32, E368&gt;='club records'!$G$32), AND(D368='club records'!$F$33, E368&gt;='club records'!$G$33))), "CR", " ")</f>
        <v xml:space="preserve"> </v>
      </c>
      <c r="AE368" s="22" t="str">
        <f>IF(AND(A368="javelin 600", OR(AND(D368='club records'!$F$34, E368&gt;='club records'!$G$34), AND(D368='club records'!$F$35, E368&gt;='club records'!$G$35))), "CR", " ")</f>
        <v xml:space="preserve"> </v>
      </c>
      <c r="AF368" s="22" t="str">
        <f>IF(AND(A368="shot 2.72", AND(D368='club records'!$F$36, E368&gt;='club records'!$G$36)), "CR", " ")</f>
        <v xml:space="preserve"> </v>
      </c>
      <c r="AG368" s="22" t="str">
        <f>IF(AND(A368="shot 3", OR(AND(D368='club records'!$F$37, E368&gt;='club records'!$G$37), AND(D368='club records'!$F$38, E368&gt;='club records'!$G$38))), "CR", " ")</f>
        <v xml:space="preserve"> </v>
      </c>
      <c r="AH368" s="22" t="str">
        <f>IF(AND(A368="shot 4", OR(AND(D368='club records'!$F$39, E368&gt;='club records'!$G$39), AND(D368='club records'!$F$40, E368&gt;='club records'!$G$40))), "CR", " ")</f>
        <v xml:space="preserve"> </v>
      </c>
      <c r="AI368" s="22" t="str">
        <f>IF(AND(A368="70H", AND(D368='club records'!$J$6, E368&lt;='club records'!$K$6)), "CR", " ")</f>
        <v xml:space="preserve"> </v>
      </c>
      <c r="AJ368" s="22" t="str">
        <f>IF(AND(A368="75H", AND(D368='club records'!$J$7, E368&lt;='club records'!$K$7)), "CR", " ")</f>
        <v xml:space="preserve"> </v>
      </c>
      <c r="AK368" s="22" t="str">
        <f>IF(AND(A368="80H", AND(D368='club records'!$J$8, E368&lt;='club records'!$K$8)), "CR", " ")</f>
        <v xml:space="preserve"> </v>
      </c>
      <c r="AL368" s="22" t="str">
        <f>IF(AND(A368="100H", OR(AND(D368='club records'!$J$9, E368&lt;='club records'!$K$9), AND(D368='club records'!$J$10, E368&lt;='club records'!$K$10))), "CR", " ")</f>
        <v xml:space="preserve"> </v>
      </c>
      <c r="AM368" s="22" t="str">
        <f>IF(AND(A368="300H", AND(D368='club records'!$J$11, E368&lt;='club records'!$K$11)), "CR", " ")</f>
        <v xml:space="preserve"> </v>
      </c>
      <c r="AN368" s="22" t="str">
        <f>IF(AND(A368="400H", OR(AND(D368='club records'!$J$12, E368&lt;='club records'!$K$12), AND(D368='club records'!$J$13, E368&lt;='club records'!$K$13), AND(D368='club records'!$J$14, E368&lt;='club records'!$K$14))), "CR", " ")</f>
        <v xml:space="preserve"> </v>
      </c>
      <c r="AO368" s="22" t="str">
        <f>IF(AND(A368="1500SC", OR(AND(D368='club records'!$J$15, E368&lt;='club records'!$K$15), AND(D368='club records'!$J$16, E368&lt;='club records'!$K$16))), "CR", " ")</f>
        <v xml:space="preserve"> </v>
      </c>
      <c r="AP368" s="22" t="str">
        <f>IF(AND(A368="2000SC", OR(AND(D368='club records'!$J$18, E368&lt;='club records'!$K$18), AND(D368='club records'!$J$19, E368&lt;='club records'!$K$19))), "CR", " ")</f>
        <v xml:space="preserve"> </v>
      </c>
      <c r="AQ368" s="22" t="str">
        <f>IF(AND(A368="3000SC", AND(D368='club records'!$J$21, E368&lt;='club records'!$K$21)), "CR", " ")</f>
        <v xml:space="preserve"> </v>
      </c>
      <c r="AR368" s="21" t="str">
        <f>IF(AND(A368="4x100", OR(AND(D368='club records'!$N$1, E368&lt;='club records'!$O$1), AND(D368='club records'!$N$2, E368&lt;='club records'!$O$2), AND(D368='club records'!$N$3, E368&lt;='club records'!$O$3), AND(D368='club records'!$N$4, E368&lt;='club records'!$O$4), AND(D368='club records'!$N$5, E368&lt;='club records'!$O$5))), "CR", " ")</f>
        <v xml:space="preserve"> </v>
      </c>
      <c r="AS368" s="21" t="str">
        <f>IF(AND(A368="4x200", OR(AND(D368='club records'!$N$6, E368&lt;='club records'!$O$6), AND(D368='club records'!$N$7, E368&lt;='club records'!$O$7), AND(D368='club records'!$N$8, E368&lt;='club records'!$O$8), AND(D368='club records'!$N$9, E368&lt;='club records'!$O$9), AND(D368='club records'!$N$10, E368&lt;='club records'!$O$10))), "CR", " ")</f>
        <v xml:space="preserve"> </v>
      </c>
      <c r="AT368" s="21" t="str">
        <f>IF(AND(A368="4x300", OR(AND(D368='club records'!$N$11, E368&lt;='club records'!$O$11), AND(D368='club records'!$N$12, E368&lt;='club records'!$O$12))), "CR", " ")</f>
        <v xml:space="preserve"> </v>
      </c>
      <c r="AU368" s="21" t="str">
        <f>IF(AND(A368="4x400", OR(AND(D368='club records'!$N$13, E368&lt;='club records'!$O$13), AND(D368='club records'!$N$14, E368&lt;='club records'!$O$14), AND(D368='club records'!$N$15, E368&lt;='club records'!$O$15))), "CR", " ")</f>
        <v xml:space="preserve"> </v>
      </c>
      <c r="AV368" s="21" t="str">
        <f>IF(AND(A368="3x800", OR(AND(D368='club records'!$N$16, E368&lt;='club records'!$O$16), AND(D368='club records'!$N$17, E368&lt;='club records'!$O$17), AND(D368='club records'!$N$18, E368&lt;='club records'!$O$18), AND(D368='club records'!$N$19, E368&lt;='club records'!$O$19))), "CR", " ")</f>
        <v xml:space="preserve"> </v>
      </c>
      <c r="AW368" s="21" t="str">
        <f>IF(AND(A368="pentathlon", OR(AND(D368='club records'!$N$21, E368&gt;='club records'!$O$21), AND(D368='club records'!$N$22, E368&gt;='club records'!$O$22), AND(D368='club records'!$N$23, E368&gt;='club records'!$O$23), AND(D368='club records'!$N$24, E368&gt;='club records'!$O$24), AND(D368='club records'!$N$25, E368&gt;='club records'!$O$25))), "CR", " ")</f>
        <v xml:space="preserve"> </v>
      </c>
      <c r="AX368" s="21" t="str">
        <f>IF(AND(A368="heptathlon", OR(AND(D368='club records'!$N$26, E368&gt;='club records'!$O$26), AND(D368='club records'!$N$27, E368&gt;='club records'!$O$27), AND(D368='club records'!$N$28, E368&gt;='club records'!$O$28), )), "CR", " ")</f>
        <v xml:space="preserve"> </v>
      </c>
    </row>
    <row r="369" spans="1:50" ht="15" x14ac:dyDescent="0.25">
      <c r="A369" s="2" t="s">
        <v>172</v>
      </c>
      <c r="B369" s="2" t="s">
        <v>29</v>
      </c>
      <c r="C369" s="2" t="s">
        <v>116</v>
      </c>
      <c r="D369" s="13" t="s">
        <v>50</v>
      </c>
      <c r="E369" s="14">
        <v>34.64</v>
      </c>
      <c r="F369" s="19">
        <v>43611</v>
      </c>
      <c r="G369" s="2" t="s">
        <v>339</v>
      </c>
      <c r="H369" s="2" t="s">
        <v>386</v>
      </c>
      <c r="I369" s="20" t="str">
        <f>IF(OR(K369="CR", J369="CR", L369="CR", M369="CR", N369="CR", O369="CR", P369="CR", Q369="CR", R369="CR", S369="CR",T369="CR", U369="CR", V369="CR", W369="CR", X369="CR", Y369="CR", Z369="CR", AA369="CR", AB369="CR", AC369="CR", AD369="CR", AE369="CR", AF369="CR", AG369="CR", AH369="CR", AI369="CR", AJ369="CR", AK369="CR", AL369="CR", AM369="CR", AN369="CR", AO369="CR", AP369="CR", AQ369="CR", AR369="CR", AS369="CR", AT369="CR", AU369="CR", AV369="CR", AW369="CR", AX369="CR"), "***CLUB RECORD***", "")</f>
        <v/>
      </c>
      <c r="J369" s="21" t="str">
        <f>IF(AND(A369=100, OR(AND(D369='club records'!$B$6, E369&lt;='club records'!$C$6), AND(D369='club records'!$B$7, E369&lt;='club records'!$C$7), AND(D369='club records'!$B$8, E369&lt;='club records'!$C$8), AND(D369='club records'!$B$9, E369&lt;='club records'!$C$9), AND(D369='club records'!$B$10, E369&lt;='club records'!$C$10))),"CR"," ")</f>
        <v xml:space="preserve"> </v>
      </c>
      <c r="K369" s="21" t="str">
        <f>IF(AND(A369=200, OR(AND(D369='club records'!$B$11, E369&lt;='club records'!$C$11), AND(D369='club records'!$B$12, E369&lt;='club records'!$C$12), AND(D369='club records'!$B$13, E369&lt;='club records'!$C$13), AND(D369='club records'!$B$14, E369&lt;='club records'!$C$14), AND(D369='club records'!$B$15, E369&lt;='club records'!$C$15))),"CR"," ")</f>
        <v xml:space="preserve"> </v>
      </c>
      <c r="L369" s="21" t="str">
        <f>IF(AND(A369=300, OR(AND(D369='club records'!$B$16, E369&lt;='club records'!$C$16), AND(D369='club records'!$B$17, E369&lt;='club records'!$C$17))),"CR"," ")</f>
        <v xml:space="preserve"> </v>
      </c>
      <c r="M369" s="21" t="str">
        <f>IF(AND(A369=400, OR(AND(D369='club records'!$B$19, E369&lt;='club records'!$C$19), AND(D369='club records'!$B$20, E369&lt;='club records'!$C$20), AND(D369='club records'!$B$21, E369&lt;='club records'!$C$21))),"CR"," ")</f>
        <v xml:space="preserve"> </v>
      </c>
      <c r="N369" s="21" t="str">
        <f>IF(AND(A369=800, OR(AND(D369='club records'!$B$22, E369&lt;='club records'!$C$22), AND(D369='club records'!$B$23, E369&lt;='club records'!$C$23), AND(D369='club records'!$B$24, E369&lt;='club records'!$C$24), AND(D369='club records'!$B$25, E369&lt;='club records'!$C$25), AND(D369='club records'!$B$26, E369&lt;='club records'!$C$26))),"CR"," ")</f>
        <v xml:space="preserve"> </v>
      </c>
      <c r="O369" s="21" t="str">
        <f>IF(AND(A369=1200, AND(D369='club records'!$B$28, E369&lt;='club records'!$C$28)),"CR"," ")</f>
        <v xml:space="preserve"> </v>
      </c>
      <c r="P369" s="21" t="str">
        <f>IF(AND(A369=1500, OR(AND(D369='club records'!$B$29, E369&lt;='club records'!$C$29), AND(D369='club records'!$B$30, E369&lt;='club records'!$C$30), AND(D369='club records'!$B$31, E369&lt;='club records'!$C$31), AND(D369='club records'!$B$32, E369&lt;='club records'!$C$32), AND(D369='club records'!$B$33, E369&lt;='club records'!$C$33))),"CR"," ")</f>
        <v xml:space="preserve"> </v>
      </c>
      <c r="Q369" s="21" t="str">
        <f>IF(AND(A369="1M", AND(D369='club records'!$B$37,E369&lt;='club records'!$C$37)),"CR"," ")</f>
        <v xml:space="preserve"> </v>
      </c>
      <c r="R369" s="21" t="str">
        <f>IF(AND(A369=3000, OR(AND(D369='club records'!$B$39, E369&lt;='club records'!$C$39), AND(D369='club records'!$B$40, E369&lt;='club records'!$C$40), AND(D369='club records'!$B$41, E369&lt;='club records'!$C$41))),"CR"," ")</f>
        <v xml:space="preserve"> </v>
      </c>
      <c r="S369" s="21" t="str">
        <f>IF(AND(A369=5000, OR(AND(D369='club records'!$B$42, E369&lt;='club records'!$C$42), AND(D369='club records'!$B$43, E369&lt;='club records'!$C$43))),"CR"," ")</f>
        <v xml:space="preserve"> </v>
      </c>
      <c r="T369" s="21" t="str">
        <f>IF(AND(A369=10000, OR(AND(D369='club records'!$B$44, E369&lt;='club records'!$C$44), AND(D369='club records'!$B$45, E369&lt;='club records'!$C$45))),"CR"," ")</f>
        <v xml:space="preserve"> </v>
      </c>
      <c r="U369" s="22" t="str">
        <f>IF(AND(A369="high jump", OR(AND(D369='club records'!$F$1, E369&gt;='club records'!$G$1), AND(D369='club records'!$F$2, E369&gt;='club records'!$G$2), AND(D369='club records'!$F$3, E369&gt;='club records'!$G$3),AND(D369='club records'!$F$4, E369&gt;='club records'!$G$4), AND(D369='club records'!$F$5, E369&gt;='club records'!$G$5))), "CR", " ")</f>
        <v xml:space="preserve"> </v>
      </c>
      <c r="V369" s="22" t="str">
        <f>IF(AND(A369="long jump", OR(AND(D369='club records'!$F$6, E369&gt;='club records'!$G$6), AND(D369='club records'!$F$7, E369&gt;='club records'!$G$7), AND(D369='club records'!$F$8, E369&gt;='club records'!$G$8), AND(D369='club records'!$F$9, E369&gt;='club records'!$G$9), AND(D369='club records'!$F$10, E369&gt;='club records'!$G$10))), "CR", " ")</f>
        <v xml:space="preserve"> </v>
      </c>
      <c r="W369" s="22" t="str">
        <f>IF(AND(A369="triple jump", OR(AND(D369='club records'!$F$11, E369&gt;='club records'!$G$11), AND(D369='club records'!$F$12, E369&gt;='club records'!$G$12), AND(D369='club records'!$F$13, E369&gt;='club records'!$G$13), AND(D369='club records'!$F$14, E369&gt;='club records'!$G$14), AND(D369='club records'!$F$15, E369&gt;='club records'!$G$15))), "CR", " ")</f>
        <v xml:space="preserve"> </v>
      </c>
      <c r="X369" s="22" t="str">
        <f>IF(AND(A369="pole vault", OR(AND(D369='club records'!$F$16, E369&gt;='club records'!$G$16), AND(D369='club records'!$F$17, E369&gt;='club records'!$G$17), AND(D369='club records'!$F$18, E369&gt;='club records'!$G$18), AND(D369='club records'!$F$19, E369&gt;='club records'!$G$19), AND(D369='club records'!$F$20, E369&gt;='club records'!$G$20))), "CR", " ")</f>
        <v xml:space="preserve"> </v>
      </c>
      <c r="Y369" s="22" t="str">
        <f>IF(AND(A369="discus 0.75", AND(D369='club records'!$F$21, E369&gt;='club records'!$G$21)), "CR", " ")</f>
        <v xml:space="preserve"> </v>
      </c>
      <c r="Z369" s="22" t="str">
        <f>IF(AND(A369="discus 1", OR(AND(D369='club records'!$F$22, E369&gt;='club records'!$G$22), AND(D369='club records'!$F$23, E369&gt;='club records'!$G$23), AND(D369='club records'!$F$24, E369&gt;='club records'!$G$24), AND(D369='club records'!$F$25, E369&gt;='club records'!$G$25))), "CR", " ")</f>
        <v xml:space="preserve"> </v>
      </c>
      <c r="AA369" s="22" t="str">
        <f>IF(AND(A369="hammer 3", OR(AND(D369='club records'!$F$26, E369&gt;='club records'!$G$26), AND(D369='club records'!$F$27, E369&gt;='club records'!$G$27), AND(D369='club records'!$F$28, E369&gt;='club records'!$G$28))), "CR", " ")</f>
        <v xml:space="preserve"> </v>
      </c>
      <c r="AB369" s="22" t="str">
        <f>IF(AND(A369="hammer 4", OR(AND(D369='club records'!$F$29, E369&gt;='club records'!$G$29), AND(D369='club records'!$F$30, E369&gt;='club records'!$G$30))), "CR", " ")</f>
        <v xml:space="preserve"> </v>
      </c>
      <c r="AC369" s="22" t="str">
        <f>IF(AND(A369="javelin 400", AND(D369='club records'!$F$31, E369&gt;='club records'!$G$31)), "CR", " ")</f>
        <v xml:space="preserve"> </v>
      </c>
      <c r="AD369" s="22" t="str">
        <f>IF(AND(A369="javelin 500", OR(AND(D369='club records'!$F$32, E369&gt;='club records'!$G$32), AND(D369='club records'!$F$33, E369&gt;='club records'!$G$33))), "CR", " ")</f>
        <v xml:space="preserve"> </v>
      </c>
      <c r="AE369" s="22" t="str">
        <f>IF(AND(A369="javelin 600", OR(AND(D369='club records'!$F$34, E369&gt;='club records'!$G$34), AND(D369='club records'!$F$35, E369&gt;='club records'!$G$35))), "CR", " ")</f>
        <v xml:space="preserve"> </v>
      </c>
      <c r="AF369" s="22" t="str">
        <f>IF(AND(A369="shot 2.72", AND(D369='club records'!$F$36, E369&gt;='club records'!$G$36)), "CR", " ")</f>
        <v xml:space="preserve"> </v>
      </c>
      <c r="AG369" s="22" t="str">
        <f>IF(AND(A369="shot 3", OR(AND(D369='club records'!$F$37, E369&gt;='club records'!$G$37), AND(D369='club records'!$F$38, E369&gt;='club records'!$G$38))), "CR", " ")</f>
        <v xml:space="preserve"> </v>
      </c>
      <c r="AH369" s="22" t="str">
        <f>IF(AND(A369="shot 4", OR(AND(D369='club records'!$F$39, E369&gt;='club records'!$G$39), AND(D369='club records'!$F$40, E369&gt;='club records'!$G$40))), "CR", " ")</f>
        <v xml:space="preserve"> </v>
      </c>
      <c r="AI369" s="22" t="str">
        <f>IF(AND(A369="70H", AND(D369='club records'!$J$6, E369&lt;='club records'!$K$6)), "CR", " ")</f>
        <v xml:space="preserve"> </v>
      </c>
      <c r="AJ369" s="22" t="str">
        <f>IF(AND(A369="75H", AND(D369='club records'!$J$7, E369&lt;='club records'!$K$7)), "CR", " ")</f>
        <v xml:space="preserve"> </v>
      </c>
      <c r="AK369" s="22" t="str">
        <f>IF(AND(A369="80H", AND(D369='club records'!$J$8, E369&lt;='club records'!$K$8)), "CR", " ")</f>
        <v xml:space="preserve"> </v>
      </c>
      <c r="AL369" s="22" t="str">
        <f>IF(AND(A369="100H", OR(AND(D369='club records'!$J$9, E369&lt;='club records'!$K$9), AND(D369='club records'!$J$10, E369&lt;='club records'!$K$10))), "CR", " ")</f>
        <v xml:space="preserve"> </v>
      </c>
      <c r="AM369" s="22" t="str">
        <f>IF(AND(A369="300H", AND(D369='club records'!$J$11, E369&lt;='club records'!$K$11)), "CR", " ")</f>
        <v xml:space="preserve"> </v>
      </c>
      <c r="AN369" s="22" t="str">
        <f>IF(AND(A369="400H", OR(AND(D369='club records'!$J$12, E369&lt;='club records'!$K$12), AND(D369='club records'!$J$13, E369&lt;='club records'!$K$13), AND(D369='club records'!$J$14, E369&lt;='club records'!$K$14))), "CR", " ")</f>
        <v xml:space="preserve"> </v>
      </c>
      <c r="AO369" s="22" t="str">
        <f>IF(AND(A369="1500SC", OR(AND(D369='club records'!$J$15, E369&lt;='club records'!$K$15), AND(D369='club records'!$J$16, E369&lt;='club records'!$K$16))), "CR", " ")</f>
        <v xml:space="preserve"> </v>
      </c>
      <c r="AP369" s="22" t="str">
        <f>IF(AND(A369="2000SC", OR(AND(D369='club records'!$J$18, E369&lt;='club records'!$K$18), AND(D369='club records'!$J$19, E369&lt;='club records'!$K$19))), "CR", " ")</f>
        <v xml:space="preserve"> </v>
      </c>
      <c r="AQ369" s="22" t="str">
        <f>IF(AND(A369="3000SC", AND(D369='club records'!$J$21, E369&lt;='club records'!$K$21)), "CR", " ")</f>
        <v xml:space="preserve"> </v>
      </c>
      <c r="AR369" s="21" t="str">
        <f>IF(AND(A369="4x100", OR(AND(D369='club records'!$N$1, E369&lt;='club records'!$O$1), AND(D369='club records'!$N$2, E369&lt;='club records'!$O$2), AND(D369='club records'!$N$3, E369&lt;='club records'!$O$3), AND(D369='club records'!$N$4, E369&lt;='club records'!$O$4), AND(D369='club records'!$N$5, E369&lt;='club records'!$O$5))), "CR", " ")</f>
        <v xml:space="preserve"> </v>
      </c>
      <c r="AS369" s="21" t="str">
        <f>IF(AND(A369="4x200", OR(AND(D369='club records'!$N$6, E369&lt;='club records'!$O$6), AND(D369='club records'!$N$7, E369&lt;='club records'!$O$7), AND(D369='club records'!$N$8, E369&lt;='club records'!$O$8), AND(D369='club records'!$N$9, E369&lt;='club records'!$O$9), AND(D369='club records'!$N$10, E369&lt;='club records'!$O$10))), "CR", " ")</f>
        <v xml:space="preserve"> </v>
      </c>
      <c r="AT369" s="21" t="str">
        <f>IF(AND(A369="4x300", OR(AND(D369='club records'!$N$11, E369&lt;='club records'!$O$11), AND(D369='club records'!$N$12, E369&lt;='club records'!$O$12))), "CR", " ")</f>
        <v xml:space="preserve"> </v>
      </c>
      <c r="AU369" s="21" t="str">
        <f>IF(AND(A369="4x400", OR(AND(D369='club records'!$N$13, E369&lt;='club records'!$O$13), AND(D369='club records'!$N$14, E369&lt;='club records'!$O$14), AND(D369='club records'!$N$15, E369&lt;='club records'!$O$15))), "CR", " ")</f>
        <v xml:space="preserve"> </v>
      </c>
      <c r="AV369" s="21" t="str">
        <f>IF(AND(A369="3x800", OR(AND(D369='club records'!$N$16, E369&lt;='club records'!$O$16), AND(D369='club records'!$N$17, E369&lt;='club records'!$O$17), AND(D369='club records'!$N$18, E369&lt;='club records'!$O$18), AND(D369='club records'!$N$19, E369&lt;='club records'!$O$19))), "CR", " ")</f>
        <v xml:space="preserve"> </v>
      </c>
      <c r="AW369" s="21" t="str">
        <f>IF(AND(A369="pentathlon", OR(AND(D369='club records'!$N$21, E369&gt;='club records'!$O$21), AND(D369='club records'!$N$22, E369&gt;='club records'!$O$22), AND(D369='club records'!$N$23, E369&gt;='club records'!$O$23), AND(D369='club records'!$N$24, E369&gt;='club records'!$O$24), AND(D369='club records'!$N$25, E369&gt;='club records'!$O$25))), "CR", " ")</f>
        <v xml:space="preserve"> </v>
      </c>
      <c r="AX369" s="21" t="str">
        <f>IF(AND(A369="heptathlon", OR(AND(D369='club records'!$N$26, E369&gt;='club records'!$O$26), AND(D369='club records'!$N$27, E369&gt;='club records'!$O$27), AND(D369='club records'!$N$28, E369&gt;='club records'!$O$28), )), "CR", " ")</f>
        <v xml:space="preserve"> </v>
      </c>
    </row>
    <row r="370" spans="1:50" ht="15" x14ac:dyDescent="0.25">
      <c r="A370" s="2" t="s">
        <v>175</v>
      </c>
      <c r="B370" s="2" t="s">
        <v>82</v>
      </c>
      <c r="C370" s="2" t="s">
        <v>83</v>
      </c>
      <c r="D370" s="13" t="s">
        <v>50</v>
      </c>
      <c r="E370" s="14">
        <v>16.52</v>
      </c>
      <c r="F370" s="19">
        <v>43569</v>
      </c>
      <c r="G370" s="2" t="s">
        <v>335</v>
      </c>
      <c r="H370" s="2" t="s">
        <v>336</v>
      </c>
      <c r="I370" s="20" t="str">
        <f>IF(OR(K370="CR", J370="CR", L370="CR", M370="CR", N370="CR", O370="CR", P370="CR", Q370="CR", R370="CR", S370="CR",T370="CR", U370="CR", V370="CR", W370="CR", X370="CR", Y370="CR", Z370="CR", AA370="CR", AB370="CR", AC370="CR", AD370="CR", AE370="CR", AF370="CR", AG370="CR", AH370="CR", AI370="CR", AJ370="CR", AK370="CR", AL370="CR", AM370="CR", AN370="CR", AO370="CR", AP370="CR", AQ370="CR", AR370="CR", AS370="CR", AT370="CR", AU370="CR", AV370="CR", AW370="CR", AX370="CR"), "***CLUB RECORD***", "")</f>
        <v/>
      </c>
      <c r="J370" s="21" t="str">
        <f>IF(AND(A370=100, OR(AND(D370='club records'!$B$6, E370&lt;='club records'!$C$6), AND(D370='club records'!$B$7, E370&lt;='club records'!$C$7), AND(D370='club records'!$B$8, E370&lt;='club records'!$C$8), AND(D370='club records'!$B$9, E370&lt;='club records'!$C$9), AND(D370='club records'!$B$10, E370&lt;='club records'!$C$10))),"CR"," ")</f>
        <v xml:space="preserve"> </v>
      </c>
      <c r="K370" s="21" t="str">
        <f>IF(AND(A370=200, OR(AND(D370='club records'!$B$11, E370&lt;='club records'!$C$11), AND(D370='club records'!$B$12, E370&lt;='club records'!$C$12), AND(D370='club records'!$B$13, E370&lt;='club records'!$C$13), AND(D370='club records'!$B$14, E370&lt;='club records'!$C$14), AND(D370='club records'!$B$15, E370&lt;='club records'!$C$15))),"CR"," ")</f>
        <v xml:space="preserve"> </v>
      </c>
      <c r="L370" s="21" t="str">
        <f>IF(AND(A370=300, OR(AND(D370='club records'!$B$16, E370&lt;='club records'!$C$16), AND(D370='club records'!$B$17, E370&lt;='club records'!$C$17))),"CR"," ")</f>
        <v xml:space="preserve"> </v>
      </c>
      <c r="M370" s="21" t="str">
        <f>IF(AND(A370=400, OR(AND(D370='club records'!$B$19, E370&lt;='club records'!$C$19), AND(D370='club records'!$B$20, E370&lt;='club records'!$C$20), AND(D370='club records'!$B$21, E370&lt;='club records'!$C$21))),"CR"," ")</f>
        <v xml:space="preserve"> </v>
      </c>
      <c r="N370" s="21" t="str">
        <f>IF(AND(A370=800, OR(AND(D370='club records'!$B$22, E370&lt;='club records'!$C$22), AND(D370='club records'!$B$23, E370&lt;='club records'!$C$23), AND(D370='club records'!$B$24, E370&lt;='club records'!$C$24), AND(D370='club records'!$B$25, E370&lt;='club records'!$C$25), AND(D370='club records'!$B$26, E370&lt;='club records'!$C$26))),"CR"," ")</f>
        <v xml:space="preserve"> </v>
      </c>
      <c r="O370" s="21" t="str">
        <f>IF(AND(A370=1200, AND(D370='club records'!$B$28, E370&lt;='club records'!$C$28)),"CR"," ")</f>
        <v xml:space="preserve"> </v>
      </c>
      <c r="P370" s="21" t="str">
        <f>IF(AND(A370=1500, OR(AND(D370='club records'!$B$29, E370&lt;='club records'!$C$29), AND(D370='club records'!$B$30, E370&lt;='club records'!$C$30), AND(D370='club records'!$B$31, E370&lt;='club records'!$C$31), AND(D370='club records'!$B$32, E370&lt;='club records'!$C$32), AND(D370='club records'!$B$33, E370&lt;='club records'!$C$33))),"CR"," ")</f>
        <v xml:space="preserve"> </v>
      </c>
      <c r="Q370" s="21" t="str">
        <f>IF(AND(A370="1M", AND(D370='club records'!$B$37,E370&lt;='club records'!$C$37)),"CR"," ")</f>
        <v xml:space="preserve"> </v>
      </c>
      <c r="R370" s="21" t="str">
        <f>IF(AND(A370=3000, OR(AND(D370='club records'!$B$39, E370&lt;='club records'!$C$39), AND(D370='club records'!$B$40, E370&lt;='club records'!$C$40), AND(D370='club records'!$B$41, E370&lt;='club records'!$C$41))),"CR"," ")</f>
        <v xml:space="preserve"> </v>
      </c>
      <c r="S370" s="21" t="str">
        <f>IF(AND(A370=5000, OR(AND(D370='club records'!$B$42, E370&lt;='club records'!$C$42), AND(D370='club records'!$B$43, E370&lt;='club records'!$C$43))),"CR"," ")</f>
        <v xml:space="preserve"> </v>
      </c>
      <c r="T370" s="21" t="str">
        <f>IF(AND(A370=10000, OR(AND(D370='club records'!$B$44, E370&lt;='club records'!$C$44), AND(D370='club records'!$B$45, E370&lt;='club records'!$C$45))),"CR"," ")</f>
        <v xml:space="preserve"> </v>
      </c>
      <c r="U370" s="22" t="str">
        <f>IF(AND(A370="high jump", OR(AND(D370='club records'!$F$1, E370&gt;='club records'!$G$1), AND(D370='club records'!$F$2, E370&gt;='club records'!$G$2), AND(D370='club records'!$F$3, E370&gt;='club records'!$G$3),AND(D370='club records'!$F$4, E370&gt;='club records'!$G$4), AND(D370='club records'!$F$5, E370&gt;='club records'!$G$5))), "CR", " ")</f>
        <v xml:space="preserve"> </v>
      </c>
      <c r="V370" s="22" t="str">
        <f>IF(AND(A370="long jump", OR(AND(D370='club records'!$F$6, E370&gt;='club records'!$G$6), AND(D370='club records'!$F$7, E370&gt;='club records'!$G$7), AND(D370='club records'!$F$8, E370&gt;='club records'!$G$8), AND(D370='club records'!$F$9, E370&gt;='club records'!$G$9), AND(D370='club records'!$F$10, E370&gt;='club records'!$G$10))), "CR", " ")</f>
        <v xml:space="preserve"> </v>
      </c>
      <c r="W370" s="22" t="str">
        <f>IF(AND(A370="triple jump", OR(AND(D370='club records'!$F$11, E370&gt;='club records'!$G$11), AND(D370='club records'!$F$12, E370&gt;='club records'!$G$12), AND(D370='club records'!$F$13, E370&gt;='club records'!$G$13), AND(D370='club records'!$F$14, E370&gt;='club records'!$G$14), AND(D370='club records'!$F$15, E370&gt;='club records'!$G$15))), "CR", " ")</f>
        <v xml:space="preserve"> </v>
      </c>
      <c r="X370" s="22" t="str">
        <f>IF(AND(A370="pole vault", OR(AND(D370='club records'!$F$16, E370&gt;='club records'!$G$16), AND(D370='club records'!$F$17, E370&gt;='club records'!$G$17), AND(D370='club records'!$F$18, E370&gt;='club records'!$G$18), AND(D370='club records'!$F$19, E370&gt;='club records'!$G$19), AND(D370='club records'!$F$20, E370&gt;='club records'!$G$20))), "CR", " ")</f>
        <v xml:space="preserve"> </v>
      </c>
      <c r="Y370" s="22" t="str">
        <f>IF(AND(A370="discus 0.75", AND(D370='club records'!$F$21, E370&gt;='club records'!$G$21)), "CR", " ")</f>
        <v xml:space="preserve"> </v>
      </c>
      <c r="Z370" s="22" t="str">
        <f>IF(AND(A370="discus 1", OR(AND(D370='club records'!$F$22, E370&gt;='club records'!$G$22), AND(D370='club records'!$F$23, E370&gt;='club records'!$G$23), AND(D370='club records'!$F$24, E370&gt;='club records'!$G$24), AND(D370='club records'!$F$25, E370&gt;='club records'!$G$25))), "CR", " ")</f>
        <v xml:space="preserve"> </v>
      </c>
      <c r="AA370" s="22" t="str">
        <f>IF(AND(A370="hammer 3", OR(AND(D370='club records'!$F$26, E370&gt;='club records'!$G$26), AND(D370='club records'!$F$27, E370&gt;='club records'!$G$27), AND(D370='club records'!$F$28, E370&gt;='club records'!$G$28))), "CR", " ")</f>
        <v xml:space="preserve"> </v>
      </c>
      <c r="AB370" s="22" t="str">
        <f>IF(AND(A370="hammer 4", OR(AND(D370='club records'!$F$29, E370&gt;='club records'!$G$29), AND(D370='club records'!$F$30, E370&gt;='club records'!$G$30))), "CR", " ")</f>
        <v xml:space="preserve"> </v>
      </c>
      <c r="AC370" s="22" t="str">
        <f>IF(AND(A370="javelin 400", AND(D370='club records'!$F$31, E370&gt;='club records'!$G$31)), "CR", " ")</f>
        <v xml:space="preserve"> </v>
      </c>
      <c r="AD370" s="22" t="str">
        <f>IF(AND(A370="javelin 500", OR(AND(D370='club records'!$F$32, E370&gt;='club records'!$G$32), AND(D370='club records'!$F$33, E370&gt;='club records'!$G$33))), "CR", " ")</f>
        <v xml:space="preserve"> </v>
      </c>
      <c r="AE370" s="22" t="str">
        <f>IF(AND(A370="javelin 600", OR(AND(D370='club records'!$F$34, E370&gt;='club records'!$G$34), AND(D370='club records'!$F$35, E370&gt;='club records'!$G$35))), "CR", " ")</f>
        <v xml:space="preserve"> </v>
      </c>
      <c r="AF370" s="22" t="str">
        <f>IF(AND(A370="shot 2.72", AND(D370='club records'!$F$36, E370&gt;='club records'!$G$36)), "CR", " ")</f>
        <v xml:space="preserve"> </v>
      </c>
      <c r="AG370" s="22" t="str">
        <f>IF(AND(A370="shot 3", OR(AND(D370='club records'!$F$37, E370&gt;='club records'!$G$37), AND(D370='club records'!$F$38, E370&gt;='club records'!$G$38))), "CR", " ")</f>
        <v xml:space="preserve"> </v>
      </c>
      <c r="AH370" s="22" t="str">
        <f>IF(AND(A370="shot 4", OR(AND(D370='club records'!$F$39, E370&gt;='club records'!$G$39), AND(D370='club records'!$F$40, E370&gt;='club records'!$G$40))), "CR", " ")</f>
        <v xml:space="preserve"> </v>
      </c>
      <c r="AI370" s="22" t="str">
        <f>IF(AND(A370="70H", AND(D370='club records'!$J$6, E370&lt;='club records'!$K$6)), "CR", " ")</f>
        <v xml:space="preserve"> </v>
      </c>
      <c r="AJ370" s="22" t="str">
        <f>IF(AND(A370="75H", AND(D370='club records'!$J$7, E370&lt;='club records'!$K$7)), "CR", " ")</f>
        <v xml:space="preserve"> </v>
      </c>
      <c r="AK370" s="22" t="str">
        <f>IF(AND(A370="80H", AND(D370='club records'!$J$8, E370&lt;='club records'!$K$8)), "CR", " ")</f>
        <v xml:space="preserve"> </v>
      </c>
      <c r="AL370" s="22" t="str">
        <f>IF(AND(A370="100H", OR(AND(D370='club records'!$J$9, E370&lt;='club records'!$K$9), AND(D370='club records'!$J$10, E370&lt;='club records'!$K$10))), "CR", " ")</f>
        <v xml:space="preserve"> </v>
      </c>
      <c r="AM370" s="22" t="str">
        <f>IF(AND(A370="300H", AND(D370='club records'!$J$11, E370&lt;='club records'!$K$11)), "CR", " ")</f>
        <v xml:space="preserve"> </v>
      </c>
      <c r="AN370" s="22" t="str">
        <f>IF(AND(A370="400H", OR(AND(D370='club records'!$J$12, E370&lt;='club records'!$K$12), AND(D370='club records'!$J$13, E370&lt;='club records'!$K$13), AND(D370='club records'!$J$14, E370&lt;='club records'!$K$14))), "CR", " ")</f>
        <v xml:space="preserve"> </v>
      </c>
      <c r="AO370" s="22" t="str">
        <f>IF(AND(A370="1500SC", OR(AND(D370='club records'!$J$15, E370&lt;='club records'!$K$15), AND(D370='club records'!$J$16, E370&lt;='club records'!$K$16))), "CR", " ")</f>
        <v xml:space="preserve"> </v>
      </c>
      <c r="AP370" s="22" t="str">
        <f>IF(AND(A370="2000SC", OR(AND(D370='club records'!$J$18, E370&lt;='club records'!$K$18), AND(D370='club records'!$J$19, E370&lt;='club records'!$K$19))), "CR", " ")</f>
        <v xml:space="preserve"> </v>
      </c>
      <c r="AQ370" s="22" t="str">
        <f>IF(AND(A370="3000SC", AND(D370='club records'!$J$21, E370&lt;='club records'!$K$21)), "CR", " ")</f>
        <v xml:space="preserve"> </v>
      </c>
      <c r="AR370" s="21" t="str">
        <f>IF(AND(A370="4x100", OR(AND(D370='club records'!$N$1, E370&lt;='club records'!$O$1), AND(D370='club records'!$N$2, E370&lt;='club records'!$O$2), AND(D370='club records'!$N$3, E370&lt;='club records'!$O$3), AND(D370='club records'!$N$4, E370&lt;='club records'!$O$4), AND(D370='club records'!$N$5, E370&lt;='club records'!$O$5))), "CR", " ")</f>
        <v xml:space="preserve"> </v>
      </c>
      <c r="AS370" s="21" t="str">
        <f>IF(AND(A370="4x200", OR(AND(D370='club records'!$N$6, E370&lt;='club records'!$O$6), AND(D370='club records'!$N$7, E370&lt;='club records'!$O$7), AND(D370='club records'!$N$8, E370&lt;='club records'!$O$8), AND(D370='club records'!$N$9, E370&lt;='club records'!$O$9), AND(D370='club records'!$N$10, E370&lt;='club records'!$O$10))), "CR", " ")</f>
        <v xml:space="preserve"> </v>
      </c>
      <c r="AT370" s="21" t="str">
        <f>IF(AND(A370="4x300", OR(AND(D370='club records'!$N$11, E370&lt;='club records'!$O$11), AND(D370='club records'!$N$12, E370&lt;='club records'!$O$12))), "CR", " ")</f>
        <v xml:space="preserve"> </v>
      </c>
      <c r="AU370" s="21" t="str">
        <f>IF(AND(A370="4x400", OR(AND(D370='club records'!$N$13, E370&lt;='club records'!$O$13), AND(D370='club records'!$N$14, E370&lt;='club records'!$O$14), AND(D370='club records'!$N$15, E370&lt;='club records'!$O$15))), "CR", " ")</f>
        <v xml:space="preserve"> </v>
      </c>
      <c r="AV370" s="21" t="str">
        <f>IF(AND(A370="3x800", OR(AND(D370='club records'!$N$16, E370&lt;='club records'!$O$16), AND(D370='club records'!$N$17, E370&lt;='club records'!$O$17), AND(D370='club records'!$N$18, E370&lt;='club records'!$O$18), AND(D370='club records'!$N$19, E370&lt;='club records'!$O$19))), "CR", " ")</f>
        <v xml:space="preserve"> </v>
      </c>
      <c r="AW370" s="21" t="str">
        <f>IF(AND(A370="pentathlon", OR(AND(D370='club records'!$N$21, E370&gt;='club records'!$O$21), AND(D370='club records'!$N$22, E370&gt;='club records'!$O$22), AND(D370='club records'!$N$23, E370&gt;='club records'!$O$23), AND(D370='club records'!$N$24, E370&gt;='club records'!$O$24), AND(D370='club records'!$N$25, E370&gt;='club records'!$O$25))), "CR", " ")</f>
        <v xml:space="preserve"> </v>
      </c>
      <c r="AX370" s="21" t="str">
        <f>IF(AND(A370="heptathlon", OR(AND(D370='club records'!$N$26, E370&gt;='club records'!$O$26), AND(D370='club records'!$N$27, E370&gt;='club records'!$O$27), AND(D370='club records'!$N$28, E370&gt;='club records'!$O$28), )), "CR", " ")</f>
        <v xml:space="preserve"> </v>
      </c>
    </row>
    <row r="371" spans="1:50" ht="15" x14ac:dyDescent="0.25">
      <c r="A371" s="2" t="s">
        <v>42</v>
      </c>
      <c r="B371" s="2" t="s">
        <v>392</v>
      </c>
      <c r="C371" s="2" t="s">
        <v>182</v>
      </c>
      <c r="D371" s="13" t="s">
        <v>50</v>
      </c>
      <c r="E371" s="14">
        <v>3.52</v>
      </c>
      <c r="F371" s="19">
        <v>43604</v>
      </c>
      <c r="G371" s="2" t="s">
        <v>341</v>
      </c>
      <c r="H371" s="2" t="s">
        <v>396</v>
      </c>
      <c r="I371" s="20" t="str">
        <f>IF(OR(K371="CR", J371="CR", L371="CR", M371="CR", N371="CR", O371="CR", P371="CR", Q371="CR", R371="CR", S371="CR",T371="CR", U371="CR", V371="CR", W371="CR", X371="CR", Y371="CR", Z371="CR", AA371="CR", AB371="CR", AC371="CR", AD371="CR", AE371="CR", AF371="CR", AG371="CR", AH371="CR", AI371="CR", AJ371="CR", AK371="CR", AL371="CR", AM371="CR", AN371="CR", AO371="CR", AP371="CR", AQ371="CR", AR371="CR", AS371="CR", AT371="CR", AU371="CR", AV371="CR", AW371="CR", AX371="CR"), "***CLUB RECORD***", "")</f>
        <v/>
      </c>
      <c r="J371" s="21" t="str">
        <f>IF(AND(A371=100, OR(AND(D371='club records'!$B$6, E371&lt;='club records'!$C$6), AND(D371='club records'!$B$7, E371&lt;='club records'!$C$7), AND(D371='club records'!$B$8, E371&lt;='club records'!$C$8), AND(D371='club records'!$B$9, E371&lt;='club records'!$C$9), AND(D371='club records'!$B$10, E371&lt;='club records'!$C$10))),"CR"," ")</f>
        <v xml:space="preserve"> </v>
      </c>
      <c r="K371" s="21" t="str">
        <f>IF(AND(A371=200, OR(AND(D371='club records'!$B$11, E371&lt;='club records'!$C$11), AND(D371='club records'!$B$12, E371&lt;='club records'!$C$12), AND(D371='club records'!$B$13, E371&lt;='club records'!$C$13), AND(D371='club records'!$B$14, E371&lt;='club records'!$C$14), AND(D371='club records'!$B$15, E371&lt;='club records'!$C$15))),"CR"," ")</f>
        <v xml:space="preserve"> </v>
      </c>
      <c r="L371" s="21" t="str">
        <f>IF(AND(A371=300, OR(AND(D371='club records'!$B$16, E371&lt;='club records'!$C$16), AND(D371='club records'!$B$17, E371&lt;='club records'!$C$17))),"CR"," ")</f>
        <v xml:space="preserve"> </v>
      </c>
      <c r="M371" s="21" t="str">
        <f>IF(AND(A371=400, OR(AND(D371='club records'!$B$19, E371&lt;='club records'!$C$19), AND(D371='club records'!$B$20, E371&lt;='club records'!$C$20), AND(D371='club records'!$B$21, E371&lt;='club records'!$C$21))),"CR"," ")</f>
        <v xml:space="preserve"> </v>
      </c>
      <c r="N371" s="21" t="str">
        <f>IF(AND(A371=800, OR(AND(D371='club records'!$B$22, E371&lt;='club records'!$C$22), AND(D371='club records'!$B$23, E371&lt;='club records'!$C$23), AND(D371='club records'!$B$24, E371&lt;='club records'!$C$24), AND(D371='club records'!$B$25, E371&lt;='club records'!$C$25), AND(D371='club records'!$B$26, E371&lt;='club records'!$C$26))),"CR"," ")</f>
        <v xml:space="preserve"> </v>
      </c>
      <c r="O371" s="21" t="str">
        <f>IF(AND(A371=1200, AND(D371='club records'!$B$28, E371&lt;='club records'!$C$28)),"CR"," ")</f>
        <v xml:space="preserve"> </v>
      </c>
      <c r="P371" s="21" t="str">
        <f>IF(AND(A371=1500, OR(AND(D371='club records'!$B$29, E371&lt;='club records'!$C$29), AND(D371='club records'!$B$30, E371&lt;='club records'!$C$30), AND(D371='club records'!$B$31, E371&lt;='club records'!$C$31), AND(D371='club records'!$B$32, E371&lt;='club records'!$C$32), AND(D371='club records'!$B$33, E371&lt;='club records'!$C$33))),"CR"," ")</f>
        <v xml:space="preserve"> </v>
      </c>
      <c r="Q371" s="21" t="str">
        <f>IF(AND(A371="1M", AND(D371='club records'!$B$37,E371&lt;='club records'!$C$37)),"CR"," ")</f>
        <v xml:space="preserve"> </v>
      </c>
      <c r="R371" s="21" t="str">
        <f>IF(AND(A371=3000, OR(AND(D371='club records'!$B$39, E371&lt;='club records'!$C$39), AND(D371='club records'!$B$40, E371&lt;='club records'!$C$40), AND(D371='club records'!$B$41, E371&lt;='club records'!$C$41))),"CR"," ")</f>
        <v xml:space="preserve"> </v>
      </c>
      <c r="S371" s="21" t="str">
        <f>IF(AND(A371=5000, OR(AND(D371='club records'!$B$42, E371&lt;='club records'!$C$42), AND(D371='club records'!$B$43, E371&lt;='club records'!$C$43))),"CR"," ")</f>
        <v xml:space="preserve"> </v>
      </c>
      <c r="T371" s="21" t="str">
        <f>IF(AND(A371=10000, OR(AND(D371='club records'!$B$44, E371&lt;='club records'!$C$44), AND(D371='club records'!$B$45, E371&lt;='club records'!$C$45))),"CR"," ")</f>
        <v xml:space="preserve"> </v>
      </c>
      <c r="U371" s="22" t="str">
        <f>IF(AND(A371="high jump", OR(AND(D371='club records'!$F$1, E371&gt;='club records'!$G$1), AND(D371='club records'!$F$2, E371&gt;='club records'!$G$2), AND(D371='club records'!$F$3, E371&gt;='club records'!$G$3),AND(D371='club records'!$F$4, E371&gt;='club records'!$G$4), AND(D371='club records'!$F$5, E371&gt;='club records'!$G$5))), "CR", " ")</f>
        <v xml:space="preserve"> </v>
      </c>
      <c r="V371" s="22" t="str">
        <f>IF(AND(A371="long jump", OR(AND(D371='club records'!$F$6, E371&gt;='club records'!$G$6), AND(D371='club records'!$F$7, E371&gt;='club records'!$G$7), AND(D371='club records'!$F$8, E371&gt;='club records'!$G$8), AND(D371='club records'!$F$9, E371&gt;='club records'!$G$9), AND(D371='club records'!$F$10, E371&gt;='club records'!$G$10))), "CR", " ")</f>
        <v xml:space="preserve"> </v>
      </c>
      <c r="W371" s="22" t="str">
        <f>IF(AND(A371="triple jump", OR(AND(D371='club records'!$F$11, E371&gt;='club records'!$G$11), AND(D371='club records'!$F$12, E371&gt;='club records'!$G$12), AND(D371='club records'!$F$13, E371&gt;='club records'!$G$13), AND(D371='club records'!$F$14, E371&gt;='club records'!$G$14), AND(D371='club records'!$F$15, E371&gt;='club records'!$G$15))), "CR", " ")</f>
        <v xml:space="preserve"> </v>
      </c>
      <c r="X371" s="22" t="str">
        <f>IF(AND(A371="pole vault", OR(AND(D371='club records'!$F$16, E371&gt;='club records'!$G$16), AND(D371='club records'!$F$17, E371&gt;='club records'!$G$17), AND(D371='club records'!$F$18, E371&gt;='club records'!$G$18), AND(D371='club records'!$F$19, E371&gt;='club records'!$G$19), AND(D371='club records'!$F$20, E371&gt;='club records'!$G$20))), "CR", " ")</f>
        <v xml:space="preserve"> </v>
      </c>
      <c r="Y371" s="22" t="str">
        <f>IF(AND(A371="discus 0.75", AND(D371='club records'!$F$21, E371&gt;='club records'!$G$21)), "CR", " ")</f>
        <v xml:space="preserve"> </v>
      </c>
      <c r="Z371" s="22" t="str">
        <f>IF(AND(A371="discus 1", OR(AND(D371='club records'!$F$22, E371&gt;='club records'!$G$22), AND(D371='club records'!$F$23, E371&gt;='club records'!$G$23), AND(D371='club records'!$F$24, E371&gt;='club records'!$G$24), AND(D371='club records'!$F$25, E371&gt;='club records'!$G$25))), "CR", " ")</f>
        <v xml:space="preserve"> </v>
      </c>
      <c r="AA371" s="22" t="str">
        <f>IF(AND(A371="hammer 3", OR(AND(D371='club records'!$F$26, E371&gt;='club records'!$G$26), AND(D371='club records'!$F$27, E371&gt;='club records'!$G$27), AND(D371='club records'!$F$28, E371&gt;='club records'!$G$28))), "CR", " ")</f>
        <v xml:space="preserve"> </v>
      </c>
      <c r="AB371" s="22" t="str">
        <f>IF(AND(A371="hammer 4", OR(AND(D371='club records'!$F$29, E371&gt;='club records'!$G$29), AND(D371='club records'!$F$30, E371&gt;='club records'!$G$30))), "CR", " ")</f>
        <v xml:space="preserve"> </v>
      </c>
      <c r="AC371" s="22" t="str">
        <f>IF(AND(A371="javelin 400", AND(D371='club records'!$F$31, E371&gt;='club records'!$G$31)), "CR", " ")</f>
        <v xml:space="preserve"> </v>
      </c>
      <c r="AD371" s="22" t="str">
        <f>IF(AND(A371="javelin 500", OR(AND(D371='club records'!$F$32, E371&gt;='club records'!$G$32), AND(D371='club records'!$F$33, E371&gt;='club records'!$G$33))), "CR", " ")</f>
        <v xml:space="preserve"> </v>
      </c>
      <c r="AE371" s="22" t="str">
        <f>IF(AND(A371="javelin 600", OR(AND(D371='club records'!$F$34, E371&gt;='club records'!$G$34), AND(D371='club records'!$F$35, E371&gt;='club records'!$G$35))), "CR", " ")</f>
        <v xml:space="preserve"> </v>
      </c>
      <c r="AF371" s="22" t="str">
        <f>IF(AND(A371="shot 2.72", AND(D371='club records'!$F$36, E371&gt;='club records'!$G$36)), "CR", " ")</f>
        <v xml:space="preserve"> </v>
      </c>
      <c r="AG371" s="22" t="str">
        <f>IF(AND(A371="shot 3", OR(AND(D371='club records'!$F$37, E371&gt;='club records'!$G$37), AND(D371='club records'!$F$38, E371&gt;='club records'!$G$38))), "CR", " ")</f>
        <v xml:space="preserve"> </v>
      </c>
      <c r="AH371" s="22" t="str">
        <f>IF(AND(A371="shot 4", OR(AND(D371='club records'!$F$39, E371&gt;='club records'!$G$39), AND(D371='club records'!$F$40, E371&gt;='club records'!$G$40))), "CR", " ")</f>
        <v xml:space="preserve"> </v>
      </c>
      <c r="AI371" s="22" t="str">
        <f>IF(AND(A371="70H", AND(D371='club records'!$J$6, E371&lt;='club records'!$K$6)), "CR", " ")</f>
        <v xml:space="preserve"> </v>
      </c>
      <c r="AJ371" s="22" t="str">
        <f>IF(AND(A371="75H", AND(D371='club records'!$J$7, E371&lt;='club records'!$K$7)), "CR", " ")</f>
        <v xml:space="preserve"> </v>
      </c>
      <c r="AK371" s="22" t="str">
        <f>IF(AND(A371="80H", AND(D371='club records'!$J$8, E371&lt;='club records'!$K$8)), "CR", " ")</f>
        <v xml:space="preserve"> </v>
      </c>
      <c r="AL371" s="22" t="str">
        <f>IF(AND(A371="100H", OR(AND(D371='club records'!$J$9, E371&lt;='club records'!$K$9), AND(D371='club records'!$J$10, E371&lt;='club records'!$K$10))), "CR", " ")</f>
        <v xml:space="preserve"> </v>
      </c>
      <c r="AM371" s="22" t="str">
        <f>IF(AND(A371="300H", AND(D371='club records'!$J$11, E371&lt;='club records'!$K$11)), "CR", " ")</f>
        <v xml:space="preserve"> </v>
      </c>
      <c r="AN371" s="22" t="str">
        <f>IF(AND(A371="400H", OR(AND(D371='club records'!$J$12, E371&lt;='club records'!$K$12), AND(D371='club records'!$J$13, E371&lt;='club records'!$K$13), AND(D371='club records'!$J$14, E371&lt;='club records'!$K$14))), "CR", " ")</f>
        <v xml:space="preserve"> </v>
      </c>
      <c r="AO371" s="22" t="str">
        <f>IF(AND(A371="1500SC", OR(AND(D371='club records'!$J$15, E371&lt;='club records'!$K$15), AND(D371='club records'!$J$16, E371&lt;='club records'!$K$16))), "CR", " ")</f>
        <v xml:space="preserve"> </v>
      </c>
      <c r="AP371" s="22" t="str">
        <f>IF(AND(A371="2000SC", OR(AND(D371='club records'!$J$18, E371&lt;='club records'!$K$18), AND(D371='club records'!$J$19, E371&lt;='club records'!$K$19))), "CR", " ")</f>
        <v xml:space="preserve"> </v>
      </c>
      <c r="AQ371" s="22" t="str">
        <f>IF(AND(A371="3000SC", AND(D371='club records'!$J$21, E371&lt;='club records'!$K$21)), "CR", " ")</f>
        <v xml:space="preserve"> </v>
      </c>
      <c r="AR371" s="21" t="str">
        <f>IF(AND(A371="4x100", OR(AND(D371='club records'!$N$1, E371&lt;='club records'!$O$1), AND(D371='club records'!$N$2, E371&lt;='club records'!$O$2), AND(D371='club records'!$N$3, E371&lt;='club records'!$O$3), AND(D371='club records'!$N$4, E371&lt;='club records'!$O$4), AND(D371='club records'!$N$5, E371&lt;='club records'!$O$5))), "CR", " ")</f>
        <v xml:space="preserve"> </v>
      </c>
      <c r="AS371" s="21" t="str">
        <f>IF(AND(A371="4x200", OR(AND(D371='club records'!$N$6, E371&lt;='club records'!$O$6), AND(D371='club records'!$N$7, E371&lt;='club records'!$O$7), AND(D371='club records'!$N$8, E371&lt;='club records'!$O$8), AND(D371='club records'!$N$9, E371&lt;='club records'!$O$9), AND(D371='club records'!$N$10, E371&lt;='club records'!$O$10))), "CR", " ")</f>
        <v xml:space="preserve"> </v>
      </c>
      <c r="AT371" s="21" t="str">
        <f>IF(AND(A371="4x300", OR(AND(D371='club records'!$N$11, E371&lt;='club records'!$O$11), AND(D371='club records'!$N$12, E371&lt;='club records'!$O$12))), "CR", " ")</f>
        <v xml:space="preserve"> </v>
      </c>
      <c r="AU371" s="21" t="str">
        <f>IF(AND(A371="4x400", OR(AND(D371='club records'!$N$13, E371&lt;='club records'!$O$13), AND(D371='club records'!$N$14, E371&lt;='club records'!$O$14), AND(D371='club records'!$N$15, E371&lt;='club records'!$O$15))), "CR", " ")</f>
        <v xml:space="preserve"> </v>
      </c>
      <c r="AV371" s="21" t="str">
        <f>IF(AND(A371="3x800", OR(AND(D371='club records'!$N$16, E371&lt;='club records'!$O$16), AND(D371='club records'!$N$17, E371&lt;='club records'!$O$17), AND(D371='club records'!$N$18, E371&lt;='club records'!$O$18), AND(D371='club records'!$N$19, E371&lt;='club records'!$O$19))), "CR", " ")</f>
        <v xml:space="preserve"> </v>
      </c>
      <c r="AW371" s="21" t="str">
        <f>IF(AND(A371="pentathlon", OR(AND(D371='club records'!$N$21, E371&gt;='club records'!$O$21), AND(D371='club records'!$N$22, E371&gt;='club records'!$O$22), AND(D371='club records'!$N$23, E371&gt;='club records'!$O$23), AND(D371='club records'!$N$24, E371&gt;='club records'!$O$24), AND(D371='club records'!$N$25, E371&gt;='club records'!$O$25))), "CR", " ")</f>
        <v xml:space="preserve"> </v>
      </c>
      <c r="AX371" s="21" t="str">
        <f>IF(AND(A371="heptathlon", OR(AND(D371='club records'!$N$26, E371&gt;='club records'!$O$26), AND(D371='club records'!$N$27, E371&gt;='club records'!$O$27), AND(D371='club records'!$N$28, E371&gt;='club records'!$O$28), )), "CR", " ")</f>
        <v xml:space="preserve"> </v>
      </c>
    </row>
    <row r="372" spans="1:50" ht="15" x14ac:dyDescent="0.25">
      <c r="A372" s="2" t="s">
        <v>42</v>
      </c>
      <c r="B372" s="2" t="s">
        <v>71</v>
      </c>
      <c r="C372" s="2" t="s">
        <v>152</v>
      </c>
      <c r="D372" s="13" t="s">
        <v>50</v>
      </c>
      <c r="E372" s="14">
        <v>4.09</v>
      </c>
      <c r="F372" s="19">
        <v>43604</v>
      </c>
      <c r="G372" s="2" t="s">
        <v>341</v>
      </c>
      <c r="H372" s="2" t="s">
        <v>396</v>
      </c>
      <c r="I372" s="20" t="str">
        <f>IF(OR(K372="CR", J372="CR", L372="CR", M372="CR", N372="CR", O372="CR", P372="CR", Q372="CR", R372="CR", S372="CR",T372="CR", U372="CR", V372="CR", W372="CR", X372="CR", Y372="CR", Z372="CR", AA372="CR", AB372="CR", AC372="CR", AD372="CR", AE372="CR", AF372="CR", AG372="CR", AH372="CR", AI372="CR", AJ372="CR", AK372="CR", AL372="CR", AM372="CR", AN372="CR", AO372="CR", AP372="CR", AQ372="CR", AR372="CR", AS372="CR", AT372="CR", AU372="CR", AV372="CR", AW372="CR", AX372="CR"), "***CLUB RECORD***", "")</f>
        <v/>
      </c>
      <c r="J372" s="21" t="str">
        <f>IF(AND(A372=100, OR(AND(D372='club records'!$B$6, E372&lt;='club records'!$C$6), AND(D372='club records'!$B$7, E372&lt;='club records'!$C$7), AND(D372='club records'!$B$8, E372&lt;='club records'!$C$8), AND(D372='club records'!$B$9, E372&lt;='club records'!$C$9), AND(D372='club records'!$B$10, E372&lt;='club records'!$C$10))),"CR"," ")</f>
        <v xml:space="preserve"> </v>
      </c>
      <c r="K372" s="21" t="str">
        <f>IF(AND(A372=200, OR(AND(D372='club records'!$B$11, E372&lt;='club records'!$C$11), AND(D372='club records'!$B$12, E372&lt;='club records'!$C$12), AND(D372='club records'!$B$13, E372&lt;='club records'!$C$13), AND(D372='club records'!$B$14, E372&lt;='club records'!$C$14), AND(D372='club records'!$B$15, E372&lt;='club records'!$C$15))),"CR"," ")</f>
        <v xml:space="preserve"> </v>
      </c>
      <c r="L372" s="21" t="str">
        <f>IF(AND(A372=300, OR(AND(D372='club records'!$B$16, E372&lt;='club records'!$C$16), AND(D372='club records'!$B$17, E372&lt;='club records'!$C$17))),"CR"," ")</f>
        <v xml:space="preserve"> </v>
      </c>
      <c r="M372" s="21" t="str">
        <f>IF(AND(A372=400, OR(AND(D372='club records'!$B$19, E372&lt;='club records'!$C$19), AND(D372='club records'!$B$20, E372&lt;='club records'!$C$20), AND(D372='club records'!$B$21, E372&lt;='club records'!$C$21))),"CR"," ")</f>
        <v xml:space="preserve"> </v>
      </c>
      <c r="N372" s="21" t="str">
        <f>IF(AND(A372=800, OR(AND(D372='club records'!$B$22, E372&lt;='club records'!$C$22), AND(D372='club records'!$B$23, E372&lt;='club records'!$C$23), AND(D372='club records'!$B$24, E372&lt;='club records'!$C$24), AND(D372='club records'!$B$25, E372&lt;='club records'!$C$25), AND(D372='club records'!$B$26, E372&lt;='club records'!$C$26))),"CR"," ")</f>
        <v xml:space="preserve"> </v>
      </c>
      <c r="O372" s="21" t="str">
        <f>IF(AND(A372=1200, AND(D372='club records'!$B$28, E372&lt;='club records'!$C$28)),"CR"," ")</f>
        <v xml:space="preserve"> </v>
      </c>
      <c r="P372" s="21" t="str">
        <f>IF(AND(A372=1500, OR(AND(D372='club records'!$B$29, E372&lt;='club records'!$C$29), AND(D372='club records'!$B$30, E372&lt;='club records'!$C$30), AND(D372='club records'!$B$31, E372&lt;='club records'!$C$31), AND(D372='club records'!$B$32, E372&lt;='club records'!$C$32), AND(D372='club records'!$B$33, E372&lt;='club records'!$C$33))),"CR"," ")</f>
        <v xml:space="preserve"> </v>
      </c>
      <c r="Q372" s="21" t="str">
        <f>IF(AND(A372="1M", AND(D372='club records'!$B$37,E372&lt;='club records'!$C$37)),"CR"," ")</f>
        <v xml:space="preserve"> </v>
      </c>
      <c r="R372" s="21" t="str">
        <f>IF(AND(A372=3000, OR(AND(D372='club records'!$B$39, E372&lt;='club records'!$C$39), AND(D372='club records'!$B$40, E372&lt;='club records'!$C$40), AND(D372='club records'!$B$41, E372&lt;='club records'!$C$41))),"CR"," ")</f>
        <v xml:space="preserve"> </v>
      </c>
      <c r="S372" s="21" t="str">
        <f>IF(AND(A372=5000, OR(AND(D372='club records'!$B$42, E372&lt;='club records'!$C$42), AND(D372='club records'!$B$43, E372&lt;='club records'!$C$43))),"CR"," ")</f>
        <v xml:space="preserve"> </v>
      </c>
      <c r="T372" s="21" t="str">
        <f>IF(AND(A372=10000, OR(AND(D372='club records'!$B$44, E372&lt;='club records'!$C$44), AND(D372='club records'!$B$45, E372&lt;='club records'!$C$45))),"CR"," ")</f>
        <v xml:space="preserve"> </v>
      </c>
      <c r="U372" s="22" t="str">
        <f>IF(AND(A372="high jump", OR(AND(D372='club records'!$F$1, E372&gt;='club records'!$G$1), AND(D372='club records'!$F$2, E372&gt;='club records'!$G$2), AND(D372='club records'!$F$3, E372&gt;='club records'!$G$3),AND(D372='club records'!$F$4, E372&gt;='club records'!$G$4), AND(D372='club records'!$F$5, E372&gt;='club records'!$G$5))), "CR", " ")</f>
        <v xml:space="preserve"> </v>
      </c>
      <c r="V372" s="22" t="str">
        <f>IF(AND(A372="long jump", OR(AND(D372='club records'!$F$6, E372&gt;='club records'!$G$6), AND(D372='club records'!$F$7, E372&gt;='club records'!$G$7), AND(D372='club records'!$F$8, E372&gt;='club records'!$G$8), AND(D372='club records'!$F$9, E372&gt;='club records'!$G$9), AND(D372='club records'!$F$10, E372&gt;='club records'!$G$10))), "CR", " ")</f>
        <v xml:space="preserve"> </v>
      </c>
      <c r="W372" s="22" t="str">
        <f>IF(AND(A372="triple jump", OR(AND(D372='club records'!$F$11, E372&gt;='club records'!$G$11), AND(D372='club records'!$F$12, E372&gt;='club records'!$G$12), AND(D372='club records'!$F$13, E372&gt;='club records'!$G$13), AND(D372='club records'!$F$14, E372&gt;='club records'!$G$14), AND(D372='club records'!$F$15, E372&gt;='club records'!$G$15))), "CR", " ")</f>
        <v xml:space="preserve"> </v>
      </c>
      <c r="X372" s="22" t="str">
        <f>IF(AND(A372="pole vault", OR(AND(D372='club records'!$F$16, E372&gt;='club records'!$G$16), AND(D372='club records'!$F$17, E372&gt;='club records'!$G$17), AND(D372='club records'!$F$18, E372&gt;='club records'!$G$18), AND(D372='club records'!$F$19, E372&gt;='club records'!$G$19), AND(D372='club records'!$F$20, E372&gt;='club records'!$G$20))), "CR", " ")</f>
        <v xml:space="preserve"> </v>
      </c>
      <c r="Y372" s="22" t="str">
        <f>IF(AND(A372="discus 0.75", AND(D372='club records'!$F$21, E372&gt;='club records'!$G$21)), "CR", " ")</f>
        <v xml:space="preserve"> </v>
      </c>
      <c r="Z372" s="22" t="str">
        <f>IF(AND(A372="discus 1", OR(AND(D372='club records'!$F$22, E372&gt;='club records'!$G$22), AND(D372='club records'!$F$23, E372&gt;='club records'!$G$23), AND(D372='club records'!$F$24, E372&gt;='club records'!$G$24), AND(D372='club records'!$F$25, E372&gt;='club records'!$G$25))), "CR", " ")</f>
        <v xml:space="preserve"> </v>
      </c>
      <c r="AA372" s="22" t="str">
        <f>IF(AND(A372="hammer 3", OR(AND(D372='club records'!$F$26, E372&gt;='club records'!$G$26), AND(D372='club records'!$F$27, E372&gt;='club records'!$G$27), AND(D372='club records'!$F$28, E372&gt;='club records'!$G$28))), "CR", " ")</f>
        <v xml:space="preserve"> </v>
      </c>
      <c r="AB372" s="22" t="str">
        <f>IF(AND(A372="hammer 4", OR(AND(D372='club records'!$F$29, E372&gt;='club records'!$G$29), AND(D372='club records'!$F$30, E372&gt;='club records'!$G$30))), "CR", " ")</f>
        <v xml:space="preserve"> </v>
      </c>
      <c r="AC372" s="22" t="str">
        <f>IF(AND(A372="javelin 400", AND(D372='club records'!$F$31, E372&gt;='club records'!$G$31)), "CR", " ")</f>
        <v xml:space="preserve"> </v>
      </c>
      <c r="AD372" s="22" t="str">
        <f>IF(AND(A372="javelin 500", OR(AND(D372='club records'!$F$32, E372&gt;='club records'!$G$32), AND(D372='club records'!$F$33, E372&gt;='club records'!$G$33))), "CR", " ")</f>
        <v xml:space="preserve"> </v>
      </c>
      <c r="AE372" s="22" t="str">
        <f>IF(AND(A372="javelin 600", OR(AND(D372='club records'!$F$34, E372&gt;='club records'!$G$34), AND(D372='club records'!$F$35, E372&gt;='club records'!$G$35))), "CR", " ")</f>
        <v xml:space="preserve"> </v>
      </c>
      <c r="AF372" s="22" t="str">
        <f>IF(AND(A372="shot 2.72", AND(D372='club records'!$F$36, E372&gt;='club records'!$G$36)), "CR", " ")</f>
        <v xml:space="preserve"> </v>
      </c>
      <c r="AG372" s="22" t="str">
        <f>IF(AND(A372="shot 3", OR(AND(D372='club records'!$F$37, E372&gt;='club records'!$G$37), AND(D372='club records'!$F$38, E372&gt;='club records'!$G$38))), "CR", " ")</f>
        <v xml:space="preserve"> </v>
      </c>
      <c r="AH372" s="22" t="str">
        <f>IF(AND(A372="shot 4", OR(AND(D372='club records'!$F$39, E372&gt;='club records'!$G$39), AND(D372='club records'!$F$40, E372&gt;='club records'!$G$40))), "CR", " ")</f>
        <v xml:space="preserve"> </v>
      </c>
      <c r="AI372" s="22" t="str">
        <f>IF(AND(A372="70H", AND(D372='club records'!$J$6, E372&lt;='club records'!$K$6)), "CR", " ")</f>
        <v xml:space="preserve"> </v>
      </c>
      <c r="AJ372" s="22" t="str">
        <f>IF(AND(A372="75H", AND(D372='club records'!$J$7, E372&lt;='club records'!$K$7)), "CR", " ")</f>
        <v xml:space="preserve"> </v>
      </c>
      <c r="AK372" s="22" t="str">
        <f>IF(AND(A372="80H", AND(D372='club records'!$J$8, E372&lt;='club records'!$K$8)), "CR", " ")</f>
        <v xml:space="preserve"> </v>
      </c>
      <c r="AL372" s="22" t="str">
        <f>IF(AND(A372="100H", OR(AND(D372='club records'!$J$9, E372&lt;='club records'!$K$9), AND(D372='club records'!$J$10, E372&lt;='club records'!$K$10))), "CR", " ")</f>
        <v xml:space="preserve"> </v>
      </c>
      <c r="AM372" s="22" t="str">
        <f>IF(AND(A372="300H", AND(D372='club records'!$J$11, E372&lt;='club records'!$K$11)), "CR", " ")</f>
        <v xml:space="preserve"> </v>
      </c>
      <c r="AN372" s="22" t="str">
        <f>IF(AND(A372="400H", OR(AND(D372='club records'!$J$12, E372&lt;='club records'!$K$12), AND(D372='club records'!$J$13, E372&lt;='club records'!$K$13), AND(D372='club records'!$J$14, E372&lt;='club records'!$K$14))), "CR", " ")</f>
        <v xml:space="preserve"> </v>
      </c>
      <c r="AO372" s="22" t="str">
        <f>IF(AND(A372="1500SC", OR(AND(D372='club records'!$J$15, E372&lt;='club records'!$K$15), AND(D372='club records'!$J$16, E372&lt;='club records'!$K$16))), "CR", " ")</f>
        <v xml:space="preserve"> </v>
      </c>
      <c r="AP372" s="22" t="str">
        <f>IF(AND(A372="2000SC", OR(AND(D372='club records'!$J$18, E372&lt;='club records'!$K$18), AND(D372='club records'!$J$19, E372&lt;='club records'!$K$19))), "CR", " ")</f>
        <v xml:space="preserve"> </v>
      </c>
      <c r="AQ372" s="22" t="str">
        <f>IF(AND(A372="3000SC", AND(D372='club records'!$J$21, E372&lt;='club records'!$K$21)), "CR", " ")</f>
        <v xml:space="preserve"> </v>
      </c>
      <c r="AR372" s="21" t="str">
        <f>IF(AND(A372="4x100", OR(AND(D372='club records'!$N$1, E372&lt;='club records'!$O$1), AND(D372='club records'!$N$2, E372&lt;='club records'!$O$2), AND(D372='club records'!$N$3, E372&lt;='club records'!$O$3), AND(D372='club records'!$N$4, E372&lt;='club records'!$O$4), AND(D372='club records'!$N$5, E372&lt;='club records'!$O$5))), "CR", " ")</f>
        <v xml:space="preserve"> </v>
      </c>
      <c r="AS372" s="21" t="str">
        <f>IF(AND(A372="4x200", OR(AND(D372='club records'!$N$6, E372&lt;='club records'!$O$6), AND(D372='club records'!$N$7, E372&lt;='club records'!$O$7), AND(D372='club records'!$N$8, E372&lt;='club records'!$O$8), AND(D372='club records'!$N$9, E372&lt;='club records'!$O$9), AND(D372='club records'!$N$10, E372&lt;='club records'!$O$10))), "CR", " ")</f>
        <v xml:space="preserve"> </v>
      </c>
      <c r="AT372" s="21" t="str">
        <f>IF(AND(A372="4x300", OR(AND(D372='club records'!$N$11, E372&lt;='club records'!$O$11), AND(D372='club records'!$N$12, E372&lt;='club records'!$O$12))), "CR", " ")</f>
        <v xml:space="preserve"> </v>
      </c>
      <c r="AU372" s="21" t="str">
        <f>IF(AND(A372="4x400", OR(AND(D372='club records'!$N$13, E372&lt;='club records'!$O$13), AND(D372='club records'!$N$14, E372&lt;='club records'!$O$14), AND(D372='club records'!$N$15, E372&lt;='club records'!$O$15))), "CR", " ")</f>
        <v xml:space="preserve"> </v>
      </c>
      <c r="AV372" s="21" t="str">
        <f>IF(AND(A372="3x800", OR(AND(D372='club records'!$N$16, E372&lt;='club records'!$O$16), AND(D372='club records'!$N$17, E372&lt;='club records'!$O$17), AND(D372='club records'!$N$18, E372&lt;='club records'!$O$18), AND(D372='club records'!$N$19, E372&lt;='club records'!$O$19))), "CR", " ")</f>
        <v xml:space="preserve"> </v>
      </c>
      <c r="AW372" s="21" t="str">
        <f>IF(AND(A372="pentathlon", OR(AND(D372='club records'!$N$21, E372&gt;='club records'!$O$21), AND(D372='club records'!$N$22, E372&gt;='club records'!$O$22), AND(D372='club records'!$N$23, E372&gt;='club records'!$O$23), AND(D372='club records'!$N$24, E372&gt;='club records'!$O$24), AND(D372='club records'!$N$25, E372&gt;='club records'!$O$25))), "CR", " ")</f>
        <v xml:space="preserve"> </v>
      </c>
      <c r="AX372" s="21" t="str">
        <f>IF(AND(A372="heptathlon", OR(AND(D372='club records'!$N$26, E372&gt;='club records'!$O$26), AND(D372='club records'!$N$27, E372&gt;='club records'!$O$27), AND(D372='club records'!$N$28, E372&gt;='club records'!$O$28), )), "CR", " ")</f>
        <v xml:space="preserve"> </v>
      </c>
    </row>
    <row r="373" spans="1:50" ht="15" x14ac:dyDescent="0.25">
      <c r="A373" s="2" t="s">
        <v>42</v>
      </c>
      <c r="B373" s="2" t="s">
        <v>56</v>
      </c>
      <c r="C373" s="2" t="s">
        <v>67</v>
      </c>
      <c r="D373" s="13" t="s">
        <v>50</v>
      </c>
      <c r="E373" s="14">
        <v>4.4800000000000004</v>
      </c>
      <c r="F373" s="23">
        <v>43611</v>
      </c>
      <c r="G373" s="2" t="s">
        <v>339</v>
      </c>
      <c r="H373" s="2" t="s">
        <v>386</v>
      </c>
      <c r="I373" s="20" t="str">
        <f>IF(OR(K373="CR", J373="CR", L373="CR", M373="CR", N373="CR", O373="CR", P373="CR", Q373="CR", R373="CR", S373="CR",T373="CR", U373="CR", V373="CR", W373="CR", X373="CR", Y373="CR", Z373="CR", AA373="CR", AB373="CR", AC373="CR", AD373="CR", AE373="CR", AF373="CR", AG373="CR", AH373="CR", AI373="CR", AJ373="CR", AK373="CR", AL373="CR", AM373="CR", AN373="CR", AO373="CR", AP373="CR", AQ373="CR", AR373="CR", AS373="CR", AT373="CR", AU373="CR", AV373="CR", AW373="CR", AX373="CR"), "***CLUB RECORD***", "")</f>
        <v/>
      </c>
      <c r="J373" s="21" t="str">
        <f>IF(AND(A373=100, OR(AND(D373='club records'!$B$6, E373&lt;='club records'!$C$6), AND(D373='club records'!$B$7, E373&lt;='club records'!$C$7), AND(D373='club records'!$B$8, E373&lt;='club records'!$C$8), AND(D373='club records'!$B$9, E373&lt;='club records'!$C$9), AND(D373='club records'!$B$10, E373&lt;='club records'!$C$10))),"CR"," ")</f>
        <v xml:space="preserve"> </v>
      </c>
      <c r="K373" s="21" t="str">
        <f>IF(AND(A373=200, OR(AND(D373='club records'!$B$11, E373&lt;='club records'!$C$11), AND(D373='club records'!$B$12, E373&lt;='club records'!$C$12), AND(D373='club records'!$B$13, E373&lt;='club records'!$C$13), AND(D373='club records'!$B$14, E373&lt;='club records'!$C$14), AND(D373='club records'!$B$15, E373&lt;='club records'!$C$15))),"CR"," ")</f>
        <v xml:space="preserve"> </v>
      </c>
      <c r="L373" s="21" t="str">
        <f>IF(AND(A373=300, OR(AND(D373='club records'!$B$16, E373&lt;='club records'!$C$16), AND(D373='club records'!$B$17, E373&lt;='club records'!$C$17))),"CR"," ")</f>
        <v xml:space="preserve"> </v>
      </c>
      <c r="M373" s="21" t="str">
        <f>IF(AND(A373=400, OR(AND(D373='club records'!$B$19, E373&lt;='club records'!$C$19), AND(D373='club records'!$B$20, E373&lt;='club records'!$C$20), AND(D373='club records'!$B$21, E373&lt;='club records'!$C$21))),"CR"," ")</f>
        <v xml:space="preserve"> </v>
      </c>
      <c r="N373" s="21" t="str">
        <f>IF(AND(A373=800, OR(AND(D373='club records'!$B$22, E373&lt;='club records'!$C$22), AND(D373='club records'!$B$23, E373&lt;='club records'!$C$23), AND(D373='club records'!$B$24, E373&lt;='club records'!$C$24), AND(D373='club records'!$B$25, E373&lt;='club records'!$C$25), AND(D373='club records'!$B$26, E373&lt;='club records'!$C$26))),"CR"," ")</f>
        <v xml:space="preserve"> </v>
      </c>
      <c r="O373" s="21" t="str">
        <f>IF(AND(A373=1200, AND(D373='club records'!$B$28, E373&lt;='club records'!$C$28)),"CR"," ")</f>
        <v xml:space="preserve"> </v>
      </c>
      <c r="P373" s="21" t="str">
        <f>IF(AND(A373=1500, OR(AND(D373='club records'!$B$29, E373&lt;='club records'!$C$29), AND(D373='club records'!$B$30, E373&lt;='club records'!$C$30), AND(D373='club records'!$B$31, E373&lt;='club records'!$C$31), AND(D373='club records'!$B$32, E373&lt;='club records'!$C$32), AND(D373='club records'!$B$33, E373&lt;='club records'!$C$33))),"CR"," ")</f>
        <v xml:space="preserve"> </v>
      </c>
      <c r="Q373" s="21" t="str">
        <f>IF(AND(A373="1M", AND(D373='club records'!$B$37,E373&lt;='club records'!$C$37)),"CR"," ")</f>
        <v xml:space="preserve"> </v>
      </c>
      <c r="R373" s="21" t="str">
        <f>IF(AND(A373=3000, OR(AND(D373='club records'!$B$39, E373&lt;='club records'!$C$39), AND(D373='club records'!$B$40, E373&lt;='club records'!$C$40), AND(D373='club records'!$B$41, E373&lt;='club records'!$C$41))),"CR"," ")</f>
        <v xml:space="preserve"> </v>
      </c>
      <c r="S373" s="21" t="str">
        <f>IF(AND(A373=5000, OR(AND(D373='club records'!$B$42, E373&lt;='club records'!$C$42), AND(D373='club records'!$B$43, E373&lt;='club records'!$C$43))),"CR"," ")</f>
        <v xml:space="preserve"> </v>
      </c>
      <c r="T373" s="21" t="str">
        <f>IF(AND(A373=10000, OR(AND(D373='club records'!$B$44, E373&lt;='club records'!$C$44), AND(D373='club records'!$B$45, E373&lt;='club records'!$C$45))),"CR"," ")</f>
        <v xml:space="preserve"> </v>
      </c>
      <c r="U373" s="22" t="str">
        <f>IF(AND(A373="high jump", OR(AND(D373='club records'!$F$1, E373&gt;='club records'!$G$1), AND(D373='club records'!$F$2, E373&gt;='club records'!$G$2), AND(D373='club records'!$F$3, E373&gt;='club records'!$G$3),AND(D373='club records'!$F$4, E373&gt;='club records'!$G$4), AND(D373='club records'!$F$5, E373&gt;='club records'!$G$5))), "CR", " ")</f>
        <v xml:space="preserve"> </v>
      </c>
      <c r="V373" s="22" t="str">
        <f>IF(AND(A373="long jump", OR(AND(D373='club records'!$F$6, E373&gt;='club records'!$G$6), AND(D373='club records'!$F$7, E373&gt;='club records'!$G$7), AND(D373='club records'!$F$8, E373&gt;='club records'!$G$8), AND(D373='club records'!$F$9, E373&gt;='club records'!$G$9), AND(D373='club records'!$F$10, E373&gt;='club records'!$G$10))), "CR", " ")</f>
        <v xml:space="preserve"> </v>
      </c>
      <c r="W373" s="22" t="str">
        <f>IF(AND(A373="triple jump", OR(AND(D373='club records'!$F$11, E373&gt;='club records'!$G$11), AND(D373='club records'!$F$12, E373&gt;='club records'!$G$12), AND(D373='club records'!$F$13, E373&gt;='club records'!$G$13), AND(D373='club records'!$F$14, E373&gt;='club records'!$G$14), AND(D373='club records'!$F$15, E373&gt;='club records'!$G$15))), "CR", " ")</f>
        <v xml:space="preserve"> </v>
      </c>
      <c r="X373" s="22" t="str">
        <f>IF(AND(A373="pole vault", OR(AND(D373='club records'!$F$16, E373&gt;='club records'!$G$16), AND(D373='club records'!$F$17, E373&gt;='club records'!$G$17), AND(D373='club records'!$F$18, E373&gt;='club records'!$G$18), AND(D373='club records'!$F$19, E373&gt;='club records'!$G$19), AND(D373='club records'!$F$20, E373&gt;='club records'!$G$20))), "CR", " ")</f>
        <v xml:space="preserve"> </v>
      </c>
      <c r="Y373" s="22" t="str">
        <f>IF(AND(A373="discus 0.75", AND(D373='club records'!$F$21, E373&gt;='club records'!$G$21)), "CR", " ")</f>
        <v xml:space="preserve"> </v>
      </c>
      <c r="Z373" s="22" t="str">
        <f>IF(AND(A373="discus 1", OR(AND(D373='club records'!$F$22, E373&gt;='club records'!$G$22), AND(D373='club records'!$F$23, E373&gt;='club records'!$G$23), AND(D373='club records'!$F$24, E373&gt;='club records'!$G$24), AND(D373='club records'!$F$25, E373&gt;='club records'!$G$25))), "CR", " ")</f>
        <v xml:space="preserve"> </v>
      </c>
      <c r="AA373" s="22" t="str">
        <f>IF(AND(A373="hammer 3", OR(AND(D373='club records'!$F$26, E373&gt;='club records'!$G$26), AND(D373='club records'!$F$27, E373&gt;='club records'!$G$27), AND(D373='club records'!$F$28, E373&gt;='club records'!$G$28))), "CR", " ")</f>
        <v xml:space="preserve"> </v>
      </c>
      <c r="AB373" s="22" t="str">
        <f>IF(AND(A373="hammer 4", OR(AND(D373='club records'!$F$29, E373&gt;='club records'!$G$29), AND(D373='club records'!$F$30, E373&gt;='club records'!$G$30))), "CR", " ")</f>
        <v xml:space="preserve"> </v>
      </c>
      <c r="AC373" s="22" t="str">
        <f>IF(AND(A373="javelin 400", AND(D373='club records'!$F$31, E373&gt;='club records'!$G$31)), "CR", " ")</f>
        <v xml:space="preserve"> </v>
      </c>
      <c r="AD373" s="22" t="str">
        <f>IF(AND(A373="javelin 500", OR(AND(D373='club records'!$F$32, E373&gt;='club records'!$G$32), AND(D373='club records'!$F$33, E373&gt;='club records'!$G$33))), "CR", " ")</f>
        <v xml:space="preserve"> </v>
      </c>
      <c r="AE373" s="22" t="str">
        <f>IF(AND(A373="javelin 600", OR(AND(D373='club records'!$F$34, E373&gt;='club records'!$G$34), AND(D373='club records'!$F$35, E373&gt;='club records'!$G$35))), "CR", " ")</f>
        <v xml:space="preserve"> </v>
      </c>
      <c r="AF373" s="22" t="str">
        <f>IF(AND(A373="shot 2.72", AND(D373='club records'!$F$36, E373&gt;='club records'!$G$36)), "CR", " ")</f>
        <v xml:space="preserve"> </v>
      </c>
      <c r="AG373" s="22" t="str">
        <f>IF(AND(A373="shot 3", OR(AND(D373='club records'!$F$37, E373&gt;='club records'!$G$37), AND(D373='club records'!$F$38, E373&gt;='club records'!$G$38))), "CR", " ")</f>
        <v xml:space="preserve"> </v>
      </c>
      <c r="AH373" s="22" t="str">
        <f>IF(AND(A373="shot 4", OR(AND(D373='club records'!$F$39, E373&gt;='club records'!$G$39), AND(D373='club records'!$F$40, E373&gt;='club records'!$G$40))), "CR", " ")</f>
        <v xml:space="preserve"> </v>
      </c>
      <c r="AI373" s="22" t="str">
        <f>IF(AND(A373="70H", AND(D373='club records'!$J$6, E373&lt;='club records'!$K$6)), "CR", " ")</f>
        <v xml:space="preserve"> </v>
      </c>
      <c r="AJ373" s="22" t="str">
        <f>IF(AND(A373="75H", AND(D373='club records'!$J$7, E373&lt;='club records'!$K$7)), "CR", " ")</f>
        <v xml:space="preserve"> </v>
      </c>
      <c r="AK373" s="22" t="str">
        <f>IF(AND(A373="80H", AND(D373='club records'!$J$8, E373&lt;='club records'!$K$8)), "CR", " ")</f>
        <v xml:space="preserve"> </v>
      </c>
      <c r="AL373" s="22" t="str">
        <f>IF(AND(A373="100H", OR(AND(D373='club records'!$J$9, E373&lt;='club records'!$K$9), AND(D373='club records'!$J$10, E373&lt;='club records'!$K$10))), "CR", " ")</f>
        <v xml:space="preserve"> </v>
      </c>
      <c r="AM373" s="22" t="str">
        <f>IF(AND(A373="300H", AND(D373='club records'!$J$11, E373&lt;='club records'!$K$11)), "CR", " ")</f>
        <v xml:space="preserve"> </v>
      </c>
      <c r="AN373" s="22" t="str">
        <f>IF(AND(A373="400H", OR(AND(D373='club records'!$J$12, E373&lt;='club records'!$K$12), AND(D373='club records'!$J$13, E373&lt;='club records'!$K$13), AND(D373='club records'!$J$14, E373&lt;='club records'!$K$14))), "CR", " ")</f>
        <v xml:space="preserve"> </v>
      </c>
      <c r="AO373" s="22" t="str">
        <f>IF(AND(A373="1500SC", OR(AND(D373='club records'!$J$15, E373&lt;='club records'!$K$15), AND(D373='club records'!$J$16, E373&lt;='club records'!$K$16))), "CR", " ")</f>
        <v xml:space="preserve"> </v>
      </c>
      <c r="AP373" s="22" t="str">
        <f>IF(AND(A373="2000SC", OR(AND(D373='club records'!$J$18, E373&lt;='club records'!$K$18), AND(D373='club records'!$J$19, E373&lt;='club records'!$K$19))), "CR", " ")</f>
        <v xml:space="preserve"> </v>
      </c>
      <c r="AQ373" s="22" t="str">
        <f>IF(AND(A373="3000SC", AND(D373='club records'!$J$21, E373&lt;='club records'!$K$21)), "CR", " ")</f>
        <v xml:space="preserve"> </v>
      </c>
      <c r="AR373" s="21" t="str">
        <f>IF(AND(A373="4x100", OR(AND(D373='club records'!$N$1, E373&lt;='club records'!$O$1), AND(D373='club records'!$N$2, E373&lt;='club records'!$O$2), AND(D373='club records'!$N$3, E373&lt;='club records'!$O$3), AND(D373='club records'!$N$4, E373&lt;='club records'!$O$4), AND(D373='club records'!$N$5, E373&lt;='club records'!$O$5))), "CR", " ")</f>
        <v xml:space="preserve"> </v>
      </c>
      <c r="AS373" s="21" t="str">
        <f>IF(AND(A373="4x200", OR(AND(D373='club records'!$N$6, E373&lt;='club records'!$O$6), AND(D373='club records'!$N$7, E373&lt;='club records'!$O$7), AND(D373='club records'!$N$8, E373&lt;='club records'!$O$8), AND(D373='club records'!$N$9, E373&lt;='club records'!$O$9), AND(D373='club records'!$N$10, E373&lt;='club records'!$O$10))), "CR", " ")</f>
        <v xml:space="preserve"> </v>
      </c>
      <c r="AT373" s="21" t="str">
        <f>IF(AND(A373="4x300", OR(AND(D373='club records'!$N$11, E373&lt;='club records'!$O$11), AND(D373='club records'!$N$12, E373&lt;='club records'!$O$12))), "CR", " ")</f>
        <v xml:space="preserve"> </v>
      </c>
      <c r="AU373" s="21" t="str">
        <f>IF(AND(A373="4x400", OR(AND(D373='club records'!$N$13, E373&lt;='club records'!$O$13), AND(D373='club records'!$N$14, E373&lt;='club records'!$O$14), AND(D373='club records'!$N$15, E373&lt;='club records'!$O$15))), "CR", " ")</f>
        <v xml:space="preserve"> </v>
      </c>
      <c r="AV373" s="21" t="str">
        <f>IF(AND(A373="3x800", OR(AND(D373='club records'!$N$16, E373&lt;='club records'!$O$16), AND(D373='club records'!$N$17, E373&lt;='club records'!$O$17), AND(D373='club records'!$N$18, E373&lt;='club records'!$O$18), AND(D373='club records'!$N$19, E373&lt;='club records'!$O$19))), "CR", " ")</f>
        <v xml:space="preserve"> </v>
      </c>
      <c r="AW373" s="21" t="str">
        <f>IF(AND(A373="pentathlon", OR(AND(D373='club records'!$N$21, E373&gt;='club records'!$O$21), AND(D373='club records'!$N$22, E373&gt;='club records'!$O$22), AND(D373='club records'!$N$23, E373&gt;='club records'!$O$23), AND(D373='club records'!$N$24, E373&gt;='club records'!$O$24), AND(D373='club records'!$N$25, E373&gt;='club records'!$O$25))), "CR", " ")</f>
        <v xml:space="preserve"> </v>
      </c>
      <c r="AX373" s="21" t="str">
        <f>IF(AND(A373="heptathlon", OR(AND(D373='club records'!$N$26, E373&gt;='club records'!$O$26), AND(D373='club records'!$N$27, E373&gt;='club records'!$O$27), AND(D373='club records'!$N$28, E373&gt;='club records'!$O$28), )), "CR", " ")</f>
        <v xml:space="preserve"> </v>
      </c>
    </row>
    <row r="374" spans="1:50" ht="15" x14ac:dyDescent="0.25">
      <c r="A374" s="2" t="s">
        <v>42</v>
      </c>
      <c r="B374" s="2" t="s">
        <v>60</v>
      </c>
      <c r="C374" s="2" t="s">
        <v>61</v>
      </c>
      <c r="D374" s="13" t="s">
        <v>50</v>
      </c>
      <c r="E374" s="14">
        <v>5.3</v>
      </c>
      <c r="F374" s="23">
        <v>43632</v>
      </c>
      <c r="G374" s="2" t="s">
        <v>415</v>
      </c>
      <c r="H374" s="2" t="s">
        <v>452</v>
      </c>
      <c r="I374" s="20" t="str">
        <f>IF(OR(K374="CR", J374="CR", L374="CR", M374="CR", N374="CR", O374="CR", P374="CR", Q374="CR", R374="CR", S374="CR",T374="CR", U374="CR", V374="CR", W374="CR", X374="CR", Y374="CR", Z374="CR", AA374="CR", AB374="CR", AC374="CR", AD374="CR", AE374="CR", AF374="CR", AG374="CR", AH374="CR", AI374="CR", AJ374="CR", AK374="CR", AL374="CR", AM374="CR", AN374="CR", AO374="CR", AP374="CR", AQ374="CR", AR374="CR", AS374="CR", AT374="CR", AU374="CR", AV374="CR", AW374="CR", AX374="CR"), "***CLUB RECORD***", "")</f>
        <v/>
      </c>
      <c r="J374" s="21" t="str">
        <f>IF(AND(A374=100, OR(AND(D374='club records'!$B$6, E374&lt;='club records'!$C$6), AND(D374='club records'!$B$7, E374&lt;='club records'!$C$7), AND(D374='club records'!$B$8, E374&lt;='club records'!$C$8), AND(D374='club records'!$B$9, E374&lt;='club records'!$C$9), AND(D374='club records'!$B$10, E374&lt;='club records'!$C$10))),"CR"," ")</f>
        <v xml:space="preserve"> </v>
      </c>
      <c r="K374" s="21" t="str">
        <f>IF(AND(A374=200, OR(AND(D374='club records'!$B$11, E374&lt;='club records'!$C$11), AND(D374='club records'!$B$12, E374&lt;='club records'!$C$12), AND(D374='club records'!$B$13, E374&lt;='club records'!$C$13), AND(D374='club records'!$B$14, E374&lt;='club records'!$C$14), AND(D374='club records'!$B$15, E374&lt;='club records'!$C$15))),"CR"," ")</f>
        <v xml:space="preserve"> </v>
      </c>
      <c r="L374" s="21" t="str">
        <f>IF(AND(A374=300, OR(AND(D374='club records'!$B$16, E374&lt;='club records'!$C$16), AND(D374='club records'!$B$17, E374&lt;='club records'!$C$17))),"CR"," ")</f>
        <v xml:space="preserve"> </v>
      </c>
      <c r="M374" s="21" t="str">
        <f>IF(AND(A374=400, OR(AND(D374='club records'!$B$19, E374&lt;='club records'!$C$19), AND(D374='club records'!$B$20, E374&lt;='club records'!$C$20), AND(D374='club records'!$B$21, E374&lt;='club records'!$C$21))),"CR"," ")</f>
        <v xml:space="preserve"> </v>
      </c>
      <c r="N374" s="21" t="str">
        <f>IF(AND(A374=800, OR(AND(D374='club records'!$B$22, E374&lt;='club records'!$C$22), AND(D374='club records'!$B$23, E374&lt;='club records'!$C$23), AND(D374='club records'!$B$24, E374&lt;='club records'!$C$24), AND(D374='club records'!$B$25, E374&lt;='club records'!$C$25), AND(D374='club records'!$B$26, E374&lt;='club records'!$C$26))),"CR"," ")</f>
        <v xml:space="preserve"> </v>
      </c>
      <c r="O374" s="21" t="str">
        <f>IF(AND(A374=1200, AND(D374='club records'!$B$28, E374&lt;='club records'!$C$28)),"CR"," ")</f>
        <v xml:space="preserve"> </v>
      </c>
      <c r="P374" s="21" t="str">
        <f>IF(AND(A374=1500, OR(AND(D374='club records'!$B$29, E374&lt;='club records'!$C$29), AND(D374='club records'!$B$30, E374&lt;='club records'!$C$30), AND(D374='club records'!$B$31, E374&lt;='club records'!$C$31), AND(D374='club records'!$B$32, E374&lt;='club records'!$C$32), AND(D374='club records'!$B$33, E374&lt;='club records'!$C$33))),"CR"," ")</f>
        <v xml:space="preserve"> </v>
      </c>
      <c r="Q374" s="21" t="str">
        <f>IF(AND(A374="1M", AND(D374='club records'!$B$37,E374&lt;='club records'!$C$37)),"CR"," ")</f>
        <v xml:space="preserve"> </v>
      </c>
      <c r="R374" s="21" t="str">
        <f>IF(AND(A374=3000, OR(AND(D374='club records'!$B$39, E374&lt;='club records'!$C$39), AND(D374='club records'!$B$40, E374&lt;='club records'!$C$40), AND(D374='club records'!$B$41, E374&lt;='club records'!$C$41))),"CR"," ")</f>
        <v xml:space="preserve"> </v>
      </c>
      <c r="S374" s="21" t="str">
        <f>IF(AND(A374=5000, OR(AND(D374='club records'!$B$42, E374&lt;='club records'!$C$42), AND(D374='club records'!$B$43, E374&lt;='club records'!$C$43))),"CR"," ")</f>
        <v xml:space="preserve"> </v>
      </c>
      <c r="T374" s="21" t="str">
        <f>IF(AND(A374=10000, OR(AND(D374='club records'!$B$44, E374&lt;='club records'!$C$44), AND(D374='club records'!$B$45, E374&lt;='club records'!$C$45))),"CR"," ")</f>
        <v xml:space="preserve"> </v>
      </c>
      <c r="U374" s="22" t="str">
        <f>IF(AND(A374="high jump", OR(AND(D374='club records'!$F$1, E374&gt;='club records'!$G$1), AND(D374='club records'!$F$2, E374&gt;='club records'!$G$2), AND(D374='club records'!$F$3, E374&gt;='club records'!$G$3),AND(D374='club records'!$F$4, E374&gt;='club records'!$G$4), AND(D374='club records'!$F$5, E374&gt;='club records'!$G$5))), "CR", " ")</f>
        <v xml:space="preserve"> </v>
      </c>
      <c r="V374" s="22" t="str">
        <f>IF(AND(A374="long jump", OR(AND(D374='club records'!$F$6, E374&gt;='club records'!$G$6), AND(D374='club records'!$F$7, E374&gt;='club records'!$G$7), AND(D374='club records'!$F$8, E374&gt;='club records'!$G$8), AND(D374='club records'!$F$9, E374&gt;='club records'!$G$9), AND(D374='club records'!$F$10, E374&gt;='club records'!$G$10))), "CR", " ")</f>
        <v xml:space="preserve"> </v>
      </c>
      <c r="W374" s="22" t="str">
        <f>IF(AND(A374="triple jump", OR(AND(D374='club records'!$F$11, E374&gt;='club records'!$G$11), AND(D374='club records'!$F$12, E374&gt;='club records'!$G$12), AND(D374='club records'!$F$13, E374&gt;='club records'!$G$13), AND(D374='club records'!$F$14, E374&gt;='club records'!$G$14), AND(D374='club records'!$F$15, E374&gt;='club records'!$G$15))), "CR", " ")</f>
        <v xml:space="preserve"> </v>
      </c>
      <c r="X374" s="22" t="str">
        <f>IF(AND(A374="pole vault", OR(AND(D374='club records'!$F$16, E374&gt;='club records'!$G$16), AND(D374='club records'!$F$17, E374&gt;='club records'!$G$17), AND(D374='club records'!$F$18, E374&gt;='club records'!$G$18), AND(D374='club records'!$F$19, E374&gt;='club records'!$G$19), AND(D374='club records'!$F$20, E374&gt;='club records'!$G$20))), "CR", " ")</f>
        <v xml:space="preserve"> </v>
      </c>
      <c r="Y374" s="22" t="str">
        <f>IF(AND(A374="discus 0.75", AND(D374='club records'!$F$21, E374&gt;='club records'!$G$21)), "CR", " ")</f>
        <v xml:space="preserve"> </v>
      </c>
      <c r="Z374" s="22" t="str">
        <f>IF(AND(A374="discus 1", OR(AND(D374='club records'!$F$22, E374&gt;='club records'!$G$22), AND(D374='club records'!$F$23, E374&gt;='club records'!$G$23), AND(D374='club records'!$F$24, E374&gt;='club records'!$G$24), AND(D374='club records'!$F$25, E374&gt;='club records'!$G$25))), "CR", " ")</f>
        <v xml:space="preserve"> </v>
      </c>
      <c r="AA374" s="22" t="str">
        <f>IF(AND(A374="hammer 3", OR(AND(D374='club records'!$F$26, E374&gt;='club records'!$G$26), AND(D374='club records'!$F$27, E374&gt;='club records'!$G$27), AND(D374='club records'!$F$28, E374&gt;='club records'!$G$28))), "CR", " ")</f>
        <v xml:space="preserve"> </v>
      </c>
      <c r="AB374" s="22" t="str">
        <f>IF(AND(A374="hammer 4", OR(AND(D374='club records'!$F$29, E374&gt;='club records'!$G$29), AND(D374='club records'!$F$30, E374&gt;='club records'!$G$30))), "CR", " ")</f>
        <v xml:space="preserve"> </v>
      </c>
      <c r="AC374" s="22" t="str">
        <f>IF(AND(A374="javelin 400", AND(D374='club records'!$F$31, E374&gt;='club records'!$G$31)), "CR", " ")</f>
        <v xml:space="preserve"> </v>
      </c>
      <c r="AD374" s="22" t="str">
        <f>IF(AND(A374="javelin 500", OR(AND(D374='club records'!$F$32, E374&gt;='club records'!$G$32), AND(D374='club records'!$F$33, E374&gt;='club records'!$G$33))), "CR", " ")</f>
        <v xml:space="preserve"> </v>
      </c>
      <c r="AE374" s="22" t="str">
        <f>IF(AND(A374="javelin 600", OR(AND(D374='club records'!$F$34, E374&gt;='club records'!$G$34), AND(D374='club records'!$F$35, E374&gt;='club records'!$G$35))), "CR", " ")</f>
        <v xml:space="preserve"> </v>
      </c>
      <c r="AF374" s="22" t="str">
        <f>IF(AND(A374="shot 2.72", AND(D374='club records'!$F$36, E374&gt;='club records'!$G$36)), "CR", " ")</f>
        <v xml:space="preserve"> </v>
      </c>
      <c r="AG374" s="22" t="str">
        <f>IF(AND(A374="shot 3", OR(AND(D374='club records'!$F$37, E374&gt;='club records'!$G$37), AND(D374='club records'!$F$38, E374&gt;='club records'!$G$38))), "CR", " ")</f>
        <v xml:space="preserve"> </v>
      </c>
      <c r="AH374" s="22" t="str">
        <f>IF(AND(A374="shot 4", OR(AND(D374='club records'!$F$39, E374&gt;='club records'!$G$39), AND(D374='club records'!$F$40, E374&gt;='club records'!$G$40))), "CR", " ")</f>
        <v xml:space="preserve"> </v>
      </c>
      <c r="AI374" s="22" t="str">
        <f>IF(AND(A374="70H", AND(D374='club records'!$J$6, E374&lt;='club records'!$K$6)), "CR", " ")</f>
        <v xml:space="preserve"> </v>
      </c>
      <c r="AJ374" s="22" t="str">
        <f>IF(AND(A374="75H", AND(D374='club records'!$J$7, E374&lt;='club records'!$K$7)), "CR", " ")</f>
        <v xml:space="preserve"> </v>
      </c>
      <c r="AK374" s="22" t="str">
        <f>IF(AND(A374="80H", AND(D374='club records'!$J$8, E374&lt;='club records'!$K$8)), "CR", " ")</f>
        <v xml:space="preserve"> </v>
      </c>
      <c r="AL374" s="22" t="str">
        <f>IF(AND(A374="100H", OR(AND(D374='club records'!$J$9, E374&lt;='club records'!$K$9), AND(D374='club records'!$J$10, E374&lt;='club records'!$K$10))), "CR", " ")</f>
        <v xml:space="preserve"> </v>
      </c>
      <c r="AM374" s="22" t="str">
        <f>IF(AND(A374="300H", AND(D374='club records'!$J$11, E374&lt;='club records'!$K$11)), "CR", " ")</f>
        <v xml:space="preserve"> </v>
      </c>
      <c r="AN374" s="22" t="str">
        <f>IF(AND(A374="400H", OR(AND(D374='club records'!$J$12, E374&lt;='club records'!$K$12), AND(D374='club records'!$J$13, E374&lt;='club records'!$K$13), AND(D374='club records'!$J$14, E374&lt;='club records'!$K$14))), "CR", " ")</f>
        <v xml:space="preserve"> </v>
      </c>
      <c r="AO374" s="22" t="str">
        <f>IF(AND(A374="1500SC", OR(AND(D374='club records'!$J$15, E374&lt;='club records'!$K$15), AND(D374='club records'!$J$16, E374&lt;='club records'!$K$16))), "CR", " ")</f>
        <v xml:space="preserve"> </v>
      </c>
      <c r="AP374" s="22" t="str">
        <f>IF(AND(A374="2000SC", OR(AND(D374='club records'!$J$18, E374&lt;='club records'!$K$18), AND(D374='club records'!$J$19, E374&lt;='club records'!$K$19))), "CR", " ")</f>
        <v xml:space="preserve"> </v>
      </c>
      <c r="AQ374" s="22" t="str">
        <f>IF(AND(A374="3000SC", AND(D374='club records'!$J$21, E374&lt;='club records'!$K$21)), "CR", " ")</f>
        <v xml:space="preserve"> </v>
      </c>
      <c r="AR374" s="21" t="str">
        <f>IF(AND(A374="4x100", OR(AND(D374='club records'!$N$1, E374&lt;='club records'!$O$1), AND(D374='club records'!$N$2, E374&lt;='club records'!$O$2), AND(D374='club records'!$N$3, E374&lt;='club records'!$O$3), AND(D374='club records'!$N$4, E374&lt;='club records'!$O$4), AND(D374='club records'!$N$5, E374&lt;='club records'!$O$5))), "CR", " ")</f>
        <v xml:space="preserve"> </v>
      </c>
      <c r="AS374" s="21" t="str">
        <f>IF(AND(A374="4x200", OR(AND(D374='club records'!$N$6, E374&lt;='club records'!$O$6), AND(D374='club records'!$N$7, E374&lt;='club records'!$O$7), AND(D374='club records'!$N$8, E374&lt;='club records'!$O$8), AND(D374='club records'!$N$9, E374&lt;='club records'!$O$9), AND(D374='club records'!$N$10, E374&lt;='club records'!$O$10))), "CR", " ")</f>
        <v xml:space="preserve"> </v>
      </c>
      <c r="AT374" s="21" t="str">
        <f>IF(AND(A374="4x300", OR(AND(D374='club records'!$N$11, E374&lt;='club records'!$O$11), AND(D374='club records'!$N$12, E374&lt;='club records'!$O$12))), "CR", " ")</f>
        <v xml:space="preserve"> </v>
      </c>
      <c r="AU374" s="21" t="str">
        <f>IF(AND(A374="4x400", OR(AND(D374='club records'!$N$13, E374&lt;='club records'!$O$13), AND(D374='club records'!$N$14, E374&lt;='club records'!$O$14), AND(D374='club records'!$N$15, E374&lt;='club records'!$O$15))), "CR", " ")</f>
        <v xml:space="preserve"> </v>
      </c>
      <c r="AV374" s="21" t="str">
        <f>IF(AND(A374="3x800", OR(AND(D374='club records'!$N$16, E374&lt;='club records'!$O$16), AND(D374='club records'!$N$17, E374&lt;='club records'!$O$17), AND(D374='club records'!$N$18, E374&lt;='club records'!$O$18), AND(D374='club records'!$N$19, E374&lt;='club records'!$O$19))), "CR", " ")</f>
        <v xml:space="preserve"> </v>
      </c>
      <c r="AW374" s="21" t="str">
        <f>IF(AND(A374="pentathlon", OR(AND(D374='club records'!$N$21, E374&gt;='club records'!$O$21), AND(D374='club records'!$N$22, E374&gt;='club records'!$O$22), AND(D374='club records'!$N$23, E374&gt;='club records'!$O$23), AND(D374='club records'!$N$24, E374&gt;='club records'!$O$24), AND(D374='club records'!$N$25, E374&gt;='club records'!$O$25))), "CR", " ")</f>
        <v xml:space="preserve"> </v>
      </c>
      <c r="AX374" s="21" t="str">
        <f>IF(AND(A374="heptathlon", OR(AND(D374='club records'!$N$26, E374&gt;='club records'!$O$26), AND(D374='club records'!$N$27, E374&gt;='club records'!$O$27), AND(D374='club records'!$N$28, E374&gt;='club records'!$O$28), )), "CR", " ")</f>
        <v xml:space="preserve"> </v>
      </c>
    </row>
    <row r="375" spans="1:50" ht="15" x14ac:dyDescent="0.25">
      <c r="A375" s="12" t="s">
        <v>42</v>
      </c>
      <c r="B375" s="12" t="s">
        <v>4</v>
      </c>
      <c r="C375" s="12" t="s">
        <v>160</v>
      </c>
      <c r="D375" s="16" t="s">
        <v>50</v>
      </c>
      <c r="E375" s="17">
        <v>5.93</v>
      </c>
      <c r="F375" s="25">
        <v>43639</v>
      </c>
      <c r="G375" s="12" t="s">
        <v>360</v>
      </c>
      <c r="H375" s="12" t="s">
        <v>457</v>
      </c>
      <c r="I375" s="21" t="str">
        <f>IF(OR(K375="CR", J375="CR", L375="CR", M375="CR", N375="CR", O375="CR", P375="CR", Q375="CR", R375="CR", S375="CR",T375="CR", U375="CR", V375="CR", W375="CR", X375="CR", Y375="CR", Z375="CR", AA375="CR", AB375="CR", AC375="CR", AD375="CR", AE375="CR", AF375="CR", AG375="CR", AH375="CR", AI375="CR", AJ375="CR", AK375="CR", AL375="CR", AM375="CR", AN375="CR", AO375="CR", AP375="CR", AQ375="CR", AR375="CR", AS375="CR", AT375="CR", AU375="CR", AV375="CR", AW375="CR", AX375="CR"), "***CLUB RECORD***", "")</f>
        <v>***CLUB RECORD***</v>
      </c>
      <c r="J375" s="21" t="str">
        <f>IF(AND(A375=100, OR(AND(D375='club records'!$B$6, E375&lt;='club records'!$C$6), AND(D375='club records'!$B$7, E375&lt;='club records'!$C$7), AND(D375='club records'!$B$8, E375&lt;='club records'!$C$8), AND(D375='club records'!$B$9, E375&lt;='club records'!$C$9), AND(D375='club records'!$B$10, E375&lt;='club records'!$C$10))),"CR"," ")</f>
        <v xml:space="preserve"> </v>
      </c>
      <c r="K375" s="21" t="str">
        <f>IF(AND(A375=200, OR(AND(D375='club records'!$B$11, E375&lt;='club records'!$C$11), AND(D375='club records'!$B$12, E375&lt;='club records'!$C$12), AND(D375='club records'!$B$13, E375&lt;='club records'!$C$13), AND(D375='club records'!$B$14, E375&lt;='club records'!$C$14), AND(D375='club records'!$B$15, E375&lt;='club records'!$C$15))),"CR"," ")</f>
        <v xml:space="preserve"> </v>
      </c>
      <c r="L375" s="21" t="str">
        <f>IF(AND(A375=300, OR(AND(D375='club records'!$B$16, E375&lt;='club records'!$C$16), AND(D375='club records'!$B$17, E375&lt;='club records'!$C$17))),"CR"," ")</f>
        <v xml:space="preserve"> </v>
      </c>
      <c r="M375" s="21" t="str">
        <f>IF(AND(A375=400, OR(AND(D375='club records'!$B$19, E375&lt;='club records'!$C$19), AND(D375='club records'!$B$20, E375&lt;='club records'!$C$20), AND(D375='club records'!$B$21, E375&lt;='club records'!$C$21))),"CR"," ")</f>
        <v xml:space="preserve"> </v>
      </c>
      <c r="N375" s="21" t="str">
        <f>IF(AND(A375=800, OR(AND(D375='club records'!$B$22, E375&lt;='club records'!$C$22), AND(D375='club records'!$B$23, E375&lt;='club records'!$C$23), AND(D375='club records'!$B$24, E375&lt;='club records'!$C$24), AND(D375='club records'!$B$25, E375&lt;='club records'!$C$25), AND(D375='club records'!$B$26, E375&lt;='club records'!$C$26))),"CR"," ")</f>
        <v xml:space="preserve"> </v>
      </c>
      <c r="O375" s="21" t="str">
        <f>IF(AND(A375=1200, AND(D375='club records'!$B$28, E375&lt;='club records'!$C$28)),"CR"," ")</f>
        <v xml:space="preserve"> </v>
      </c>
      <c r="P375" s="21" t="str">
        <f>IF(AND(A375=1500, OR(AND(D375='club records'!$B$29, E375&lt;='club records'!$C$29), AND(D375='club records'!$B$30, E375&lt;='club records'!$C$30), AND(D375='club records'!$B$31, E375&lt;='club records'!$C$31), AND(D375='club records'!$B$32, E375&lt;='club records'!$C$32), AND(D375='club records'!$B$33, E375&lt;='club records'!$C$33))),"CR"," ")</f>
        <v xml:space="preserve"> </v>
      </c>
      <c r="Q375" s="21" t="str">
        <f>IF(AND(A375="1M", AND(D375='club records'!$B$37,E375&lt;='club records'!$C$37)),"CR"," ")</f>
        <v xml:space="preserve"> </v>
      </c>
      <c r="R375" s="21" t="str">
        <f>IF(AND(A375=3000, OR(AND(D375='club records'!$B$39, E375&lt;='club records'!$C$39), AND(D375='club records'!$B$40, E375&lt;='club records'!$C$40), AND(D375='club records'!$B$41, E375&lt;='club records'!$C$41))),"CR"," ")</f>
        <v xml:space="preserve"> </v>
      </c>
      <c r="S375" s="21" t="str">
        <f>IF(AND(A375=5000, OR(AND(D375='club records'!$B$42, E375&lt;='club records'!$C$42), AND(D375='club records'!$B$43, E375&lt;='club records'!$C$43))),"CR"," ")</f>
        <v xml:space="preserve"> </v>
      </c>
      <c r="T375" s="21" t="str">
        <f>IF(AND(A375=10000, OR(AND(D375='club records'!$B$44, E375&lt;='club records'!$C$44), AND(D375='club records'!$B$45, E375&lt;='club records'!$C$45))),"CR"," ")</f>
        <v xml:space="preserve"> </v>
      </c>
      <c r="U375" s="22" t="str">
        <f>IF(AND(A375="high jump", OR(AND(D375='club records'!$F$1, E375&gt;='club records'!$G$1), AND(D375='club records'!$F$2, E375&gt;='club records'!$G$2), AND(D375='club records'!$F$3, E375&gt;='club records'!$G$3),AND(D375='club records'!$F$4, E375&gt;='club records'!$G$4), AND(D375='club records'!$F$5, E375&gt;='club records'!$G$5))), "CR", " ")</f>
        <v xml:space="preserve"> </v>
      </c>
      <c r="V375" s="22" t="str">
        <f>IF(AND(A375="long jump", OR(AND(D375='club records'!$F$6, E375&gt;='club records'!$G$6), AND(D375='club records'!$F$7, E375&gt;='club records'!$G$7), AND(D375='club records'!$F$8, E375&gt;='club records'!$G$8), AND(D375='club records'!$F$9, E375&gt;='club records'!$G$9), AND(D375='club records'!$F$10, E375&gt;='club records'!$G$10))), "CR", " ")</f>
        <v>CR</v>
      </c>
      <c r="W375" s="22" t="str">
        <f>IF(AND(A375="triple jump", OR(AND(D375='club records'!$F$11, E375&gt;='club records'!$G$11), AND(D375='club records'!$F$12, E375&gt;='club records'!$G$12), AND(D375='club records'!$F$13, E375&gt;='club records'!$G$13), AND(D375='club records'!$F$14, E375&gt;='club records'!$G$14), AND(D375='club records'!$F$15, E375&gt;='club records'!$G$15))), "CR", " ")</f>
        <v xml:space="preserve"> </v>
      </c>
      <c r="X375" s="22" t="str">
        <f>IF(AND(A375="pole vault", OR(AND(D375='club records'!$F$16, E375&gt;='club records'!$G$16), AND(D375='club records'!$F$17, E375&gt;='club records'!$G$17), AND(D375='club records'!$F$18, E375&gt;='club records'!$G$18), AND(D375='club records'!$F$19, E375&gt;='club records'!$G$19), AND(D375='club records'!$F$20, E375&gt;='club records'!$G$20))), "CR", " ")</f>
        <v xml:space="preserve"> </v>
      </c>
      <c r="Y375" s="22" t="str">
        <f>IF(AND(A375="discus 0.75", AND(D375='club records'!$F$21, E375&gt;='club records'!$G$21)), "CR", " ")</f>
        <v xml:space="preserve"> </v>
      </c>
      <c r="Z375" s="22" t="str">
        <f>IF(AND(A375="discus 1", OR(AND(D375='club records'!$F$22, E375&gt;='club records'!$G$22), AND(D375='club records'!$F$23, E375&gt;='club records'!$G$23), AND(D375='club records'!$F$24, E375&gt;='club records'!$G$24), AND(D375='club records'!$F$25, E375&gt;='club records'!$G$25))), "CR", " ")</f>
        <v xml:space="preserve"> </v>
      </c>
      <c r="AA375" s="22" t="str">
        <f>IF(AND(A375="hammer 3", OR(AND(D375='club records'!$F$26, E375&gt;='club records'!$G$26), AND(D375='club records'!$F$27, E375&gt;='club records'!$G$27), AND(D375='club records'!$F$28, E375&gt;='club records'!$G$28))), "CR", " ")</f>
        <v xml:space="preserve"> </v>
      </c>
      <c r="AB375" s="22" t="str">
        <f>IF(AND(A375="hammer 4", OR(AND(D375='club records'!$F$29, E375&gt;='club records'!$G$29), AND(D375='club records'!$F$30, E375&gt;='club records'!$G$30))), "CR", " ")</f>
        <v xml:space="preserve"> </v>
      </c>
      <c r="AC375" s="22" t="str">
        <f>IF(AND(A375="javelin 400", AND(D375='club records'!$F$31, E375&gt;='club records'!$G$31)), "CR", " ")</f>
        <v xml:space="preserve"> </v>
      </c>
      <c r="AD375" s="22" t="str">
        <f>IF(AND(A375="javelin 500", OR(AND(D375='club records'!$F$32, E375&gt;='club records'!$G$32), AND(D375='club records'!$F$33, E375&gt;='club records'!$G$33))), "CR", " ")</f>
        <v xml:space="preserve"> </v>
      </c>
      <c r="AE375" s="22" t="str">
        <f>IF(AND(A375="javelin 600", OR(AND(D375='club records'!$F$34, E375&gt;='club records'!$G$34), AND(D375='club records'!$F$35, E375&gt;='club records'!$G$35))), "CR", " ")</f>
        <v xml:space="preserve"> </v>
      </c>
      <c r="AF375" s="22" t="str">
        <f>IF(AND(A375="shot 2.72", AND(D375='club records'!$F$36, E375&gt;='club records'!$G$36)), "CR", " ")</f>
        <v xml:space="preserve"> </v>
      </c>
      <c r="AG375" s="22" t="str">
        <f>IF(AND(A375="shot 3", OR(AND(D375='club records'!$F$37, E375&gt;='club records'!$G$37), AND(D375='club records'!$F$38, E375&gt;='club records'!$G$38))), "CR", " ")</f>
        <v xml:space="preserve"> </v>
      </c>
      <c r="AH375" s="22" t="str">
        <f>IF(AND(A375="shot 4", OR(AND(D375='club records'!$F$39, E375&gt;='club records'!$G$39), AND(D375='club records'!$F$40, E375&gt;='club records'!$G$40))), "CR", " ")</f>
        <v xml:space="preserve"> </v>
      </c>
      <c r="AI375" s="22" t="str">
        <f>IF(AND(A375="70H", AND(D375='club records'!$J$6, E375&lt;='club records'!$K$6)), "CR", " ")</f>
        <v xml:space="preserve"> </v>
      </c>
      <c r="AJ375" s="22" t="str">
        <f>IF(AND(A375="75H", AND(D375='club records'!$J$7, E375&lt;='club records'!$K$7)), "CR", " ")</f>
        <v xml:space="preserve"> </v>
      </c>
      <c r="AK375" s="22" t="str">
        <f>IF(AND(A375="80H", AND(D375='club records'!$J$8, E375&lt;='club records'!$K$8)), "CR", " ")</f>
        <v xml:space="preserve"> </v>
      </c>
      <c r="AL375" s="22" t="str">
        <f>IF(AND(A375="100H", OR(AND(D375='club records'!$J$9, E375&lt;='club records'!$K$9), AND(D375='club records'!$J$10, E375&lt;='club records'!$K$10))), "CR", " ")</f>
        <v xml:space="preserve"> </v>
      </c>
      <c r="AM375" s="22" t="str">
        <f>IF(AND(A375="300H", AND(D375='club records'!$J$11, E375&lt;='club records'!$K$11)), "CR", " ")</f>
        <v xml:space="preserve"> </v>
      </c>
      <c r="AN375" s="22" t="str">
        <f>IF(AND(A375="400H", OR(AND(D375='club records'!$J$12, E375&lt;='club records'!$K$12), AND(D375='club records'!$J$13, E375&lt;='club records'!$K$13), AND(D375='club records'!$J$14, E375&lt;='club records'!$K$14))), "CR", " ")</f>
        <v xml:space="preserve"> </v>
      </c>
      <c r="AO375" s="22" t="str">
        <f>IF(AND(A375="1500SC", OR(AND(D375='club records'!$J$15, E375&lt;='club records'!$K$15), AND(D375='club records'!$J$16, E375&lt;='club records'!$K$16))), "CR", " ")</f>
        <v xml:space="preserve"> </v>
      </c>
      <c r="AP375" s="22" t="str">
        <f>IF(AND(A375="2000SC", OR(AND(D375='club records'!$J$18, E375&lt;='club records'!$K$18), AND(D375='club records'!$J$19, E375&lt;='club records'!$K$19))), "CR", " ")</f>
        <v xml:space="preserve"> </v>
      </c>
      <c r="AQ375" s="22" t="str">
        <f>IF(AND(A375="3000SC", AND(D375='club records'!$J$21, E375&lt;='club records'!$K$21)), "CR", " ")</f>
        <v xml:space="preserve"> </v>
      </c>
      <c r="AR375" s="21" t="str">
        <f>IF(AND(A375="4x100", OR(AND(D375='club records'!$N$1, E375&lt;='club records'!$O$1), AND(D375='club records'!$N$2, E375&lt;='club records'!$O$2), AND(D375='club records'!$N$3, E375&lt;='club records'!$O$3), AND(D375='club records'!$N$4, E375&lt;='club records'!$O$4), AND(D375='club records'!$N$5, E375&lt;='club records'!$O$5))), "CR", " ")</f>
        <v xml:space="preserve"> </v>
      </c>
      <c r="AS375" s="21" t="str">
        <f>IF(AND(A375="4x200", OR(AND(D375='club records'!$N$6, E375&lt;='club records'!$O$6), AND(D375='club records'!$N$7, E375&lt;='club records'!$O$7), AND(D375='club records'!$N$8, E375&lt;='club records'!$O$8), AND(D375='club records'!$N$9, E375&lt;='club records'!$O$9), AND(D375='club records'!$N$10, E375&lt;='club records'!$O$10))), "CR", " ")</f>
        <v xml:space="preserve"> </v>
      </c>
      <c r="AT375" s="21" t="str">
        <f>IF(AND(A375="4x300", OR(AND(D375='club records'!$N$11, E375&lt;='club records'!$O$11), AND(D375='club records'!$N$12, E375&lt;='club records'!$O$12))), "CR", " ")</f>
        <v xml:space="preserve"> </v>
      </c>
      <c r="AU375" s="21" t="str">
        <f>IF(AND(A375="4x400", OR(AND(D375='club records'!$N$13, E375&lt;='club records'!$O$13), AND(D375='club records'!$N$14, E375&lt;='club records'!$O$14), AND(D375='club records'!$N$15, E375&lt;='club records'!$O$15))), "CR", " ")</f>
        <v xml:space="preserve"> </v>
      </c>
      <c r="AV375" s="21" t="str">
        <f>IF(AND(A375="3x800", OR(AND(D375='club records'!$N$16, E375&lt;='club records'!$O$16), AND(D375='club records'!$N$17, E375&lt;='club records'!$O$17), AND(D375='club records'!$N$18, E375&lt;='club records'!$O$18), AND(D375='club records'!$N$19, E375&lt;='club records'!$O$19))), "CR", " ")</f>
        <v xml:space="preserve"> </v>
      </c>
      <c r="AW375" s="21" t="str">
        <f>IF(AND(A375="pentathlon", OR(AND(D375='club records'!$N$21, E375&gt;='club records'!$O$21), AND(D375='club records'!$N$22, E375&gt;='club records'!$O$22), AND(D375='club records'!$N$23, E375&gt;='club records'!$O$23), AND(D375='club records'!$N$24, E375&gt;='club records'!$O$24), AND(D375='club records'!$N$25, E375&gt;='club records'!$O$25))), "CR", " ")</f>
        <v xml:space="preserve"> </v>
      </c>
      <c r="AX375" s="21" t="str">
        <f>IF(AND(A375="heptathlon", OR(AND(D375='club records'!$N$26, E375&gt;='club records'!$O$26), AND(D375='club records'!$N$27, E375&gt;='club records'!$O$27), AND(D375='club records'!$N$28, E375&gt;='club records'!$O$28), )), "CR", " ")</f>
        <v xml:space="preserve"> </v>
      </c>
    </row>
    <row r="376" spans="1:50" ht="15" x14ac:dyDescent="0.25">
      <c r="A376" s="2" t="s">
        <v>44</v>
      </c>
      <c r="B376" s="2" t="s">
        <v>163</v>
      </c>
      <c r="C376" s="2" t="s">
        <v>164</v>
      </c>
      <c r="D376" s="13" t="s">
        <v>50</v>
      </c>
      <c r="E376" s="14">
        <v>2.7</v>
      </c>
      <c r="F376" s="23">
        <v>43590</v>
      </c>
      <c r="G376" s="2" t="s">
        <v>339</v>
      </c>
      <c r="H376" s="2" t="s">
        <v>349</v>
      </c>
      <c r="I376" s="20" t="str">
        <f>IF(OR(K376="CR", J376="CR", L376="CR", M376="CR", N376="CR", O376="CR", P376="CR", Q376="CR", R376="CR", S376="CR",T376="CR", U376="CR", V376="CR", W376="CR", X376="CR", Y376="CR", Z376="CR", AA376="CR", AB376="CR", AC376="CR", AD376="CR", AE376="CR", AF376="CR", AG376="CR", AH376="CR", AI376="CR", AJ376="CR", AK376="CR", AL376="CR", AM376="CR", AN376="CR", AO376="CR", AP376="CR", AQ376="CR", AR376="CR", AS376="CR", AT376="CR", AU376="CR", AV376="CR", AW376="CR", AX376="CR"), "***CLUB RECORD***", "")</f>
        <v/>
      </c>
      <c r="J376" s="21" t="str">
        <f>IF(AND(A376=100, OR(AND(D376='club records'!$B$6, E376&lt;='club records'!$C$6), AND(D376='club records'!$B$7, E376&lt;='club records'!$C$7), AND(D376='club records'!$B$8, E376&lt;='club records'!$C$8), AND(D376='club records'!$B$9, E376&lt;='club records'!$C$9), AND(D376='club records'!$B$10, E376&lt;='club records'!$C$10))),"CR"," ")</f>
        <v xml:space="preserve"> </v>
      </c>
      <c r="K376" s="21" t="str">
        <f>IF(AND(A376=200, OR(AND(D376='club records'!$B$11, E376&lt;='club records'!$C$11), AND(D376='club records'!$B$12, E376&lt;='club records'!$C$12), AND(D376='club records'!$B$13, E376&lt;='club records'!$C$13), AND(D376='club records'!$B$14, E376&lt;='club records'!$C$14), AND(D376='club records'!$B$15, E376&lt;='club records'!$C$15))),"CR"," ")</f>
        <v xml:space="preserve"> </v>
      </c>
      <c r="L376" s="21" t="str">
        <f>IF(AND(A376=300, OR(AND(D376='club records'!$B$16, E376&lt;='club records'!$C$16), AND(D376='club records'!$B$17, E376&lt;='club records'!$C$17))),"CR"," ")</f>
        <v xml:space="preserve"> </v>
      </c>
      <c r="M376" s="21" t="str">
        <f>IF(AND(A376=400, OR(AND(D376='club records'!$B$19, E376&lt;='club records'!$C$19), AND(D376='club records'!$B$20, E376&lt;='club records'!$C$20), AND(D376='club records'!$B$21, E376&lt;='club records'!$C$21))),"CR"," ")</f>
        <v xml:space="preserve"> </v>
      </c>
      <c r="N376" s="21" t="str">
        <f>IF(AND(A376=800, OR(AND(D376='club records'!$B$22, E376&lt;='club records'!$C$22), AND(D376='club records'!$B$23, E376&lt;='club records'!$C$23), AND(D376='club records'!$B$24, E376&lt;='club records'!$C$24), AND(D376='club records'!$B$25, E376&lt;='club records'!$C$25), AND(D376='club records'!$B$26, E376&lt;='club records'!$C$26))),"CR"," ")</f>
        <v xml:space="preserve"> </v>
      </c>
      <c r="O376" s="21" t="str">
        <f>IF(AND(A376=1200, AND(D376='club records'!$B$28, E376&lt;='club records'!$C$28)),"CR"," ")</f>
        <v xml:space="preserve"> </v>
      </c>
      <c r="P376" s="21" t="str">
        <f>IF(AND(A376=1500, OR(AND(D376='club records'!$B$29, E376&lt;='club records'!$C$29), AND(D376='club records'!$B$30, E376&lt;='club records'!$C$30), AND(D376='club records'!$B$31, E376&lt;='club records'!$C$31), AND(D376='club records'!$B$32, E376&lt;='club records'!$C$32), AND(D376='club records'!$B$33, E376&lt;='club records'!$C$33))),"CR"," ")</f>
        <v xml:space="preserve"> </v>
      </c>
      <c r="Q376" s="21" t="str">
        <f>IF(AND(A376="1M", AND(D376='club records'!$B$37,E376&lt;='club records'!$C$37)),"CR"," ")</f>
        <v xml:space="preserve"> </v>
      </c>
      <c r="R376" s="21" t="str">
        <f>IF(AND(A376=3000, OR(AND(D376='club records'!$B$39, E376&lt;='club records'!$C$39), AND(D376='club records'!$B$40, E376&lt;='club records'!$C$40), AND(D376='club records'!$B$41, E376&lt;='club records'!$C$41))),"CR"," ")</f>
        <v xml:space="preserve"> </v>
      </c>
      <c r="S376" s="21" t="str">
        <f>IF(AND(A376=5000, OR(AND(D376='club records'!$B$42, E376&lt;='club records'!$C$42), AND(D376='club records'!$B$43, E376&lt;='club records'!$C$43))),"CR"," ")</f>
        <v xml:space="preserve"> </v>
      </c>
      <c r="T376" s="21" t="str">
        <f>IF(AND(A376=10000, OR(AND(D376='club records'!$B$44, E376&lt;='club records'!$C$44), AND(D376='club records'!$B$45, E376&lt;='club records'!$C$45))),"CR"," ")</f>
        <v xml:space="preserve"> </v>
      </c>
      <c r="U376" s="22" t="str">
        <f>IF(AND(A376="high jump", OR(AND(D376='club records'!$F$1, E376&gt;='club records'!$G$1), AND(D376='club records'!$F$2, E376&gt;='club records'!$G$2), AND(D376='club records'!$F$3, E376&gt;='club records'!$G$3),AND(D376='club records'!$F$4, E376&gt;='club records'!$G$4), AND(D376='club records'!$F$5, E376&gt;='club records'!$G$5))), "CR", " ")</f>
        <v xml:space="preserve"> </v>
      </c>
      <c r="V376" s="22" t="str">
        <f>IF(AND(A376="long jump", OR(AND(D376='club records'!$F$6, E376&gt;='club records'!$G$6), AND(D376='club records'!$F$7, E376&gt;='club records'!$G$7), AND(D376='club records'!$F$8, E376&gt;='club records'!$G$8), AND(D376='club records'!$F$9, E376&gt;='club records'!$G$9), AND(D376='club records'!$F$10, E376&gt;='club records'!$G$10))), "CR", " ")</f>
        <v xml:space="preserve"> </v>
      </c>
      <c r="W376" s="22" t="str">
        <f>IF(AND(A376="triple jump", OR(AND(D376='club records'!$F$11, E376&gt;='club records'!$G$11), AND(D376='club records'!$F$12, E376&gt;='club records'!$G$12), AND(D376='club records'!$F$13, E376&gt;='club records'!$G$13), AND(D376='club records'!$F$14, E376&gt;='club records'!$G$14), AND(D376='club records'!$F$15, E376&gt;='club records'!$G$15))), "CR", " ")</f>
        <v xml:space="preserve"> </v>
      </c>
      <c r="X376" s="22" t="str">
        <f>IF(AND(A376="pole vault", OR(AND(D376='club records'!$F$16, E376&gt;='club records'!$G$16), AND(D376='club records'!$F$17, E376&gt;='club records'!$G$17), AND(D376='club records'!$F$18, E376&gt;='club records'!$G$18), AND(D376='club records'!$F$19, E376&gt;='club records'!$G$19), AND(D376='club records'!$F$20, E376&gt;='club records'!$G$20))), "CR", " ")</f>
        <v xml:space="preserve"> </v>
      </c>
      <c r="Y376" s="22" t="str">
        <f>IF(AND(A376="discus 0.75", AND(D376='club records'!$F$21, E376&gt;='club records'!$G$21)), "CR", " ")</f>
        <v xml:space="preserve"> </v>
      </c>
      <c r="Z376" s="22" t="str">
        <f>IF(AND(A376="discus 1", OR(AND(D376='club records'!$F$22, E376&gt;='club records'!$G$22), AND(D376='club records'!$F$23, E376&gt;='club records'!$G$23), AND(D376='club records'!$F$24, E376&gt;='club records'!$G$24), AND(D376='club records'!$F$25, E376&gt;='club records'!$G$25))), "CR", " ")</f>
        <v xml:space="preserve"> </v>
      </c>
      <c r="AA376" s="22" t="str">
        <f>IF(AND(A376="hammer 3", OR(AND(D376='club records'!$F$26, E376&gt;='club records'!$G$26), AND(D376='club records'!$F$27, E376&gt;='club records'!$G$27), AND(D376='club records'!$F$28, E376&gt;='club records'!$G$28))), "CR", " ")</f>
        <v xml:space="preserve"> </v>
      </c>
      <c r="AB376" s="22" t="str">
        <f>IF(AND(A376="hammer 4", OR(AND(D376='club records'!$F$29, E376&gt;='club records'!$G$29), AND(D376='club records'!$F$30, E376&gt;='club records'!$G$30))), "CR", " ")</f>
        <v xml:space="preserve"> </v>
      </c>
      <c r="AC376" s="22" t="str">
        <f>IF(AND(A376="javelin 400", AND(D376='club records'!$F$31, E376&gt;='club records'!$G$31)), "CR", " ")</f>
        <v xml:space="preserve"> </v>
      </c>
      <c r="AD376" s="22" t="str">
        <f>IF(AND(A376="javelin 500", OR(AND(D376='club records'!$F$32, E376&gt;='club records'!$G$32), AND(D376='club records'!$F$33, E376&gt;='club records'!$G$33))), "CR", " ")</f>
        <v xml:space="preserve"> </v>
      </c>
      <c r="AE376" s="22" t="str">
        <f>IF(AND(A376="javelin 600", OR(AND(D376='club records'!$F$34, E376&gt;='club records'!$G$34), AND(D376='club records'!$F$35, E376&gt;='club records'!$G$35))), "CR", " ")</f>
        <v xml:space="preserve"> </v>
      </c>
      <c r="AF376" s="22" t="str">
        <f>IF(AND(A376="shot 2.72", AND(D376='club records'!$F$36, E376&gt;='club records'!$G$36)), "CR", " ")</f>
        <v xml:space="preserve"> </v>
      </c>
      <c r="AG376" s="22" t="str">
        <f>IF(AND(A376="shot 3", OR(AND(D376='club records'!$F$37, E376&gt;='club records'!$G$37), AND(D376='club records'!$F$38, E376&gt;='club records'!$G$38))), "CR", " ")</f>
        <v xml:space="preserve"> </v>
      </c>
      <c r="AH376" s="22" t="str">
        <f>IF(AND(A376="shot 4", OR(AND(D376='club records'!$F$39, E376&gt;='club records'!$G$39), AND(D376='club records'!$F$40, E376&gt;='club records'!$G$40))), "CR", " ")</f>
        <v xml:space="preserve"> </v>
      </c>
      <c r="AI376" s="22" t="str">
        <f>IF(AND(A376="70H", AND(D376='club records'!$J$6, E376&lt;='club records'!$K$6)), "CR", " ")</f>
        <v xml:space="preserve"> </v>
      </c>
      <c r="AJ376" s="22" t="str">
        <f>IF(AND(A376="75H", AND(D376='club records'!$J$7, E376&lt;='club records'!$K$7)), "CR", " ")</f>
        <v xml:space="preserve"> </v>
      </c>
      <c r="AK376" s="22" t="str">
        <f>IF(AND(A376="80H", AND(D376='club records'!$J$8, E376&lt;='club records'!$K$8)), "CR", " ")</f>
        <v xml:space="preserve"> </v>
      </c>
      <c r="AL376" s="22" t="str">
        <f>IF(AND(A376="100H", OR(AND(D376='club records'!$J$9, E376&lt;='club records'!$K$9), AND(D376='club records'!$J$10, E376&lt;='club records'!$K$10))), "CR", " ")</f>
        <v xml:space="preserve"> </v>
      </c>
      <c r="AM376" s="22" t="str">
        <f>IF(AND(A376="300H", AND(D376='club records'!$J$11, E376&lt;='club records'!$K$11)), "CR", " ")</f>
        <v xml:space="preserve"> </v>
      </c>
      <c r="AN376" s="22" t="str">
        <f>IF(AND(A376="400H", OR(AND(D376='club records'!$J$12, E376&lt;='club records'!$K$12), AND(D376='club records'!$J$13, E376&lt;='club records'!$K$13), AND(D376='club records'!$J$14, E376&lt;='club records'!$K$14))), "CR", " ")</f>
        <v xml:space="preserve"> </v>
      </c>
      <c r="AO376" s="22" t="str">
        <f>IF(AND(A376="1500SC", OR(AND(D376='club records'!$J$15, E376&lt;='club records'!$K$15), AND(D376='club records'!$J$16, E376&lt;='club records'!$K$16))), "CR", " ")</f>
        <v xml:space="preserve"> </v>
      </c>
      <c r="AP376" s="22" t="str">
        <f>IF(AND(A376="2000SC", OR(AND(D376='club records'!$J$18, E376&lt;='club records'!$K$18), AND(D376='club records'!$J$19, E376&lt;='club records'!$K$19))), "CR", " ")</f>
        <v xml:space="preserve"> </v>
      </c>
      <c r="AQ376" s="22" t="str">
        <f>IF(AND(A376="3000SC", AND(D376='club records'!$J$21, E376&lt;='club records'!$K$21)), "CR", " ")</f>
        <v xml:space="preserve"> </v>
      </c>
      <c r="AR376" s="21" t="str">
        <f>IF(AND(A376="4x100", OR(AND(D376='club records'!$N$1, E376&lt;='club records'!$O$1), AND(D376='club records'!$N$2, E376&lt;='club records'!$O$2), AND(D376='club records'!$N$3, E376&lt;='club records'!$O$3), AND(D376='club records'!$N$4, E376&lt;='club records'!$O$4), AND(D376='club records'!$N$5, E376&lt;='club records'!$O$5))), "CR", " ")</f>
        <v xml:space="preserve"> </v>
      </c>
      <c r="AS376" s="21" t="str">
        <f>IF(AND(A376="4x200", OR(AND(D376='club records'!$N$6, E376&lt;='club records'!$O$6), AND(D376='club records'!$N$7, E376&lt;='club records'!$O$7), AND(D376='club records'!$N$8, E376&lt;='club records'!$O$8), AND(D376='club records'!$N$9, E376&lt;='club records'!$O$9), AND(D376='club records'!$N$10, E376&lt;='club records'!$O$10))), "CR", " ")</f>
        <v xml:space="preserve"> </v>
      </c>
      <c r="AT376" s="21" t="str">
        <f>IF(AND(A376="4x300", OR(AND(D376='club records'!$N$11, E376&lt;='club records'!$O$11), AND(D376='club records'!$N$12, E376&lt;='club records'!$O$12))), "CR", " ")</f>
        <v xml:space="preserve"> </v>
      </c>
      <c r="AU376" s="21" t="str">
        <f>IF(AND(A376="4x400", OR(AND(D376='club records'!$N$13, E376&lt;='club records'!$O$13), AND(D376='club records'!$N$14, E376&lt;='club records'!$O$14), AND(D376='club records'!$N$15, E376&lt;='club records'!$O$15))), "CR", " ")</f>
        <v xml:space="preserve"> </v>
      </c>
      <c r="AV376" s="21" t="str">
        <f>IF(AND(A376="3x800", OR(AND(D376='club records'!$N$16, E376&lt;='club records'!$O$16), AND(D376='club records'!$N$17, E376&lt;='club records'!$O$17), AND(D376='club records'!$N$18, E376&lt;='club records'!$O$18), AND(D376='club records'!$N$19, E376&lt;='club records'!$O$19))), "CR", " ")</f>
        <v xml:space="preserve"> </v>
      </c>
      <c r="AW376" s="21" t="str">
        <f>IF(AND(A376="pentathlon", OR(AND(D376='club records'!$N$21, E376&gt;='club records'!$O$21), AND(D376='club records'!$N$22, E376&gt;='club records'!$O$22), AND(D376='club records'!$N$23, E376&gt;='club records'!$O$23), AND(D376='club records'!$N$24, E376&gt;='club records'!$O$24), AND(D376='club records'!$N$25, E376&gt;='club records'!$O$25))), "CR", " ")</f>
        <v xml:space="preserve"> </v>
      </c>
      <c r="AX376" s="21" t="str">
        <f>IF(AND(A376="heptathlon", OR(AND(D376='club records'!$N$26, E376&gt;='club records'!$O$26), AND(D376='club records'!$N$27, E376&gt;='club records'!$O$27), AND(D376='club records'!$N$28, E376&gt;='club records'!$O$28), )), "CR", " ")</f>
        <v xml:space="preserve"> </v>
      </c>
    </row>
    <row r="377" spans="1:50" ht="15" x14ac:dyDescent="0.25">
      <c r="A377" s="2" t="s">
        <v>168</v>
      </c>
      <c r="B377" s="2" t="s">
        <v>54</v>
      </c>
      <c r="C377" s="2" t="s">
        <v>55</v>
      </c>
      <c r="D377" s="13" t="s">
        <v>50</v>
      </c>
      <c r="E377" s="14">
        <v>6.59</v>
      </c>
      <c r="F377" s="19">
        <v>39903</v>
      </c>
      <c r="G377" s="2" t="s">
        <v>294</v>
      </c>
      <c r="H377" s="2" t="s">
        <v>295</v>
      </c>
      <c r="I377" s="20" t="str">
        <f>IF(OR(K377="CR", J377="CR", L377="CR", M377="CR", N377="CR", O377="CR", P377="CR", Q377="CR", R377="CR", S377="CR",T377="CR", U377="CR", V377="CR", W377="CR", X377="CR", Y377="CR", Z377="CR", AA377="CR", AB377="CR", AC377="CR", AD377="CR", AE377="CR", AF377="CR", AG377="CR", AH377="CR", AI377="CR", AJ377="CR", AK377="CR", AL377="CR", AM377="CR", AN377="CR", AO377="CR", AP377="CR", AQ377="CR", AR377="CR", AS377="CR", AT377="CR", AU377="CR", AV377="CR", AW377="CR", AX377="CR"), "***CLUB RECORD***", "")</f>
        <v/>
      </c>
      <c r="J377" s="21" t="str">
        <f>IF(AND(A377=100, OR(AND(D377='club records'!$B$6, E377&lt;='club records'!$C$6), AND(D377='club records'!$B$7, E377&lt;='club records'!$C$7), AND(D377='club records'!$B$8, E377&lt;='club records'!$C$8), AND(D377='club records'!$B$9, E377&lt;='club records'!$C$9), AND(D377='club records'!$B$10, E377&lt;='club records'!$C$10))),"CR"," ")</f>
        <v xml:space="preserve"> </v>
      </c>
      <c r="K377" s="21" t="str">
        <f>IF(AND(A377=200, OR(AND(D377='club records'!$B$11, E377&lt;='club records'!$C$11), AND(D377='club records'!$B$12, E377&lt;='club records'!$C$12), AND(D377='club records'!$B$13, E377&lt;='club records'!$C$13), AND(D377='club records'!$B$14, E377&lt;='club records'!$C$14), AND(D377='club records'!$B$15, E377&lt;='club records'!$C$15))),"CR"," ")</f>
        <v xml:space="preserve"> </v>
      </c>
      <c r="L377" s="21" t="str">
        <f>IF(AND(A377=300, OR(AND(D377='club records'!$B$16, E377&lt;='club records'!$C$16), AND(D377='club records'!$B$17, E377&lt;='club records'!$C$17))),"CR"," ")</f>
        <v xml:space="preserve"> </v>
      </c>
      <c r="M377" s="21" t="str">
        <f>IF(AND(A377=400, OR(AND(D377='club records'!$B$19, E377&lt;='club records'!$C$19), AND(D377='club records'!$B$20, E377&lt;='club records'!$C$20), AND(D377='club records'!$B$21, E377&lt;='club records'!$C$21))),"CR"," ")</f>
        <v xml:space="preserve"> </v>
      </c>
      <c r="N377" s="21" t="str">
        <f>IF(AND(A377=800, OR(AND(D377='club records'!$B$22, E377&lt;='club records'!$C$22), AND(D377='club records'!$B$23, E377&lt;='club records'!$C$23), AND(D377='club records'!$B$24, E377&lt;='club records'!$C$24), AND(D377='club records'!$B$25, E377&lt;='club records'!$C$25), AND(D377='club records'!$B$26, E377&lt;='club records'!$C$26))),"CR"," ")</f>
        <v xml:space="preserve"> </v>
      </c>
      <c r="O377" s="21" t="str">
        <f>IF(AND(A377=1200, AND(D377='club records'!$B$28, E377&lt;='club records'!$C$28)),"CR"," ")</f>
        <v xml:space="preserve"> </v>
      </c>
      <c r="P377" s="21" t="str">
        <f>IF(AND(A377=1500, OR(AND(D377='club records'!$B$29, E377&lt;='club records'!$C$29), AND(D377='club records'!$B$30, E377&lt;='club records'!$C$30), AND(D377='club records'!$B$31, E377&lt;='club records'!$C$31), AND(D377='club records'!$B$32, E377&lt;='club records'!$C$32), AND(D377='club records'!$B$33, E377&lt;='club records'!$C$33))),"CR"," ")</f>
        <v xml:space="preserve"> </v>
      </c>
      <c r="Q377" s="21" t="str">
        <f>IF(AND(A377="1M", AND(D377='club records'!$B$37,E377&lt;='club records'!$C$37)),"CR"," ")</f>
        <v xml:space="preserve"> </v>
      </c>
      <c r="R377" s="21" t="str">
        <f>IF(AND(A377=3000, OR(AND(D377='club records'!$B$39, E377&lt;='club records'!$C$39), AND(D377='club records'!$B$40, E377&lt;='club records'!$C$40), AND(D377='club records'!$B$41, E377&lt;='club records'!$C$41))),"CR"," ")</f>
        <v xml:space="preserve"> </v>
      </c>
      <c r="S377" s="21" t="str">
        <f>IF(AND(A377=5000, OR(AND(D377='club records'!$B$42, E377&lt;='club records'!$C$42), AND(D377='club records'!$B$43, E377&lt;='club records'!$C$43))),"CR"," ")</f>
        <v xml:space="preserve"> </v>
      </c>
      <c r="T377" s="21" t="str">
        <f>IF(AND(A377=10000, OR(AND(D377='club records'!$B$44, E377&lt;='club records'!$C$44), AND(D377='club records'!$B$45, E377&lt;='club records'!$C$45))),"CR"," ")</f>
        <v xml:space="preserve"> </v>
      </c>
      <c r="U377" s="22" t="str">
        <f>IF(AND(A377="high jump", OR(AND(D377='club records'!$F$1, E377&gt;='club records'!$G$1), AND(D377='club records'!$F$2, E377&gt;='club records'!$G$2), AND(D377='club records'!$F$3, E377&gt;='club records'!$G$3),AND(D377='club records'!$F$4, E377&gt;='club records'!$G$4), AND(D377='club records'!$F$5, E377&gt;='club records'!$G$5))), "CR", " ")</f>
        <v xml:space="preserve"> </v>
      </c>
      <c r="V377" s="22" t="str">
        <f>IF(AND(A377="long jump", OR(AND(D377='club records'!$F$6, E377&gt;='club records'!$G$6), AND(D377='club records'!$F$7, E377&gt;='club records'!$G$7), AND(D377='club records'!$F$8, E377&gt;='club records'!$G$8), AND(D377='club records'!$F$9, E377&gt;='club records'!$G$9), AND(D377='club records'!$F$10, E377&gt;='club records'!$G$10))), "CR", " ")</f>
        <v xml:space="preserve"> </v>
      </c>
      <c r="W377" s="22" t="str">
        <f>IF(AND(A377="triple jump", OR(AND(D377='club records'!$F$11, E377&gt;='club records'!$G$11), AND(D377='club records'!$F$12, E377&gt;='club records'!$G$12), AND(D377='club records'!$F$13, E377&gt;='club records'!$G$13), AND(D377='club records'!$F$14, E377&gt;='club records'!$G$14), AND(D377='club records'!$F$15, E377&gt;='club records'!$G$15))), "CR", " ")</f>
        <v xml:space="preserve"> </v>
      </c>
      <c r="X377" s="22" t="str">
        <f>IF(AND(A377="pole vault", OR(AND(D377='club records'!$F$16, E377&gt;='club records'!$G$16), AND(D377='club records'!$F$17, E377&gt;='club records'!$G$17), AND(D377='club records'!$F$18, E377&gt;='club records'!$G$18), AND(D377='club records'!$F$19, E377&gt;='club records'!$G$19), AND(D377='club records'!$F$20, E377&gt;='club records'!$G$20))), "CR", " ")</f>
        <v xml:space="preserve"> </v>
      </c>
      <c r="Y377" s="22" t="str">
        <f>IF(AND(A377="discus 0.75", AND(D377='club records'!$F$21, E377&gt;='club records'!$G$21)), "CR", " ")</f>
        <v xml:space="preserve"> </v>
      </c>
      <c r="Z377" s="22" t="str">
        <f>IF(AND(A377="discus 1", OR(AND(D377='club records'!$F$22, E377&gt;='club records'!$G$22), AND(D377='club records'!$F$23, E377&gt;='club records'!$G$23), AND(D377='club records'!$F$24, E377&gt;='club records'!$G$24), AND(D377='club records'!$F$25, E377&gt;='club records'!$G$25))), "CR", " ")</f>
        <v xml:space="preserve"> </v>
      </c>
      <c r="AA377" s="22" t="str">
        <f>IF(AND(A377="hammer 3", OR(AND(D377='club records'!$F$26, E377&gt;='club records'!$G$26), AND(D377='club records'!$F$27, E377&gt;='club records'!$G$27), AND(D377='club records'!$F$28, E377&gt;='club records'!$G$28))), "CR", " ")</f>
        <v xml:space="preserve"> </v>
      </c>
      <c r="AB377" s="22" t="str">
        <f>IF(AND(A377="hammer 4", OR(AND(D377='club records'!$F$29, E377&gt;='club records'!$G$29), AND(D377='club records'!$F$30, E377&gt;='club records'!$G$30))), "CR", " ")</f>
        <v xml:space="preserve"> </v>
      </c>
      <c r="AC377" s="22" t="str">
        <f>IF(AND(A377="javelin 400", AND(D377='club records'!$F$31, E377&gt;='club records'!$G$31)), "CR", " ")</f>
        <v xml:space="preserve"> </v>
      </c>
      <c r="AD377" s="22" t="str">
        <f>IF(AND(A377="javelin 500", OR(AND(D377='club records'!$F$32, E377&gt;='club records'!$G$32), AND(D377='club records'!$F$33, E377&gt;='club records'!$G$33))), "CR", " ")</f>
        <v xml:space="preserve"> </v>
      </c>
      <c r="AE377" s="22" t="str">
        <f>IF(AND(A377="javelin 600", OR(AND(D377='club records'!$F$34, E377&gt;='club records'!$G$34), AND(D377='club records'!$F$35, E377&gt;='club records'!$G$35))), "CR", " ")</f>
        <v xml:space="preserve"> </v>
      </c>
      <c r="AF377" s="22" t="str">
        <f>IF(AND(A377="shot 2.72", AND(D377='club records'!$F$36, E377&gt;='club records'!$G$36)), "CR", " ")</f>
        <v xml:space="preserve"> </v>
      </c>
      <c r="AG377" s="22" t="str">
        <f>IF(AND(A377="shot 3", OR(AND(D377='club records'!$F$37, E377&gt;='club records'!$G$37), AND(D377='club records'!$F$38, E377&gt;='club records'!$G$38))), "CR", " ")</f>
        <v xml:space="preserve"> </v>
      </c>
      <c r="AH377" s="22" t="str">
        <f>IF(AND(A377="shot 4", OR(AND(D377='club records'!$F$39, E377&gt;='club records'!$G$39), AND(D377='club records'!$F$40, E377&gt;='club records'!$G$40))), "CR", " ")</f>
        <v xml:space="preserve"> </v>
      </c>
      <c r="AI377" s="22" t="str">
        <f>IF(AND(A377="70H", AND(D377='club records'!$J$6, E377&lt;='club records'!$K$6)), "CR", " ")</f>
        <v xml:space="preserve"> </v>
      </c>
      <c r="AJ377" s="22" t="str">
        <f>IF(AND(A377="75H", AND(D377='club records'!$J$7, E377&lt;='club records'!$K$7)), "CR", " ")</f>
        <v xml:space="preserve"> </v>
      </c>
      <c r="AK377" s="22" t="str">
        <f>IF(AND(A377="80H", AND(D377='club records'!$J$8, E377&lt;='club records'!$K$8)), "CR", " ")</f>
        <v xml:space="preserve"> </v>
      </c>
      <c r="AL377" s="22" t="str">
        <f>IF(AND(A377="100H", OR(AND(D377='club records'!$J$9, E377&lt;='club records'!$K$9), AND(D377='club records'!$J$10, E377&lt;='club records'!$K$10))), "CR", " ")</f>
        <v xml:space="preserve"> </v>
      </c>
      <c r="AM377" s="22" t="str">
        <f>IF(AND(A377="300H", AND(D377='club records'!$J$11, E377&lt;='club records'!$K$11)), "CR", " ")</f>
        <v xml:space="preserve"> </v>
      </c>
      <c r="AN377" s="22" t="str">
        <f>IF(AND(A377="400H", OR(AND(D377='club records'!$J$12, E377&lt;='club records'!$K$12), AND(D377='club records'!$J$13, E377&lt;='club records'!$K$13), AND(D377='club records'!$J$14, E377&lt;='club records'!$K$14))), "CR", " ")</f>
        <v xml:space="preserve"> </v>
      </c>
      <c r="AO377" s="22" t="str">
        <f>IF(AND(A377="1500SC", OR(AND(D377='club records'!$J$15, E377&lt;='club records'!$K$15), AND(D377='club records'!$J$16, E377&lt;='club records'!$K$16))), "CR", " ")</f>
        <v xml:space="preserve"> </v>
      </c>
      <c r="AP377" s="22" t="str">
        <f>IF(AND(A377="2000SC", OR(AND(D377='club records'!$J$18, E377&lt;='club records'!$K$18), AND(D377='club records'!$J$19, E377&lt;='club records'!$K$19))), "CR", " ")</f>
        <v xml:space="preserve"> </v>
      </c>
      <c r="AQ377" s="22" t="str">
        <f>IF(AND(A377="3000SC", AND(D377='club records'!$J$21, E377&lt;='club records'!$K$21)), "CR", " ")</f>
        <v xml:space="preserve"> </v>
      </c>
      <c r="AR377" s="21" t="str">
        <f>IF(AND(A377="4x100", OR(AND(D377='club records'!$N$1, E377&lt;='club records'!$O$1), AND(D377='club records'!$N$2, E377&lt;='club records'!$O$2), AND(D377='club records'!$N$3, E377&lt;='club records'!$O$3), AND(D377='club records'!$N$4, E377&lt;='club records'!$O$4), AND(D377='club records'!$N$5, E377&lt;='club records'!$O$5))), "CR", " ")</f>
        <v xml:space="preserve"> </v>
      </c>
      <c r="AS377" s="21" t="str">
        <f>IF(AND(A377="4x200", OR(AND(D377='club records'!$N$6, E377&lt;='club records'!$O$6), AND(D377='club records'!$N$7, E377&lt;='club records'!$O$7), AND(D377='club records'!$N$8, E377&lt;='club records'!$O$8), AND(D377='club records'!$N$9, E377&lt;='club records'!$O$9), AND(D377='club records'!$N$10, E377&lt;='club records'!$O$10))), "CR", " ")</f>
        <v xml:space="preserve"> </v>
      </c>
      <c r="AT377" s="21" t="str">
        <f>IF(AND(A377="4x300", OR(AND(D377='club records'!$N$11, E377&lt;='club records'!$O$11), AND(D377='club records'!$N$12, E377&lt;='club records'!$O$12))), "CR", " ")</f>
        <v xml:space="preserve"> </v>
      </c>
      <c r="AU377" s="21" t="str">
        <f>IF(AND(A377="4x400", OR(AND(D377='club records'!$N$13, E377&lt;='club records'!$O$13), AND(D377='club records'!$N$14, E377&lt;='club records'!$O$14), AND(D377='club records'!$N$15, E377&lt;='club records'!$O$15))), "CR", " ")</f>
        <v xml:space="preserve"> </v>
      </c>
      <c r="AV377" s="21" t="str">
        <f>IF(AND(A377="3x800", OR(AND(D377='club records'!$N$16, E377&lt;='club records'!$O$16), AND(D377='club records'!$N$17, E377&lt;='club records'!$O$17), AND(D377='club records'!$N$18, E377&lt;='club records'!$O$18), AND(D377='club records'!$N$19, E377&lt;='club records'!$O$19))), "CR", " ")</f>
        <v xml:space="preserve"> </v>
      </c>
      <c r="AW377" s="21" t="str">
        <f>IF(AND(A377="pentathlon", OR(AND(D377='club records'!$N$21, E377&gt;='club records'!$O$21), AND(D377='club records'!$N$22, E377&gt;='club records'!$O$22), AND(D377='club records'!$N$23, E377&gt;='club records'!$O$23), AND(D377='club records'!$N$24, E377&gt;='club records'!$O$24), AND(D377='club records'!$N$25, E377&gt;='club records'!$O$25))), "CR", " ")</f>
        <v xml:space="preserve"> </v>
      </c>
      <c r="AX377" s="21" t="str">
        <f>IF(AND(A377="heptathlon", OR(AND(D377='club records'!$N$26, E377&gt;='club records'!$O$26), AND(D377='club records'!$N$27, E377&gt;='club records'!$O$27), AND(D377='club records'!$N$28, E377&gt;='club records'!$O$28), )), "CR", " ")</f>
        <v xml:space="preserve"> </v>
      </c>
    </row>
    <row r="378" spans="1:50" ht="15" x14ac:dyDescent="0.25">
      <c r="A378" s="2" t="s">
        <v>168</v>
      </c>
      <c r="B378" s="2" t="s">
        <v>71</v>
      </c>
      <c r="C378" s="2" t="s">
        <v>152</v>
      </c>
      <c r="D378" s="13" t="s">
        <v>50</v>
      </c>
      <c r="E378" s="14">
        <v>8.06</v>
      </c>
      <c r="F378" s="19">
        <v>43569</v>
      </c>
      <c r="G378" s="2" t="s">
        <v>335</v>
      </c>
      <c r="H378" s="2" t="s">
        <v>336</v>
      </c>
      <c r="I378" s="20" t="str">
        <f>IF(OR(K378="CR", J378="CR", L378="CR", M378="CR", N378="CR", O378="CR", P378="CR", Q378="CR", R378="CR", S378="CR",T378="CR", U378="CR", V378="CR", W378="CR", X378="CR", Y378="CR", Z378="CR", AA378="CR", AB378="CR", AC378="CR", AD378="CR", AE378="CR", AF378="CR", AG378="CR", AH378="CR", AI378="CR", AJ378="CR", AK378="CR", AL378="CR", AM378="CR", AN378="CR", AO378="CR", AP378="CR", AQ378="CR", AR378="CR", AS378="CR", AT378="CR", AU378="CR", AV378="CR", AW378="CR", AX378="CR"), "***CLUB RECORD***", "")</f>
        <v/>
      </c>
      <c r="J378" s="21" t="str">
        <f>IF(AND(A378=100, OR(AND(D378='club records'!$B$6, E378&lt;='club records'!$C$6), AND(D378='club records'!$B$7, E378&lt;='club records'!$C$7), AND(D378='club records'!$B$8, E378&lt;='club records'!$C$8), AND(D378='club records'!$B$9, E378&lt;='club records'!$C$9), AND(D378='club records'!$B$10, E378&lt;='club records'!$C$10))),"CR"," ")</f>
        <v xml:space="preserve"> </v>
      </c>
      <c r="K378" s="21" t="str">
        <f>IF(AND(A378=200, OR(AND(D378='club records'!$B$11, E378&lt;='club records'!$C$11), AND(D378='club records'!$B$12, E378&lt;='club records'!$C$12), AND(D378='club records'!$B$13, E378&lt;='club records'!$C$13), AND(D378='club records'!$B$14, E378&lt;='club records'!$C$14), AND(D378='club records'!$B$15, E378&lt;='club records'!$C$15))),"CR"," ")</f>
        <v xml:space="preserve"> </v>
      </c>
      <c r="L378" s="21" t="str">
        <f>IF(AND(A378=300, OR(AND(D378='club records'!$B$16, E378&lt;='club records'!$C$16), AND(D378='club records'!$B$17, E378&lt;='club records'!$C$17))),"CR"," ")</f>
        <v xml:space="preserve"> </v>
      </c>
      <c r="M378" s="21" t="str">
        <f>IF(AND(A378=400, OR(AND(D378='club records'!$B$19, E378&lt;='club records'!$C$19), AND(D378='club records'!$B$20, E378&lt;='club records'!$C$20), AND(D378='club records'!$B$21, E378&lt;='club records'!$C$21))),"CR"," ")</f>
        <v xml:space="preserve"> </v>
      </c>
      <c r="N378" s="21" t="str">
        <f>IF(AND(A378=800, OR(AND(D378='club records'!$B$22, E378&lt;='club records'!$C$22), AND(D378='club records'!$B$23, E378&lt;='club records'!$C$23), AND(D378='club records'!$B$24, E378&lt;='club records'!$C$24), AND(D378='club records'!$B$25, E378&lt;='club records'!$C$25), AND(D378='club records'!$B$26, E378&lt;='club records'!$C$26))),"CR"," ")</f>
        <v xml:space="preserve"> </v>
      </c>
      <c r="O378" s="21" t="str">
        <f>IF(AND(A378=1200, AND(D378='club records'!$B$28, E378&lt;='club records'!$C$28)),"CR"," ")</f>
        <v xml:space="preserve"> </v>
      </c>
      <c r="P378" s="21" t="str">
        <f>IF(AND(A378=1500, OR(AND(D378='club records'!$B$29, E378&lt;='club records'!$C$29), AND(D378='club records'!$B$30, E378&lt;='club records'!$C$30), AND(D378='club records'!$B$31, E378&lt;='club records'!$C$31), AND(D378='club records'!$B$32, E378&lt;='club records'!$C$32), AND(D378='club records'!$B$33, E378&lt;='club records'!$C$33))),"CR"," ")</f>
        <v xml:space="preserve"> </v>
      </c>
      <c r="Q378" s="21" t="str">
        <f>IF(AND(A378="1M", AND(D378='club records'!$B$37,E378&lt;='club records'!$C$37)),"CR"," ")</f>
        <v xml:space="preserve"> </v>
      </c>
      <c r="R378" s="21" t="str">
        <f>IF(AND(A378=3000, OR(AND(D378='club records'!$B$39, E378&lt;='club records'!$C$39), AND(D378='club records'!$B$40, E378&lt;='club records'!$C$40), AND(D378='club records'!$B$41, E378&lt;='club records'!$C$41))),"CR"," ")</f>
        <v xml:space="preserve"> </v>
      </c>
      <c r="S378" s="21" t="str">
        <f>IF(AND(A378=5000, OR(AND(D378='club records'!$B$42, E378&lt;='club records'!$C$42), AND(D378='club records'!$B$43, E378&lt;='club records'!$C$43))),"CR"," ")</f>
        <v xml:space="preserve"> </v>
      </c>
      <c r="T378" s="21" t="str">
        <f>IF(AND(A378=10000, OR(AND(D378='club records'!$B$44, E378&lt;='club records'!$C$44), AND(D378='club records'!$B$45, E378&lt;='club records'!$C$45))),"CR"," ")</f>
        <v xml:space="preserve"> </v>
      </c>
      <c r="U378" s="22" t="str">
        <f>IF(AND(A378="high jump", OR(AND(D378='club records'!$F$1, E378&gt;='club records'!$G$1), AND(D378='club records'!$F$2, E378&gt;='club records'!$G$2), AND(D378='club records'!$F$3, E378&gt;='club records'!$G$3),AND(D378='club records'!$F$4, E378&gt;='club records'!$G$4), AND(D378='club records'!$F$5, E378&gt;='club records'!$G$5))), "CR", " ")</f>
        <v xml:space="preserve"> </v>
      </c>
      <c r="V378" s="22" t="str">
        <f>IF(AND(A378="long jump", OR(AND(D378='club records'!$F$6, E378&gt;='club records'!$G$6), AND(D378='club records'!$F$7, E378&gt;='club records'!$G$7), AND(D378='club records'!$F$8, E378&gt;='club records'!$G$8), AND(D378='club records'!$F$9, E378&gt;='club records'!$G$9), AND(D378='club records'!$F$10, E378&gt;='club records'!$G$10))), "CR", " ")</f>
        <v xml:space="preserve"> </v>
      </c>
      <c r="W378" s="22" t="str">
        <f>IF(AND(A378="triple jump", OR(AND(D378='club records'!$F$11, E378&gt;='club records'!$G$11), AND(D378='club records'!$F$12, E378&gt;='club records'!$G$12), AND(D378='club records'!$F$13, E378&gt;='club records'!$G$13), AND(D378='club records'!$F$14, E378&gt;='club records'!$G$14), AND(D378='club records'!$F$15, E378&gt;='club records'!$G$15))), "CR", " ")</f>
        <v xml:space="preserve"> </v>
      </c>
      <c r="X378" s="22" t="str">
        <f>IF(AND(A378="pole vault", OR(AND(D378='club records'!$F$16, E378&gt;='club records'!$G$16), AND(D378='club records'!$F$17, E378&gt;='club records'!$G$17), AND(D378='club records'!$F$18, E378&gt;='club records'!$G$18), AND(D378='club records'!$F$19, E378&gt;='club records'!$G$19), AND(D378='club records'!$F$20, E378&gt;='club records'!$G$20))), "CR", " ")</f>
        <v xml:space="preserve"> </v>
      </c>
      <c r="Y378" s="22" t="str">
        <f>IF(AND(A378="discus 0.75", AND(D378='club records'!$F$21, E378&gt;='club records'!$G$21)), "CR", " ")</f>
        <v xml:space="preserve"> </v>
      </c>
      <c r="Z378" s="22" t="str">
        <f>IF(AND(A378="discus 1", OR(AND(D378='club records'!$F$22, E378&gt;='club records'!$G$22), AND(D378='club records'!$F$23, E378&gt;='club records'!$G$23), AND(D378='club records'!$F$24, E378&gt;='club records'!$G$24), AND(D378='club records'!$F$25, E378&gt;='club records'!$G$25))), "CR", " ")</f>
        <v xml:space="preserve"> </v>
      </c>
      <c r="AA378" s="22" t="str">
        <f>IF(AND(A378="hammer 3", OR(AND(D378='club records'!$F$26, E378&gt;='club records'!$G$26), AND(D378='club records'!$F$27, E378&gt;='club records'!$G$27), AND(D378='club records'!$F$28, E378&gt;='club records'!$G$28))), "CR", " ")</f>
        <v xml:space="preserve"> </v>
      </c>
      <c r="AB378" s="22" t="str">
        <f>IF(AND(A378="hammer 4", OR(AND(D378='club records'!$F$29, E378&gt;='club records'!$G$29), AND(D378='club records'!$F$30, E378&gt;='club records'!$G$30))), "CR", " ")</f>
        <v xml:space="preserve"> </v>
      </c>
      <c r="AC378" s="22" t="str">
        <f>IF(AND(A378="javelin 400", AND(D378='club records'!$F$31, E378&gt;='club records'!$G$31)), "CR", " ")</f>
        <v xml:space="preserve"> </v>
      </c>
      <c r="AD378" s="22" t="str">
        <f>IF(AND(A378="javelin 500", OR(AND(D378='club records'!$F$32, E378&gt;='club records'!$G$32), AND(D378='club records'!$F$33, E378&gt;='club records'!$G$33))), "CR", " ")</f>
        <v xml:space="preserve"> </v>
      </c>
      <c r="AE378" s="22" t="str">
        <f>IF(AND(A378="javelin 600", OR(AND(D378='club records'!$F$34, E378&gt;='club records'!$G$34), AND(D378='club records'!$F$35, E378&gt;='club records'!$G$35))), "CR", " ")</f>
        <v xml:space="preserve"> </v>
      </c>
      <c r="AF378" s="22" t="str">
        <f>IF(AND(A378="shot 2.72", AND(D378='club records'!$F$36, E378&gt;='club records'!$G$36)), "CR", " ")</f>
        <v xml:space="preserve"> </v>
      </c>
      <c r="AG378" s="22" t="str">
        <f>IF(AND(A378="shot 3", OR(AND(D378='club records'!$F$37, E378&gt;='club records'!$G$37), AND(D378='club records'!$F$38, E378&gt;='club records'!$G$38))), "CR", " ")</f>
        <v xml:space="preserve"> </v>
      </c>
      <c r="AH378" s="22" t="str">
        <f>IF(AND(A378="shot 4", OR(AND(D378='club records'!$F$39, E378&gt;='club records'!$G$39), AND(D378='club records'!$F$40, E378&gt;='club records'!$G$40))), "CR", " ")</f>
        <v xml:space="preserve"> </v>
      </c>
      <c r="AI378" s="22" t="str">
        <f>IF(AND(A378="70H", AND(D378='club records'!$J$6, E378&lt;='club records'!$K$6)), "CR", " ")</f>
        <v xml:space="preserve"> </v>
      </c>
      <c r="AJ378" s="22" t="str">
        <f>IF(AND(A378="75H", AND(D378='club records'!$J$7, E378&lt;='club records'!$K$7)), "CR", " ")</f>
        <v xml:space="preserve"> </v>
      </c>
      <c r="AK378" s="22" t="str">
        <f>IF(AND(A378="80H", AND(D378='club records'!$J$8, E378&lt;='club records'!$K$8)), "CR", " ")</f>
        <v xml:space="preserve"> </v>
      </c>
      <c r="AL378" s="22" t="str">
        <f>IF(AND(A378="100H", OR(AND(D378='club records'!$J$9, E378&lt;='club records'!$K$9), AND(D378='club records'!$J$10, E378&lt;='club records'!$K$10))), "CR", " ")</f>
        <v xml:space="preserve"> </v>
      </c>
      <c r="AM378" s="22" t="str">
        <f>IF(AND(A378="300H", AND(D378='club records'!$J$11, E378&lt;='club records'!$K$11)), "CR", " ")</f>
        <v xml:space="preserve"> </v>
      </c>
      <c r="AN378" s="22" t="str">
        <f>IF(AND(A378="400H", OR(AND(D378='club records'!$J$12, E378&lt;='club records'!$K$12), AND(D378='club records'!$J$13, E378&lt;='club records'!$K$13), AND(D378='club records'!$J$14, E378&lt;='club records'!$K$14))), "CR", " ")</f>
        <v xml:space="preserve"> </v>
      </c>
      <c r="AO378" s="22" t="str">
        <f>IF(AND(A378="1500SC", OR(AND(D378='club records'!$J$15, E378&lt;='club records'!$K$15), AND(D378='club records'!$J$16, E378&lt;='club records'!$K$16))), "CR", " ")</f>
        <v xml:space="preserve"> </v>
      </c>
      <c r="AP378" s="22" t="str">
        <f>IF(AND(A378="2000SC", OR(AND(D378='club records'!$J$18, E378&lt;='club records'!$K$18), AND(D378='club records'!$J$19, E378&lt;='club records'!$K$19))), "CR", " ")</f>
        <v xml:space="preserve"> </v>
      </c>
      <c r="AQ378" s="22" t="str">
        <f>IF(AND(A378="3000SC", AND(D378='club records'!$J$21, E378&lt;='club records'!$K$21)), "CR", " ")</f>
        <v xml:space="preserve"> </v>
      </c>
      <c r="AR378" s="21" t="str">
        <f>IF(AND(A378="4x100", OR(AND(D378='club records'!$N$1, E378&lt;='club records'!$O$1), AND(D378='club records'!$N$2, E378&lt;='club records'!$O$2), AND(D378='club records'!$N$3, E378&lt;='club records'!$O$3), AND(D378='club records'!$N$4, E378&lt;='club records'!$O$4), AND(D378='club records'!$N$5, E378&lt;='club records'!$O$5))), "CR", " ")</f>
        <v xml:space="preserve"> </v>
      </c>
      <c r="AS378" s="21" t="str">
        <f>IF(AND(A378="4x200", OR(AND(D378='club records'!$N$6, E378&lt;='club records'!$O$6), AND(D378='club records'!$N$7, E378&lt;='club records'!$O$7), AND(D378='club records'!$N$8, E378&lt;='club records'!$O$8), AND(D378='club records'!$N$9, E378&lt;='club records'!$O$9), AND(D378='club records'!$N$10, E378&lt;='club records'!$O$10))), "CR", " ")</f>
        <v xml:space="preserve"> </v>
      </c>
      <c r="AT378" s="21" t="str">
        <f>IF(AND(A378="4x300", OR(AND(D378='club records'!$N$11, E378&lt;='club records'!$O$11), AND(D378='club records'!$N$12, E378&lt;='club records'!$O$12))), "CR", " ")</f>
        <v xml:space="preserve"> </v>
      </c>
      <c r="AU378" s="21" t="str">
        <f>IF(AND(A378="4x400", OR(AND(D378='club records'!$N$13, E378&lt;='club records'!$O$13), AND(D378='club records'!$N$14, E378&lt;='club records'!$O$14), AND(D378='club records'!$N$15, E378&lt;='club records'!$O$15))), "CR", " ")</f>
        <v xml:space="preserve"> </v>
      </c>
      <c r="AV378" s="21" t="str">
        <f>IF(AND(A378="3x800", OR(AND(D378='club records'!$N$16, E378&lt;='club records'!$O$16), AND(D378='club records'!$N$17, E378&lt;='club records'!$O$17), AND(D378='club records'!$N$18, E378&lt;='club records'!$O$18), AND(D378='club records'!$N$19, E378&lt;='club records'!$O$19))), "CR", " ")</f>
        <v xml:space="preserve"> </v>
      </c>
      <c r="AW378" s="21" t="str">
        <f>IF(AND(A378="pentathlon", OR(AND(D378='club records'!$N$21, E378&gt;='club records'!$O$21), AND(D378='club records'!$N$22, E378&gt;='club records'!$O$22), AND(D378='club records'!$N$23, E378&gt;='club records'!$O$23), AND(D378='club records'!$N$24, E378&gt;='club records'!$O$24), AND(D378='club records'!$N$25, E378&gt;='club records'!$O$25))), "CR", " ")</f>
        <v xml:space="preserve"> </v>
      </c>
      <c r="AX378" s="21" t="str">
        <f>IF(AND(A378="heptathlon", OR(AND(D378='club records'!$N$26, E378&gt;='club records'!$O$26), AND(D378='club records'!$N$27, E378&gt;='club records'!$O$27), AND(D378='club records'!$N$28, E378&gt;='club records'!$O$28), )), "CR", " ")</f>
        <v xml:space="preserve"> </v>
      </c>
    </row>
    <row r="379" spans="1:50" ht="15" x14ac:dyDescent="0.25">
      <c r="A379" s="2" t="s">
        <v>168</v>
      </c>
      <c r="B379" s="2" t="s">
        <v>80</v>
      </c>
      <c r="C379" s="2" t="s">
        <v>107</v>
      </c>
      <c r="D379" s="13" t="s">
        <v>50</v>
      </c>
      <c r="E379" s="14">
        <v>8.94</v>
      </c>
      <c r="F379" s="19">
        <v>43611</v>
      </c>
      <c r="G379" s="2" t="s">
        <v>339</v>
      </c>
      <c r="H379" s="2" t="s">
        <v>386</v>
      </c>
      <c r="I379" s="20" t="str">
        <f>IF(OR(K379="CR", J379="CR", L379="CR", M379="CR", N379="CR", O379="CR", P379="CR", Q379="CR", R379="CR", S379="CR",T379="CR", U379="CR", V379="CR", W379="CR", X379="CR", Y379="CR", Z379="CR", AA379="CR", AB379="CR", AC379="CR", AD379="CR", AE379="CR", AF379="CR", AG379="CR", AH379="CR", AI379="CR", AJ379="CR", AK379="CR", AL379="CR", AM379="CR", AN379="CR", AO379="CR", AP379="CR", AQ379="CR", AR379="CR", AS379="CR", AT379="CR", AU379="CR", AV379="CR", AW379="CR", AX379="CR"), "***CLUB RECORD***", "")</f>
        <v/>
      </c>
      <c r="J379" s="21" t="str">
        <f>IF(AND(A379=100, OR(AND(D379='club records'!$B$6, E379&lt;='club records'!$C$6), AND(D379='club records'!$B$7, E379&lt;='club records'!$C$7), AND(D379='club records'!$B$8, E379&lt;='club records'!$C$8), AND(D379='club records'!$B$9, E379&lt;='club records'!$C$9), AND(D379='club records'!$B$10, E379&lt;='club records'!$C$10))),"CR"," ")</f>
        <v xml:space="preserve"> </v>
      </c>
      <c r="K379" s="21" t="str">
        <f>IF(AND(A379=200, OR(AND(D379='club records'!$B$11, E379&lt;='club records'!$C$11), AND(D379='club records'!$B$12, E379&lt;='club records'!$C$12), AND(D379='club records'!$B$13, E379&lt;='club records'!$C$13), AND(D379='club records'!$B$14, E379&lt;='club records'!$C$14), AND(D379='club records'!$B$15, E379&lt;='club records'!$C$15))),"CR"," ")</f>
        <v xml:space="preserve"> </v>
      </c>
      <c r="L379" s="21" t="str">
        <f>IF(AND(A379=300, OR(AND(D379='club records'!$B$16, E379&lt;='club records'!$C$16), AND(D379='club records'!$B$17, E379&lt;='club records'!$C$17))),"CR"," ")</f>
        <v xml:space="preserve"> </v>
      </c>
      <c r="M379" s="21" t="str">
        <f>IF(AND(A379=400, OR(AND(D379='club records'!$B$19, E379&lt;='club records'!$C$19), AND(D379='club records'!$B$20, E379&lt;='club records'!$C$20), AND(D379='club records'!$B$21, E379&lt;='club records'!$C$21))),"CR"," ")</f>
        <v xml:space="preserve"> </v>
      </c>
      <c r="N379" s="21" t="str">
        <f>IF(AND(A379=800, OR(AND(D379='club records'!$B$22, E379&lt;='club records'!$C$22), AND(D379='club records'!$B$23, E379&lt;='club records'!$C$23), AND(D379='club records'!$B$24, E379&lt;='club records'!$C$24), AND(D379='club records'!$B$25, E379&lt;='club records'!$C$25), AND(D379='club records'!$B$26, E379&lt;='club records'!$C$26))),"CR"," ")</f>
        <v xml:space="preserve"> </v>
      </c>
      <c r="O379" s="21" t="str">
        <f>IF(AND(A379=1200, AND(D379='club records'!$B$28, E379&lt;='club records'!$C$28)),"CR"," ")</f>
        <v xml:space="preserve"> </v>
      </c>
      <c r="P379" s="21" t="str">
        <f>IF(AND(A379=1500, OR(AND(D379='club records'!$B$29, E379&lt;='club records'!$C$29), AND(D379='club records'!$B$30, E379&lt;='club records'!$C$30), AND(D379='club records'!$B$31, E379&lt;='club records'!$C$31), AND(D379='club records'!$B$32, E379&lt;='club records'!$C$32), AND(D379='club records'!$B$33, E379&lt;='club records'!$C$33))),"CR"," ")</f>
        <v xml:space="preserve"> </v>
      </c>
      <c r="Q379" s="21" t="str">
        <f>IF(AND(A379="1M", AND(D379='club records'!$B$37,E379&lt;='club records'!$C$37)),"CR"," ")</f>
        <v xml:space="preserve"> </v>
      </c>
      <c r="R379" s="21" t="str">
        <f>IF(AND(A379=3000, OR(AND(D379='club records'!$B$39, E379&lt;='club records'!$C$39), AND(D379='club records'!$B$40, E379&lt;='club records'!$C$40), AND(D379='club records'!$B$41, E379&lt;='club records'!$C$41))),"CR"," ")</f>
        <v xml:space="preserve"> </v>
      </c>
      <c r="S379" s="21" t="str">
        <f>IF(AND(A379=5000, OR(AND(D379='club records'!$B$42, E379&lt;='club records'!$C$42), AND(D379='club records'!$B$43, E379&lt;='club records'!$C$43))),"CR"," ")</f>
        <v xml:space="preserve"> </v>
      </c>
      <c r="T379" s="21" t="str">
        <f>IF(AND(A379=10000, OR(AND(D379='club records'!$B$44, E379&lt;='club records'!$C$44), AND(D379='club records'!$B$45, E379&lt;='club records'!$C$45))),"CR"," ")</f>
        <v xml:space="preserve"> </v>
      </c>
      <c r="U379" s="22" t="str">
        <f>IF(AND(A379="high jump", OR(AND(D379='club records'!$F$1, E379&gt;='club records'!$G$1), AND(D379='club records'!$F$2, E379&gt;='club records'!$G$2), AND(D379='club records'!$F$3, E379&gt;='club records'!$G$3),AND(D379='club records'!$F$4, E379&gt;='club records'!$G$4), AND(D379='club records'!$F$5, E379&gt;='club records'!$G$5))), "CR", " ")</f>
        <v xml:space="preserve"> </v>
      </c>
      <c r="V379" s="22" t="str">
        <f>IF(AND(A379="long jump", OR(AND(D379='club records'!$F$6, E379&gt;='club records'!$G$6), AND(D379='club records'!$F$7, E379&gt;='club records'!$G$7), AND(D379='club records'!$F$8, E379&gt;='club records'!$G$8), AND(D379='club records'!$F$9, E379&gt;='club records'!$G$9), AND(D379='club records'!$F$10, E379&gt;='club records'!$G$10))), "CR", " ")</f>
        <v xml:space="preserve"> </v>
      </c>
      <c r="W379" s="22" t="str">
        <f>IF(AND(A379="triple jump", OR(AND(D379='club records'!$F$11, E379&gt;='club records'!$G$11), AND(D379='club records'!$F$12, E379&gt;='club records'!$G$12), AND(D379='club records'!$F$13, E379&gt;='club records'!$G$13), AND(D379='club records'!$F$14, E379&gt;='club records'!$G$14), AND(D379='club records'!$F$15, E379&gt;='club records'!$G$15))), "CR", " ")</f>
        <v xml:space="preserve"> </v>
      </c>
      <c r="X379" s="22" t="str">
        <f>IF(AND(A379="pole vault", OR(AND(D379='club records'!$F$16, E379&gt;='club records'!$G$16), AND(D379='club records'!$F$17, E379&gt;='club records'!$G$17), AND(D379='club records'!$F$18, E379&gt;='club records'!$G$18), AND(D379='club records'!$F$19, E379&gt;='club records'!$G$19), AND(D379='club records'!$F$20, E379&gt;='club records'!$G$20))), "CR", " ")</f>
        <v xml:space="preserve"> </v>
      </c>
      <c r="Y379" s="22" t="str">
        <f>IF(AND(A379="discus 0.75", AND(D379='club records'!$F$21, E379&gt;='club records'!$G$21)), "CR", " ")</f>
        <v xml:space="preserve"> </v>
      </c>
      <c r="Z379" s="22" t="str">
        <f>IF(AND(A379="discus 1", OR(AND(D379='club records'!$F$22, E379&gt;='club records'!$G$22), AND(D379='club records'!$F$23, E379&gt;='club records'!$G$23), AND(D379='club records'!$F$24, E379&gt;='club records'!$G$24), AND(D379='club records'!$F$25, E379&gt;='club records'!$G$25))), "CR", " ")</f>
        <v xml:space="preserve"> </v>
      </c>
      <c r="AA379" s="22" t="str">
        <f>IF(AND(A379="hammer 3", OR(AND(D379='club records'!$F$26, E379&gt;='club records'!$G$26), AND(D379='club records'!$F$27, E379&gt;='club records'!$G$27), AND(D379='club records'!$F$28, E379&gt;='club records'!$G$28))), "CR", " ")</f>
        <v xml:space="preserve"> </v>
      </c>
      <c r="AB379" s="22" t="str">
        <f>IF(AND(A379="hammer 4", OR(AND(D379='club records'!$F$29, E379&gt;='club records'!$G$29), AND(D379='club records'!$F$30, E379&gt;='club records'!$G$30))), "CR", " ")</f>
        <v xml:space="preserve"> </v>
      </c>
      <c r="AC379" s="22" t="str">
        <f>IF(AND(A379="javelin 400", AND(D379='club records'!$F$31, E379&gt;='club records'!$G$31)), "CR", " ")</f>
        <v xml:space="preserve"> </v>
      </c>
      <c r="AD379" s="22" t="str">
        <f>IF(AND(A379="javelin 500", OR(AND(D379='club records'!$F$32, E379&gt;='club records'!$G$32), AND(D379='club records'!$F$33, E379&gt;='club records'!$G$33))), "CR", " ")</f>
        <v xml:space="preserve"> </v>
      </c>
      <c r="AE379" s="22" t="str">
        <f>IF(AND(A379="javelin 600", OR(AND(D379='club records'!$F$34, E379&gt;='club records'!$G$34), AND(D379='club records'!$F$35, E379&gt;='club records'!$G$35))), "CR", " ")</f>
        <v xml:space="preserve"> </v>
      </c>
      <c r="AF379" s="22" t="str">
        <f>IF(AND(A379="shot 2.72", AND(D379='club records'!$F$36, E379&gt;='club records'!$G$36)), "CR", " ")</f>
        <v xml:space="preserve"> </v>
      </c>
      <c r="AG379" s="22" t="str">
        <f>IF(AND(A379="shot 3", OR(AND(D379='club records'!$F$37, E379&gt;='club records'!$G$37), AND(D379='club records'!$F$38, E379&gt;='club records'!$G$38))), "CR", " ")</f>
        <v xml:space="preserve"> </v>
      </c>
      <c r="AH379" s="22" t="str">
        <f>IF(AND(A379="shot 4", OR(AND(D379='club records'!$F$39, E379&gt;='club records'!$G$39), AND(D379='club records'!$F$40, E379&gt;='club records'!$G$40))), "CR", " ")</f>
        <v xml:space="preserve"> </v>
      </c>
      <c r="AI379" s="22" t="str">
        <f>IF(AND(A379="70H", AND(D379='club records'!$J$6, E379&lt;='club records'!$K$6)), "CR", " ")</f>
        <v xml:space="preserve"> </v>
      </c>
      <c r="AJ379" s="22" t="str">
        <f>IF(AND(A379="75H", AND(D379='club records'!$J$7, E379&lt;='club records'!$K$7)), "CR", " ")</f>
        <v xml:space="preserve"> </v>
      </c>
      <c r="AK379" s="22" t="str">
        <f>IF(AND(A379="80H", AND(D379='club records'!$J$8, E379&lt;='club records'!$K$8)), "CR", " ")</f>
        <v xml:space="preserve"> </v>
      </c>
      <c r="AL379" s="22" t="str">
        <f>IF(AND(A379="100H", OR(AND(D379='club records'!$J$9, E379&lt;='club records'!$K$9), AND(D379='club records'!$J$10, E379&lt;='club records'!$K$10))), "CR", " ")</f>
        <v xml:space="preserve"> </v>
      </c>
      <c r="AM379" s="22" t="str">
        <f>IF(AND(A379="300H", AND(D379='club records'!$J$11, E379&lt;='club records'!$K$11)), "CR", " ")</f>
        <v xml:space="preserve"> </v>
      </c>
      <c r="AN379" s="22" t="str">
        <f>IF(AND(A379="400H", OR(AND(D379='club records'!$J$12, E379&lt;='club records'!$K$12), AND(D379='club records'!$J$13, E379&lt;='club records'!$K$13), AND(D379='club records'!$J$14, E379&lt;='club records'!$K$14))), "CR", " ")</f>
        <v xml:space="preserve"> </v>
      </c>
      <c r="AO379" s="22" t="str">
        <f>IF(AND(A379="1500SC", OR(AND(D379='club records'!$J$15, E379&lt;='club records'!$K$15), AND(D379='club records'!$J$16, E379&lt;='club records'!$K$16))), "CR", " ")</f>
        <v xml:space="preserve"> </v>
      </c>
      <c r="AP379" s="22" t="str">
        <f>IF(AND(A379="2000SC", OR(AND(D379='club records'!$J$18, E379&lt;='club records'!$K$18), AND(D379='club records'!$J$19, E379&lt;='club records'!$K$19))), "CR", " ")</f>
        <v xml:space="preserve"> </v>
      </c>
      <c r="AQ379" s="22" t="str">
        <f>IF(AND(A379="3000SC", AND(D379='club records'!$J$21, E379&lt;='club records'!$K$21)), "CR", " ")</f>
        <v xml:space="preserve"> </v>
      </c>
      <c r="AR379" s="21" t="str">
        <f>IF(AND(A379="4x100", OR(AND(D379='club records'!$N$1, E379&lt;='club records'!$O$1), AND(D379='club records'!$N$2, E379&lt;='club records'!$O$2), AND(D379='club records'!$N$3, E379&lt;='club records'!$O$3), AND(D379='club records'!$N$4, E379&lt;='club records'!$O$4), AND(D379='club records'!$N$5, E379&lt;='club records'!$O$5))), "CR", " ")</f>
        <v xml:space="preserve"> </v>
      </c>
      <c r="AS379" s="21" t="str">
        <f>IF(AND(A379="4x200", OR(AND(D379='club records'!$N$6, E379&lt;='club records'!$O$6), AND(D379='club records'!$N$7, E379&lt;='club records'!$O$7), AND(D379='club records'!$N$8, E379&lt;='club records'!$O$8), AND(D379='club records'!$N$9, E379&lt;='club records'!$O$9), AND(D379='club records'!$N$10, E379&lt;='club records'!$O$10))), "CR", " ")</f>
        <v xml:space="preserve"> </v>
      </c>
      <c r="AT379" s="21" t="str">
        <f>IF(AND(A379="4x300", OR(AND(D379='club records'!$N$11, E379&lt;='club records'!$O$11), AND(D379='club records'!$N$12, E379&lt;='club records'!$O$12))), "CR", " ")</f>
        <v xml:space="preserve"> </v>
      </c>
      <c r="AU379" s="21" t="str">
        <f>IF(AND(A379="4x400", OR(AND(D379='club records'!$N$13, E379&lt;='club records'!$O$13), AND(D379='club records'!$N$14, E379&lt;='club records'!$O$14), AND(D379='club records'!$N$15, E379&lt;='club records'!$O$15))), "CR", " ")</f>
        <v xml:space="preserve"> </v>
      </c>
      <c r="AV379" s="21" t="str">
        <f>IF(AND(A379="3x800", OR(AND(D379='club records'!$N$16, E379&lt;='club records'!$O$16), AND(D379='club records'!$N$17, E379&lt;='club records'!$O$17), AND(D379='club records'!$N$18, E379&lt;='club records'!$O$18), AND(D379='club records'!$N$19, E379&lt;='club records'!$O$19))), "CR", " ")</f>
        <v xml:space="preserve"> </v>
      </c>
      <c r="AW379" s="21" t="str">
        <f>IF(AND(A379="pentathlon", OR(AND(D379='club records'!$N$21, E379&gt;='club records'!$O$21), AND(D379='club records'!$N$22, E379&gt;='club records'!$O$22), AND(D379='club records'!$N$23, E379&gt;='club records'!$O$23), AND(D379='club records'!$N$24, E379&gt;='club records'!$O$24), AND(D379='club records'!$N$25, E379&gt;='club records'!$O$25))), "CR", " ")</f>
        <v xml:space="preserve"> </v>
      </c>
      <c r="AX379" s="21" t="str">
        <f>IF(AND(A379="heptathlon", OR(AND(D379='club records'!$N$26, E379&gt;='club records'!$O$26), AND(D379='club records'!$N$27, E379&gt;='club records'!$O$27), AND(D379='club records'!$N$28, E379&gt;='club records'!$O$28), )), "CR", " ")</f>
        <v xml:space="preserve"> </v>
      </c>
    </row>
    <row r="380" spans="1:50" ht="15" x14ac:dyDescent="0.25">
      <c r="A380" s="2" t="s">
        <v>168</v>
      </c>
      <c r="B380" s="2" t="s">
        <v>29</v>
      </c>
      <c r="C380" s="2" t="s">
        <v>116</v>
      </c>
      <c r="D380" s="13" t="s">
        <v>50</v>
      </c>
      <c r="E380" s="14">
        <v>10.32</v>
      </c>
      <c r="F380" s="19">
        <v>43646</v>
      </c>
      <c r="G380" s="2" t="s">
        <v>404</v>
      </c>
      <c r="H380" s="2" t="s">
        <v>469</v>
      </c>
      <c r="I380" s="20" t="str">
        <f>IF(OR(K380="CR", J380="CR", L380="CR", M380="CR", N380="CR", O380="CR", P380="CR", Q380="CR", R380="CR", S380="CR",T380="CR", U380="CR", V380="CR", W380="CR", X380="CR", Y380="CR", Z380="CR", AA380="CR", AB380="CR", AC380="CR", AD380="CR", AE380="CR", AF380="CR", AG380="CR", AH380="CR", AI380="CR", AJ380="CR", AK380="CR", AL380="CR", AM380="CR", AN380="CR", AO380="CR", AP380="CR", AQ380="CR", AR380="CR", AS380="CR", AT380="CR", AU380="CR", AV380="CR", AW380="CR", AX380="CR"), "***CLUB RECORD***", "")</f>
        <v/>
      </c>
      <c r="J380" s="21" t="str">
        <f>IF(AND(A380=100, OR(AND(D380='club records'!$B$6, E380&lt;='club records'!$C$6), AND(D380='club records'!$B$7, E380&lt;='club records'!$C$7), AND(D380='club records'!$B$8, E380&lt;='club records'!$C$8), AND(D380='club records'!$B$9, E380&lt;='club records'!$C$9), AND(D380='club records'!$B$10, E380&lt;='club records'!$C$10))),"CR"," ")</f>
        <v xml:space="preserve"> </v>
      </c>
      <c r="K380" s="21" t="str">
        <f>IF(AND(A380=200, OR(AND(D380='club records'!$B$11, E380&lt;='club records'!$C$11), AND(D380='club records'!$B$12, E380&lt;='club records'!$C$12), AND(D380='club records'!$B$13, E380&lt;='club records'!$C$13), AND(D380='club records'!$B$14, E380&lt;='club records'!$C$14), AND(D380='club records'!$B$15, E380&lt;='club records'!$C$15))),"CR"," ")</f>
        <v xml:space="preserve"> </v>
      </c>
      <c r="L380" s="21" t="str">
        <f>IF(AND(A380=300, OR(AND(D380='club records'!$B$16, E380&lt;='club records'!$C$16), AND(D380='club records'!$B$17, E380&lt;='club records'!$C$17))),"CR"," ")</f>
        <v xml:space="preserve"> </v>
      </c>
      <c r="M380" s="21" t="str">
        <f>IF(AND(A380=400, OR(AND(D380='club records'!$B$19, E380&lt;='club records'!$C$19), AND(D380='club records'!$B$20, E380&lt;='club records'!$C$20), AND(D380='club records'!$B$21, E380&lt;='club records'!$C$21))),"CR"," ")</f>
        <v xml:space="preserve"> </v>
      </c>
      <c r="N380" s="21" t="str">
        <f>IF(AND(A380=800, OR(AND(D380='club records'!$B$22, E380&lt;='club records'!$C$22), AND(D380='club records'!$B$23, E380&lt;='club records'!$C$23), AND(D380='club records'!$B$24, E380&lt;='club records'!$C$24), AND(D380='club records'!$B$25, E380&lt;='club records'!$C$25), AND(D380='club records'!$B$26, E380&lt;='club records'!$C$26))),"CR"," ")</f>
        <v xml:space="preserve"> </v>
      </c>
      <c r="O380" s="21" t="str">
        <f>IF(AND(A380=1200, AND(D380='club records'!$B$28, E380&lt;='club records'!$C$28)),"CR"," ")</f>
        <v xml:space="preserve"> </v>
      </c>
      <c r="P380" s="21" t="str">
        <f>IF(AND(A380=1500, OR(AND(D380='club records'!$B$29, E380&lt;='club records'!$C$29), AND(D380='club records'!$B$30, E380&lt;='club records'!$C$30), AND(D380='club records'!$B$31, E380&lt;='club records'!$C$31), AND(D380='club records'!$B$32, E380&lt;='club records'!$C$32), AND(D380='club records'!$B$33, E380&lt;='club records'!$C$33))),"CR"," ")</f>
        <v xml:space="preserve"> </v>
      </c>
      <c r="Q380" s="21" t="str">
        <f>IF(AND(A380="1M", AND(D380='club records'!$B$37,E380&lt;='club records'!$C$37)),"CR"," ")</f>
        <v xml:space="preserve"> </v>
      </c>
      <c r="R380" s="21" t="str">
        <f>IF(AND(A380=3000, OR(AND(D380='club records'!$B$39, E380&lt;='club records'!$C$39), AND(D380='club records'!$B$40, E380&lt;='club records'!$C$40), AND(D380='club records'!$B$41, E380&lt;='club records'!$C$41))),"CR"," ")</f>
        <v xml:space="preserve"> </v>
      </c>
      <c r="S380" s="21" t="str">
        <f>IF(AND(A380=5000, OR(AND(D380='club records'!$B$42, E380&lt;='club records'!$C$42), AND(D380='club records'!$B$43, E380&lt;='club records'!$C$43))),"CR"," ")</f>
        <v xml:space="preserve"> </v>
      </c>
      <c r="T380" s="21" t="str">
        <f>IF(AND(A380=10000, OR(AND(D380='club records'!$B$44, E380&lt;='club records'!$C$44), AND(D380='club records'!$B$45, E380&lt;='club records'!$C$45))),"CR"," ")</f>
        <v xml:space="preserve"> </v>
      </c>
      <c r="U380" s="22" t="str">
        <f>IF(AND(A380="high jump", OR(AND(D380='club records'!$F$1, E380&gt;='club records'!$G$1), AND(D380='club records'!$F$2, E380&gt;='club records'!$G$2), AND(D380='club records'!$F$3, E380&gt;='club records'!$G$3),AND(D380='club records'!$F$4, E380&gt;='club records'!$G$4), AND(D380='club records'!$F$5, E380&gt;='club records'!$G$5))), "CR", " ")</f>
        <v xml:space="preserve"> </v>
      </c>
      <c r="V380" s="22" t="str">
        <f>IF(AND(A380="long jump", OR(AND(D380='club records'!$F$6, E380&gt;='club records'!$G$6), AND(D380='club records'!$F$7, E380&gt;='club records'!$G$7), AND(D380='club records'!$F$8, E380&gt;='club records'!$G$8), AND(D380='club records'!$F$9, E380&gt;='club records'!$G$9), AND(D380='club records'!$F$10, E380&gt;='club records'!$G$10))), "CR", " ")</f>
        <v xml:space="preserve"> </v>
      </c>
      <c r="W380" s="22" t="str">
        <f>IF(AND(A380="triple jump", OR(AND(D380='club records'!$F$11, E380&gt;='club records'!$G$11), AND(D380='club records'!$F$12, E380&gt;='club records'!$G$12), AND(D380='club records'!$F$13, E380&gt;='club records'!$G$13), AND(D380='club records'!$F$14, E380&gt;='club records'!$G$14), AND(D380='club records'!$F$15, E380&gt;='club records'!$G$15))), "CR", " ")</f>
        <v xml:space="preserve"> </v>
      </c>
      <c r="X380" s="22" t="str">
        <f>IF(AND(A380="pole vault", OR(AND(D380='club records'!$F$16, E380&gt;='club records'!$G$16), AND(D380='club records'!$F$17, E380&gt;='club records'!$G$17), AND(D380='club records'!$F$18, E380&gt;='club records'!$G$18), AND(D380='club records'!$F$19, E380&gt;='club records'!$G$19), AND(D380='club records'!$F$20, E380&gt;='club records'!$G$20))), "CR", " ")</f>
        <v xml:space="preserve"> </v>
      </c>
      <c r="Y380" s="22" t="str">
        <f>IF(AND(A380="discus 0.75", AND(D380='club records'!$F$21, E380&gt;='club records'!$G$21)), "CR", " ")</f>
        <v xml:space="preserve"> </v>
      </c>
      <c r="Z380" s="22" t="str">
        <f>IF(AND(A380="discus 1", OR(AND(D380='club records'!$F$22, E380&gt;='club records'!$G$22), AND(D380='club records'!$F$23, E380&gt;='club records'!$G$23), AND(D380='club records'!$F$24, E380&gt;='club records'!$G$24), AND(D380='club records'!$F$25, E380&gt;='club records'!$G$25))), "CR", " ")</f>
        <v xml:space="preserve"> </v>
      </c>
      <c r="AA380" s="22" t="str">
        <f>IF(AND(A380="hammer 3", OR(AND(D380='club records'!$F$26, E380&gt;='club records'!$G$26), AND(D380='club records'!$F$27, E380&gt;='club records'!$G$27), AND(D380='club records'!$F$28, E380&gt;='club records'!$G$28))), "CR", " ")</f>
        <v xml:space="preserve"> </v>
      </c>
      <c r="AB380" s="22" t="str">
        <f>IF(AND(A380="hammer 4", OR(AND(D380='club records'!$F$29, E380&gt;='club records'!$G$29), AND(D380='club records'!$F$30, E380&gt;='club records'!$G$30))), "CR", " ")</f>
        <v xml:space="preserve"> </v>
      </c>
      <c r="AC380" s="22" t="str">
        <f>IF(AND(A380="javelin 400", AND(D380='club records'!$F$31, E380&gt;='club records'!$G$31)), "CR", " ")</f>
        <v xml:space="preserve"> </v>
      </c>
      <c r="AD380" s="22" t="str">
        <f>IF(AND(A380="javelin 500", OR(AND(D380='club records'!$F$32, E380&gt;='club records'!$G$32), AND(D380='club records'!$F$33, E380&gt;='club records'!$G$33))), "CR", " ")</f>
        <v xml:space="preserve"> </v>
      </c>
      <c r="AE380" s="22" t="str">
        <f>IF(AND(A380="javelin 600", OR(AND(D380='club records'!$F$34, E380&gt;='club records'!$G$34), AND(D380='club records'!$F$35, E380&gt;='club records'!$G$35))), "CR", " ")</f>
        <v xml:space="preserve"> </v>
      </c>
      <c r="AF380" s="22" t="str">
        <f>IF(AND(A380="shot 2.72", AND(D380='club records'!$F$36, E380&gt;='club records'!$G$36)), "CR", " ")</f>
        <v xml:space="preserve"> </v>
      </c>
      <c r="AG380" s="22" t="str">
        <f>IF(AND(A380="shot 3", OR(AND(D380='club records'!$F$37, E380&gt;='club records'!$G$37), AND(D380='club records'!$F$38, E380&gt;='club records'!$G$38))), "CR", " ")</f>
        <v xml:space="preserve"> </v>
      </c>
      <c r="AH380" s="22" t="str">
        <f>IF(AND(A380="shot 4", OR(AND(D380='club records'!$F$39, E380&gt;='club records'!$G$39), AND(D380='club records'!$F$40, E380&gt;='club records'!$G$40))), "CR", " ")</f>
        <v xml:space="preserve"> </v>
      </c>
      <c r="AI380" s="22" t="str">
        <f>IF(AND(A380="70H", AND(D380='club records'!$J$6, E380&lt;='club records'!$K$6)), "CR", " ")</f>
        <v xml:space="preserve"> </v>
      </c>
      <c r="AJ380" s="22" t="str">
        <f>IF(AND(A380="75H", AND(D380='club records'!$J$7, E380&lt;='club records'!$K$7)), "CR", " ")</f>
        <v xml:space="preserve"> </v>
      </c>
      <c r="AK380" s="22" t="str">
        <f>IF(AND(A380="80H", AND(D380='club records'!$J$8, E380&lt;='club records'!$K$8)), "CR", " ")</f>
        <v xml:space="preserve"> </v>
      </c>
      <c r="AL380" s="22" t="str">
        <f>IF(AND(A380="100H", OR(AND(D380='club records'!$J$9, E380&lt;='club records'!$K$9), AND(D380='club records'!$J$10, E380&lt;='club records'!$K$10))), "CR", " ")</f>
        <v xml:space="preserve"> </v>
      </c>
      <c r="AM380" s="22" t="str">
        <f>IF(AND(A380="300H", AND(D380='club records'!$J$11, E380&lt;='club records'!$K$11)), "CR", " ")</f>
        <v xml:space="preserve"> </v>
      </c>
      <c r="AN380" s="22" t="str">
        <f>IF(AND(A380="400H", OR(AND(D380='club records'!$J$12, E380&lt;='club records'!$K$12), AND(D380='club records'!$J$13, E380&lt;='club records'!$K$13), AND(D380='club records'!$J$14, E380&lt;='club records'!$K$14))), "CR", " ")</f>
        <v xml:space="preserve"> </v>
      </c>
      <c r="AO380" s="22" t="str">
        <f>IF(AND(A380="1500SC", OR(AND(D380='club records'!$J$15, E380&lt;='club records'!$K$15), AND(D380='club records'!$J$16, E380&lt;='club records'!$K$16))), "CR", " ")</f>
        <v xml:space="preserve"> </v>
      </c>
      <c r="AP380" s="22" t="str">
        <f>IF(AND(A380="2000SC", OR(AND(D380='club records'!$J$18, E380&lt;='club records'!$K$18), AND(D380='club records'!$J$19, E380&lt;='club records'!$K$19))), "CR", " ")</f>
        <v xml:space="preserve"> </v>
      </c>
      <c r="AQ380" s="22" t="str">
        <f>IF(AND(A380="3000SC", AND(D380='club records'!$J$21, E380&lt;='club records'!$K$21)), "CR", " ")</f>
        <v xml:space="preserve"> </v>
      </c>
      <c r="AR380" s="21" t="str">
        <f>IF(AND(A380="4x100", OR(AND(D380='club records'!$N$1, E380&lt;='club records'!$O$1), AND(D380='club records'!$N$2, E380&lt;='club records'!$O$2), AND(D380='club records'!$N$3, E380&lt;='club records'!$O$3), AND(D380='club records'!$N$4, E380&lt;='club records'!$O$4), AND(D380='club records'!$N$5, E380&lt;='club records'!$O$5))), "CR", " ")</f>
        <v xml:space="preserve"> </v>
      </c>
      <c r="AS380" s="21" t="str">
        <f>IF(AND(A380="4x200", OR(AND(D380='club records'!$N$6, E380&lt;='club records'!$O$6), AND(D380='club records'!$N$7, E380&lt;='club records'!$O$7), AND(D380='club records'!$N$8, E380&lt;='club records'!$O$8), AND(D380='club records'!$N$9, E380&lt;='club records'!$O$9), AND(D380='club records'!$N$10, E380&lt;='club records'!$O$10))), "CR", " ")</f>
        <v xml:space="preserve"> </v>
      </c>
      <c r="AT380" s="21" t="str">
        <f>IF(AND(A380="4x300", OR(AND(D380='club records'!$N$11, E380&lt;='club records'!$O$11), AND(D380='club records'!$N$12, E380&lt;='club records'!$O$12))), "CR", " ")</f>
        <v xml:space="preserve"> </v>
      </c>
      <c r="AU380" s="21" t="str">
        <f>IF(AND(A380="4x400", OR(AND(D380='club records'!$N$13, E380&lt;='club records'!$O$13), AND(D380='club records'!$N$14, E380&lt;='club records'!$O$14), AND(D380='club records'!$N$15, E380&lt;='club records'!$O$15))), "CR", " ")</f>
        <v xml:space="preserve"> </v>
      </c>
      <c r="AV380" s="21" t="str">
        <f>IF(AND(A380="3x800", OR(AND(D380='club records'!$N$16, E380&lt;='club records'!$O$16), AND(D380='club records'!$N$17, E380&lt;='club records'!$O$17), AND(D380='club records'!$N$18, E380&lt;='club records'!$O$18), AND(D380='club records'!$N$19, E380&lt;='club records'!$O$19))), "CR", " ")</f>
        <v xml:space="preserve"> </v>
      </c>
      <c r="AW380" s="21" t="str">
        <f>IF(AND(A380="pentathlon", OR(AND(D380='club records'!$N$21, E380&gt;='club records'!$O$21), AND(D380='club records'!$N$22, E380&gt;='club records'!$O$22), AND(D380='club records'!$N$23, E380&gt;='club records'!$O$23), AND(D380='club records'!$N$24, E380&gt;='club records'!$O$24), AND(D380='club records'!$N$25, E380&gt;='club records'!$O$25))), "CR", " ")</f>
        <v xml:space="preserve"> </v>
      </c>
      <c r="AX380" s="21" t="str">
        <f>IF(AND(A380="heptathlon", OR(AND(D380='club records'!$N$26, E380&gt;='club records'!$O$26), AND(D380='club records'!$N$27, E380&gt;='club records'!$O$27), AND(D380='club records'!$N$28, E380&gt;='club records'!$O$28), )), "CR", " ")</f>
        <v xml:space="preserve"> </v>
      </c>
    </row>
    <row r="381" spans="1:50" ht="15" x14ac:dyDescent="0.25">
      <c r="A381" s="2" t="s">
        <v>43</v>
      </c>
      <c r="B381" s="2" t="s">
        <v>56</v>
      </c>
      <c r="C381" s="2" t="s">
        <v>67</v>
      </c>
      <c r="D381" s="13" t="s">
        <v>50</v>
      </c>
      <c r="E381" s="14">
        <v>9.5299999999999994</v>
      </c>
      <c r="F381" s="19">
        <v>43597</v>
      </c>
      <c r="G381" s="2" t="s">
        <v>341</v>
      </c>
      <c r="H381" s="2" t="s">
        <v>367</v>
      </c>
      <c r="I381" s="20" t="str">
        <f>IF(OR(K381="CR", J381="CR", L381="CR", M381="CR", N381="CR", O381="CR", P381="CR", Q381="CR", R381="CR", S381="CR",T381="CR", U381="CR", V381="CR", W381="CR", X381="CR", Y381="CR", Z381="CR", AA381="CR", AB381="CR", AC381="CR", AD381="CR", AE381="CR", AF381="CR", AG381="CR", AH381="CR", AI381="CR", AJ381="CR", AK381="CR", AL381="CR", AM381="CR", AN381="CR", AO381="CR", AP381="CR", AQ381="CR", AR381="CR", AS381="CR", AT381="CR", AU381="CR", AV381="CR", AW381="CR", AX381="CR"), "***CLUB RECORD***", "")</f>
        <v/>
      </c>
      <c r="J381" s="21" t="str">
        <f>IF(AND(A381=100, OR(AND(D381='club records'!$B$6, E381&lt;='club records'!$C$6), AND(D381='club records'!$B$7, E381&lt;='club records'!$C$7), AND(D381='club records'!$B$8, E381&lt;='club records'!$C$8), AND(D381='club records'!$B$9, E381&lt;='club records'!$C$9), AND(D381='club records'!$B$10, E381&lt;='club records'!$C$10))),"CR"," ")</f>
        <v xml:space="preserve"> </v>
      </c>
      <c r="K381" s="21" t="str">
        <f>IF(AND(A381=200, OR(AND(D381='club records'!$B$11, E381&lt;='club records'!$C$11), AND(D381='club records'!$B$12, E381&lt;='club records'!$C$12), AND(D381='club records'!$B$13, E381&lt;='club records'!$C$13), AND(D381='club records'!$B$14, E381&lt;='club records'!$C$14), AND(D381='club records'!$B$15, E381&lt;='club records'!$C$15))),"CR"," ")</f>
        <v xml:space="preserve"> </v>
      </c>
      <c r="L381" s="21" t="str">
        <f>IF(AND(A381=300, OR(AND(D381='club records'!$B$16, E381&lt;='club records'!$C$16), AND(D381='club records'!$B$17, E381&lt;='club records'!$C$17))),"CR"," ")</f>
        <v xml:space="preserve"> </v>
      </c>
      <c r="M381" s="21" t="str">
        <f>IF(AND(A381=400, OR(AND(D381='club records'!$B$19, E381&lt;='club records'!$C$19), AND(D381='club records'!$B$20, E381&lt;='club records'!$C$20), AND(D381='club records'!$B$21, E381&lt;='club records'!$C$21))),"CR"," ")</f>
        <v xml:space="preserve"> </v>
      </c>
      <c r="N381" s="21" t="str">
        <f>IF(AND(A381=800, OR(AND(D381='club records'!$B$22, E381&lt;='club records'!$C$22), AND(D381='club records'!$B$23, E381&lt;='club records'!$C$23), AND(D381='club records'!$B$24, E381&lt;='club records'!$C$24), AND(D381='club records'!$B$25, E381&lt;='club records'!$C$25), AND(D381='club records'!$B$26, E381&lt;='club records'!$C$26))),"CR"," ")</f>
        <v xml:space="preserve"> </v>
      </c>
      <c r="O381" s="21" t="str">
        <f>IF(AND(A381=1200, AND(D381='club records'!$B$28, E381&lt;='club records'!$C$28)),"CR"," ")</f>
        <v xml:space="preserve"> </v>
      </c>
      <c r="P381" s="21" t="str">
        <f>IF(AND(A381=1500, OR(AND(D381='club records'!$B$29, E381&lt;='club records'!$C$29), AND(D381='club records'!$B$30, E381&lt;='club records'!$C$30), AND(D381='club records'!$B$31, E381&lt;='club records'!$C$31), AND(D381='club records'!$B$32, E381&lt;='club records'!$C$32), AND(D381='club records'!$B$33, E381&lt;='club records'!$C$33))),"CR"," ")</f>
        <v xml:space="preserve"> </v>
      </c>
      <c r="Q381" s="21" t="str">
        <f>IF(AND(A381="1M", AND(D381='club records'!$B$37,E381&lt;='club records'!$C$37)),"CR"," ")</f>
        <v xml:space="preserve"> </v>
      </c>
      <c r="R381" s="21" t="str">
        <f>IF(AND(A381=3000, OR(AND(D381='club records'!$B$39, E381&lt;='club records'!$C$39), AND(D381='club records'!$B$40, E381&lt;='club records'!$C$40), AND(D381='club records'!$B$41, E381&lt;='club records'!$C$41))),"CR"," ")</f>
        <v xml:space="preserve"> </v>
      </c>
      <c r="S381" s="21" t="str">
        <f>IF(AND(A381=5000, OR(AND(D381='club records'!$B$42, E381&lt;='club records'!$C$42), AND(D381='club records'!$B$43, E381&lt;='club records'!$C$43))),"CR"," ")</f>
        <v xml:space="preserve"> </v>
      </c>
      <c r="T381" s="21" t="str">
        <f>IF(AND(A381=10000, OR(AND(D381='club records'!$B$44, E381&lt;='club records'!$C$44), AND(D381='club records'!$B$45, E381&lt;='club records'!$C$45))),"CR"," ")</f>
        <v xml:space="preserve"> </v>
      </c>
      <c r="U381" s="22" t="str">
        <f>IF(AND(A381="high jump", OR(AND(D381='club records'!$F$1, E381&gt;='club records'!$G$1), AND(D381='club records'!$F$2, E381&gt;='club records'!$G$2), AND(D381='club records'!$F$3, E381&gt;='club records'!$G$3),AND(D381='club records'!$F$4, E381&gt;='club records'!$G$4), AND(D381='club records'!$F$5, E381&gt;='club records'!$G$5))), "CR", " ")</f>
        <v xml:space="preserve"> </v>
      </c>
      <c r="V381" s="22" t="str">
        <f>IF(AND(A381="long jump", OR(AND(D381='club records'!$F$6, E381&gt;='club records'!$G$6), AND(D381='club records'!$F$7, E381&gt;='club records'!$G$7), AND(D381='club records'!$F$8, E381&gt;='club records'!$G$8), AND(D381='club records'!$F$9, E381&gt;='club records'!$G$9), AND(D381='club records'!$F$10, E381&gt;='club records'!$G$10))), "CR", " ")</f>
        <v xml:space="preserve"> </v>
      </c>
      <c r="W381" s="22" t="str">
        <f>IF(AND(A381="triple jump", OR(AND(D381='club records'!$F$11, E381&gt;='club records'!$G$11), AND(D381='club records'!$F$12, E381&gt;='club records'!$G$12), AND(D381='club records'!$F$13, E381&gt;='club records'!$G$13), AND(D381='club records'!$F$14, E381&gt;='club records'!$G$14), AND(D381='club records'!$F$15, E381&gt;='club records'!$G$15))), "CR", " ")</f>
        <v xml:space="preserve"> </v>
      </c>
      <c r="X381" s="22" t="str">
        <f>IF(AND(A381="pole vault", OR(AND(D381='club records'!$F$16, E381&gt;='club records'!$G$16), AND(D381='club records'!$F$17, E381&gt;='club records'!$G$17), AND(D381='club records'!$F$18, E381&gt;='club records'!$G$18), AND(D381='club records'!$F$19, E381&gt;='club records'!$G$19), AND(D381='club records'!$F$20, E381&gt;='club records'!$G$20))), "CR", " ")</f>
        <v xml:space="preserve"> </v>
      </c>
      <c r="Y381" s="22" t="str">
        <f>IF(AND(A381="discus 0.75", AND(D381='club records'!$F$21, E381&gt;='club records'!$G$21)), "CR", " ")</f>
        <v xml:space="preserve"> </v>
      </c>
      <c r="Z381" s="22" t="str">
        <f>IF(AND(A381="discus 1", OR(AND(D381='club records'!$F$22, E381&gt;='club records'!$G$22), AND(D381='club records'!$F$23, E381&gt;='club records'!$G$23), AND(D381='club records'!$F$24, E381&gt;='club records'!$G$24), AND(D381='club records'!$F$25, E381&gt;='club records'!$G$25))), "CR", " ")</f>
        <v xml:space="preserve"> </v>
      </c>
      <c r="AA381" s="22" t="str">
        <f>IF(AND(A381="hammer 3", OR(AND(D381='club records'!$F$26, E381&gt;='club records'!$G$26), AND(D381='club records'!$F$27, E381&gt;='club records'!$G$27), AND(D381='club records'!$F$28, E381&gt;='club records'!$G$28))), "CR", " ")</f>
        <v xml:space="preserve"> </v>
      </c>
      <c r="AB381" s="22" t="str">
        <f>IF(AND(A381="hammer 4", OR(AND(D381='club records'!$F$29, E381&gt;='club records'!$G$29), AND(D381='club records'!$F$30, E381&gt;='club records'!$G$30))), "CR", " ")</f>
        <v xml:space="preserve"> </v>
      </c>
      <c r="AC381" s="22" t="str">
        <f>IF(AND(A381="javelin 400", AND(D381='club records'!$F$31, E381&gt;='club records'!$G$31)), "CR", " ")</f>
        <v xml:space="preserve"> </v>
      </c>
      <c r="AD381" s="22" t="str">
        <f>IF(AND(A381="javelin 500", OR(AND(D381='club records'!$F$32, E381&gt;='club records'!$G$32), AND(D381='club records'!$F$33, E381&gt;='club records'!$G$33))), "CR", " ")</f>
        <v xml:space="preserve"> </v>
      </c>
      <c r="AE381" s="22" t="str">
        <f>IF(AND(A381="javelin 600", OR(AND(D381='club records'!$F$34, E381&gt;='club records'!$G$34), AND(D381='club records'!$F$35, E381&gt;='club records'!$G$35))), "CR", " ")</f>
        <v xml:space="preserve"> </v>
      </c>
      <c r="AF381" s="22" t="str">
        <f>IF(AND(A381="shot 2.72", AND(D381='club records'!$F$36, E381&gt;='club records'!$G$36)), "CR", " ")</f>
        <v xml:space="preserve"> </v>
      </c>
      <c r="AG381" s="22" t="str">
        <f>IF(AND(A381="shot 3", OR(AND(D381='club records'!$F$37, E381&gt;='club records'!$G$37), AND(D381='club records'!$F$38, E381&gt;='club records'!$G$38))), "CR", " ")</f>
        <v xml:space="preserve"> </v>
      </c>
      <c r="AH381" s="22" t="str">
        <f>IF(AND(A381="shot 4", OR(AND(D381='club records'!$F$39, E381&gt;='club records'!$G$39), AND(D381='club records'!$F$40, E381&gt;='club records'!$G$40))), "CR", " ")</f>
        <v xml:space="preserve"> </v>
      </c>
      <c r="AI381" s="22" t="str">
        <f>IF(AND(A381="70H", AND(D381='club records'!$J$6, E381&lt;='club records'!$K$6)), "CR", " ")</f>
        <v xml:space="preserve"> </v>
      </c>
      <c r="AJ381" s="22" t="str">
        <f>IF(AND(A381="75H", AND(D381='club records'!$J$7, E381&lt;='club records'!$K$7)), "CR", " ")</f>
        <v xml:space="preserve"> </v>
      </c>
      <c r="AK381" s="22" t="str">
        <f>IF(AND(A381="80H", AND(D381='club records'!$J$8, E381&lt;='club records'!$K$8)), "CR", " ")</f>
        <v xml:space="preserve"> </v>
      </c>
      <c r="AL381" s="22" t="str">
        <f>IF(AND(A381="100H", OR(AND(D381='club records'!$J$9, E381&lt;='club records'!$K$9), AND(D381='club records'!$J$10, E381&lt;='club records'!$K$10))), "CR", " ")</f>
        <v xml:space="preserve"> </v>
      </c>
      <c r="AM381" s="22" t="str">
        <f>IF(AND(A381="300H", AND(D381='club records'!$J$11, E381&lt;='club records'!$K$11)), "CR", " ")</f>
        <v xml:space="preserve"> </v>
      </c>
      <c r="AN381" s="22" t="str">
        <f>IF(AND(A381="400H", OR(AND(D381='club records'!$J$12, E381&lt;='club records'!$K$12), AND(D381='club records'!$J$13, E381&lt;='club records'!$K$13), AND(D381='club records'!$J$14, E381&lt;='club records'!$K$14))), "CR", " ")</f>
        <v xml:space="preserve"> </v>
      </c>
      <c r="AO381" s="22" t="str">
        <f>IF(AND(A381="1500SC", OR(AND(D381='club records'!$J$15, E381&lt;='club records'!$K$15), AND(D381='club records'!$J$16, E381&lt;='club records'!$K$16))), "CR", " ")</f>
        <v xml:space="preserve"> </v>
      </c>
      <c r="AP381" s="22" t="str">
        <f>IF(AND(A381="2000SC", OR(AND(D381='club records'!$J$18, E381&lt;='club records'!$K$18), AND(D381='club records'!$J$19, E381&lt;='club records'!$K$19))), "CR", " ")</f>
        <v xml:space="preserve"> </v>
      </c>
      <c r="AQ381" s="22" t="str">
        <f>IF(AND(A381="3000SC", AND(D381='club records'!$J$21, E381&lt;='club records'!$K$21)), "CR", " ")</f>
        <v xml:space="preserve"> </v>
      </c>
      <c r="AR381" s="21" t="str">
        <f>IF(AND(A381="4x100", OR(AND(D381='club records'!$N$1, E381&lt;='club records'!$O$1), AND(D381='club records'!$N$2, E381&lt;='club records'!$O$2), AND(D381='club records'!$N$3, E381&lt;='club records'!$O$3), AND(D381='club records'!$N$4, E381&lt;='club records'!$O$4), AND(D381='club records'!$N$5, E381&lt;='club records'!$O$5))), "CR", " ")</f>
        <v xml:space="preserve"> </v>
      </c>
      <c r="AS381" s="21" t="str">
        <f>IF(AND(A381="4x200", OR(AND(D381='club records'!$N$6, E381&lt;='club records'!$O$6), AND(D381='club records'!$N$7, E381&lt;='club records'!$O$7), AND(D381='club records'!$N$8, E381&lt;='club records'!$O$8), AND(D381='club records'!$N$9, E381&lt;='club records'!$O$9), AND(D381='club records'!$N$10, E381&lt;='club records'!$O$10))), "CR", " ")</f>
        <v xml:space="preserve"> </v>
      </c>
      <c r="AT381" s="21" t="str">
        <f>IF(AND(A381="4x300", OR(AND(D381='club records'!$N$11, E381&lt;='club records'!$O$11), AND(D381='club records'!$N$12, E381&lt;='club records'!$O$12))), "CR", " ")</f>
        <v xml:space="preserve"> </v>
      </c>
      <c r="AU381" s="21" t="str">
        <f>IF(AND(A381="4x400", OR(AND(D381='club records'!$N$13, E381&lt;='club records'!$O$13), AND(D381='club records'!$N$14, E381&lt;='club records'!$O$14), AND(D381='club records'!$N$15, E381&lt;='club records'!$O$15))), "CR", " ")</f>
        <v xml:space="preserve"> </v>
      </c>
      <c r="AV381" s="21" t="str">
        <f>IF(AND(A381="3x800", OR(AND(D381='club records'!$N$16, E381&lt;='club records'!$O$16), AND(D381='club records'!$N$17, E381&lt;='club records'!$O$17), AND(D381='club records'!$N$18, E381&lt;='club records'!$O$18), AND(D381='club records'!$N$19, E381&lt;='club records'!$O$19))), "CR", " ")</f>
        <v xml:space="preserve"> </v>
      </c>
      <c r="AW381" s="21" t="str">
        <f>IF(AND(A381="pentathlon", OR(AND(D381='club records'!$N$21, E381&gt;='club records'!$O$21), AND(D381='club records'!$N$22, E381&gt;='club records'!$O$22), AND(D381='club records'!$N$23, E381&gt;='club records'!$O$23), AND(D381='club records'!$N$24, E381&gt;='club records'!$O$24), AND(D381='club records'!$N$25, E381&gt;='club records'!$O$25))), "CR", " ")</f>
        <v xml:space="preserve"> </v>
      </c>
      <c r="AX381" s="21" t="str">
        <f>IF(AND(A381="heptathlon", OR(AND(D381='club records'!$N$26, E381&gt;='club records'!$O$26), AND(D381='club records'!$N$27, E381&gt;='club records'!$O$27), AND(D381='club records'!$N$28, E381&gt;='club records'!$O$28), )), "CR", " ")</f>
        <v xml:space="preserve"> </v>
      </c>
    </row>
    <row r="382" spans="1:50" ht="15" x14ac:dyDescent="0.25">
      <c r="A382" s="2" t="s">
        <v>43</v>
      </c>
      <c r="B382" s="2" t="s">
        <v>60</v>
      </c>
      <c r="C382" s="2" t="s">
        <v>61</v>
      </c>
      <c r="D382" s="13" t="s">
        <v>50</v>
      </c>
      <c r="E382" s="14">
        <v>9.58</v>
      </c>
      <c r="F382" s="23">
        <v>43590</v>
      </c>
      <c r="G382" s="2" t="s">
        <v>339</v>
      </c>
      <c r="H382" s="2" t="s">
        <v>349</v>
      </c>
      <c r="I382" s="20" t="str">
        <f>IF(OR(K382="CR", J382="CR", L382="CR", M382="CR", N382="CR", O382="CR", P382="CR", Q382="CR", R382="CR", S382="CR",T382="CR", U382="CR", V382="CR", W382="CR", X382="CR", Y382="CR", Z382="CR", AA382="CR", AB382="CR", AC382="CR", AD382="CR", AE382="CR", AF382="CR", AG382="CR", AH382="CR", AI382="CR", AJ382="CR", AK382="CR", AL382="CR", AM382="CR", AN382="CR", AO382="CR", AP382="CR", AQ382="CR", AR382="CR", AS382="CR", AT382="CR", AU382="CR", AV382="CR", AW382="CR", AX382="CR"), "***CLUB RECORD***", "")</f>
        <v/>
      </c>
      <c r="J382" s="21" t="str">
        <f>IF(AND(A382=100, OR(AND(D382='club records'!$B$6, E382&lt;='club records'!$C$6), AND(D382='club records'!$B$7, E382&lt;='club records'!$C$7), AND(D382='club records'!$B$8, E382&lt;='club records'!$C$8), AND(D382='club records'!$B$9, E382&lt;='club records'!$C$9), AND(D382='club records'!$B$10, E382&lt;='club records'!$C$10))),"CR"," ")</f>
        <v xml:space="preserve"> </v>
      </c>
      <c r="K382" s="21" t="str">
        <f>IF(AND(A382=200, OR(AND(D382='club records'!$B$11, E382&lt;='club records'!$C$11), AND(D382='club records'!$B$12, E382&lt;='club records'!$C$12), AND(D382='club records'!$B$13, E382&lt;='club records'!$C$13), AND(D382='club records'!$B$14, E382&lt;='club records'!$C$14), AND(D382='club records'!$B$15, E382&lt;='club records'!$C$15))),"CR"," ")</f>
        <v xml:space="preserve"> </v>
      </c>
      <c r="L382" s="21" t="str">
        <f>IF(AND(A382=300, OR(AND(D382='club records'!$B$16, E382&lt;='club records'!$C$16), AND(D382='club records'!$B$17, E382&lt;='club records'!$C$17))),"CR"," ")</f>
        <v xml:space="preserve"> </v>
      </c>
      <c r="M382" s="21" t="str">
        <f>IF(AND(A382=400, OR(AND(D382='club records'!$B$19, E382&lt;='club records'!$C$19), AND(D382='club records'!$B$20, E382&lt;='club records'!$C$20), AND(D382='club records'!$B$21, E382&lt;='club records'!$C$21))),"CR"," ")</f>
        <v xml:space="preserve"> </v>
      </c>
      <c r="N382" s="21" t="str">
        <f>IF(AND(A382=800, OR(AND(D382='club records'!$B$22, E382&lt;='club records'!$C$22), AND(D382='club records'!$B$23, E382&lt;='club records'!$C$23), AND(D382='club records'!$B$24, E382&lt;='club records'!$C$24), AND(D382='club records'!$B$25, E382&lt;='club records'!$C$25), AND(D382='club records'!$B$26, E382&lt;='club records'!$C$26))),"CR"," ")</f>
        <v xml:space="preserve"> </v>
      </c>
      <c r="O382" s="21" t="str">
        <f>IF(AND(A382=1200, AND(D382='club records'!$B$28, E382&lt;='club records'!$C$28)),"CR"," ")</f>
        <v xml:space="preserve"> </v>
      </c>
      <c r="P382" s="21" t="str">
        <f>IF(AND(A382=1500, OR(AND(D382='club records'!$B$29, E382&lt;='club records'!$C$29), AND(D382='club records'!$B$30, E382&lt;='club records'!$C$30), AND(D382='club records'!$B$31, E382&lt;='club records'!$C$31), AND(D382='club records'!$B$32, E382&lt;='club records'!$C$32), AND(D382='club records'!$B$33, E382&lt;='club records'!$C$33))),"CR"," ")</f>
        <v xml:space="preserve"> </v>
      </c>
      <c r="Q382" s="21" t="str">
        <f>IF(AND(A382="1M", AND(D382='club records'!$B$37,E382&lt;='club records'!$C$37)),"CR"," ")</f>
        <v xml:space="preserve"> </v>
      </c>
      <c r="R382" s="21" t="str">
        <f>IF(AND(A382=3000, OR(AND(D382='club records'!$B$39, E382&lt;='club records'!$C$39), AND(D382='club records'!$B$40, E382&lt;='club records'!$C$40), AND(D382='club records'!$B$41, E382&lt;='club records'!$C$41))),"CR"," ")</f>
        <v xml:space="preserve"> </v>
      </c>
      <c r="S382" s="21" t="str">
        <f>IF(AND(A382=5000, OR(AND(D382='club records'!$B$42, E382&lt;='club records'!$C$42), AND(D382='club records'!$B$43, E382&lt;='club records'!$C$43))),"CR"," ")</f>
        <v xml:space="preserve"> </v>
      </c>
      <c r="T382" s="21" t="str">
        <f>IF(AND(A382=10000, OR(AND(D382='club records'!$B$44, E382&lt;='club records'!$C$44), AND(D382='club records'!$B$45, E382&lt;='club records'!$C$45))),"CR"," ")</f>
        <v xml:space="preserve"> </v>
      </c>
      <c r="U382" s="22" t="str">
        <f>IF(AND(A382="high jump", OR(AND(D382='club records'!$F$1, E382&gt;='club records'!$G$1), AND(D382='club records'!$F$2, E382&gt;='club records'!$G$2), AND(D382='club records'!$F$3, E382&gt;='club records'!$G$3),AND(D382='club records'!$F$4, E382&gt;='club records'!$G$4), AND(D382='club records'!$F$5, E382&gt;='club records'!$G$5))), "CR", " ")</f>
        <v xml:space="preserve"> </v>
      </c>
      <c r="V382" s="22" t="str">
        <f>IF(AND(A382="long jump", OR(AND(D382='club records'!$F$6, E382&gt;='club records'!$G$6), AND(D382='club records'!$F$7, E382&gt;='club records'!$G$7), AND(D382='club records'!$F$8, E382&gt;='club records'!$G$8), AND(D382='club records'!$F$9, E382&gt;='club records'!$G$9), AND(D382='club records'!$F$10, E382&gt;='club records'!$G$10))), "CR", " ")</f>
        <v xml:space="preserve"> </v>
      </c>
      <c r="W382" s="22" t="str">
        <f>IF(AND(A382="triple jump", OR(AND(D382='club records'!$F$11, E382&gt;='club records'!$G$11), AND(D382='club records'!$F$12, E382&gt;='club records'!$G$12), AND(D382='club records'!$F$13, E382&gt;='club records'!$G$13), AND(D382='club records'!$F$14, E382&gt;='club records'!$G$14), AND(D382='club records'!$F$15, E382&gt;='club records'!$G$15))), "CR", " ")</f>
        <v xml:space="preserve"> </v>
      </c>
      <c r="X382" s="22" t="str">
        <f>IF(AND(A382="pole vault", OR(AND(D382='club records'!$F$16, E382&gt;='club records'!$G$16), AND(D382='club records'!$F$17, E382&gt;='club records'!$G$17), AND(D382='club records'!$F$18, E382&gt;='club records'!$G$18), AND(D382='club records'!$F$19, E382&gt;='club records'!$G$19), AND(D382='club records'!$F$20, E382&gt;='club records'!$G$20))), "CR", " ")</f>
        <v xml:space="preserve"> </v>
      </c>
      <c r="Y382" s="22" t="str">
        <f>IF(AND(A382="discus 0.75", AND(D382='club records'!$F$21, E382&gt;='club records'!$G$21)), "CR", " ")</f>
        <v xml:space="preserve"> </v>
      </c>
      <c r="Z382" s="22" t="str">
        <f>IF(AND(A382="discus 1", OR(AND(D382='club records'!$F$22, E382&gt;='club records'!$G$22), AND(D382='club records'!$F$23, E382&gt;='club records'!$G$23), AND(D382='club records'!$F$24, E382&gt;='club records'!$G$24), AND(D382='club records'!$F$25, E382&gt;='club records'!$G$25))), "CR", " ")</f>
        <v xml:space="preserve"> </v>
      </c>
      <c r="AA382" s="22" t="str">
        <f>IF(AND(A382="hammer 3", OR(AND(D382='club records'!$F$26, E382&gt;='club records'!$G$26), AND(D382='club records'!$F$27, E382&gt;='club records'!$G$27), AND(D382='club records'!$F$28, E382&gt;='club records'!$G$28))), "CR", " ")</f>
        <v xml:space="preserve"> </v>
      </c>
      <c r="AB382" s="22" t="str">
        <f>IF(AND(A382="hammer 4", OR(AND(D382='club records'!$F$29, E382&gt;='club records'!$G$29), AND(D382='club records'!$F$30, E382&gt;='club records'!$G$30))), "CR", " ")</f>
        <v xml:space="preserve"> </v>
      </c>
      <c r="AC382" s="22" t="str">
        <f>IF(AND(A382="javelin 400", AND(D382='club records'!$F$31, E382&gt;='club records'!$G$31)), "CR", " ")</f>
        <v xml:space="preserve"> </v>
      </c>
      <c r="AD382" s="22" t="str">
        <f>IF(AND(A382="javelin 500", OR(AND(D382='club records'!$F$32, E382&gt;='club records'!$G$32), AND(D382='club records'!$F$33, E382&gt;='club records'!$G$33))), "CR", " ")</f>
        <v xml:space="preserve"> </v>
      </c>
      <c r="AE382" s="22" t="str">
        <f>IF(AND(A382="javelin 600", OR(AND(D382='club records'!$F$34, E382&gt;='club records'!$G$34), AND(D382='club records'!$F$35, E382&gt;='club records'!$G$35))), "CR", " ")</f>
        <v xml:space="preserve"> </v>
      </c>
      <c r="AF382" s="22" t="str">
        <f>IF(AND(A382="shot 2.72", AND(D382='club records'!$F$36, E382&gt;='club records'!$G$36)), "CR", " ")</f>
        <v xml:space="preserve"> </v>
      </c>
      <c r="AG382" s="22" t="str">
        <f>IF(AND(A382="shot 3", OR(AND(D382='club records'!$F$37, E382&gt;='club records'!$G$37), AND(D382='club records'!$F$38, E382&gt;='club records'!$G$38))), "CR", " ")</f>
        <v xml:space="preserve"> </v>
      </c>
      <c r="AH382" s="22" t="str">
        <f>IF(AND(A382="shot 4", OR(AND(D382='club records'!$F$39, E382&gt;='club records'!$G$39), AND(D382='club records'!$F$40, E382&gt;='club records'!$G$40))), "CR", " ")</f>
        <v xml:space="preserve"> </v>
      </c>
      <c r="AI382" s="22" t="str">
        <f>IF(AND(A382="70H", AND(D382='club records'!$J$6, E382&lt;='club records'!$K$6)), "CR", " ")</f>
        <v xml:space="preserve"> </v>
      </c>
      <c r="AJ382" s="22" t="str">
        <f>IF(AND(A382="75H", AND(D382='club records'!$J$7, E382&lt;='club records'!$K$7)), "CR", " ")</f>
        <v xml:space="preserve"> </v>
      </c>
      <c r="AK382" s="22" t="str">
        <f>IF(AND(A382="80H", AND(D382='club records'!$J$8, E382&lt;='club records'!$K$8)), "CR", " ")</f>
        <v xml:space="preserve"> </v>
      </c>
      <c r="AL382" s="22" t="str">
        <f>IF(AND(A382="100H", OR(AND(D382='club records'!$J$9, E382&lt;='club records'!$K$9), AND(D382='club records'!$J$10, E382&lt;='club records'!$K$10))), "CR", " ")</f>
        <v xml:space="preserve"> </v>
      </c>
      <c r="AM382" s="22" t="str">
        <f>IF(AND(A382="300H", AND(D382='club records'!$J$11, E382&lt;='club records'!$K$11)), "CR", " ")</f>
        <v xml:space="preserve"> </v>
      </c>
      <c r="AN382" s="22" t="str">
        <f>IF(AND(A382="400H", OR(AND(D382='club records'!$J$12, E382&lt;='club records'!$K$12), AND(D382='club records'!$J$13, E382&lt;='club records'!$K$13), AND(D382='club records'!$J$14, E382&lt;='club records'!$K$14))), "CR", " ")</f>
        <v xml:space="preserve"> </v>
      </c>
      <c r="AO382" s="22" t="str">
        <f>IF(AND(A382="1500SC", OR(AND(D382='club records'!$J$15, E382&lt;='club records'!$K$15), AND(D382='club records'!$J$16, E382&lt;='club records'!$K$16))), "CR", " ")</f>
        <v xml:space="preserve"> </v>
      </c>
      <c r="AP382" s="22" t="str">
        <f>IF(AND(A382="2000SC", OR(AND(D382='club records'!$J$18, E382&lt;='club records'!$K$18), AND(D382='club records'!$J$19, E382&lt;='club records'!$K$19))), "CR", " ")</f>
        <v xml:space="preserve"> </v>
      </c>
      <c r="AQ382" s="22" t="str">
        <f>IF(AND(A382="3000SC", AND(D382='club records'!$J$21, E382&lt;='club records'!$K$21)), "CR", " ")</f>
        <v xml:space="preserve"> </v>
      </c>
      <c r="AR382" s="21" t="str">
        <f>IF(AND(A382="4x100", OR(AND(D382='club records'!$N$1, E382&lt;='club records'!$O$1), AND(D382='club records'!$N$2, E382&lt;='club records'!$O$2), AND(D382='club records'!$N$3, E382&lt;='club records'!$O$3), AND(D382='club records'!$N$4, E382&lt;='club records'!$O$4), AND(D382='club records'!$N$5, E382&lt;='club records'!$O$5))), "CR", " ")</f>
        <v xml:space="preserve"> </v>
      </c>
      <c r="AS382" s="21" t="str">
        <f>IF(AND(A382="4x200", OR(AND(D382='club records'!$N$6, E382&lt;='club records'!$O$6), AND(D382='club records'!$N$7, E382&lt;='club records'!$O$7), AND(D382='club records'!$N$8, E382&lt;='club records'!$O$8), AND(D382='club records'!$N$9, E382&lt;='club records'!$O$9), AND(D382='club records'!$N$10, E382&lt;='club records'!$O$10))), "CR", " ")</f>
        <v xml:space="preserve"> </v>
      </c>
      <c r="AT382" s="21" t="str">
        <f>IF(AND(A382="4x300", OR(AND(D382='club records'!$N$11, E382&lt;='club records'!$O$11), AND(D382='club records'!$N$12, E382&lt;='club records'!$O$12))), "CR", " ")</f>
        <v xml:space="preserve"> </v>
      </c>
      <c r="AU382" s="21" t="str">
        <f>IF(AND(A382="4x400", OR(AND(D382='club records'!$N$13, E382&lt;='club records'!$O$13), AND(D382='club records'!$N$14, E382&lt;='club records'!$O$14), AND(D382='club records'!$N$15, E382&lt;='club records'!$O$15))), "CR", " ")</f>
        <v xml:space="preserve"> </v>
      </c>
      <c r="AV382" s="21" t="str">
        <f>IF(AND(A382="3x800", OR(AND(D382='club records'!$N$16, E382&lt;='club records'!$O$16), AND(D382='club records'!$N$17, E382&lt;='club records'!$O$17), AND(D382='club records'!$N$18, E382&lt;='club records'!$O$18), AND(D382='club records'!$N$19, E382&lt;='club records'!$O$19))), "CR", " ")</f>
        <v xml:space="preserve"> </v>
      </c>
      <c r="AW382" s="21" t="str">
        <f>IF(AND(A382="pentathlon", OR(AND(D382='club records'!$N$21, E382&gt;='club records'!$O$21), AND(D382='club records'!$N$22, E382&gt;='club records'!$O$22), AND(D382='club records'!$N$23, E382&gt;='club records'!$O$23), AND(D382='club records'!$N$24, E382&gt;='club records'!$O$24), AND(D382='club records'!$N$25, E382&gt;='club records'!$O$25))), "CR", " ")</f>
        <v xml:space="preserve"> </v>
      </c>
      <c r="AX382" s="21" t="str">
        <f>IF(AND(A382="heptathlon", OR(AND(D382='club records'!$N$26, E382&gt;='club records'!$O$26), AND(D382='club records'!$N$27, E382&gt;='club records'!$O$27), AND(D382='club records'!$N$28, E382&gt;='club records'!$O$28), )), "CR", " ")</f>
        <v xml:space="preserve"> </v>
      </c>
    </row>
    <row r="383" spans="1:50" ht="15" x14ac:dyDescent="0.25">
      <c r="A383" s="12" t="s">
        <v>43</v>
      </c>
      <c r="B383" s="12" t="s">
        <v>4</v>
      </c>
      <c r="C383" s="12" t="s">
        <v>160</v>
      </c>
      <c r="D383" s="16" t="s">
        <v>50</v>
      </c>
      <c r="E383" s="17">
        <v>12.58</v>
      </c>
      <c r="F383" s="25">
        <v>43638</v>
      </c>
      <c r="G383" s="27" t="s">
        <v>360</v>
      </c>
      <c r="H383" s="12" t="s">
        <v>457</v>
      </c>
      <c r="I383" s="20" t="str">
        <f>IF(OR(K383="CR", J383="CR", L383="CR", M383="CR", N383="CR", O383="CR", P383="CR", Q383="CR", R383="CR", S383="CR",T383="CR", U383="CR", V383="CR", W383="CR", X383="CR", Y383="CR", Z383="CR", AA383="CR", AB383="CR", AC383="CR", AD383="CR", AE383="CR", AF383="CR", AG383="CR", AH383="CR", AI383="CR", AJ383="CR", AK383="CR", AL383="CR", AM383="CR", AN383="CR", AO383="CR", AP383="CR", AQ383="CR", AR383="CR", AS383="CR", AT383="CR", AU383="CR", AV383="CR", AW383="CR", AX383="CR"), "***CLUB RECORD***", "")</f>
        <v>***CLUB RECORD***</v>
      </c>
      <c r="J383" s="21" t="str">
        <f>IF(AND(A383=100, OR(AND(D383='club records'!$B$6, E383&lt;='club records'!$C$6), AND(D383='club records'!$B$7, E383&lt;='club records'!$C$7), AND(D383='club records'!$B$8, E383&lt;='club records'!$C$8), AND(D383='club records'!$B$9, E383&lt;='club records'!$C$9), AND(D383='club records'!$B$10, E383&lt;='club records'!$C$10))),"CR"," ")</f>
        <v xml:space="preserve"> </v>
      </c>
      <c r="K383" s="21" t="str">
        <f>IF(AND(A383=200, OR(AND(D383='club records'!$B$11, E383&lt;='club records'!$C$11), AND(D383='club records'!$B$12, E383&lt;='club records'!$C$12), AND(D383='club records'!$B$13, E383&lt;='club records'!$C$13), AND(D383='club records'!$B$14, E383&lt;='club records'!$C$14), AND(D383='club records'!$B$15, E383&lt;='club records'!$C$15))),"CR"," ")</f>
        <v xml:space="preserve"> </v>
      </c>
      <c r="L383" s="21" t="str">
        <f>IF(AND(A383=300, OR(AND(D383='club records'!$B$16, E383&lt;='club records'!$C$16), AND(D383='club records'!$B$17, E383&lt;='club records'!$C$17))),"CR"," ")</f>
        <v xml:space="preserve"> </v>
      </c>
      <c r="M383" s="21" t="str">
        <f>IF(AND(A383=400, OR(AND(D383='club records'!$B$19, E383&lt;='club records'!$C$19), AND(D383='club records'!$B$20, E383&lt;='club records'!$C$20), AND(D383='club records'!$B$21, E383&lt;='club records'!$C$21))),"CR"," ")</f>
        <v xml:space="preserve"> </v>
      </c>
      <c r="N383" s="21" t="str">
        <f>IF(AND(A383=800, OR(AND(D383='club records'!$B$22, E383&lt;='club records'!$C$22), AND(D383='club records'!$B$23, E383&lt;='club records'!$C$23), AND(D383='club records'!$B$24, E383&lt;='club records'!$C$24), AND(D383='club records'!$B$25, E383&lt;='club records'!$C$25), AND(D383='club records'!$B$26, E383&lt;='club records'!$C$26))),"CR"," ")</f>
        <v xml:space="preserve"> </v>
      </c>
      <c r="O383" s="21" t="str">
        <f>IF(AND(A383=1200, AND(D383='club records'!$B$28, E383&lt;='club records'!$C$28)),"CR"," ")</f>
        <v xml:space="preserve"> </v>
      </c>
      <c r="P383" s="21" t="str">
        <f>IF(AND(A383=1500, OR(AND(D383='club records'!$B$29, E383&lt;='club records'!$C$29), AND(D383='club records'!$B$30, E383&lt;='club records'!$C$30), AND(D383='club records'!$B$31, E383&lt;='club records'!$C$31), AND(D383='club records'!$B$32, E383&lt;='club records'!$C$32), AND(D383='club records'!$B$33, E383&lt;='club records'!$C$33))),"CR"," ")</f>
        <v xml:space="preserve"> </v>
      </c>
      <c r="Q383" s="21" t="str">
        <f>IF(AND(A383="1M", AND(D383='club records'!$B$37,E383&lt;='club records'!$C$37)),"CR"," ")</f>
        <v xml:space="preserve"> </v>
      </c>
      <c r="R383" s="21" t="str">
        <f>IF(AND(A383=3000, OR(AND(D383='club records'!$B$39, E383&lt;='club records'!$C$39), AND(D383='club records'!$B$40, E383&lt;='club records'!$C$40), AND(D383='club records'!$B$41, E383&lt;='club records'!$C$41))),"CR"," ")</f>
        <v xml:space="preserve"> </v>
      </c>
      <c r="S383" s="21" t="str">
        <f>IF(AND(A383=5000, OR(AND(D383='club records'!$B$42, E383&lt;='club records'!$C$42), AND(D383='club records'!$B$43, E383&lt;='club records'!$C$43))),"CR"," ")</f>
        <v xml:space="preserve"> </v>
      </c>
      <c r="T383" s="21" t="str">
        <f>IF(AND(A383=10000, OR(AND(D383='club records'!$B$44, E383&lt;='club records'!$C$44), AND(D383='club records'!$B$45, E383&lt;='club records'!$C$45))),"CR"," ")</f>
        <v xml:space="preserve"> </v>
      </c>
      <c r="U383" s="22" t="str">
        <f>IF(AND(A383="high jump", OR(AND(D383='club records'!$F$1, E383&gt;='club records'!$G$1), AND(D383='club records'!$F$2, E383&gt;='club records'!$G$2), AND(D383='club records'!$F$3, E383&gt;='club records'!$G$3),AND(D383='club records'!$F$4, E383&gt;='club records'!$G$4), AND(D383='club records'!$F$5, E383&gt;='club records'!$G$5))), "CR", " ")</f>
        <v xml:space="preserve"> </v>
      </c>
      <c r="V383" s="22" t="str">
        <f>IF(AND(A383="long jump", OR(AND(D383='club records'!$F$6, E383&gt;='club records'!$G$6), AND(D383='club records'!$F$7, E383&gt;='club records'!$G$7), AND(D383='club records'!$F$8, E383&gt;='club records'!$G$8), AND(D383='club records'!$F$9, E383&gt;='club records'!$G$9), AND(D383='club records'!$F$10, E383&gt;='club records'!$G$10))), "CR", " ")</f>
        <v xml:space="preserve"> </v>
      </c>
      <c r="W383" s="22" t="str">
        <f>IF(AND(A383="triple jump", OR(AND(D383='club records'!$F$11, E383&gt;='club records'!$G$11), AND(D383='club records'!$F$12, E383&gt;='club records'!$G$12), AND(D383='club records'!$F$13, E383&gt;='club records'!$G$13), AND(D383='club records'!$F$14, E383&gt;='club records'!$G$14), AND(D383='club records'!$F$15, E383&gt;='club records'!$G$15))), "CR", " ")</f>
        <v>CR</v>
      </c>
      <c r="X383" s="22" t="str">
        <f>IF(AND(A383="pole vault", OR(AND(D383='club records'!$F$16, E383&gt;='club records'!$G$16), AND(D383='club records'!$F$17, E383&gt;='club records'!$G$17), AND(D383='club records'!$F$18, E383&gt;='club records'!$G$18), AND(D383='club records'!$F$19, E383&gt;='club records'!$G$19), AND(D383='club records'!$F$20, E383&gt;='club records'!$G$20))), "CR", " ")</f>
        <v xml:space="preserve"> </v>
      </c>
      <c r="Y383" s="22" t="str">
        <f>IF(AND(A383="discus 0.75", AND(D383='club records'!$F$21, E383&gt;='club records'!$G$21)), "CR", " ")</f>
        <v xml:space="preserve"> </v>
      </c>
      <c r="Z383" s="22" t="str">
        <f>IF(AND(A383="discus 1", OR(AND(D383='club records'!$F$22, E383&gt;='club records'!$G$22), AND(D383='club records'!$F$23, E383&gt;='club records'!$G$23), AND(D383='club records'!$F$24, E383&gt;='club records'!$G$24), AND(D383='club records'!$F$25, E383&gt;='club records'!$G$25))), "CR", " ")</f>
        <v xml:space="preserve"> </v>
      </c>
      <c r="AA383" s="22" t="str">
        <f>IF(AND(A383="hammer 3", OR(AND(D383='club records'!$F$26, E383&gt;='club records'!$G$26), AND(D383='club records'!$F$27, E383&gt;='club records'!$G$27), AND(D383='club records'!$F$28, E383&gt;='club records'!$G$28))), "CR", " ")</f>
        <v xml:space="preserve"> </v>
      </c>
      <c r="AB383" s="22" t="str">
        <f>IF(AND(A383="hammer 4", OR(AND(D383='club records'!$F$29, E383&gt;='club records'!$G$29), AND(D383='club records'!$F$30, E383&gt;='club records'!$G$30))), "CR", " ")</f>
        <v xml:space="preserve"> </v>
      </c>
      <c r="AC383" s="22" t="str">
        <f>IF(AND(A383="javelin 400", AND(D383='club records'!$F$31, E383&gt;='club records'!$G$31)), "CR", " ")</f>
        <v xml:space="preserve"> </v>
      </c>
      <c r="AD383" s="22" t="str">
        <f>IF(AND(A383="javelin 500", OR(AND(D383='club records'!$F$32, E383&gt;='club records'!$G$32), AND(D383='club records'!$F$33, E383&gt;='club records'!$G$33))), "CR", " ")</f>
        <v xml:space="preserve"> </v>
      </c>
      <c r="AE383" s="22" t="str">
        <f>IF(AND(A383="javelin 600", OR(AND(D383='club records'!$F$34, E383&gt;='club records'!$G$34), AND(D383='club records'!$F$35, E383&gt;='club records'!$G$35))), "CR", " ")</f>
        <v xml:space="preserve"> </v>
      </c>
      <c r="AF383" s="22" t="str">
        <f>IF(AND(A383="shot 2.72", AND(D383='club records'!$F$36, E383&gt;='club records'!$G$36)), "CR", " ")</f>
        <v xml:space="preserve"> </v>
      </c>
      <c r="AG383" s="22" t="str">
        <f>IF(AND(A383="shot 3", OR(AND(D383='club records'!$F$37, E383&gt;='club records'!$G$37), AND(D383='club records'!$F$38, E383&gt;='club records'!$G$38))), "CR", " ")</f>
        <v xml:space="preserve"> </v>
      </c>
      <c r="AH383" s="22" t="str">
        <f>IF(AND(A383="shot 4", OR(AND(D383='club records'!$F$39, E383&gt;='club records'!$G$39), AND(D383='club records'!$F$40, E383&gt;='club records'!$G$40))), "CR", " ")</f>
        <v xml:space="preserve"> </v>
      </c>
      <c r="AI383" s="22" t="str">
        <f>IF(AND(A383="70H", AND(D383='club records'!$J$6, E383&lt;='club records'!$K$6)), "CR", " ")</f>
        <v xml:space="preserve"> </v>
      </c>
      <c r="AJ383" s="22" t="str">
        <f>IF(AND(A383="75H", AND(D383='club records'!$J$7, E383&lt;='club records'!$K$7)), "CR", " ")</f>
        <v xml:space="preserve"> </v>
      </c>
      <c r="AK383" s="22" t="str">
        <f>IF(AND(A383="80H", AND(D383='club records'!$J$8, E383&lt;='club records'!$K$8)), "CR", " ")</f>
        <v xml:space="preserve"> </v>
      </c>
      <c r="AL383" s="22" t="str">
        <f>IF(AND(A383="100H", OR(AND(D383='club records'!$J$9, E383&lt;='club records'!$K$9), AND(D383='club records'!$J$10, E383&lt;='club records'!$K$10))), "CR", " ")</f>
        <v xml:space="preserve"> </v>
      </c>
      <c r="AM383" s="22" t="str">
        <f>IF(AND(A383="300H", AND(D383='club records'!$J$11, E383&lt;='club records'!$K$11)), "CR", " ")</f>
        <v xml:space="preserve"> </v>
      </c>
      <c r="AN383" s="22" t="str">
        <f>IF(AND(A383="400H", OR(AND(D383='club records'!$J$12, E383&lt;='club records'!$K$12), AND(D383='club records'!$J$13, E383&lt;='club records'!$K$13), AND(D383='club records'!$J$14, E383&lt;='club records'!$K$14))), "CR", " ")</f>
        <v xml:space="preserve"> </v>
      </c>
      <c r="AO383" s="22" t="str">
        <f>IF(AND(A383="1500SC", OR(AND(D383='club records'!$J$15, E383&lt;='club records'!$K$15), AND(D383='club records'!$J$16, E383&lt;='club records'!$K$16))), "CR", " ")</f>
        <v xml:space="preserve"> </v>
      </c>
      <c r="AP383" s="22" t="str">
        <f>IF(AND(A383="2000SC", OR(AND(D383='club records'!$J$18, E383&lt;='club records'!$K$18), AND(D383='club records'!$J$19, E383&lt;='club records'!$K$19))), "CR", " ")</f>
        <v xml:space="preserve"> </v>
      </c>
      <c r="AQ383" s="22" t="str">
        <f>IF(AND(A383="3000SC", AND(D383='club records'!$J$21, E383&lt;='club records'!$K$21)), "CR", " ")</f>
        <v xml:space="preserve"> </v>
      </c>
      <c r="AR383" s="21" t="str">
        <f>IF(AND(A383="4x100", OR(AND(D383='club records'!$N$1, E383&lt;='club records'!$O$1), AND(D383='club records'!$N$2, E383&lt;='club records'!$O$2), AND(D383='club records'!$N$3, E383&lt;='club records'!$O$3), AND(D383='club records'!$N$4, E383&lt;='club records'!$O$4), AND(D383='club records'!$N$5, E383&lt;='club records'!$O$5))), "CR", " ")</f>
        <v xml:space="preserve"> </v>
      </c>
      <c r="AS383" s="21" t="str">
        <f>IF(AND(A383="4x200", OR(AND(D383='club records'!$N$6, E383&lt;='club records'!$O$6), AND(D383='club records'!$N$7, E383&lt;='club records'!$O$7), AND(D383='club records'!$N$8, E383&lt;='club records'!$O$8), AND(D383='club records'!$N$9, E383&lt;='club records'!$O$9), AND(D383='club records'!$N$10, E383&lt;='club records'!$O$10))), "CR", " ")</f>
        <v xml:space="preserve"> </v>
      </c>
      <c r="AT383" s="21" t="str">
        <f>IF(AND(A383="4x300", OR(AND(D383='club records'!$N$11, E383&lt;='club records'!$O$11), AND(D383='club records'!$N$12, E383&lt;='club records'!$O$12))), "CR", " ")</f>
        <v xml:space="preserve"> </v>
      </c>
      <c r="AU383" s="21" t="str">
        <f>IF(AND(A383="4x400", OR(AND(D383='club records'!$N$13, E383&lt;='club records'!$O$13), AND(D383='club records'!$N$14, E383&lt;='club records'!$O$14), AND(D383='club records'!$N$15, E383&lt;='club records'!$O$15))), "CR", " ")</f>
        <v xml:space="preserve"> </v>
      </c>
      <c r="AV383" s="21" t="str">
        <f>IF(AND(A383="3x800", OR(AND(D383='club records'!$N$16, E383&lt;='club records'!$O$16), AND(D383='club records'!$N$17, E383&lt;='club records'!$O$17), AND(D383='club records'!$N$18, E383&lt;='club records'!$O$18), AND(D383='club records'!$N$19, E383&lt;='club records'!$O$19))), "CR", " ")</f>
        <v xml:space="preserve"> </v>
      </c>
      <c r="AW383" s="21" t="str">
        <f>IF(AND(A383="pentathlon", OR(AND(D383='club records'!$N$21, E383&gt;='club records'!$O$21), AND(D383='club records'!$N$22, E383&gt;='club records'!$O$22), AND(D383='club records'!$N$23, E383&gt;='club records'!$O$23), AND(D383='club records'!$N$24, E383&gt;='club records'!$O$24), AND(D383='club records'!$N$25, E383&gt;='club records'!$O$25))), "CR", " ")</f>
        <v xml:space="preserve"> </v>
      </c>
      <c r="AX383" s="21" t="str">
        <f>IF(AND(A383="heptathlon", OR(AND(D383='club records'!$N$26, E383&gt;='club records'!$O$26), AND(D383='club records'!$N$27, E383&gt;='club records'!$O$27), AND(D383='club records'!$N$28, E383&gt;='club records'!$O$28), )), "CR", " ")</f>
        <v xml:space="preserve"> </v>
      </c>
    </row>
    <row r="384" spans="1:50" ht="15" x14ac:dyDescent="0.25">
      <c r="B384" s="2" t="s">
        <v>226</v>
      </c>
      <c r="C384" s="2" t="s">
        <v>227</v>
      </c>
      <c r="D384" s="13" t="s">
        <v>50</v>
      </c>
      <c r="I384" s="20" t="str">
        <f>IF(OR(K384="CR", J384="CR", L384="CR", M384="CR", N384="CR", O384="CR", P384="CR", Q384="CR", R384="CR", S384="CR",T384="CR", U384="CR", V384="CR", W384="CR", X384="CR", Y384="CR", Z384="CR", AA384="CR", AB384="CR", AC384="CR", AD384="CR", AE384="CR", AF384="CR", AG384="CR", AH384="CR", AI384="CR", AJ384="CR", AK384="CR", AL384="CR", AM384="CR", AN384="CR", AO384="CR", AP384="CR", AQ384="CR", AR384="CR", AS384="CR", AT384="CR", AU384="CR", AV384="CR", AW384="CR", AX384="CR"), "***CLUB RECORD***", "")</f>
        <v/>
      </c>
      <c r="J384" s="21" t="str">
        <f>IF(AND(A384=100, OR(AND(D384='club records'!$B$6, E384&lt;='club records'!$C$6), AND(D384='club records'!$B$7, E384&lt;='club records'!$C$7), AND(D384='club records'!$B$8, E384&lt;='club records'!$C$8), AND(D384='club records'!$B$9, E384&lt;='club records'!$C$9), AND(D384='club records'!$B$10, E384&lt;='club records'!$C$10))),"CR"," ")</f>
        <v xml:space="preserve"> </v>
      </c>
      <c r="K384" s="21" t="str">
        <f>IF(AND(A384=200, OR(AND(D384='club records'!$B$11, E384&lt;='club records'!$C$11), AND(D384='club records'!$B$12, E384&lt;='club records'!$C$12), AND(D384='club records'!$B$13, E384&lt;='club records'!$C$13), AND(D384='club records'!$B$14, E384&lt;='club records'!$C$14), AND(D384='club records'!$B$15, E384&lt;='club records'!$C$15))),"CR"," ")</f>
        <v xml:space="preserve"> </v>
      </c>
      <c r="L384" s="21" t="str">
        <f>IF(AND(A384=300, OR(AND(D384='club records'!$B$16, E384&lt;='club records'!$C$16), AND(D384='club records'!$B$17, E384&lt;='club records'!$C$17))),"CR"," ")</f>
        <v xml:space="preserve"> </v>
      </c>
      <c r="M384" s="21" t="str">
        <f>IF(AND(A384=400, OR(AND(D384='club records'!$B$19, E384&lt;='club records'!$C$19), AND(D384='club records'!$B$20, E384&lt;='club records'!$C$20), AND(D384='club records'!$B$21, E384&lt;='club records'!$C$21))),"CR"," ")</f>
        <v xml:space="preserve"> </v>
      </c>
      <c r="N384" s="21" t="str">
        <f>IF(AND(A384=800, OR(AND(D384='club records'!$B$22, E384&lt;='club records'!$C$22), AND(D384='club records'!$B$23, E384&lt;='club records'!$C$23), AND(D384='club records'!$B$24, E384&lt;='club records'!$C$24), AND(D384='club records'!$B$25, E384&lt;='club records'!$C$25), AND(D384='club records'!$B$26, E384&lt;='club records'!$C$26))),"CR"," ")</f>
        <v xml:space="preserve"> </v>
      </c>
      <c r="O384" s="21" t="str">
        <f>IF(AND(A384=1200, AND(D384='club records'!$B$28, E384&lt;='club records'!$C$28)),"CR"," ")</f>
        <v xml:space="preserve"> </v>
      </c>
      <c r="P384" s="21" t="str">
        <f>IF(AND(A384=1500, OR(AND(D384='club records'!$B$29, E384&lt;='club records'!$C$29), AND(D384='club records'!$B$30, E384&lt;='club records'!$C$30), AND(D384='club records'!$B$31, E384&lt;='club records'!$C$31), AND(D384='club records'!$B$32, E384&lt;='club records'!$C$32), AND(D384='club records'!$B$33, E384&lt;='club records'!$C$33))),"CR"," ")</f>
        <v xml:space="preserve"> </v>
      </c>
      <c r="Q384" s="21" t="str">
        <f>IF(AND(A384="1M", AND(D384='club records'!$B$37,E384&lt;='club records'!$C$37)),"CR"," ")</f>
        <v xml:space="preserve"> </v>
      </c>
      <c r="R384" s="21" t="str">
        <f>IF(AND(A384=3000, OR(AND(D384='club records'!$B$39, E384&lt;='club records'!$C$39), AND(D384='club records'!$B$40, E384&lt;='club records'!$C$40), AND(D384='club records'!$B$41, E384&lt;='club records'!$C$41))),"CR"," ")</f>
        <v xml:space="preserve"> </v>
      </c>
      <c r="S384" s="21" t="str">
        <f>IF(AND(A384=5000, OR(AND(D384='club records'!$B$42, E384&lt;='club records'!$C$42), AND(D384='club records'!$B$43, E384&lt;='club records'!$C$43))),"CR"," ")</f>
        <v xml:space="preserve"> </v>
      </c>
      <c r="T384" s="21" t="str">
        <f>IF(AND(A384=10000, OR(AND(D384='club records'!$B$44, E384&lt;='club records'!$C$44), AND(D384='club records'!$B$45, E384&lt;='club records'!$C$45))),"CR"," ")</f>
        <v xml:space="preserve"> </v>
      </c>
      <c r="U384" s="22" t="str">
        <f>IF(AND(A384="high jump", OR(AND(D384='club records'!$F$1, E384&gt;='club records'!$G$1), AND(D384='club records'!$F$2, E384&gt;='club records'!$G$2), AND(D384='club records'!$F$3, E384&gt;='club records'!$G$3),AND(D384='club records'!$F$4, E384&gt;='club records'!$G$4), AND(D384='club records'!$F$5, E384&gt;='club records'!$G$5))), "CR", " ")</f>
        <v xml:space="preserve"> </v>
      </c>
      <c r="V384" s="22" t="str">
        <f>IF(AND(A384="long jump", OR(AND(D384='club records'!$F$6, E384&gt;='club records'!$G$6), AND(D384='club records'!$F$7, E384&gt;='club records'!$G$7), AND(D384='club records'!$F$8, E384&gt;='club records'!$G$8), AND(D384='club records'!$F$9, E384&gt;='club records'!$G$9), AND(D384='club records'!$F$10, E384&gt;='club records'!$G$10))), "CR", " ")</f>
        <v xml:space="preserve"> </v>
      </c>
      <c r="W384" s="22" t="str">
        <f>IF(AND(A384="triple jump", OR(AND(D384='club records'!$F$11, E384&gt;='club records'!$G$11), AND(D384='club records'!$F$12, E384&gt;='club records'!$G$12), AND(D384='club records'!$F$13, E384&gt;='club records'!$G$13), AND(D384='club records'!$F$14, E384&gt;='club records'!$G$14), AND(D384='club records'!$F$15, E384&gt;='club records'!$G$15))), "CR", " ")</f>
        <v xml:space="preserve"> </v>
      </c>
      <c r="X384" s="22" t="str">
        <f>IF(AND(A384="pole vault", OR(AND(D384='club records'!$F$16, E384&gt;='club records'!$G$16), AND(D384='club records'!$F$17, E384&gt;='club records'!$G$17), AND(D384='club records'!$F$18, E384&gt;='club records'!$G$18), AND(D384='club records'!$F$19, E384&gt;='club records'!$G$19), AND(D384='club records'!$F$20, E384&gt;='club records'!$G$20))), "CR", " ")</f>
        <v xml:space="preserve"> </v>
      </c>
      <c r="Y384" s="22" t="str">
        <f>IF(AND(A384="discus 0.75", AND(D384='club records'!$F$21, E384&gt;='club records'!$G$21)), "CR", " ")</f>
        <v xml:space="preserve"> </v>
      </c>
      <c r="Z384" s="22" t="str">
        <f>IF(AND(A384="discus 1", OR(AND(D384='club records'!$F$22, E384&gt;='club records'!$G$22), AND(D384='club records'!$F$23, E384&gt;='club records'!$G$23), AND(D384='club records'!$F$24, E384&gt;='club records'!$G$24), AND(D384='club records'!$F$25, E384&gt;='club records'!$G$25))), "CR", " ")</f>
        <v xml:space="preserve"> </v>
      </c>
      <c r="AA384" s="22" t="str">
        <f>IF(AND(A384="hammer 3", OR(AND(D384='club records'!$F$26, E384&gt;='club records'!$G$26), AND(D384='club records'!$F$27, E384&gt;='club records'!$G$27), AND(D384='club records'!$F$28, E384&gt;='club records'!$G$28))), "CR", " ")</f>
        <v xml:space="preserve"> </v>
      </c>
      <c r="AB384" s="22" t="str">
        <f>IF(AND(A384="hammer 4", OR(AND(D384='club records'!$F$29, E384&gt;='club records'!$G$29), AND(D384='club records'!$F$30, E384&gt;='club records'!$G$30))), "CR", " ")</f>
        <v xml:space="preserve"> </v>
      </c>
      <c r="AC384" s="22" t="str">
        <f>IF(AND(A384="javelin 400", AND(D384='club records'!$F$31, E384&gt;='club records'!$G$31)), "CR", " ")</f>
        <v xml:space="preserve"> </v>
      </c>
      <c r="AD384" s="22" t="str">
        <f>IF(AND(A384="javelin 500", OR(AND(D384='club records'!$F$32, E384&gt;='club records'!$G$32), AND(D384='club records'!$F$33, E384&gt;='club records'!$G$33))), "CR", " ")</f>
        <v xml:space="preserve"> </v>
      </c>
      <c r="AE384" s="22" t="str">
        <f>IF(AND(A384="javelin 600", OR(AND(D384='club records'!$F$34, E384&gt;='club records'!$G$34), AND(D384='club records'!$F$35, E384&gt;='club records'!$G$35))), "CR", " ")</f>
        <v xml:space="preserve"> </v>
      </c>
      <c r="AF384" s="22" t="str">
        <f>IF(AND(A384="shot 2.72", AND(D384='club records'!$F$36, E384&gt;='club records'!$G$36)), "CR", " ")</f>
        <v xml:space="preserve"> </v>
      </c>
      <c r="AG384" s="22" t="str">
        <f>IF(AND(A384="shot 3", OR(AND(D384='club records'!$F$37, E384&gt;='club records'!$G$37), AND(D384='club records'!$F$38, E384&gt;='club records'!$G$38))), "CR", " ")</f>
        <v xml:space="preserve"> </v>
      </c>
      <c r="AH384" s="22" t="str">
        <f>IF(AND(A384="shot 4", OR(AND(D384='club records'!$F$39, E384&gt;='club records'!$G$39), AND(D384='club records'!$F$40, E384&gt;='club records'!$G$40))), "CR", " ")</f>
        <v xml:space="preserve"> </v>
      </c>
      <c r="AI384" s="22" t="str">
        <f>IF(AND(A384="70H", AND(D384='club records'!$J$6, E384&lt;='club records'!$K$6)), "CR", " ")</f>
        <v xml:space="preserve"> </v>
      </c>
      <c r="AJ384" s="22" t="str">
        <f>IF(AND(A384="75H", AND(D384='club records'!$J$7, E384&lt;='club records'!$K$7)), "CR", " ")</f>
        <v xml:space="preserve"> </v>
      </c>
      <c r="AK384" s="22" t="str">
        <f>IF(AND(A384="80H", AND(D384='club records'!$J$8, E384&lt;='club records'!$K$8)), "CR", " ")</f>
        <v xml:space="preserve"> </v>
      </c>
      <c r="AL384" s="22" t="str">
        <f>IF(AND(A384="100H", OR(AND(D384='club records'!$J$9, E384&lt;='club records'!$K$9), AND(D384='club records'!$J$10, E384&lt;='club records'!$K$10))), "CR", " ")</f>
        <v xml:space="preserve"> </v>
      </c>
      <c r="AM384" s="22" t="str">
        <f>IF(AND(A384="300H", AND(D384='club records'!$J$11, E384&lt;='club records'!$K$11)), "CR", " ")</f>
        <v xml:space="preserve"> </v>
      </c>
      <c r="AN384" s="22" t="str">
        <f>IF(AND(A384="400H", OR(AND(D384='club records'!$J$12, E384&lt;='club records'!$K$12), AND(D384='club records'!$J$13, E384&lt;='club records'!$K$13), AND(D384='club records'!$J$14, E384&lt;='club records'!$K$14))), "CR", " ")</f>
        <v xml:space="preserve"> </v>
      </c>
      <c r="AO384" s="22" t="str">
        <f>IF(AND(A384="1500SC", OR(AND(D384='club records'!$J$15, E384&lt;='club records'!$K$15), AND(D384='club records'!$J$16, E384&lt;='club records'!$K$16))), "CR", " ")</f>
        <v xml:space="preserve"> </v>
      </c>
      <c r="AP384" s="22" t="str">
        <f>IF(AND(A384="2000SC", OR(AND(D384='club records'!$J$18, E384&lt;='club records'!$K$18), AND(D384='club records'!$J$19, E384&lt;='club records'!$K$19))), "CR", " ")</f>
        <v xml:space="preserve"> </v>
      </c>
      <c r="AQ384" s="22" t="str">
        <f>IF(AND(A384="3000SC", AND(D384='club records'!$J$21, E384&lt;='club records'!$K$21)), "CR", " ")</f>
        <v xml:space="preserve"> </v>
      </c>
      <c r="AR384" s="21" t="str">
        <f>IF(AND(A384="4x100", OR(AND(D384='club records'!$N$1, E384&lt;='club records'!$O$1), AND(D384='club records'!$N$2, E384&lt;='club records'!$O$2), AND(D384='club records'!$N$3, E384&lt;='club records'!$O$3), AND(D384='club records'!$N$4, E384&lt;='club records'!$O$4), AND(D384='club records'!$N$5, E384&lt;='club records'!$O$5))), "CR", " ")</f>
        <v xml:space="preserve"> </v>
      </c>
      <c r="AS384" s="21" t="str">
        <f>IF(AND(A384="4x200", OR(AND(D384='club records'!$N$6, E384&lt;='club records'!$O$6), AND(D384='club records'!$N$7, E384&lt;='club records'!$O$7), AND(D384='club records'!$N$8, E384&lt;='club records'!$O$8), AND(D384='club records'!$N$9, E384&lt;='club records'!$O$9), AND(D384='club records'!$N$10, E384&lt;='club records'!$O$10))), "CR", " ")</f>
        <v xml:space="preserve"> </v>
      </c>
      <c r="AT384" s="21" t="str">
        <f>IF(AND(A384="4x300", OR(AND(D384='club records'!$N$11, E384&lt;='club records'!$O$11), AND(D384='club records'!$N$12, E384&lt;='club records'!$O$12))), "CR", " ")</f>
        <v xml:space="preserve"> </v>
      </c>
      <c r="AU384" s="21" t="str">
        <f>IF(AND(A384="4x400", OR(AND(D384='club records'!$N$13, E384&lt;='club records'!$O$13), AND(D384='club records'!$N$14, E384&lt;='club records'!$O$14), AND(D384='club records'!$N$15, E384&lt;='club records'!$O$15))), "CR", " ")</f>
        <v xml:space="preserve"> </v>
      </c>
      <c r="AV384" s="21" t="str">
        <f>IF(AND(A384="3x800", OR(AND(D384='club records'!$N$16, E384&lt;='club records'!$O$16), AND(D384='club records'!$N$17, E384&lt;='club records'!$O$17), AND(D384='club records'!$N$18, E384&lt;='club records'!$O$18), AND(D384='club records'!$N$19, E384&lt;='club records'!$O$19))), "CR", " ")</f>
        <v xml:space="preserve"> </v>
      </c>
      <c r="AW384" s="21" t="str">
        <f>IF(AND(A384="pentathlon", OR(AND(D384='club records'!$N$21, E384&gt;='club records'!$O$21), AND(D384='club records'!$N$22, E384&gt;='club records'!$O$22), AND(D384='club records'!$N$23, E384&gt;='club records'!$O$23), AND(D384='club records'!$N$24, E384&gt;='club records'!$O$24), AND(D384='club records'!$N$25, E384&gt;='club records'!$O$25))), "CR", " ")</f>
        <v xml:space="preserve"> </v>
      </c>
      <c r="AX384" s="21" t="str">
        <f>IF(AND(A384="heptathlon", OR(AND(D384='club records'!$N$26, E384&gt;='club records'!$O$26), AND(D384='club records'!$N$27, E384&gt;='club records'!$O$27), AND(D384='club records'!$N$28, E384&gt;='club records'!$O$28), )), "CR", " ")</f>
        <v xml:space="preserve"> </v>
      </c>
    </row>
    <row r="385" spans="1:50" ht="15" x14ac:dyDescent="0.25">
      <c r="B385" s="2" t="s">
        <v>77</v>
      </c>
      <c r="C385" s="2" t="s">
        <v>115</v>
      </c>
      <c r="D385" s="13" t="s">
        <v>50</v>
      </c>
      <c r="F385" s="23"/>
      <c r="I385" s="20" t="str">
        <f>IF(OR(K385="CR", J385="CR", L385="CR", M385="CR", N385="CR", O385="CR", P385="CR", Q385="CR", R385="CR", S385="CR",T385="CR", U385="CR", V385="CR", W385="CR", X385="CR", Y385="CR", Z385="CR", AA385="CR", AB385="CR", AC385="CR", AD385="CR", AE385="CR", AF385="CR", AG385="CR", AH385="CR", AI385="CR", AJ385="CR", AK385="CR", AL385="CR", AM385="CR", AN385="CR", AO385="CR", AP385="CR", AQ385="CR", AR385="CR", AS385="CR", AT385="CR", AU385="CR", AV385="CR", AW385="CR", AX385="CR"), "***CLUB RECORD***", "")</f>
        <v/>
      </c>
      <c r="J385" s="21" t="str">
        <f>IF(AND(A385=100, OR(AND(D385='club records'!$B$6, E385&lt;='club records'!$C$6), AND(D385='club records'!$B$7, E385&lt;='club records'!$C$7), AND(D385='club records'!$B$8, E385&lt;='club records'!$C$8), AND(D385='club records'!$B$9, E385&lt;='club records'!$C$9), AND(D385='club records'!$B$10, E385&lt;='club records'!$C$10))),"CR"," ")</f>
        <v xml:space="preserve"> </v>
      </c>
      <c r="K385" s="21" t="str">
        <f>IF(AND(A385=200, OR(AND(D385='club records'!$B$11, E385&lt;='club records'!$C$11), AND(D385='club records'!$B$12, E385&lt;='club records'!$C$12), AND(D385='club records'!$B$13, E385&lt;='club records'!$C$13), AND(D385='club records'!$B$14, E385&lt;='club records'!$C$14), AND(D385='club records'!$B$15, E385&lt;='club records'!$C$15))),"CR"," ")</f>
        <v xml:space="preserve"> </v>
      </c>
      <c r="L385" s="21" t="str">
        <f>IF(AND(A385=300, OR(AND(D385='club records'!$B$16, E385&lt;='club records'!$C$16), AND(D385='club records'!$B$17, E385&lt;='club records'!$C$17))),"CR"," ")</f>
        <v xml:space="preserve"> </v>
      </c>
      <c r="M385" s="21" t="str">
        <f>IF(AND(A385=400, OR(AND(D385='club records'!$B$19, E385&lt;='club records'!$C$19), AND(D385='club records'!$B$20, E385&lt;='club records'!$C$20), AND(D385='club records'!$B$21, E385&lt;='club records'!$C$21))),"CR"," ")</f>
        <v xml:space="preserve"> </v>
      </c>
      <c r="N385" s="21" t="str">
        <f>IF(AND(A385=800, OR(AND(D385='club records'!$B$22, E385&lt;='club records'!$C$22), AND(D385='club records'!$B$23, E385&lt;='club records'!$C$23), AND(D385='club records'!$B$24, E385&lt;='club records'!$C$24), AND(D385='club records'!$B$25, E385&lt;='club records'!$C$25), AND(D385='club records'!$B$26, E385&lt;='club records'!$C$26))),"CR"," ")</f>
        <v xml:space="preserve"> </v>
      </c>
      <c r="O385" s="21" t="str">
        <f>IF(AND(A385=1200, AND(D385='club records'!$B$28, E385&lt;='club records'!$C$28)),"CR"," ")</f>
        <v xml:space="preserve"> </v>
      </c>
      <c r="P385" s="21" t="str">
        <f>IF(AND(A385=1500, OR(AND(D385='club records'!$B$29, E385&lt;='club records'!$C$29), AND(D385='club records'!$B$30, E385&lt;='club records'!$C$30), AND(D385='club records'!$B$31, E385&lt;='club records'!$C$31), AND(D385='club records'!$B$32, E385&lt;='club records'!$C$32), AND(D385='club records'!$B$33, E385&lt;='club records'!$C$33))),"CR"," ")</f>
        <v xml:space="preserve"> </v>
      </c>
      <c r="Q385" s="21" t="str">
        <f>IF(AND(A385="1M", AND(D385='club records'!$B$37,E385&lt;='club records'!$C$37)),"CR"," ")</f>
        <v xml:space="preserve"> </v>
      </c>
      <c r="R385" s="21" t="str">
        <f>IF(AND(A385=3000, OR(AND(D385='club records'!$B$39, E385&lt;='club records'!$C$39), AND(D385='club records'!$B$40, E385&lt;='club records'!$C$40), AND(D385='club records'!$B$41, E385&lt;='club records'!$C$41))),"CR"," ")</f>
        <v xml:space="preserve"> </v>
      </c>
      <c r="S385" s="21" t="str">
        <f>IF(AND(A385=5000, OR(AND(D385='club records'!$B$42, E385&lt;='club records'!$C$42), AND(D385='club records'!$B$43, E385&lt;='club records'!$C$43))),"CR"," ")</f>
        <v xml:space="preserve"> </v>
      </c>
      <c r="T385" s="21" t="str">
        <f>IF(AND(A385=10000, OR(AND(D385='club records'!$B$44, E385&lt;='club records'!$C$44), AND(D385='club records'!$B$45, E385&lt;='club records'!$C$45))),"CR"," ")</f>
        <v xml:space="preserve"> </v>
      </c>
      <c r="U385" s="22" t="str">
        <f>IF(AND(A385="high jump", OR(AND(D385='club records'!$F$1, E385&gt;='club records'!$G$1), AND(D385='club records'!$F$2, E385&gt;='club records'!$G$2), AND(D385='club records'!$F$3, E385&gt;='club records'!$G$3),AND(D385='club records'!$F$4, E385&gt;='club records'!$G$4), AND(D385='club records'!$F$5, E385&gt;='club records'!$G$5))), "CR", " ")</f>
        <v xml:space="preserve"> </v>
      </c>
      <c r="V385" s="22" t="str">
        <f>IF(AND(A385="long jump", OR(AND(D385='club records'!$F$6, E385&gt;='club records'!$G$6), AND(D385='club records'!$F$7, E385&gt;='club records'!$G$7), AND(D385='club records'!$F$8, E385&gt;='club records'!$G$8), AND(D385='club records'!$F$9, E385&gt;='club records'!$G$9), AND(D385='club records'!$F$10, E385&gt;='club records'!$G$10))), "CR", " ")</f>
        <v xml:space="preserve"> </v>
      </c>
      <c r="W385" s="22" t="str">
        <f>IF(AND(A385="triple jump", OR(AND(D385='club records'!$F$11, E385&gt;='club records'!$G$11), AND(D385='club records'!$F$12, E385&gt;='club records'!$G$12), AND(D385='club records'!$F$13, E385&gt;='club records'!$G$13), AND(D385='club records'!$F$14, E385&gt;='club records'!$G$14), AND(D385='club records'!$F$15, E385&gt;='club records'!$G$15))), "CR", " ")</f>
        <v xml:space="preserve"> </v>
      </c>
      <c r="X385" s="22" t="str">
        <f>IF(AND(A385="pole vault", OR(AND(D385='club records'!$F$16, E385&gt;='club records'!$G$16), AND(D385='club records'!$F$17, E385&gt;='club records'!$G$17), AND(D385='club records'!$F$18, E385&gt;='club records'!$G$18), AND(D385='club records'!$F$19, E385&gt;='club records'!$G$19), AND(D385='club records'!$F$20, E385&gt;='club records'!$G$20))), "CR", " ")</f>
        <v xml:space="preserve"> </v>
      </c>
      <c r="Y385" s="22" t="str">
        <f>IF(AND(A385="discus 0.75", AND(D385='club records'!$F$21, E385&gt;='club records'!$G$21)), "CR", " ")</f>
        <v xml:space="preserve"> </v>
      </c>
      <c r="Z385" s="22" t="str">
        <f>IF(AND(A385="discus 1", OR(AND(D385='club records'!$F$22, E385&gt;='club records'!$G$22), AND(D385='club records'!$F$23, E385&gt;='club records'!$G$23), AND(D385='club records'!$F$24, E385&gt;='club records'!$G$24), AND(D385='club records'!$F$25, E385&gt;='club records'!$G$25))), "CR", " ")</f>
        <v xml:space="preserve"> </v>
      </c>
      <c r="AA385" s="22" t="str">
        <f>IF(AND(A385="hammer 3", OR(AND(D385='club records'!$F$26, E385&gt;='club records'!$G$26), AND(D385='club records'!$F$27, E385&gt;='club records'!$G$27), AND(D385='club records'!$F$28, E385&gt;='club records'!$G$28))), "CR", " ")</f>
        <v xml:space="preserve"> </v>
      </c>
      <c r="AB385" s="22" t="str">
        <f>IF(AND(A385="hammer 4", OR(AND(D385='club records'!$F$29, E385&gt;='club records'!$G$29), AND(D385='club records'!$F$30, E385&gt;='club records'!$G$30))), "CR", " ")</f>
        <v xml:space="preserve"> </v>
      </c>
      <c r="AC385" s="22" t="str">
        <f>IF(AND(A385="javelin 400", AND(D385='club records'!$F$31, E385&gt;='club records'!$G$31)), "CR", " ")</f>
        <v xml:space="preserve"> </v>
      </c>
      <c r="AD385" s="22" t="str">
        <f>IF(AND(A385="javelin 500", OR(AND(D385='club records'!$F$32, E385&gt;='club records'!$G$32), AND(D385='club records'!$F$33, E385&gt;='club records'!$G$33))), "CR", " ")</f>
        <v xml:space="preserve"> </v>
      </c>
      <c r="AE385" s="22" t="str">
        <f>IF(AND(A385="javelin 600", OR(AND(D385='club records'!$F$34, E385&gt;='club records'!$G$34), AND(D385='club records'!$F$35, E385&gt;='club records'!$G$35))), "CR", " ")</f>
        <v xml:space="preserve"> </v>
      </c>
      <c r="AF385" s="22" t="str">
        <f>IF(AND(A385="shot 2.72", AND(D385='club records'!$F$36, E385&gt;='club records'!$G$36)), "CR", " ")</f>
        <v xml:space="preserve"> </v>
      </c>
      <c r="AG385" s="22" t="str">
        <f>IF(AND(A385="shot 3", OR(AND(D385='club records'!$F$37, E385&gt;='club records'!$G$37), AND(D385='club records'!$F$38, E385&gt;='club records'!$G$38))), "CR", " ")</f>
        <v xml:space="preserve"> </v>
      </c>
      <c r="AH385" s="22" t="str">
        <f>IF(AND(A385="shot 4", OR(AND(D385='club records'!$F$39, E385&gt;='club records'!$G$39), AND(D385='club records'!$F$40, E385&gt;='club records'!$G$40))), "CR", " ")</f>
        <v xml:space="preserve"> </v>
      </c>
      <c r="AI385" s="22" t="str">
        <f>IF(AND(A385="70H", AND(D385='club records'!$J$6, E385&lt;='club records'!$K$6)), "CR", " ")</f>
        <v xml:space="preserve"> </v>
      </c>
      <c r="AJ385" s="22" t="str">
        <f>IF(AND(A385="75H", AND(D385='club records'!$J$7, E385&lt;='club records'!$K$7)), "CR", " ")</f>
        <v xml:space="preserve"> </v>
      </c>
      <c r="AK385" s="22" t="str">
        <f>IF(AND(A385="80H", AND(D385='club records'!$J$8, E385&lt;='club records'!$K$8)), "CR", " ")</f>
        <v xml:space="preserve"> </v>
      </c>
      <c r="AL385" s="22" t="str">
        <f>IF(AND(A385="100H", OR(AND(D385='club records'!$J$9, E385&lt;='club records'!$K$9), AND(D385='club records'!$J$10, E385&lt;='club records'!$K$10))), "CR", " ")</f>
        <v xml:space="preserve"> </v>
      </c>
      <c r="AM385" s="22" t="str">
        <f>IF(AND(A385="300H", AND(D385='club records'!$J$11, E385&lt;='club records'!$K$11)), "CR", " ")</f>
        <v xml:space="preserve"> </v>
      </c>
      <c r="AN385" s="22" t="str">
        <f>IF(AND(A385="400H", OR(AND(D385='club records'!$J$12, E385&lt;='club records'!$K$12), AND(D385='club records'!$J$13, E385&lt;='club records'!$K$13), AND(D385='club records'!$J$14, E385&lt;='club records'!$K$14))), "CR", " ")</f>
        <v xml:space="preserve"> </v>
      </c>
      <c r="AO385" s="22" t="str">
        <f>IF(AND(A385="1500SC", OR(AND(D385='club records'!$J$15, E385&lt;='club records'!$K$15), AND(D385='club records'!$J$16, E385&lt;='club records'!$K$16))), "CR", " ")</f>
        <v xml:space="preserve"> </v>
      </c>
      <c r="AP385" s="22" t="str">
        <f>IF(AND(A385="2000SC", OR(AND(D385='club records'!$J$18, E385&lt;='club records'!$K$18), AND(D385='club records'!$J$19, E385&lt;='club records'!$K$19))), "CR", " ")</f>
        <v xml:space="preserve"> </v>
      </c>
      <c r="AQ385" s="22" t="str">
        <f>IF(AND(A385="3000SC", AND(D385='club records'!$J$21, E385&lt;='club records'!$K$21)), "CR", " ")</f>
        <v xml:space="preserve"> </v>
      </c>
      <c r="AR385" s="21" t="str">
        <f>IF(AND(A385="4x100", OR(AND(D385='club records'!$N$1, E385&lt;='club records'!$O$1), AND(D385='club records'!$N$2, E385&lt;='club records'!$O$2), AND(D385='club records'!$N$3, E385&lt;='club records'!$O$3), AND(D385='club records'!$N$4, E385&lt;='club records'!$O$4), AND(D385='club records'!$N$5, E385&lt;='club records'!$O$5))), "CR", " ")</f>
        <v xml:space="preserve"> </v>
      </c>
      <c r="AS385" s="21" t="str">
        <f>IF(AND(A385="4x200", OR(AND(D385='club records'!$N$6, E385&lt;='club records'!$O$6), AND(D385='club records'!$N$7, E385&lt;='club records'!$O$7), AND(D385='club records'!$N$8, E385&lt;='club records'!$O$8), AND(D385='club records'!$N$9, E385&lt;='club records'!$O$9), AND(D385='club records'!$N$10, E385&lt;='club records'!$O$10))), "CR", " ")</f>
        <v xml:space="preserve"> </v>
      </c>
      <c r="AT385" s="21" t="str">
        <f>IF(AND(A385="4x300", OR(AND(D385='club records'!$N$11, E385&lt;='club records'!$O$11), AND(D385='club records'!$N$12, E385&lt;='club records'!$O$12))), "CR", " ")</f>
        <v xml:space="preserve"> </v>
      </c>
      <c r="AU385" s="21" t="str">
        <f>IF(AND(A385="4x400", OR(AND(D385='club records'!$N$13, E385&lt;='club records'!$O$13), AND(D385='club records'!$N$14, E385&lt;='club records'!$O$14), AND(D385='club records'!$N$15, E385&lt;='club records'!$O$15))), "CR", " ")</f>
        <v xml:space="preserve"> </v>
      </c>
      <c r="AV385" s="21" t="str">
        <f>IF(AND(A385="3x800", OR(AND(D385='club records'!$N$16, E385&lt;='club records'!$O$16), AND(D385='club records'!$N$17, E385&lt;='club records'!$O$17), AND(D385='club records'!$N$18, E385&lt;='club records'!$O$18), AND(D385='club records'!$N$19, E385&lt;='club records'!$O$19))), "CR", " ")</f>
        <v xml:space="preserve"> </v>
      </c>
      <c r="AW385" s="21" t="str">
        <f>IF(AND(A385="pentathlon", OR(AND(D385='club records'!$N$21, E385&gt;='club records'!$O$21), AND(D385='club records'!$N$22, E385&gt;='club records'!$O$22), AND(D385='club records'!$N$23, E385&gt;='club records'!$O$23), AND(D385='club records'!$N$24, E385&gt;='club records'!$O$24), AND(D385='club records'!$N$25, E385&gt;='club records'!$O$25))), "CR", " ")</f>
        <v xml:space="preserve"> </v>
      </c>
      <c r="AX385" s="21" t="str">
        <f>IF(AND(A385="heptathlon", OR(AND(D385='club records'!$N$26, E385&gt;='club records'!$O$26), AND(D385='club records'!$N$27, E385&gt;='club records'!$O$27), AND(D385='club records'!$N$28, E385&gt;='club records'!$O$28), )), "CR", " ")</f>
        <v xml:space="preserve"> </v>
      </c>
    </row>
    <row r="386" spans="1:50" ht="15" x14ac:dyDescent="0.25">
      <c r="B386" s="2" t="s">
        <v>63</v>
      </c>
      <c r="C386" s="2" t="s">
        <v>64</v>
      </c>
      <c r="D386" s="13" t="s">
        <v>50</v>
      </c>
      <c r="I386" s="20" t="str">
        <f>IF(OR(K386="CR", J386="CR", L386="CR", M386="CR", N386="CR", O386="CR", P386="CR", Q386="CR", R386="CR", S386="CR",T386="CR", U386="CR", V386="CR", W386="CR", X386="CR", Y386="CR", Z386="CR", AA386="CR", AB386="CR", AC386="CR", AD386="CR", AE386="CR", AF386="CR", AG386="CR", AH386="CR", AI386="CR", AJ386="CR", AK386="CR", AL386="CR", AM386="CR", AN386="CR", AO386="CR", AP386="CR", AQ386="CR", AR386="CR", AS386="CR", AT386="CR", AU386="CR", AV386="CR", AW386="CR", AX386="CR"), "***CLUB RECORD***", "")</f>
        <v/>
      </c>
      <c r="J386" s="21" t="str">
        <f>IF(AND(A386=100, OR(AND(D386='club records'!$B$6, E386&lt;='club records'!$C$6), AND(D386='club records'!$B$7, E386&lt;='club records'!$C$7), AND(D386='club records'!$B$8, E386&lt;='club records'!$C$8), AND(D386='club records'!$B$9, E386&lt;='club records'!$C$9), AND(D386='club records'!$B$10, E386&lt;='club records'!$C$10))),"CR"," ")</f>
        <v xml:space="preserve"> </v>
      </c>
      <c r="K386" s="21" t="str">
        <f>IF(AND(A386=200, OR(AND(D386='club records'!$B$11, E386&lt;='club records'!$C$11), AND(D386='club records'!$B$12, E386&lt;='club records'!$C$12), AND(D386='club records'!$B$13, E386&lt;='club records'!$C$13), AND(D386='club records'!$B$14, E386&lt;='club records'!$C$14), AND(D386='club records'!$B$15, E386&lt;='club records'!$C$15))),"CR"," ")</f>
        <v xml:space="preserve"> </v>
      </c>
      <c r="L386" s="21" t="str">
        <f>IF(AND(A386=300, OR(AND(D386='club records'!$B$16, E386&lt;='club records'!$C$16), AND(D386='club records'!$B$17, E386&lt;='club records'!$C$17))),"CR"," ")</f>
        <v xml:space="preserve"> </v>
      </c>
      <c r="M386" s="21" t="str">
        <f>IF(AND(A386=400, OR(AND(D386='club records'!$B$19, E386&lt;='club records'!$C$19), AND(D386='club records'!$B$20, E386&lt;='club records'!$C$20), AND(D386='club records'!$B$21, E386&lt;='club records'!$C$21))),"CR"," ")</f>
        <v xml:space="preserve"> </v>
      </c>
      <c r="N386" s="21" t="str">
        <f>IF(AND(A386=800, OR(AND(D386='club records'!$B$22, E386&lt;='club records'!$C$22), AND(D386='club records'!$B$23, E386&lt;='club records'!$C$23), AND(D386='club records'!$B$24, E386&lt;='club records'!$C$24), AND(D386='club records'!$B$25, E386&lt;='club records'!$C$25), AND(D386='club records'!$B$26, E386&lt;='club records'!$C$26))),"CR"," ")</f>
        <v xml:space="preserve"> </v>
      </c>
      <c r="O386" s="21" t="str">
        <f>IF(AND(A386=1200, AND(D386='club records'!$B$28, E386&lt;='club records'!$C$28)),"CR"," ")</f>
        <v xml:space="preserve"> </v>
      </c>
      <c r="P386" s="21" t="str">
        <f>IF(AND(A386=1500, OR(AND(D386='club records'!$B$29, E386&lt;='club records'!$C$29), AND(D386='club records'!$B$30, E386&lt;='club records'!$C$30), AND(D386='club records'!$B$31, E386&lt;='club records'!$C$31), AND(D386='club records'!$B$32, E386&lt;='club records'!$C$32), AND(D386='club records'!$B$33, E386&lt;='club records'!$C$33))),"CR"," ")</f>
        <v xml:space="preserve"> </v>
      </c>
      <c r="Q386" s="21" t="str">
        <f>IF(AND(A386="1M", AND(D386='club records'!$B$37,E386&lt;='club records'!$C$37)),"CR"," ")</f>
        <v xml:space="preserve"> </v>
      </c>
      <c r="R386" s="21" t="str">
        <f>IF(AND(A386=3000, OR(AND(D386='club records'!$B$39, E386&lt;='club records'!$C$39), AND(D386='club records'!$B$40, E386&lt;='club records'!$C$40), AND(D386='club records'!$B$41, E386&lt;='club records'!$C$41))),"CR"," ")</f>
        <v xml:space="preserve"> </v>
      </c>
      <c r="S386" s="21" t="str">
        <f>IF(AND(A386=5000, OR(AND(D386='club records'!$B$42, E386&lt;='club records'!$C$42), AND(D386='club records'!$B$43, E386&lt;='club records'!$C$43))),"CR"," ")</f>
        <v xml:space="preserve"> </v>
      </c>
      <c r="T386" s="21" t="str">
        <f>IF(AND(A386=10000, OR(AND(D386='club records'!$B$44, E386&lt;='club records'!$C$44), AND(D386='club records'!$B$45, E386&lt;='club records'!$C$45))),"CR"," ")</f>
        <v xml:space="preserve"> </v>
      </c>
      <c r="U386" s="22" t="str">
        <f>IF(AND(A386="high jump", OR(AND(D386='club records'!$F$1, E386&gt;='club records'!$G$1), AND(D386='club records'!$F$2, E386&gt;='club records'!$G$2), AND(D386='club records'!$F$3, E386&gt;='club records'!$G$3),AND(D386='club records'!$F$4, E386&gt;='club records'!$G$4), AND(D386='club records'!$F$5, E386&gt;='club records'!$G$5))), "CR", " ")</f>
        <v xml:space="preserve"> </v>
      </c>
      <c r="V386" s="22" t="str">
        <f>IF(AND(A386="long jump", OR(AND(D386='club records'!$F$6, E386&gt;='club records'!$G$6), AND(D386='club records'!$F$7, E386&gt;='club records'!$G$7), AND(D386='club records'!$F$8, E386&gt;='club records'!$G$8), AND(D386='club records'!$F$9, E386&gt;='club records'!$G$9), AND(D386='club records'!$F$10, E386&gt;='club records'!$G$10))), "CR", " ")</f>
        <v xml:space="preserve"> </v>
      </c>
      <c r="W386" s="22" t="str">
        <f>IF(AND(A386="triple jump", OR(AND(D386='club records'!$F$11, E386&gt;='club records'!$G$11), AND(D386='club records'!$F$12, E386&gt;='club records'!$G$12), AND(D386='club records'!$F$13, E386&gt;='club records'!$G$13), AND(D386='club records'!$F$14, E386&gt;='club records'!$G$14), AND(D386='club records'!$F$15, E386&gt;='club records'!$G$15))), "CR", " ")</f>
        <v xml:space="preserve"> </v>
      </c>
      <c r="X386" s="22" t="str">
        <f>IF(AND(A386="pole vault", OR(AND(D386='club records'!$F$16, E386&gt;='club records'!$G$16), AND(D386='club records'!$F$17, E386&gt;='club records'!$G$17), AND(D386='club records'!$F$18, E386&gt;='club records'!$G$18), AND(D386='club records'!$F$19, E386&gt;='club records'!$G$19), AND(D386='club records'!$F$20, E386&gt;='club records'!$G$20))), "CR", " ")</f>
        <v xml:space="preserve"> </v>
      </c>
      <c r="Y386" s="22" t="str">
        <f>IF(AND(A386="discus 0.75", AND(D386='club records'!$F$21, E386&gt;='club records'!$G$21)), "CR", " ")</f>
        <v xml:space="preserve"> </v>
      </c>
      <c r="Z386" s="22" t="str">
        <f>IF(AND(A386="discus 1", OR(AND(D386='club records'!$F$22, E386&gt;='club records'!$G$22), AND(D386='club records'!$F$23, E386&gt;='club records'!$G$23), AND(D386='club records'!$F$24, E386&gt;='club records'!$G$24), AND(D386='club records'!$F$25, E386&gt;='club records'!$G$25))), "CR", " ")</f>
        <v xml:space="preserve"> </v>
      </c>
      <c r="AA386" s="22" t="str">
        <f>IF(AND(A386="hammer 3", OR(AND(D386='club records'!$F$26, E386&gt;='club records'!$G$26), AND(D386='club records'!$F$27, E386&gt;='club records'!$G$27), AND(D386='club records'!$F$28, E386&gt;='club records'!$G$28))), "CR", " ")</f>
        <v xml:space="preserve"> </v>
      </c>
      <c r="AB386" s="22" t="str">
        <f>IF(AND(A386="hammer 4", OR(AND(D386='club records'!$F$29, E386&gt;='club records'!$G$29), AND(D386='club records'!$F$30, E386&gt;='club records'!$G$30))), "CR", " ")</f>
        <v xml:space="preserve"> </v>
      </c>
      <c r="AC386" s="22" t="str">
        <f>IF(AND(A386="javelin 400", AND(D386='club records'!$F$31, E386&gt;='club records'!$G$31)), "CR", " ")</f>
        <v xml:space="preserve"> </v>
      </c>
      <c r="AD386" s="22" t="str">
        <f>IF(AND(A386="javelin 500", OR(AND(D386='club records'!$F$32, E386&gt;='club records'!$G$32), AND(D386='club records'!$F$33, E386&gt;='club records'!$G$33))), "CR", " ")</f>
        <v xml:space="preserve"> </v>
      </c>
      <c r="AE386" s="22" t="str">
        <f>IF(AND(A386="javelin 600", OR(AND(D386='club records'!$F$34, E386&gt;='club records'!$G$34), AND(D386='club records'!$F$35, E386&gt;='club records'!$G$35))), "CR", " ")</f>
        <v xml:space="preserve"> </v>
      </c>
      <c r="AF386" s="22" t="str">
        <f>IF(AND(A386="shot 2.72", AND(D386='club records'!$F$36, E386&gt;='club records'!$G$36)), "CR", " ")</f>
        <v xml:space="preserve"> </v>
      </c>
      <c r="AG386" s="22" t="str">
        <f>IF(AND(A386="shot 3", OR(AND(D386='club records'!$F$37, E386&gt;='club records'!$G$37), AND(D386='club records'!$F$38, E386&gt;='club records'!$G$38))), "CR", " ")</f>
        <v xml:space="preserve"> </v>
      </c>
      <c r="AH386" s="22" t="str">
        <f>IF(AND(A386="shot 4", OR(AND(D386='club records'!$F$39, E386&gt;='club records'!$G$39), AND(D386='club records'!$F$40, E386&gt;='club records'!$G$40))), "CR", " ")</f>
        <v xml:space="preserve"> </v>
      </c>
      <c r="AI386" s="22" t="str">
        <f>IF(AND(A386="70H", AND(D386='club records'!$J$6, E386&lt;='club records'!$K$6)), "CR", " ")</f>
        <v xml:space="preserve"> </v>
      </c>
      <c r="AJ386" s="22" t="str">
        <f>IF(AND(A386="75H", AND(D386='club records'!$J$7, E386&lt;='club records'!$K$7)), "CR", " ")</f>
        <v xml:space="preserve"> </v>
      </c>
      <c r="AK386" s="22" t="str">
        <f>IF(AND(A386="80H", AND(D386='club records'!$J$8, E386&lt;='club records'!$K$8)), "CR", " ")</f>
        <v xml:space="preserve"> </v>
      </c>
      <c r="AL386" s="22" t="str">
        <f>IF(AND(A386="100H", OR(AND(D386='club records'!$J$9, E386&lt;='club records'!$K$9), AND(D386='club records'!$J$10, E386&lt;='club records'!$K$10))), "CR", " ")</f>
        <v xml:space="preserve"> </v>
      </c>
      <c r="AM386" s="22" t="str">
        <f>IF(AND(A386="300H", AND(D386='club records'!$J$11, E386&lt;='club records'!$K$11)), "CR", " ")</f>
        <v xml:space="preserve"> </v>
      </c>
      <c r="AN386" s="22" t="str">
        <f>IF(AND(A386="400H", OR(AND(D386='club records'!$J$12, E386&lt;='club records'!$K$12), AND(D386='club records'!$J$13, E386&lt;='club records'!$K$13), AND(D386='club records'!$J$14, E386&lt;='club records'!$K$14))), "CR", " ")</f>
        <v xml:space="preserve"> </v>
      </c>
      <c r="AO386" s="22" t="str">
        <f>IF(AND(A386="1500SC", OR(AND(D386='club records'!$J$15, E386&lt;='club records'!$K$15), AND(D386='club records'!$J$16, E386&lt;='club records'!$K$16))), "CR", " ")</f>
        <v xml:space="preserve"> </v>
      </c>
      <c r="AP386" s="22" t="str">
        <f>IF(AND(A386="2000SC", OR(AND(D386='club records'!$J$18, E386&lt;='club records'!$K$18), AND(D386='club records'!$J$19, E386&lt;='club records'!$K$19))), "CR", " ")</f>
        <v xml:space="preserve"> </v>
      </c>
      <c r="AQ386" s="22" t="str">
        <f>IF(AND(A386="3000SC", AND(D386='club records'!$J$21, E386&lt;='club records'!$K$21)), "CR", " ")</f>
        <v xml:space="preserve"> </v>
      </c>
      <c r="AR386" s="21" t="str">
        <f>IF(AND(A386="4x100", OR(AND(D386='club records'!$N$1, E386&lt;='club records'!$O$1), AND(D386='club records'!$N$2, E386&lt;='club records'!$O$2), AND(D386='club records'!$N$3, E386&lt;='club records'!$O$3), AND(D386='club records'!$N$4, E386&lt;='club records'!$O$4), AND(D386='club records'!$N$5, E386&lt;='club records'!$O$5))), "CR", " ")</f>
        <v xml:space="preserve"> </v>
      </c>
      <c r="AS386" s="21" t="str">
        <f>IF(AND(A386="4x200", OR(AND(D386='club records'!$N$6, E386&lt;='club records'!$O$6), AND(D386='club records'!$N$7, E386&lt;='club records'!$O$7), AND(D386='club records'!$N$8, E386&lt;='club records'!$O$8), AND(D386='club records'!$N$9, E386&lt;='club records'!$O$9), AND(D386='club records'!$N$10, E386&lt;='club records'!$O$10))), "CR", " ")</f>
        <v xml:space="preserve"> </v>
      </c>
      <c r="AT386" s="21" t="str">
        <f>IF(AND(A386="4x300", OR(AND(D386='club records'!$N$11, E386&lt;='club records'!$O$11), AND(D386='club records'!$N$12, E386&lt;='club records'!$O$12))), "CR", " ")</f>
        <v xml:space="preserve"> </v>
      </c>
      <c r="AU386" s="21" t="str">
        <f>IF(AND(A386="4x400", OR(AND(D386='club records'!$N$13, E386&lt;='club records'!$O$13), AND(D386='club records'!$N$14, E386&lt;='club records'!$O$14), AND(D386='club records'!$N$15, E386&lt;='club records'!$O$15))), "CR", " ")</f>
        <v xml:space="preserve"> </v>
      </c>
      <c r="AV386" s="21" t="str">
        <f>IF(AND(A386="3x800", OR(AND(D386='club records'!$N$16, E386&lt;='club records'!$O$16), AND(D386='club records'!$N$17, E386&lt;='club records'!$O$17), AND(D386='club records'!$N$18, E386&lt;='club records'!$O$18), AND(D386='club records'!$N$19, E386&lt;='club records'!$O$19))), "CR", " ")</f>
        <v xml:space="preserve"> </v>
      </c>
      <c r="AW386" s="21" t="str">
        <f>IF(AND(A386="pentathlon", OR(AND(D386='club records'!$N$21, E386&gt;='club records'!$O$21), AND(D386='club records'!$N$22, E386&gt;='club records'!$O$22), AND(D386='club records'!$N$23, E386&gt;='club records'!$O$23), AND(D386='club records'!$N$24, E386&gt;='club records'!$O$24), AND(D386='club records'!$N$25, E386&gt;='club records'!$O$25))), "CR", " ")</f>
        <v xml:space="preserve"> </v>
      </c>
      <c r="AX386" s="21" t="str">
        <f>IF(AND(A386="heptathlon", OR(AND(D386='club records'!$N$26, E386&gt;='club records'!$O$26), AND(D386='club records'!$N$27, E386&gt;='club records'!$O$27), AND(D386='club records'!$N$28, E386&gt;='club records'!$O$28), )), "CR", " ")</f>
        <v xml:space="preserve"> </v>
      </c>
    </row>
    <row r="387" spans="1:50" ht="15" x14ac:dyDescent="0.25">
      <c r="B387" s="2" t="s">
        <v>123</v>
      </c>
      <c r="C387" s="2" t="s">
        <v>124</v>
      </c>
      <c r="D387" s="13" t="s">
        <v>50</v>
      </c>
      <c r="I387" s="20" t="str">
        <f>IF(OR(K387="CR", J387="CR", L387="CR", M387="CR", N387="CR", O387="CR", P387="CR", Q387="CR", R387="CR", S387="CR",T387="CR", U387="CR", V387="CR", W387="CR", X387="CR", Y387="CR", Z387="CR", AA387="CR", AB387="CR", AC387="CR", AD387="CR", AE387="CR", AF387="CR", AG387="CR", AH387="CR", AI387="CR", AJ387="CR", AK387="CR", AL387="CR", AM387="CR", AN387="CR", AO387="CR", AP387="CR", AQ387="CR", AR387="CR", AS387="CR", AT387="CR", AU387="CR", AV387="CR", AW387="CR", AX387="CR"), "***CLUB RECORD***", "")</f>
        <v/>
      </c>
      <c r="J387" s="21" t="str">
        <f>IF(AND(A387=100, OR(AND(D387='club records'!$B$6, E387&lt;='club records'!$C$6), AND(D387='club records'!$B$7, E387&lt;='club records'!$C$7), AND(D387='club records'!$B$8, E387&lt;='club records'!$C$8), AND(D387='club records'!$B$9, E387&lt;='club records'!$C$9), AND(D387='club records'!$B$10, E387&lt;='club records'!$C$10))),"CR"," ")</f>
        <v xml:space="preserve"> </v>
      </c>
      <c r="K387" s="21" t="str">
        <f>IF(AND(A387=200, OR(AND(D387='club records'!$B$11, E387&lt;='club records'!$C$11), AND(D387='club records'!$B$12, E387&lt;='club records'!$C$12), AND(D387='club records'!$B$13, E387&lt;='club records'!$C$13), AND(D387='club records'!$B$14, E387&lt;='club records'!$C$14), AND(D387='club records'!$B$15, E387&lt;='club records'!$C$15))),"CR"," ")</f>
        <v xml:space="preserve"> </v>
      </c>
      <c r="L387" s="21" t="str">
        <f>IF(AND(A387=300, OR(AND(D387='club records'!$B$16, E387&lt;='club records'!$C$16), AND(D387='club records'!$B$17, E387&lt;='club records'!$C$17))),"CR"," ")</f>
        <v xml:space="preserve"> </v>
      </c>
      <c r="M387" s="21" t="str">
        <f>IF(AND(A387=400, OR(AND(D387='club records'!$B$19, E387&lt;='club records'!$C$19), AND(D387='club records'!$B$20, E387&lt;='club records'!$C$20), AND(D387='club records'!$B$21, E387&lt;='club records'!$C$21))),"CR"," ")</f>
        <v xml:space="preserve"> </v>
      </c>
      <c r="N387" s="21" t="str">
        <f>IF(AND(A387=800, OR(AND(D387='club records'!$B$22, E387&lt;='club records'!$C$22), AND(D387='club records'!$B$23, E387&lt;='club records'!$C$23), AND(D387='club records'!$B$24, E387&lt;='club records'!$C$24), AND(D387='club records'!$B$25, E387&lt;='club records'!$C$25), AND(D387='club records'!$B$26, E387&lt;='club records'!$C$26))),"CR"," ")</f>
        <v xml:space="preserve"> </v>
      </c>
      <c r="O387" s="21" t="str">
        <f>IF(AND(A387=1200, AND(D387='club records'!$B$28, E387&lt;='club records'!$C$28)),"CR"," ")</f>
        <v xml:space="preserve"> </v>
      </c>
      <c r="P387" s="21" t="str">
        <f>IF(AND(A387=1500, OR(AND(D387='club records'!$B$29, E387&lt;='club records'!$C$29), AND(D387='club records'!$B$30, E387&lt;='club records'!$C$30), AND(D387='club records'!$B$31, E387&lt;='club records'!$C$31), AND(D387='club records'!$B$32, E387&lt;='club records'!$C$32), AND(D387='club records'!$B$33, E387&lt;='club records'!$C$33))),"CR"," ")</f>
        <v xml:space="preserve"> </v>
      </c>
      <c r="Q387" s="21" t="str">
        <f>IF(AND(A387="1M", AND(D387='club records'!$B$37,E387&lt;='club records'!$C$37)),"CR"," ")</f>
        <v xml:space="preserve"> </v>
      </c>
      <c r="R387" s="21" t="str">
        <f>IF(AND(A387=3000, OR(AND(D387='club records'!$B$39, E387&lt;='club records'!$C$39), AND(D387='club records'!$B$40, E387&lt;='club records'!$C$40), AND(D387='club records'!$B$41, E387&lt;='club records'!$C$41))),"CR"," ")</f>
        <v xml:space="preserve"> </v>
      </c>
      <c r="S387" s="21" t="str">
        <f>IF(AND(A387=5000, OR(AND(D387='club records'!$B$42, E387&lt;='club records'!$C$42), AND(D387='club records'!$B$43, E387&lt;='club records'!$C$43))),"CR"," ")</f>
        <v xml:space="preserve"> </v>
      </c>
      <c r="T387" s="21" t="str">
        <f>IF(AND(A387=10000, OR(AND(D387='club records'!$B$44, E387&lt;='club records'!$C$44), AND(D387='club records'!$B$45, E387&lt;='club records'!$C$45))),"CR"," ")</f>
        <v xml:space="preserve"> </v>
      </c>
      <c r="U387" s="22" t="str">
        <f>IF(AND(A387="high jump", OR(AND(D387='club records'!$F$1, E387&gt;='club records'!$G$1), AND(D387='club records'!$F$2, E387&gt;='club records'!$G$2), AND(D387='club records'!$F$3, E387&gt;='club records'!$G$3),AND(D387='club records'!$F$4, E387&gt;='club records'!$G$4), AND(D387='club records'!$F$5, E387&gt;='club records'!$G$5))), "CR", " ")</f>
        <v xml:space="preserve"> </v>
      </c>
      <c r="V387" s="22" t="str">
        <f>IF(AND(A387="long jump", OR(AND(D387='club records'!$F$6, E387&gt;='club records'!$G$6), AND(D387='club records'!$F$7, E387&gt;='club records'!$G$7), AND(D387='club records'!$F$8, E387&gt;='club records'!$G$8), AND(D387='club records'!$F$9, E387&gt;='club records'!$G$9), AND(D387='club records'!$F$10, E387&gt;='club records'!$G$10))), "CR", " ")</f>
        <v xml:space="preserve"> </v>
      </c>
      <c r="W387" s="22" t="str">
        <f>IF(AND(A387="triple jump", OR(AND(D387='club records'!$F$11, E387&gt;='club records'!$G$11), AND(D387='club records'!$F$12, E387&gt;='club records'!$G$12), AND(D387='club records'!$F$13, E387&gt;='club records'!$G$13), AND(D387='club records'!$F$14, E387&gt;='club records'!$G$14), AND(D387='club records'!$F$15, E387&gt;='club records'!$G$15))), "CR", " ")</f>
        <v xml:space="preserve"> </v>
      </c>
      <c r="X387" s="22" t="str">
        <f>IF(AND(A387="pole vault", OR(AND(D387='club records'!$F$16, E387&gt;='club records'!$G$16), AND(D387='club records'!$F$17, E387&gt;='club records'!$G$17), AND(D387='club records'!$F$18, E387&gt;='club records'!$G$18), AND(D387='club records'!$F$19, E387&gt;='club records'!$G$19), AND(D387='club records'!$F$20, E387&gt;='club records'!$G$20))), "CR", " ")</f>
        <v xml:space="preserve"> </v>
      </c>
      <c r="Y387" s="22" t="str">
        <f>IF(AND(A387="discus 0.75", AND(D387='club records'!$F$21, E387&gt;='club records'!$G$21)), "CR", " ")</f>
        <v xml:space="preserve"> </v>
      </c>
      <c r="Z387" s="22" t="str">
        <f>IF(AND(A387="discus 1", OR(AND(D387='club records'!$F$22, E387&gt;='club records'!$G$22), AND(D387='club records'!$F$23, E387&gt;='club records'!$G$23), AND(D387='club records'!$F$24, E387&gt;='club records'!$G$24), AND(D387='club records'!$F$25, E387&gt;='club records'!$G$25))), "CR", " ")</f>
        <v xml:space="preserve"> </v>
      </c>
      <c r="AA387" s="22" t="str">
        <f>IF(AND(A387="hammer 3", OR(AND(D387='club records'!$F$26, E387&gt;='club records'!$G$26), AND(D387='club records'!$F$27, E387&gt;='club records'!$G$27), AND(D387='club records'!$F$28, E387&gt;='club records'!$G$28))), "CR", " ")</f>
        <v xml:space="preserve"> </v>
      </c>
      <c r="AB387" s="22" t="str">
        <f>IF(AND(A387="hammer 4", OR(AND(D387='club records'!$F$29, E387&gt;='club records'!$G$29), AND(D387='club records'!$F$30, E387&gt;='club records'!$G$30))), "CR", " ")</f>
        <v xml:space="preserve"> </v>
      </c>
      <c r="AC387" s="22" t="str">
        <f>IF(AND(A387="javelin 400", AND(D387='club records'!$F$31, E387&gt;='club records'!$G$31)), "CR", " ")</f>
        <v xml:space="preserve"> </v>
      </c>
      <c r="AD387" s="22" t="str">
        <f>IF(AND(A387="javelin 500", OR(AND(D387='club records'!$F$32, E387&gt;='club records'!$G$32), AND(D387='club records'!$F$33, E387&gt;='club records'!$G$33))), "CR", " ")</f>
        <v xml:space="preserve"> </v>
      </c>
      <c r="AE387" s="22" t="str">
        <f>IF(AND(A387="javelin 600", OR(AND(D387='club records'!$F$34, E387&gt;='club records'!$G$34), AND(D387='club records'!$F$35, E387&gt;='club records'!$G$35))), "CR", " ")</f>
        <v xml:space="preserve"> </v>
      </c>
      <c r="AF387" s="22" t="str">
        <f>IF(AND(A387="shot 2.72", AND(D387='club records'!$F$36, E387&gt;='club records'!$G$36)), "CR", " ")</f>
        <v xml:space="preserve"> </v>
      </c>
      <c r="AG387" s="22" t="str">
        <f>IF(AND(A387="shot 3", OR(AND(D387='club records'!$F$37, E387&gt;='club records'!$G$37), AND(D387='club records'!$F$38, E387&gt;='club records'!$G$38))), "CR", " ")</f>
        <v xml:space="preserve"> </v>
      </c>
      <c r="AH387" s="22" t="str">
        <f>IF(AND(A387="shot 4", OR(AND(D387='club records'!$F$39, E387&gt;='club records'!$G$39), AND(D387='club records'!$F$40, E387&gt;='club records'!$G$40))), "CR", " ")</f>
        <v xml:space="preserve"> </v>
      </c>
      <c r="AI387" s="22" t="str">
        <f>IF(AND(A387="70H", AND(D387='club records'!$J$6, E387&lt;='club records'!$K$6)), "CR", " ")</f>
        <v xml:space="preserve"> </v>
      </c>
      <c r="AJ387" s="22" t="str">
        <f>IF(AND(A387="75H", AND(D387='club records'!$J$7, E387&lt;='club records'!$K$7)), "CR", " ")</f>
        <v xml:space="preserve"> </v>
      </c>
      <c r="AK387" s="22" t="str">
        <f>IF(AND(A387="80H", AND(D387='club records'!$J$8, E387&lt;='club records'!$K$8)), "CR", " ")</f>
        <v xml:space="preserve"> </v>
      </c>
      <c r="AL387" s="22" t="str">
        <f>IF(AND(A387="100H", OR(AND(D387='club records'!$J$9, E387&lt;='club records'!$K$9), AND(D387='club records'!$J$10, E387&lt;='club records'!$K$10))), "CR", " ")</f>
        <v xml:space="preserve"> </v>
      </c>
      <c r="AM387" s="22" t="str">
        <f>IF(AND(A387="300H", AND(D387='club records'!$J$11, E387&lt;='club records'!$K$11)), "CR", " ")</f>
        <v xml:space="preserve"> </v>
      </c>
      <c r="AN387" s="22" t="str">
        <f>IF(AND(A387="400H", OR(AND(D387='club records'!$J$12, E387&lt;='club records'!$K$12), AND(D387='club records'!$J$13, E387&lt;='club records'!$K$13), AND(D387='club records'!$J$14, E387&lt;='club records'!$K$14))), "CR", " ")</f>
        <v xml:space="preserve"> </v>
      </c>
      <c r="AO387" s="22" t="str">
        <f>IF(AND(A387="1500SC", OR(AND(D387='club records'!$J$15, E387&lt;='club records'!$K$15), AND(D387='club records'!$J$16, E387&lt;='club records'!$K$16))), "CR", " ")</f>
        <v xml:space="preserve"> </v>
      </c>
      <c r="AP387" s="22" t="str">
        <f>IF(AND(A387="2000SC", OR(AND(D387='club records'!$J$18, E387&lt;='club records'!$K$18), AND(D387='club records'!$J$19, E387&lt;='club records'!$K$19))), "CR", " ")</f>
        <v xml:space="preserve"> </v>
      </c>
      <c r="AQ387" s="22" t="str">
        <f>IF(AND(A387="3000SC", AND(D387='club records'!$J$21, E387&lt;='club records'!$K$21)), "CR", " ")</f>
        <v xml:space="preserve"> </v>
      </c>
      <c r="AR387" s="21" t="str">
        <f>IF(AND(A387="4x100", OR(AND(D387='club records'!$N$1, E387&lt;='club records'!$O$1), AND(D387='club records'!$N$2, E387&lt;='club records'!$O$2), AND(D387='club records'!$N$3, E387&lt;='club records'!$O$3), AND(D387='club records'!$N$4, E387&lt;='club records'!$O$4), AND(D387='club records'!$N$5, E387&lt;='club records'!$O$5))), "CR", " ")</f>
        <v xml:space="preserve"> </v>
      </c>
      <c r="AS387" s="21" t="str">
        <f>IF(AND(A387="4x200", OR(AND(D387='club records'!$N$6, E387&lt;='club records'!$O$6), AND(D387='club records'!$N$7, E387&lt;='club records'!$O$7), AND(D387='club records'!$N$8, E387&lt;='club records'!$O$8), AND(D387='club records'!$N$9, E387&lt;='club records'!$O$9), AND(D387='club records'!$N$10, E387&lt;='club records'!$O$10))), "CR", " ")</f>
        <v xml:space="preserve"> </v>
      </c>
      <c r="AT387" s="21" t="str">
        <f>IF(AND(A387="4x300", OR(AND(D387='club records'!$N$11, E387&lt;='club records'!$O$11), AND(D387='club records'!$N$12, E387&lt;='club records'!$O$12))), "CR", " ")</f>
        <v xml:space="preserve"> </v>
      </c>
      <c r="AU387" s="21" t="str">
        <f>IF(AND(A387="4x400", OR(AND(D387='club records'!$N$13, E387&lt;='club records'!$O$13), AND(D387='club records'!$N$14, E387&lt;='club records'!$O$14), AND(D387='club records'!$N$15, E387&lt;='club records'!$O$15))), "CR", " ")</f>
        <v xml:space="preserve"> </v>
      </c>
      <c r="AV387" s="21" t="str">
        <f>IF(AND(A387="3x800", OR(AND(D387='club records'!$N$16, E387&lt;='club records'!$O$16), AND(D387='club records'!$N$17, E387&lt;='club records'!$O$17), AND(D387='club records'!$N$18, E387&lt;='club records'!$O$18), AND(D387='club records'!$N$19, E387&lt;='club records'!$O$19))), "CR", " ")</f>
        <v xml:space="preserve"> </v>
      </c>
      <c r="AW387" s="21" t="str">
        <f>IF(AND(A387="pentathlon", OR(AND(D387='club records'!$N$21, E387&gt;='club records'!$O$21), AND(D387='club records'!$N$22, E387&gt;='club records'!$O$22), AND(D387='club records'!$N$23, E387&gt;='club records'!$O$23), AND(D387='club records'!$N$24, E387&gt;='club records'!$O$24), AND(D387='club records'!$N$25, E387&gt;='club records'!$O$25))), "CR", " ")</f>
        <v xml:space="preserve"> </v>
      </c>
      <c r="AX387" s="21" t="str">
        <f>IF(AND(A387="heptathlon", OR(AND(D387='club records'!$N$26, E387&gt;='club records'!$O$26), AND(D387='club records'!$N$27, E387&gt;='club records'!$O$27), AND(D387='club records'!$N$28, E387&gt;='club records'!$O$28), )), "CR", " ")</f>
        <v xml:space="preserve"> </v>
      </c>
    </row>
    <row r="388" spans="1:50" ht="15" x14ac:dyDescent="0.25">
      <c r="B388" s="2" t="s">
        <v>117</v>
      </c>
      <c r="C388" s="2" t="s">
        <v>159</v>
      </c>
      <c r="D388" s="13" t="s">
        <v>50</v>
      </c>
      <c r="F388" s="23"/>
      <c r="I388" s="20" t="str">
        <f>IF(OR(K388="CR", J388="CR", L388="CR", M388="CR", N388="CR", O388="CR", P388="CR", Q388="CR", R388="CR", S388="CR",T388="CR", U388="CR", V388="CR", W388="CR", X388="CR", Y388="CR", Z388="CR", AA388="CR", AB388="CR", AC388="CR", AD388="CR", AE388="CR", AF388="CR", AG388="CR", AH388="CR", AI388="CR", AJ388="CR", AK388="CR", AL388="CR", AM388="CR", AN388="CR", AO388="CR", AP388="CR", AQ388="CR", AR388="CR", AS388="CR", AT388="CR", AU388="CR", AV388="CR", AW388="CR", AX388="CR"), "***CLUB RECORD***", "")</f>
        <v/>
      </c>
      <c r="J388" s="21" t="str">
        <f>IF(AND(A388=100, OR(AND(D388='club records'!$B$6, E388&lt;='club records'!$C$6), AND(D388='club records'!$B$7, E388&lt;='club records'!$C$7), AND(D388='club records'!$B$8, E388&lt;='club records'!$C$8), AND(D388='club records'!$B$9, E388&lt;='club records'!$C$9), AND(D388='club records'!$B$10, E388&lt;='club records'!$C$10))),"CR"," ")</f>
        <v xml:space="preserve"> </v>
      </c>
      <c r="K388" s="21" t="str">
        <f>IF(AND(A388=200, OR(AND(D388='club records'!$B$11, E388&lt;='club records'!$C$11), AND(D388='club records'!$B$12, E388&lt;='club records'!$C$12), AND(D388='club records'!$B$13, E388&lt;='club records'!$C$13), AND(D388='club records'!$B$14, E388&lt;='club records'!$C$14), AND(D388='club records'!$B$15, E388&lt;='club records'!$C$15))),"CR"," ")</f>
        <v xml:space="preserve"> </v>
      </c>
      <c r="L388" s="21" t="str">
        <f>IF(AND(A388=300, OR(AND(D388='club records'!$B$16, E388&lt;='club records'!$C$16), AND(D388='club records'!$B$17, E388&lt;='club records'!$C$17))),"CR"," ")</f>
        <v xml:space="preserve"> </v>
      </c>
      <c r="M388" s="21" t="str">
        <f>IF(AND(A388=400, OR(AND(D388='club records'!$B$19, E388&lt;='club records'!$C$19), AND(D388='club records'!$B$20, E388&lt;='club records'!$C$20), AND(D388='club records'!$B$21, E388&lt;='club records'!$C$21))),"CR"," ")</f>
        <v xml:space="preserve"> </v>
      </c>
      <c r="N388" s="21" t="str">
        <f>IF(AND(A388=800, OR(AND(D388='club records'!$B$22, E388&lt;='club records'!$C$22), AND(D388='club records'!$B$23, E388&lt;='club records'!$C$23), AND(D388='club records'!$B$24, E388&lt;='club records'!$C$24), AND(D388='club records'!$B$25, E388&lt;='club records'!$C$25), AND(D388='club records'!$B$26, E388&lt;='club records'!$C$26))),"CR"," ")</f>
        <v xml:space="preserve"> </v>
      </c>
      <c r="O388" s="21" t="str">
        <f>IF(AND(A388=1200, AND(D388='club records'!$B$28, E388&lt;='club records'!$C$28)),"CR"," ")</f>
        <v xml:space="preserve"> </v>
      </c>
      <c r="P388" s="21" t="str">
        <f>IF(AND(A388=1500, OR(AND(D388='club records'!$B$29, E388&lt;='club records'!$C$29), AND(D388='club records'!$B$30, E388&lt;='club records'!$C$30), AND(D388='club records'!$B$31, E388&lt;='club records'!$C$31), AND(D388='club records'!$B$32, E388&lt;='club records'!$C$32), AND(D388='club records'!$B$33, E388&lt;='club records'!$C$33))),"CR"," ")</f>
        <v xml:space="preserve"> </v>
      </c>
      <c r="Q388" s="21" t="str">
        <f>IF(AND(A388="1M", AND(D388='club records'!$B$37,E388&lt;='club records'!$C$37)),"CR"," ")</f>
        <v xml:space="preserve"> </v>
      </c>
      <c r="R388" s="21" t="str">
        <f>IF(AND(A388=3000, OR(AND(D388='club records'!$B$39, E388&lt;='club records'!$C$39), AND(D388='club records'!$B$40, E388&lt;='club records'!$C$40), AND(D388='club records'!$B$41, E388&lt;='club records'!$C$41))),"CR"," ")</f>
        <v xml:space="preserve"> </v>
      </c>
      <c r="S388" s="21" t="str">
        <f>IF(AND(A388=5000, OR(AND(D388='club records'!$B$42, E388&lt;='club records'!$C$42), AND(D388='club records'!$B$43, E388&lt;='club records'!$C$43))),"CR"," ")</f>
        <v xml:space="preserve"> </v>
      </c>
      <c r="T388" s="21" t="str">
        <f>IF(AND(A388=10000, OR(AND(D388='club records'!$B$44, E388&lt;='club records'!$C$44), AND(D388='club records'!$B$45, E388&lt;='club records'!$C$45))),"CR"," ")</f>
        <v xml:space="preserve"> </v>
      </c>
      <c r="U388" s="22" t="str">
        <f>IF(AND(A388="high jump", OR(AND(D388='club records'!$F$1, E388&gt;='club records'!$G$1), AND(D388='club records'!$F$2, E388&gt;='club records'!$G$2), AND(D388='club records'!$F$3, E388&gt;='club records'!$G$3),AND(D388='club records'!$F$4, E388&gt;='club records'!$G$4), AND(D388='club records'!$F$5, E388&gt;='club records'!$G$5))), "CR", " ")</f>
        <v xml:space="preserve"> </v>
      </c>
      <c r="V388" s="22" t="str">
        <f>IF(AND(A388="long jump", OR(AND(D388='club records'!$F$6, E388&gt;='club records'!$G$6), AND(D388='club records'!$F$7, E388&gt;='club records'!$G$7), AND(D388='club records'!$F$8, E388&gt;='club records'!$G$8), AND(D388='club records'!$F$9, E388&gt;='club records'!$G$9), AND(D388='club records'!$F$10, E388&gt;='club records'!$G$10))), "CR", " ")</f>
        <v xml:space="preserve"> </v>
      </c>
      <c r="W388" s="22" t="str">
        <f>IF(AND(A388="triple jump", OR(AND(D388='club records'!$F$11, E388&gt;='club records'!$G$11), AND(D388='club records'!$F$12, E388&gt;='club records'!$G$12), AND(D388='club records'!$F$13, E388&gt;='club records'!$G$13), AND(D388='club records'!$F$14, E388&gt;='club records'!$G$14), AND(D388='club records'!$F$15, E388&gt;='club records'!$G$15))), "CR", " ")</f>
        <v xml:space="preserve"> </v>
      </c>
      <c r="X388" s="22" t="str">
        <f>IF(AND(A388="pole vault", OR(AND(D388='club records'!$F$16, E388&gt;='club records'!$G$16), AND(D388='club records'!$F$17, E388&gt;='club records'!$G$17), AND(D388='club records'!$F$18, E388&gt;='club records'!$G$18), AND(D388='club records'!$F$19, E388&gt;='club records'!$G$19), AND(D388='club records'!$F$20, E388&gt;='club records'!$G$20))), "CR", " ")</f>
        <v xml:space="preserve"> </v>
      </c>
      <c r="Y388" s="22" t="str">
        <f>IF(AND(A388="discus 0.75", AND(D388='club records'!$F$21, E388&gt;='club records'!$G$21)), "CR", " ")</f>
        <v xml:space="preserve"> </v>
      </c>
      <c r="Z388" s="22" t="str">
        <f>IF(AND(A388="discus 1", OR(AND(D388='club records'!$F$22, E388&gt;='club records'!$G$22), AND(D388='club records'!$F$23, E388&gt;='club records'!$G$23), AND(D388='club records'!$F$24, E388&gt;='club records'!$G$24), AND(D388='club records'!$F$25, E388&gt;='club records'!$G$25))), "CR", " ")</f>
        <v xml:space="preserve"> </v>
      </c>
      <c r="AA388" s="22" t="str">
        <f>IF(AND(A388="hammer 3", OR(AND(D388='club records'!$F$26, E388&gt;='club records'!$G$26), AND(D388='club records'!$F$27, E388&gt;='club records'!$G$27), AND(D388='club records'!$F$28, E388&gt;='club records'!$G$28))), "CR", " ")</f>
        <v xml:space="preserve"> </v>
      </c>
      <c r="AB388" s="22" t="str">
        <f>IF(AND(A388="hammer 4", OR(AND(D388='club records'!$F$29, E388&gt;='club records'!$G$29), AND(D388='club records'!$F$30, E388&gt;='club records'!$G$30))), "CR", " ")</f>
        <v xml:space="preserve"> </v>
      </c>
      <c r="AC388" s="22" t="str">
        <f>IF(AND(A388="javelin 400", AND(D388='club records'!$F$31, E388&gt;='club records'!$G$31)), "CR", " ")</f>
        <v xml:space="preserve"> </v>
      </c>
      <c r="AD388" s="22" t="str">
        <f>IF(AND(A388="javelin 500", OR(AND(D388='club records'!$F$32, E388&gt;='club records'!$G$32), AND(D388='club records'!$F$33, E388&gt;='club records'!$G$33))), "CR", " ")</f>
        <v xml:space="preserve"> </v>
      </c>
      <c r="AE388" s="22" t="str">
        <f>IF(AND(A388="javelin 600", OR(AND(D388='club records'!$F$34, E388&gt;='club records'!$G$34), AND(D388='club records'!$F$35, E388&gt;='club records'!$G$35))), "CR", " ")</f>
        <v xml:space="preserve"> </v>
      </c>
      <c r="AF388" s="22" t="str">
        <f>IF(AND(A388="shot 2.72", AND(D388='club records'!$F$36, E388&gt;='club records'!$G$36)), "CR", " ")</f>
        <v xml:space="preserve"> </v>
      </c>
      <c r="AG388" s="22" t="str">
        <f>IF(AND(A388="shot 3", OR(AND(D388='club records'!$F$37, E388&gt;='club records'!$G$37), AND(D388='club records'!$F$38, E388&gt;='club records'!$G$38))), "CR", " ")</f>
        <v xml:space="preserve"> </v>
      </c>
      <c r="AH388" s="22" t="str">
        <f>IF(AND(A388="shot 4", OR(AND(D388='club records'!$F$39, E388&gt;='club records'!$G$39), AND(D388='club records'!$F$40, E388&gt;='club records'!$G$40))), "CR", " ")</f>
        <v xml:space="preserve"> </v>
      </c>
      <c r="AI388" s="22" t="str">
        <f>IF(AND(A388="70H", AND(D388='club records'!$J$6, E388&lt;='club records'!$K$6)), "CR", " ")</f>
        <v xml:space="preserve"> </v>
      </c>
      <c r="AJ388" s="22" t="str">
        <f>IF(AND(A388="75H", AND(D388='club records'!$J$7, E388&lt;='club records'!$K$7)), "CR", " ")</f>
        <v xml:space="preserve"> </v>
      </c>
      <c r="AK388" s="22" t="str">
        <f>IF(AND(A388="80H", AND(D388='club records'!$J$8, E388&lt;='club records'!$K$8)), "CR", " ")</f>
        <v xml:space="preserve"> </v>
      </c>
      <c r="AL388" s="22" t="str">
        <f>IF(AND(A388="100H", OR(AND(D388='club records'!$J$9, E388&lt;='club records'!$K$9), AND(D388='club records'!$J$10, E388&lt;='club records'!$K$10))), "CR", " ")</f>
        <v xml:space="preserve"> </v>
      </c>
      <c r="AM388" s="22" t="str">
        <f>IF(AND(A388="300H", AND(D388='club records'!$J$11, E388&lt;='club records'!$K$11)), "CR", " ")</f>
        <v xml:space="preserve"> </v>
      </c>
      <c r="AN388" s="22" t="str">
        <f>IF(AND(A388="400H", OR(AND(D388='club records'!$J$12, E388&lt;='club records'!$K$12), AND(D388='club records'!$J$13, E388&lt;='club records'!$K$13), AND(D388='club records'!$J$14, E388&lt;='club records'!$K$14))), "CR", " ")</f>
        <v xml:space="preserve"> </v>
      </c>
      <c r="AO388" s="22" t="str">
        <f>IF(AND(A388="1500SC", OR(AND(D388='club records'!$J$15, E388&lt;='club records'!$K$15), AND(D388='club records'!$J$16, E388&lt;='club records'!$K$16))), "CR", " ")</f>
        <v xml:space="preserve"> </v>
      </c>
      <c r="AP388" s="22" t="str">
        <f>IF(AND(A388="2000SC", OR(AND(D388='club records'!$J$18, E388&lt;='club records'!$K$18), AND(D388='club records'!$J$19, E388&lt;='club records'!$K$19))), "CR", " ")</f>
        <v xml:space="preserve"> </v>
      </c>
      <c r="AQ388" s="22" t="str">
        <f>IF(AND(A388="3000SC", AND(D388='club records'!$J$21, E388&lt;='club records'!$K$21)), "CR", " ")</f>
        <v xml:space="preserve"> </v>
      </c>
      <c r="AR388" s="21" t="str">
        <f>IF(AND(A388="4x100", OR(AND(D388='club records'!$N$1, E388&lt;='club records'!$O$1), AND(D388='club records'!$N$2, E388&lt;='club records'!$O$2), AND(D388='club records'!$N$3, E388&lt;='club records'!$O$3), AND(D388='club records'!$N$4, E388&lt;='club records'!$O$4), AND(D388='club records'!$N$5, E388&lt;='club records'!$O$5))), "CR", " ")</f>
        <v xml:space="preserve"> </v>
      </c>
      <c r="AS388" s="21" t="str">
        <f>IF(AND(A388="4x200", OR(AND(D388='club records'!$N$6, E388&lt;='club records'!$O$6), AND(D388='club records'!$N$7, E388&lt;='club records'!$O$7), AND(D388='club records'!$N$8, E388&lt;='club records'!$O$8), AND(D388='club records'!$N$9, E388&lt;='club records'!$O$9), AND(D388='club records'!$N$10, E388&lt;='club records'!$O$10))), "CR", " ")</f>
        <v xml:space="preserve"> </v>
      </c>
      <c r="AT388" s="21" t="str">
        <f>IF(AND(A388="4x300", OR(AND(D388='club records'!$N$11, E388&lt;='club records'!$O$11), AND(D388='club records'!$N$12, E388&lt;='club records'!$O$12))), "CR", " ")</f>
        <v xml:space="preserve"> </v>
      </c>
      <c r="AU388" s="21" t="str">
        <f>IF(AND(A388="4x400", OR(AND(D388='club records'!$N$13, E388&lt;='club records'!$O$13), AND(D388='club records'!$N$14, E388&lt;='club records'!$O$14), AND(D388='club records'!$N$15, E388&lt;='club records'!$O$15))), "CR", " ")</f>
        <v xml:space="preserve"> </v>
      </c>
      <c r="AV388" s="21" t="str">
        <f>IF(AND(A388="3x800", OR(AND(D388='club records'!$N$16, E388&lt;='club records'!$O$16), AND(D388='club records'!$N$17, E388&lt;='club records'!$O$17), AND(D388='club records'!$N$18, E388&lt;='club records'!$O$18), AND(D388='club records'!$N$19, E388&lt;='club records'!$O$19))), "CR", " ")</f>
        <v xml:space="preserve"> </v>
      </c>
      <c r="AW388" s="21" t="str">
        <f>IF(AND(A388="pentathlon", OR(AND(D388='club records'!$N$21, E388&gt;='club records'!$O$21), AND(D388='club records'!$N$22, E388&gt;='club records'!$O$22), AND(D388='club records'!$N$23, E388&gt;='club records'!$O$23), AND(D388='club records'!$N$24, E388&gt;='club records'!$O$24), AND(D388='club records'!$N$25, E388&gt;='club records'!$O$25))), "CR", " ")</f>
        <v xml:space="preserve"> </v>
      </c>
      <c r="AX388" s="21" t="str">
        <f>IF(AND(A388="heptathlon", OR(AND(D388='club records'!$N$26, E388&gt;='club records'!$O$26), AND(D388='club records'!$N$27, E388&gt;='club records'!$O$27), AND(D388='club records'!$N$28, E388&gt;='club records'!$O$28), )), "CR", " ")</f>
        <v xml:space="preserve"> </v>
      </c>
    </row>
    <row r="389" spans="1:50" ht="15" x14ac:dyDescent="0.25">
      <c r="A389" s="2">
        <v>100</v>
      </c>
      <c r="B389" s="2" t="s">
        <v>31</v>
      </c>
      <c r="C389" s="2" t="s">
        <v>49</v>
      </c>
      <c r="D389" s="13" t="s">
        <v>47</v>
      </c>
      <c r="E389" s="14">
        <v>12.93</v>
      </c>
      <c r="F389" s="23" t="s">
        <v>432</v>
      </c>
      <c r="G389" s="2" t="s">
        <v>341</v>
      </c>
      <c r="H389" s="2" t="s">
        <v>425</v>
      </c>
      <c r="I389" s="20" t="str">
        <f>IF(OR(K389="CR", J389="CR", L389="CR", M389="CR", N389="CR", O389="CR", P389="CR", Q389="CR", R389="CR", S389="CR",T389="CR", U389="CR", V389="CR", W389="CR", X389="CR", Y389="CR", Z389="CR", AA389="CR", AB389="CR", AC389="CR", AD389="CR", AE389="CR", AF389="CR", AG389="CR", AH389="CR", AI389="CR", AJ389="CR", AK389="CR", AL389="CR", AM389="CR", AN389="CR", AO389="CR", AP389="CR", AQ389="CR", AR389="CR", AS389="CR", AT389="CR", AU389="CR", AV389="CR", AW389="CR", AX389="CR"), "***CLUB RECORD***", "")</f>
        <v/>
      </c>
      <c r="J389" s="21" t="str">
        <f>IF(AND(A389=100, OR(AND(D389='club records'!$B$6, E389&lt;='club records'!$C$6), AND(D389='club records'!$B$7, E389&lt;='club records'!$C$7), AND(D389='club records'!$B$8, E389&lt;='club records'!$C$8), AND(D389='club records'!$B$9, E389&lt;='club records'!$C$9), AND(D389='club records'!$B$10, E389&lt;='club records'!$C$10))),"CR"," ")</f>
        <v xml:space="preserve"> </v>
      </c>
      <c r="K389" s="21" t="str">
        <f>IF(AND(A389=200, OR(AND(D389='club records'!$B$11, E389&lt;='club records'!$C$11), AND(D389='club records'!$B$12, E389&lt;='club records'!$C$12), AND(D389='club records'!$B$13, E389&lt;='club records'!$C$13), AND(D389='club records'!$B$14, E389&lt;='club records'!$C$14), AND(D389='club records'!$B$15, E389&lt;='club records'!$C$15))),"CR"," ")</f>
        <v xml:space="preserve"> </v>
      </c>
      <c r="L389" s="21" t="str">
        <f>IF(AND(A389=300, OR(AND(D389='club records'!$B$16, E389&lt;='club records'!$C$16), AND(D389='club records'!$B$17, E389&lt;='club records'!$C$17))),"CR"," ")</f>
        <v xml:space="preserve"> </v>
      </c>
      <c r="M389" s="21" t="str">
        <f>IF(AND(A389=400, OR(AND(D389='club records'!$B$19, E389&lt;='club records'!$C$19), AND(D389='club records'!$B$20, E389&lt;='club records'!$C$20), AND(D389='club records'!$B$21, E389&lt;='club records'!$C$21))),"CR"," ")</f>
        <v xml:space="preserve"> </v>
      </c>
      <c r="N389" s="21" t="str">
        <f>IF(AND(A389=800, OR(AND(D389='club records'!$B$22, E389&lt;='club records'!$C$22), AND(D389='club records'!$B$23, E389&lt;='club records'!$C$23), AND(D389='club records'!$B$24, E389&lt;='club records'!$C$24), AND(D389='club records'!$B$25, E389&lt;='club records'!$C$25), AND(D389='club records'!$B$26, E389&lt;='club records'!$C$26))),"CR"," ")</f>
        <v xml:space="preserve"> </v>
      </c>
      <c r="O389" s="21" t="str">
        <f>IF(AND(A389=1200, AND(D389='club records'!$B$28, E389&lt;='club records'!$C$28)),"CR"," ")</f>
        <v xml:space="preserve"> </v>
      </c>
      <c r="P389" s="21" t="str">
        <f>IF(AND(A389=1500, OR(AND(D389='club records'!$B$29, E389&lt;='club records'!$C$29), AND(D389='club records'!$B$30, E389&lt;='club records'!$C$30), AND(D389='club records'!$B$31, E389&lt;='club records'!$C$31), AND(D389='club records'!$B$32, E389&lt;='club records'!$C$32), AND(D389='club records'!$B$33, E389&lt;='club records'!$C$33))),"CR"," ")</f>
        <v xml:space="preserve"> </v>
      </c>
      <c r="Q389" s="21" t="str">
        <f>IF(AND(A389="1M", AND(D389='club records'!$B$37,E389&lt;='club records'!$C$37)),"CR"," ")</f>
        <v xml:space="preserve"> </v>
      </c>
      <c r="R389" s="21" t="str">
        <f>IF(AND(A389=3000, OR(AND(D389='club records'!$B$39, E389&lt;='club records'!$C$39), AND(D389='club records'!$B$40, E389&lt;='club records'!$C$40), AND(D389='club records'!$B$41, E389&lt;='club records'!$C$41))),"CR"," ")</f>
        <v xml:space="preserve"> </v>
      </c>
      <c r="S389" s="21" t="str">
        <f>IF(AND(A389=5000, OR(AND(D389='club records'!$B$42, E389&lt;='club records'!$C$42), AND(D389='club records'!$B$43, E389&lt;='club records'!$C$43))),"CR"," ")</f>
        <v xml:space="preserve"> </v>
      </c>
      <c r="T389" s="21" t="str">
        <f>IF(AND(A389=10000, OR(AND(D389='club records'!$B$44, E389&lt;='club records'!$C$44), AND(D389='club records'!$B$45, E389&lt;='club records'!$C$45))),"CR"," ")</f>
        <v xml:space="preserve"> </v>
      </c>
      <c r="U389" s="22" t="str">
        <f>IF(AND(A389="high jump", OR(AND(D389='club records'!$F$1, E389&gt;='club records'!$G$1), AND(D389='club records'!$F$2, E389&gt;='club records'!$G$2), AND(D389='club records'!$F$3, E389&gt;='club records'!$G$3),AND(D389='club records'!$F$4, E389&gt;='club records'!$G$4), AND(D389='club records'!$F$5, E389&gt;='club records'!$G$5))), "CR", " ")</f>
        <v xml:space="preserve"> </v>
      </c>
      <c r="V389" s="22" t="str">
        <f>IF(AND(A389="long jump", OR(AND(D389='club records'!$F$6, E389&gt;='club records'!$G$6), AND(D389='club records'!$F$7, E389&gt;='club records'!$G$7), AND(D389='club records'!$F$8, E389&gt;='club records'!$G$8), AND(D389='club records'!$F$9, E389&gt;='club records'!$G$9), AND(D389='club records'!$F$10, E389&gt;='club records'!$G$10))), "CR", " ")</f>
        <v xml:space="preserve"> </v>
      </c>
      <c r="W389" s="22" t="str">
        <f>IF(AND(A389="triple jump", OR(AND(D389='club records'!$F$11, E389&gt;='club records'!$G$11), AND(D389='club records'!$F$12, E389&gt;='club records'!$G$12), AND(D389='club records'!$F$13, E389&gt;='club records'!$G$13), AND(D389='club records'!$F$14, E389&gt;='club records'!$G$14), AND(D389='club records'!$F$15, E389&gt;='club records'!$G$15))), "CR", " ")</f>
        <v xml:space="preserve"> </v>
      </c>
      <c r="X389" s="22" t="str">
        <f>IF(AND(A389="pole vault", OR(AND(D389='club records'!$F$16, E389&gt;='club records'!$G$16), AND(D389='club records'!$F$17, E389&gt;='club records'!$G$17), AND(D389='club records'!$F$18, E389&gt;='club records'!$G$18), AND(D389='club records'!$F$19, E389&gt;='club records'!$G$19), AND(D389='club records'!$F$20, E389&gt;='club records'!$G$20))), "CR", " ")</f>
        <v xml:space="preserve"> </v>
      </c>
      <c r="Y389" s="22" t="str">
        <f>IF(AND(A389="discus 0.75", AND(D389='club records'!$F$21, E389&gt;='club records'!$G$21)), "CR", " ")</f>
        <v xml:space="preserve"> </v>
      </c>
      <c r="Z389" s="22" t="str">
        <f>IF(AND(A389="discus 1", OR(AND(D389='club records'!$F$22, E389&gt;='club records'!$G$22), AND(D389='club records'!$F$23, E389&gt;='club records'!$G$23), AND(D389='club records'!$F$24, E389&gt;='club records'!$G$24), AND(D389='club records'!$F$25, E389&gt;='club records'!$G$25))), "CR", " ")</f>
        <v xml:space="preserve"> </v>
      </c>
      <c r="AA389" s="22" t="str">
        <f>IF(AND(A389="hammer 3", OR(AND(D389='club records'!$F$26, E389&gt;='club records'!$G$26), AND(D389='club records'!$F$27, E389&gt;='club records'!$G$27), AND(D389='club records'!$F$28, E389&gt;='club records'!$G$28))), "CR", " ")</f>
        <v xml:space="preserve"> </v>
      </c>
      <c r="AB389" s="22" t="str">
        <f>IF(AND(A389="hammer 4", OR(AND(D389='club records'!$F$29, E389&gt;='club records'!$G$29), AND(D389='club records'!$F$30, E389&gt;='club records'!$G$30))), "CR", " ")</f>
        <v xml:space="preserve"> </v>
      </c>
      <c r="AC389" s="22" t="str">
        <f>IF(AND(A389="javelin 400", AND(D389='club records'!$F$31, E389&gt;='club records'!$G$31)), "CR", " ")</f>
        <v xml:space="preserve"> </v>
      </c>
      <c r="AD389" s="22" t="str">
        <f>IF(AND(A389="javelin 500", OR(AND(D389='club records'!$F$32, E389&gt;='club records'!$G$32), AND(D389='club records'!$F$33, E389&gt;='club records'!$G$33))), "CR", " ")</f>
        <v xml:space="preserve"> </v>
      </c>
      <c r="AE389" s="22" t="str">
        <f>IF(AND(A389="javelin 600", OR(AND(D389='club records'!$F$34, E389&gt;='club records'!$G$34), AND(D389='club records'!$F$35, E389&gt;='club records'!$G$35))), "CR", " ")</f>
        <v xml:space="preserve"> </v>
      </c>
      <c r="AF389" s="22" t="str">
        <f>IF(AND(A389="shot 2.72", AND(D389='club records'!$F$36, E389&gt;='club records'!$G$36)), "CR", " ")</f>
        <v xml:space="preserve"> </v>
      </c>
      <c r="AG389" s="22" t="str">
        <f>IF(AND(A389="shot 3", OR(AND(D389='club records'!$F$37, E389&gt;='club records'!$G$37), AND(D389='club records'!$F$38, E389&gt;='club records'!$G$38))), "CR", " ")</f>
        <v xml:space="preserve"> </v>
      </c>
      <c r="AH389" s="22" t="str">
        <f>IF(AND(A389="shot 4", OR(AND(D389='club records'!$F$39, E389&gt;='club records'!$G$39), AND(D389='club records'!$F$40, E389&gt;='club records'!$G$40))), "CR", " ")</f>
        <v xml:space="preserve"> </v>
      </c>
      <c r="AI389" s="22" t="str">
        <f>IF(AND(A389="70H", AND(D389='club records'!$J$6, E389&lt;='club records'!$K$6)), "CR", " ")</f>
        <v xml:space="preserve"> </v>
      </c>
      <c r="AJ389" s="22" t="str">
        <f>IF(AND(A389="75H", AND(D389='club records'!$J$7, E389&lt;='club records'!$K$7)), "CR", " ")</f>
        <v xml:space="preserve"> </v>
      </c>
      <c r="AK389" s="22" t="str">
        <f>IF(AND(A389="80H", AND(D389='club records'!$J$8, E389&lt;='club records'!$K$8)), "CR", " ")</f>
        <v xml:space="preserve"> </v>
      </c>
      <c r="AL389" s="22" t="str">
        <f>IF(AND(A389="100H", OR(AND(D389='club records'!$J$9, E389&lt;='club records'!$K$9), AND(D389='club records'!$J$10, E389&lt;='club records'!$K$10))), "CR", " ")</f>
        <v xml:space="preserve"> </v>
      </c>
      <c r="AM389" s="22" t="str">
        <f>IF(AND(A389="300H", AND(D389='club records'!$J$11, E389&lt;='club records'!$K$11)), "CR", " ")</f>
        <v xml:space="preserve"> </v>
      </c>
      <c r="AN389" s="22" t="str">
        <f>IF(AND(A389="400H", OR(AND(D389='club records'!$J$12, E389&lt;='club records'!$K$12), AND(D389='club records'!$J$13, E389&lt;='club records'!$K$13), AND(D389='club records'!$J$14, E389&lt;='club records'!$K$14))), "CR", " ")</f>
        <v xml:space="preserve"> </v>
      </c>
      <c r="AO389" s="22" t="str">
        <f>IF(AND(A389="1500SC", OR(AND(D389='club records'!$J$15, E389&lt;='club records'!$K$15), AND(D389='club records'!$J$16, E389&lt;='club records'!$K$16))), "CR", " ")</f>
        <v xml:space="preserve"> </v>
      </c>
      <c r="AP389" s="22" t="str">
        <f>IF(AND(A389="2000SC", OR(AND(D389='club records'!$J$18, E389&lt;='club records'!$K$18), AND(D389='club records'!$J$19, E389&lt;='club records'!$K$19))), "CR", " ")</f>
        <v xml:space="preserve"> </v>
      </c>
      <c r="AQ389" s="22" t="str">
        <f>IF(AND(A389="3000SC", AND(D389='club records'!$J$21, E389&lt;='club records'!$K$21)), "CR", " ")</f>
        <v xml:space="preserve"> </v>
      </c>
      <c r="AR389" s="21" t="str">
        <f>IF(AND(A389="4x100", OR(AND(D389='club records'!$N$1, E389&lt;='club records'!$O$1), AND(D389='club records'!$N$2, E389&lt;='club records'!$O$2), AND(D389='club records'!$N$3, E389&lt;='club records'!$O$3), AND(D389='club records'!$N$4, E389&lt;='club records'!$O$4), AND(D389='club records'!$N$5, E389&lt;='club records'!$O$5))), "CR", " ")</f>
        <v xml:space="preserve"> </v>
      </c>
      <c r="AS389" s="21" t="str">
        <f>IF(AND(A389="4x200", OR(AND(D389='club records'!$N$6, E389&lt;='club records'!$O$6), AND(D389='club records'!$N$7, E389&lt;='club records'!$O$7), AND(D389='club records'!$N$8, E389&lt;='club records'!$O$8), AND(D389='club records'!$N$9, E389&lt;='club records'!$O$9), AND(D389='club records'!$N$10, E389&lt;='club records'!$O$10))), "CR", " ")</f>
        <v xml:space="preserve"> </v>
      </c>
      <c r="AT389" s="21" t="str">
        <f>IF(AND(A389="4x300", OR(AND(D389='club records'!$N$11, E389&lt;='club records'!$O$11), AND(D389='club records'!$N$12, E389&lt;='club records'!$O$12))), "CR", " ")</f>
        <v xml:space="preserve"> </v>
      </c>
      <c r="AU389" s="21" t="str">
        <f>IF(AND(A389="4x400", OR(AND(D389='club records'!$N$13, E389&lt;='club records'!$O$13), AND(D389='club records'!$N$14, E389&lt;='club records'!$O$14), AND(D389='club records'!$N$15, E389&lt;='club records'!$O$15))), "CR", " ")</f>
        <v xml:space="preserve"> </v>
      </c>
      <c r="AV389" s="21" t="str">
        <f>IF(AND(A389="3x800", OR(AND(D389='club records'!$N$16, E389&lt;='club records'!$O$16), AND(D389='club records'!$N$17, E389&lt;='club records'!$O$17), AND(D389='club records'!$N$18, E389&lt;='club records'!$O$18), AND(D389='club records'!$N$19, E389&lt;='club records'!$O$19))), "CR", " ")</f>
        <v xml:space="preserve"> </v>
      </c>
      <c r="AW389" s="21" t="str">
        <f>IF(AND(A389="pentathlon", OR(AND(D389='club records'!$N$21, E389&gt;='club records'!$O$21), AND(D389='club records'!$N$22, E389&gt;='club records'!$O$22), AND(D389='club records'!$N$23, E389&gt;='club records'!$O$23), AND(D389='club records'!$N$24, E389&gt;='club records'!$O$24), AND(D389='club records'!$N$25, E389&gt;='club records'!$O$25))), "CR", " ")</f>
        <v xml:space="preserve"> </v>
      </c>
      <c r="AX389" s="21" t="str">
        <f>IF(AND(A389="heptathlon", OR(AND(D389='club records'!$N$26, E389&gt;='club records'!$O$26), AND(D389='club records'!$N$27, E389&gt;='club records'!$O$27), AND(D389='club records'!$N$28, E389&gt;='club records'!$O$28), )), "CR", " ")</f>
        <v xml:space="preserve"> </v>
      </c>
    </row>
    <row r="390" spans="1:50" ht="15" x14ac:dyDescent="0.25">
      <c r="A390" s="2">
        <v>200</v>
      </c>
      <c r="B390" s="2" t="s">
        <v>31</v>
      </c>
      <c r="C390" s="2" t="s">
        <v>49</v>
      </c>
      <c r="D390" s="13" t="s">
        <v>47</v>
      </c>
      <c r="E390" s="14">
        <v>26.11</v>
      </c>
      <c r="F390" s="23">
        <v>43646</v>
      </c>
      <c r="G390" s="2" t="s">
        <v>404</v>
      </c>
      <c r="H390" s="2" t="s">
        <v>469</v>
      </c>
      <c r="I390" s="20" t="s">
        <v>430</v>
      </c>
      <c r="N390" s="2"/>
      <c r="O390" s="2"/>
      <c r="P390" s="2"/>
      <c r="Q390" s="2"/>
      <c r="R390" s="2"/>
      <c r="S390" s="2"/>
    </row>
    <row r="391" spans="1:50" ht="15" x14ac:dyDescent="0.25">
      <c r="A391" s="2">
        <v>200</v>
      </c>
      <c r="B391" s="2" t="s">
        <v>21</v>
      </c>
      <c r="C391" s="2" t="s">
        <v>165</v>
      </c>
      <c r="D391" s="13" t="s">
        <v>47</v>
      </c>
      <c r="E391" s="14">
        <v>26.47</v>
      </c>
      <c r="F391" s="23" t="s">
        <v>432</v>
      </c>
      <c r="G391" s="2" t="s">
        <v>341</v>
      </c>
      <c r="H391" s="2" t="s">
        <v>425</v>
      </c>
      <c r="I391" s="20" t="s">
        <v>430</v>
      </c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1"/>
      <c r="AS391" s="21"/>
      <c r="AT391" s="21"/>
      <c r="AU391" s="21"/>
      <c r="AV391" s="21"/>
      <c r="AW391" s="21"/>
      <c r="AX391" s="21"/>
    </row>
    <row r="392" spans="1:50" ht="15" x14ac:dyDescent="0.25">
      <c r="A392" s="2">
        <v>200</v>
      </c>
      <c r="B392" s="2" t="s">
        <v>52</v>
      </c>
      <c r="C392" s="2" t="s">
        <v>53</v>
      </c>
      <c r="D392" s="13" t="s">
        <v>47</v>
      </c>
      <c r="E392" s="14">
        <v>26.52</v>
      </c>
      <c r="F392" s="23">
        <v>43611</v>
      </c>
      <c r="G392" s="2" t="s">
        <v>339</v>
      </c>
      <c r="H392" s="2" t="s">
        <v>386</v>
      </c>
      <c r="I392" s="20" t="str">
        <f>IF(OR(K392="CR", J392="CR", L392="CR", M392="CR", N392="CR", O392="CR", P392="CR", Q392="CR", R392="CR", S392="CR",T392="CR", U392="CR", V392="CR", W392="CR", X392="CR", Y392="CR", Z392="CR", AA392="CR", AB392="CR", AC392="CR", AD392="CR", AE392="CR", AF392="CR", AG392="CR", AH392="CR", AI392="CR", AJ392="CR", AK392="CR", AL392="CR", AM392="CR", AN392="CR", AO392="CR", AP392="CR", AQ392="CR", AR392="CR", AS392="CR", AT392="CR", AU392="CR", AV392="CR", AW392="CR", AX392="CR"), "***CLUB RECORD***", "")</f>
        <v/>
      </c>
      <c r="J392" s="21" t="str">
        <f>IF(AND(A392=100, OR(AND(D392='club records'!$B$6, E392&lt;='club records'!$C$6), AND(D392='club records'!$B$7, E392&lt;='club records'!$C$7), AND(D392='club records'!$B$8, E392&lt;='club records'!$C$8), AND(D392='club records'!$B$9, E392&lt;='club records'!$C$9), AND(D392='club records'!$B$10, E392&lt;='club records'!$C$10))),"CR"," ")</f>
        <v xml:space="preserve"> </v>
      </c>
      <c r="K392" s="21" t="str">
        <f>IF(AND(A392=200, OR(AND(D392='club records'!$B$11, E392&lt;='club records'!$C$11), AND(D392='club records'!$B$12, E392&lt;='club records'!$C$12), AND(D392='club records'!$B$13, E392&lt;='club records'!$C$13), AND(D392='club records'!$B$14, E392&lt;='club records'!$C$14), AND(D392='club records'!$B$15, E392&lt;='club records'!$C$15))),"CR"," ")</f>
        <v xml:space="preserve"> </v>
      </c>
      <c r="L392" s="21" t="str">
        <f>IF(AND(A392=300, OR(AND(D392='club records'!$B$16, E392&lt;='club records'!$C$16), AND(D392='club records'!$B$17, E392&lt;='club records'!$C$17))),"CR"," ")</f>
        <v xml:space="preserve"> </v>
      </c>
      <c r="M392" s="21" t="str">
        <f>IF(AND(A392=400, OR(AND(D392='club records'!$B$19, E392&lt;='club records'!$C$19), AND(D392='club records'!$B$20, E392&lt;='club records'!$C$20), AND(D392='club records'!$B$21, E392&lt;='club records'!$C$21))),"CR"," ")</f>
        <v xml:space="preserve"> </v>
      </c>
      <c r="N392" s="21" t="str">
        <f>IF(AND(A392=800, OR(AND(D392='club records'!$B$22, E392&lt;='club records'!$C$22), AND(D392='club records'!$B$23, E392&lt;='club records'!$C$23), AND(D392='club records'!$B$24, E392&lt;='club records'!$C$24), AND(D392='club records'!$B$25, E392&lt;='club records'!$C$25), AND(D392='club records'!$B$26, E392&lt;='club records'!$C$26))),"CR"," ")</f>
        <v xml:space="preserve"> </v>
      </c>
      <c r="O392" s="21" t="str">
        <f>IF(AND(A392=1200, AND(D392='club records'!$B$28, E392&lt;='club records'!$C$28)),"CR"," ")</f>
        <v xml:space="preserve"> </v>
      </c>
      <c r="P392" s="21" t="str">
        <f>IF(AND(A392=1500, OR(AND(D392='club records'!$B$29, E392&lt;='club records'!$C$29), AND(D392='club records'!$B$30, E392&lt;='club records'!$C$30), AND(D392='club records'!$B$31, E392&lt;='club records'!$C$31), AND(D392='club records'!$B$32, E392&lt;='club records'!$C$32), AND(D392='club records'!$B$33, E392&lt;='club records'!$C$33))),"CR"," ")</f>
        <v xml:space="preserve"> </v>
      </c>
      <c r="Q392" s="21" t="str">
        <f>IF(AND(A392="1M", AND(D392='club records'!$B$37,E392&lt;='club records'!$C$37)),"CR"," ")</f>
        <v xml:space="preserve"> </v>
      </c>
      <c r="R392" s="21" t="str">
        <f>IF(AND(A392=3000, OR(AND(D392='club records'!$B$39, E392&lt;='club records'!$C$39), AND(D392='club records'!$B$40, E392&lt;='club records'!$C$40), AND(D392='club records'!$B$41, E392&lt;='club records'!$C$41))),"CR"," ")</f>
        <v xml:space="preserve"> </v>
      </c>
      <c r="S392" s="21" t="str">
        <f>IF(AND(A392=5000, OR(AND(D392='club records'!$B$42, E392&lt;='club records'!$C$42), AND(D392='club records'!$B$43, E392&lt;='club records'!$C$43))),"CR"," ")</f>
        <v xml:space="preserve"> </v>
      </c>
      <c r="T392" s="21" t="str">
        <f>IF(AND(A392=10000, OR(AND(D392='club records'!$B$44, E392&lt;='club records'!$C$44), AND(D392='club records'!$B$45, E392&lt;='club records'!$C$45))),"CR"," ")</f>
        <v xml:space="preserve"> </v>
      </c>
      <c r="U392" s="22" t="str">
        <f>IF(AND(A392="high jump", OR(AND(D392='club records'!$F$1, E392&gt;='club records'!$G$1), AND(D392='club records'!$F$2, E392&gt;='club records'!$G$2), AND(D392='club records'!$F$3, E392&gt;='club records'!$G$3),AND(D392='club records'!$F$4, E392&gt;='club records'!$G$4), AND(D392='club records'!$F$5, E392&gt;='club records'!$G$5))), "CR", " ")</f>
        <v xml:space="preserve"> </v>
      </c>
      <c r="V392" s="22" t="str">
        <f>IF(AND(A392="long jump", OR(AND(D392='club records'!$F$6, E392&gt;='club records'!$G$6), AND(D392='club records'!$F$7, E392&gt;='club records'!$G$7), AND(D392='club records'!$F$8, E392&gt;='club records'!$G$8), AND(D392='club records'!$F$9, E392&gt;='club records'!$G$9), AND(D392='club records'!$F$10, E392&gt;='club records'!$G$10))), "CR", " ")</f>
        <v xml:space="preserve"> </v>
      </c>
      <c r="W392" s="22" t="str">
        <f>IF(AND(A392="triple jump", OR(AND(D392='club records'!$F$11, E392&gt;='club records'!$G$11), AND(D392='club records'!$F$12, E392&gt;='club records'!$G$12), AND(D392='club records'!$F$13, E392&gt;='club records'!$G$13), AND(D392='club records'!$F$14, E392&gt;='club records'!$G$14), AND(D392='club records'!$F$15, E392&gt;='club records'!$G$15))), "CR", " ")</f>
        <v xml:space="preserve"> </v>
      </c>
      <c r="X392" s="22" t="str">
        <f>IF(AND(A392="pole vault", OR(AND(D392='club records'!$F$16, E392&gt;='club records'!$G$16), AND(D392='club records'!$F$17, E392&gt;='club records'!$G$17), AND(D392='club records'!$F$18, E392&gt;='club records'!$G$18), AND(D392='club records'!$F$19, E392&gt;='club records'!$G$19), AND(D392='club records'!$F$20, E392&gt;='club records'!$G$20))), "CR", " ")</f>
        <v xml:space="preserve"> </v>
      </c>
      <c r="Y392" s="22" t="str">
        <f>IF(AND(A392="discus 0.75", AND(D392='club records'!$F$21, E392&gt;='club records'!$G$21)), "CR", " ")</f>
        <v xml:space="preserve"> </v>
      </c>
      <c r="Z392" s="22" t="str">
        <f>IF(AND(A392="discus 1", OR(AND(D392='club records'!$F$22, E392&gt;='club records'!$G$22), AND(D392='club records'!$F$23, E392&gt;='club records'!$G$23), AND(D392='club records'!$F$24, E392&gt;='club records'!$G$24), AND(D392='club records'!$F$25, E392&gt;='club records'!$G$25))), "CR", " ")</f>
        <v xml:space="preserve"> </v>
      </c>
      <c r="AA392" s="22" t="str">
        <f>IF(AND(A392="hammer 3", OR(AND(D392='club records'!$F$26, E392&gt;='club records'!$G$26), AND(D392='club records'!$F$27, E392&gt;='club records'!$G$27), AND(D392='club records'!$F$28, E392&gt;='club records'!$G$28))), "CR", " ")</f>
        <v xml:space="preserve"> </v>
      </c>
      <c r="AB392" s="22" t="str">
        <f>IF(AND(A392="hammer 4", OR(AND(D392='club records'!$F$29, E392&gt;='club records'!$G$29), AND(D392='club records'!$F$30, E392&gt;='club records'!$G$30))), "CR", " ")</f>
        <v xml:space="preserve"> </v>
      </c>
      <c r="AC392" s="22" t="str">
        <f>IF(AND(A392="javelin 400", AND(D392='club records'!$F$31, E392&gt;='club records'!$G$31)), "CR", " ")</f>
        <v xml:space="preserve"> </v>
      </c>
      <c r="AD392" s="22" t="str">
        <f>IF(AND(A392="javelin 500", OR(AND(D392='club records'!$F$32, E392&gt;='club records'!$G$32), AND(D392='club records'!$F$33, E392&gt;='club records'!$G$33))), "CR", " ")</f>
        <v xml:space="preserve"> </v>
      </c>
      <c r="AE392" s="22" t="str">
        <f>IF(AND(A392="javelin 600", OR(AND(D392='club records'!$F$34, E392&gt;='club records'!$G$34), AND(D392='club records'!$F$35, E392&gt;='club records'!$G$35))), "CR", " ")</f>
        <v xml:space="preserve"> </v>
      </c>
      <c r="AF392" s="22" t="str">
        <f>IF(AND(A392="shot 2.72", AND(D392='club records'!$F$36, E392&gt;='club records'!$G$36)), "CR", " ")</f>
        <v xml:space="preserve"> </v>
      </c>
      <c r="AG392" s="22" t="str">
        <f>IF(AND(A392="shot 3", OR(AND(D392='club records'!$F$37, E392&gt;='club records'!$G$37), AND(D392='club records'!$F$38, E392&gt;='club records'!$G$38))), "CR", " ")</f>
        <v xml:space="preserve"> </v>
      </c>
      <c r="AH392" s="22" t="str">
        <f>IF(AND(A392="shot 4", OR(AND(D392='club records'!$F$39, E392&gt;='club records'!$G$39), AND(D392='club records'!$F$40, E392&gt;='club records'!$G$40))), "CR", " ")</f>
        <v xml:space="preserve"> </v>
      </c>
      <c r="AI392" s="22" t="str">
        <f>IF(AND(A392="70H", AND(D392='club records'!$J$6, E392&lt;='club records'!$K$6)), "CR", " ")</f>
        <v xml:space="preserve"> </v>
      </c>
      <c r="AJ392" s="22" t="str">
        <f>IF(AND(A392="75H", AND(D392='club records'!$J$7, E392&lt;='club records'!$K$7)), "CR", " ")</f>
        <v xml:space="preserve"> </v>
      </c>
      <c r="AK392" s="22" t="str">
        <f>IF(AND(A392="80H", AND(D392='club records'!$J$8, E392&lt;='club records'!$K$8)), "CR", " ")</f>
        <v xml:space="preserve"> </v>
      </c>
      <c r="AL392" s="22" t="str">
        <f>IF(AND(A392="100H", OR(AND(D392='club records'!$J$9, E392&lt;='club records'!$K$9), AND(D392='club records'!$J$10, E392&lt;='club records'!$K$10))), "CR", " ")</f>
        <v xml:space="preserve"> </v>
      </c>
      <c r="AM392" s="22" t="str">
        <f>IF(AND(A392="300H", AND(D392='club records'!$J$11, E392&lt;='club records'!$K$11)), "CR", " ")</f>
        <v xml:space="preserve"> </v>
      </c>
      <c r="AN392" s="22" t="str">
        <f>IF(AND(A392="400H", OR(AND(D392='club records'!$J$12, E392&lt;='club records'!$K$12), AND(D392='club records'!$J$13, E392&lt;='club records'!$K$13), AND(D392='club records'!$J$14, E392&lt;='club records'!$K$14))), "CR", " ")</f>
        <v xml:space="preserve"> </v>
      </c>
      <c r="AO392" s="22" t="str">
        <f>IF(AND(A392="1500SC", OR(AND(D392='club records'!$J$15, E392&lt;='club records'!$K$15), AND(D392='club records'!$J$16, E392&lt;='club records'!$K$16))), "CR", " ")</f>
        <v xml:space="preserve"> </v>
      </c>
      <c r="AP392" s="22" t="str">
        <f>IF(AND(A392="2000SC", OR(AND(D392='club records'!$J$18, E392&lt;='club records'!$K$18), AND(D392='club records'!$J$19, E392&lt;='club records'!$K$19))), "CR", " ")</f>
        <v xml:space="preserve"> </v>
      </c>
      <c r="AQ392" s="22" t="str">
        <f>IF(AND(A392="3000SC", AND(D392='club records'!$J$21, E392&lt;='club records'!$K$21)), "CR", " ")</f>
        <v xml:space="preserve"> </v>
      </c>
      <c r="AR392" s="21" t="str">
        <f>IF(AND(A392="4x100", OR(AND(D392='club records'!$N$1, E392&lt;='club records'!$O$1), AND(D392='club records'!$N$2, E392&lt;='club records'!$O$2), AND(D392='club records'!$N$3, E392&lt;='club records'!$O$3), AND(D392='club records'!$N$4, E392&lt;='club records'!$O$4), AND(D392='club records'!$N$5, E392&lt;='club records'!$O$5))), "CR", " ")</f>
        <v xml:space="preserve"> </v>
      </c>
      <c r="AS392" s="21" t="str">
        <f>IF(AND(A392="4x200", OR(AND(D392='club records'!$N$6, E392&lt;='club records'!$O$6), AND(D392='club records'!$N$7, E392&lt;='club records'!$O$7), AND(D392='club records'!$N$8, E392&lt;='club records'!$O$8), AND(D392='club records'!$N$9, E392&lt;='club records'!$O$9), AND(D392='club records'!$N$10, E392&lt;='club records'!$O$10))), "CR", " ")</f>
        <v xml:space="preserve"> </v>
      </c>
      <c r="AT392" s="21" t="str">
        <f>IF(AND(A392="4x300", OR(AND(D392='club records'!$N$11, E392&lt;='club records'!$O$11), AND(D392='club records'!$N$12, E392&lt;='club records'!$O$12))), "CR", " ")</f>
        <v xml:space="preserve"> </v>
      </c>
      <c r="AU392" s="21" t="str">
        <f>IF(AND(A392="4x400", OR(AND(D392='club records'!$N$13, E392&lt;='club records'!$O$13), AND(D392='club records'!$N$14, E392&lt;='club records'!$O$14), AND(D392='club records'!$N$15, E392&lt;='club records'!$O$15))), "CR", " ")</f>
        <v xml:space="preserve"> </v>
      </c>
      <c r="AV392" s="21" t="str">
        <f>IF(AND(A392="3x800", OR(AND(D392='club records'!$N$16, E392&lt;='club records'!$O$16), AND(D392='club records'!$N$17, E392&lt;='club records'!$O$17), AND(D392='club records'!$N$18, E392&lt;='club records'!$O$18), AND(D392='club records'!$N$19, E392&lt;='club records'!$O$19))), "CR", " ")</f>
        <v xml:space="preserve"> </v>
      </c>
      <c r="AW392" s="21" t="str">
        <f>IF(AND(A392="pentathlon", OR(AND(D392='club records'!$N$21, E392&gt;='club records'!$O$21), AND(D392='club records'!$N$22, E392&gt;='club records'!$O$22), AND(D392='club records'!$N$23, E392&gt;='club records'!$O$23), AND(D392='club records'!$N$24, E392&gt;='club records'!$O$24), AND(D392='club records'!$N$25, E392&gt;='club records'!$O$25))), "CR", " ")</f>
        <v xml:space="preserve"> </v>
      </c>
      <c r="AX392" s="21" t="str">
        <f>IF(AND(A392="heptathlon", OR(AND(D392='club records'!$N$26, E392&gt;='club records'!$O$26), AND(D392='club records'!$N$27, E392&gt;='club records'!$O$27), AND(D392='club records'!$N$28, E392&gt;='club records'!$O$28), )), "CR", " ")</f>
        <v xml:space="preserve"> </v>
      </c>
    </row>
    <row r="393" spans="1:50" ht="15" x14ac:dyDescent="0.25">
      <c r="A393" s="2">
        <v>400</v>
      </c>
      <c r="B393" s="2" t="s">
        <v>21</v>
      </c>
      <c r="C393" s="2" t="s">
        <v>165</v>
      </c>
      <c r="D393" s="13" t="s">
        <v>47</v>
      </c>
      <c r="E393" s="14">
        <v>61.19</v>
      </c>
      <c r="F393" s="23" t="s">
        <v>432</v>
      </c>
      <c r="G393" s="2" t="s">
        <v>341</v>
      </c>
      <c r="H393" s="2" t="s">
        <v>425</v>
      </c>
      <c r="I393" s="20" t="str">
        <f>IF(OR(K393="CR", J393="CR", L393="CR", M393="CR", N393="CR", O393="CR", P393="CR", Q393="CR", R393="CR", S393="CR",T393="CR", U393="CR", V393="CR", W393="CR", X393="CR", Y393="CR", Z393="CR", AA393="CR", AB393="CR", AC393="CR", AD393="CR", AE393="CR", AF393="CR", AG393="CR", AH393="CR", AI393="CR", AJ393="CR", AK393="CR", AL393="CR", AM393="CR", AN393="CR", AO393="CR", AP393="CR", AQ393="CR", AR393="CR", AS393="CR", AT393="CR", AU393="CR", AV393="CR", AW393="CR", AX393="CR"), "***CLUB RECORD***", "")</f>
        <v/>
      </c>
      <c r="J393" s="21" t="str">
        <f>IF(AND(A393=100, OR(AND(D393='club records'!$B$6, E393&lt;='club records'!$C$6), AND(D393='club records'!$B$7, E393&lt;='club records'!$C$7), AND(D393='club records'!$B$8, E393&lt;='club records'!$C$8), AND(D393='club records'!$B$9, E393&lt;='club records'!$C$9), AND(D393='club records'!$B$10, E393&lt;='club records'!$C$10))),"CR"," ")</f>
        <v xml:space="preserve"> </v>
      </c>
      <c r="K393" s="21" t="str">
        <f>IF(AND(A393=200, OR(AND(D393='club records'!$B$11, E393&lt;='club records'!$C$11), AND(D393='club records'!$B$12, E393&lt;='club records'!$C$12), AND(D393='club records'!$B$13, E393&lt;='club records'!$C$13), AND(D393='club records'!$B$14, E393&lt;='club records'!$C$14), AND(D393='club records'!$B$15, E393&lt;='club records'!$C$15))),"CR"," ")</f>
        <v xml:space="preserve"> </v>
      </c>
      <c r="L393" s="21" t="str">
        <f>IF(AND(A393=300, OR(AND(D393='club records'!$B$16, E393&lt;='club records'!$C$16), AND(D393='club records'!$B$17, E393&lt;='club records'!$C$17))),"CR"," ")</f>
        <v xml:space="preserve"> </v>
      </c>
      <c r="M393" s="21" t="str">
        <f>IF(AND(A393=400, OR(AND(D393='club records'!$B$19, E393&lt;='club records'!$C$19), AND(D393='club records'!$B$20, E393&lt;='club records'!$C$20), AND(D393='club records'!$B$21, E393&lt;='club records'!$C$21))),"CR"," ")</f>
        <v xml:space="preserve"> </v>
      </c>
      <c r="N393" s="21" t="str">
        <f>IF(AND(A393=800, OR(AND(D393='club records'!$B$22, E393&lt;='club records'!$C$22), AND(D393='club records'!$B$23, E393&lt;='club records'!$C$23), AND(D393='club records'!$B$24, E393&lt;='club records'!$C$24), AND(D393='club records'!$B$25, E393&lt;='club records'!$C$25), AND(D393='club records'!$B$26, E393&lt;='club records'!$C$26))),"CR"," ")</f>
        <v xml:space="preserve"> </v>
      </c>
      <c r="O393" s="21" t="str">
        <f>IF(AND(A393=1200, AND(D393='club records'!$B$28, E393&lt;='club records'!$C$28)),"CR"," ")</f>
        <v xml:space="preserve"> </v>
      </c>
      <c r="P393" s="21" t="str">
        <f>IF(AND(A393=1500, OR(AND(D393='club records'!$B$29, E393&lt;='club records'!$C$29), AND(D393='club records'!$B$30, E393&lt;='club records'!$C$30), AND(D393='club records'!$B$31, E393&lt;='club records'!$C$31), AND(D393='club records'!$B$32, E393&lt;='club records'!$C$32), AND(D393='club records'!$B$33, E393&lt;='club records'!$C$33))),"CR"," ")</f>
        <v xml:space="preserve"> </v>
      </c>
      <c r="Q393" s="21" t="str">
        <f>IF(AND(A393="1M", AND(D393='club records'!$B$37,E393&lt;='club records'!$C$37)),"CR"," ")</f>
        <v xml:space="preserve"> </v>
      </c>
      <c r="R393" s="21" t="str">
        <f>IF(AND(A393=3000, OR(AND(D393='club records'!$B$39, E393&lt;='club records'!$C$39), AND(D393='club records'!$B$40, E393&lt;='club records'!$C$40), AND(D393='club records'!$B$41, E393&lt;='club records'!$C$41))),"CR"," ")</f>
        <v xml:space="preserve"> </v>
      </c>
      <c r="S393" s="21" t="str">
        <f>IF(AND(A393=5000, OR(AND(D393='club records'!$B$42, E393&lt;='club records'!$C$42), AND(D393='club records'!$B$43, E393&lt;='club records'!$C$43))),"CR"," ")</f>
        <v xml:space="preserve"> </v>
      </c>
      <c r="T393" s="21" t="str">
        <f>IF(AND(A393=10000, OR(AND(D393='club records'!$B$44, E393&lt;='club records'!$C$44), AND(D393='club records'!$B$45, E393&lt;='club records'!$C$45))),"CR"," ")</f>
        <v xml:space="preserve"> </v>
      </c>
      <c r="U393" s="22" t="str">
        <f>IF(AND(A393="high jump", OR(AND(D393='club records'!$F$1, E393&gt;='club records'!$G$1), AND(D393='club records'!$F$2, E393&gt;='club records'!$G$2), AND(D393='club records'!$F$3, E393&gt;='club records'!$G$3),AND(D393='club records'!$F$4, E393&gt;='club records'!$G$4), AND(D393='club records'!$F$5, E393&gt;='club records'!$G$5))), "CR", " ")</f>
        <v xml:space="preserve"> </v>
      </c>
      <c r="V393" s="22" t="str">
        <f>IF(AND(A393="long jump", OR(AND(D393='club records'!$F$6, E393&gt;='club records'!$G$6), AND(D393='club records'!$F$7, E393&gt;='club records'!$G$7), AND(D393='club records'!$F$8, E393&gt;='club records'!$G$8), AND(D393='club records'!$F$9, E393&gt;='club records'!$G$9), AND(D393='club records'!$F$10, E393&gt;='club records'!$G$10))), "CR", " ")</f>
        <v xml:space="preserve"> </v>
      </c>
      <c r="W393" s="22" t="str">
        <f>IF(AND(A393="triple jump", OR(AND(D393='club records'!$F$11, E393&gt;='club records'!$G$11), AND(D393='club records'!$F$12, E393&gt;='club records'!$G$12), AND(D393='club records'!$F$13, E393&gt;='club records'!$G$13), AND(D393='club records'!$F$14, E393&gt;='club records'!$G$14), AND(D393='club records'!$F$15, E393&gt;='club records'!$G$15))), "CR", " ")</f>
        <v xml:space="preserve"> </v>
      </c>
      <c r="X393" s="22" t="str">
        <f>IF(AND(A393="pole vault", OR(AND(D393='club records'!$F$16, E393&gt;='club records'!$G$16), AND(D393='club records'!$F$17, E393&gt;='club records'!$G$17), AND(D393='club records'!$F$18, E393&gt;='club records'!$G$18), AND(D393='club records'!$F$19, E393&gt;='club records'!$G$19), AND(D393='club records'!$F$20, E393&gt;='club records'!$G$20))), "CR", " ")</f>
        <v xml:space="preserve"> </v>
      </c>
      <c r="Y393" s="22" t="str">
        <f>IF(AND(A393="discus 0.75", AND(D393='club records'!$F$21, E393&gt;='club records'!$G$21)), "CR", " ")</f>
        <v xml:space="preserve"> </v>
      </c>
      <c r="Z393" s="22" t="str">
        <f>IF(AND(A393="discus 1", OR(AND(D393='club records'!$F$22, E393&gt;='club records'!$G$22), AND(D393='club records'!$F$23, E393&gt;='club records'!$G$23), AND(D393='club records'!$F$24, E393&gt;='club records'!$G$24), AND(D393='club records'!$F$25, E393&gt;='club records'!$G$25))), "CR", " ")</f>
        <v xml:space="preserve"> </v>
      </c>
      <c r="AA393" s="22" t="str">
        <f>IF(AND(A393="hammer 3", OR(AND(D393='club records'!$F$26, E393&gt;='club records'!$G$26), AND(D393='club records'!$F$27, E393&gt;='club records'!$G$27), AND(D393='club records'!$F$28, E393&gt;='club records'!$G$28))), "CR", " ")</f>
        <v xml:space="preserve"> </v>
      </c>
      <c r="AB393" s="22" t="str">
        <f>IF(AND(A393="hammer 4", OR(AND(D393='club records'!$F$29, E393&gt;='club records'!$G$29), AND(D393='club records'!$F$30, E393&gt;='club records'!$G$30))), "CR", " ")</f>
        <v xml:space="preserve"> </v>
      </c>
      <c r="AC393" s="22" t="str">
        <f>IF(AND(A393="javelin 400", AND(D393='club records'!$F$31, E393&gt;='club records'!$G$31)), "CR", " ")</f>
        <v xml:space="preserve"> </v>
      </c>
      <c r="AD393" s="22" t="str">
        <f>IF(AND(A393="javelin 500", OR(AND(D393='club records'!$F$32, E393&gt;='club records'!$G$32), AND(D393='club records'!$F$33, E393&gt;='club records'!$G$33))), "CR", " ")</f>
        <v xml:space="preserve"> </v>
      </c>
      <c r="AE393" s="22" t="str">
        <f>IF(AND(A393="javelin 600", OR(AND(D393='club records'!$F$34, E393&gt;='club records'!$G$34), AND(D393='club records'!$F$35, E393&gt;='club records'!$G$35))), "CR", " ")</f>
        <v xml:space="preserve"> </v>
      </c>
      <c r="AF393" s="22" t="str">
        <f>IF(AND(A393="shot 2.72", AND(D393='club records'!$F$36, E393&gt;='club records'!$G$36)), "CR", " ")</f>
        <v xml:space="preserve"> </v>
      </c>
      <c r="AG393" s="22" t="str">
        <f>IF(AND(A393="shot 3", OR(AND(D393='club records'!$F$37, E393&gt;='club records'!$G$37), AND(D393='club records'!$F$38, E393&gt;='club records'!$G$38))), "CR", " ")</f>
        <v xml:space="preserve"> </v>
      </c>
      <c r="AH393" s="22" t="str">
        <f>IF(AND(A393="shot 4", OR(AND(D393='club records'!$F$39, E393&gt;='club records'!$G$39), AND(D393='club records'!$F$40, E393&gt;='club records'!$G$40))), "CR", " ")</f>
        <v xml:space="preserve"> </v>
      </c>
      <c r="AI393" s="22" t="str">
        <f>IF(AND(A393="70H", AND(D393='club records'!$J$6, E393&lt;='club records'!$K$6)), "CR", " ")</f>
        <v xml:space="preserve"> </v>
      </c>
      <c r="AJ393" s="22" t="str">
        <f>IF(AND(A393="75H", AND(D393='club records'!$J$7, E393&lt;='club records'!$K$7)), "CR", " ")</f>
        <v xml:space="preserve"> </v>
      </c>
      <c r="AK393" s="22" t="str">
        <f>IF(AND(A393="80H", AND(D393='club records'!$J$8, E393&lt;='club records'!$K$8)), "CR", " ")</f>
        <v xml:space="preserve"> </v>
      </c>
      <c r="AL393" s="22" t="str">
        <f>IF(AND(A393="100H", OR(AND(D393='club records'!$J$9, E393&lt;='club records'!$K$9), AND(D393='club records'!$J$10, E393&lt;='club records'!$K$10))), "CR", " ")</f>
        <v xml:space="preserve"> </v>
      </c>
      <c r="AM393" s="22" t="str">
        <f>IF(AND(A393="300H", AND(D393='club records'!$J$11, E393&lt;='club records'!$K$11)), "CR", " ")</f>
        <v xml:space="preserve"> </v>
      </c>
      <c r="AN393" s="22" t="str">
        <f>IF(AND(A393="400H", OR(AND(D393='club records'!$J$12, E393&lt;='club records'!$K$12), AND(D393='club records'!$J$13, E393&lt;='club records'!$K$13), AND(D393='club records'!$J$14, E393&lt;='club records'!$K$14))), "CR", " ")</f>
        <v xml:space="preserve"> </v>
      </c>
      <c r="AO393" s="22" t="str">
        <f>IF(AND(A393="1500SC", OR(AND(D393='club records'!$J$15, E393&lt;='club records'!$K$15), AND(D393='club records'!$J$16, E393&lt;='club records'!$K$16))), "CR", " ")</f>
        <v xml:space="preserve"> </v>
      </c>
      <c r="AP393" s="22" t="str">
        <f>IF(AND(A393="2000SC", OR(AND(D393='club records'!$J$18, E393&lt;='club records'!$K$18), AND(D393='club records'!$J$19, E393&lt;='club records'!$K$19))), "CR", " ")</f>
        <v xml:space="preserve"> </v>
      </c>
      <c r="AQ393" s="22" t="str">
        <f>IF(AND(A393="3000SC", AND(D393='club records'!$J$21, E393&lt;='club records'!$K$21)), "CR", " ")</f>
        <v xml:space="preserve"> </v>
      </c>
      <c r="AR393" s="21" t="str">
        <f>IF(AND(A393="4x100", OR(AND(D393='club records'!$N$1, E393&lt;='club records'!$O$1), AND(D393='club records'!$N$2, E393&lt;='club records'!$O$2), AND(D393='club records'!$N$3, E393&lt;='club records'!$O$3), AND(D393='club records'!$N$4, E393&lt;='club records'!$O$4), AND(D393='club records'!$N$5, E393&lt;='club records'!$O$5))), "CR", " ")</f>
        <v xml:space="preserve"> </v>
      </c>
      <c r="AS393" s="21" t="str">
        <f>IF(AND(A393="4x200", OR(AND(D393='club records'!$N$6, E393&lt;='club records'!$O$6), AND(D393='club records'!$N$7, E393&lt;='club records'!$O$7), AND(D393='club records'!$N$8, E393&lt;='club records'!$O$8), AND(D393='club records'!$N$9, E393&lt;='club records'!$O$9), AND(D393='club records'!$N$10, E393&lt;='club records'!$O$10))), "CR", " ")</f>
        <v xml:space="preserve"> </v>
      </c>
      <c r="AT393" s="21" t="str">
        <f>IF(AND(A393="4x300", OR(AND(D393='club records'!$N$11, E393&lt;='club records'!$O$11), AND(D393='club records'!$N$12, E393&lt;='club records'!$O$12))), "CR", " ")</f>
        <v xml:space="preserve"> </v>
      </c>
      <c r="AU393" s="21" t="str">
        <f>IF(AND(A393="4x400", OR(AND(D393='club records'!$N$13, E393&lt;='club records'!$O$13), AND(D393='club records'!$N$14, E393&lt;='club records'!$O$14), AND(D393='club records'!$N$15, E393&lt;='club records'!$O$15))), "CR", " ")</f>
        <v xml:space="preserve"> </v>
      </c>
      <c r="AV393" s="21" t="str">
        <f>IF(AND(A393="3x800", OR(AND(D393='club records'!$N$16, E393&lt;='club records'!$O$16), AND(D393='club records'!$N$17, E393&lt;='club records'!$O$17), AND(D393='club records'!$N$18, E393&lt;='club records'!$O$18), AND(D393='club records'!$N$19, E393&lt;='club records'!$O$19))), "CR", " ")</f>
        <v xml:space="preserve"> </v>
      </c>
      <c r="AW393" s="21" t="str">
        <f>IF(AND(A393="pentathlon", OR(AND(D393='club records'!$N$21, E393&gt;='club records'!$O$21), AND(D393='club records'!$N$22, E393&gt;='club records'!$O$22), AND(D393='club records'!$N$23, E393&gt;='club records'!$O$23), AND(D393='club records'!$N$24, E393&gt;='club records'!$O$24), AND(D393='club records'!$N$25, E393&gt;='club records'!$O$25))), "CR", " ")</f>
        <v xml:space="preserve"> </v>
      </c>
      <c r="AX393" s="21" t="str">
        <f>IF(AND(A393="heptathlon", OR(AND(D393='club records'!$N$26, E393&gt;='club records'!$O$26), AND(D393='club records'!$N$27, E393&gt;='club records'!$O$27), AND(D393='club records'!$N$28, E393&gt;='club records'!$O$28), )), "CR", " ")</f>
        <v xml:space="preserve"> </v>
      </c>
    </row>
    <row r="394" spans="1:50" ht="15" x14ac:dyDescent="0.25">
      <c r="A394" s="2">
        <v>400</v>
      </c>
      <c r="B394" s="2" t="s">
        <v>191</v>
      </c>
      <c r="C394" s="2" t="s">
        <v>192</v>
      </c>
      <c r="D394" s="13" t="s">
        <v>47</v>
      </c>
      <c r="E394" s="14">
        <v>67</v>
      </c>
      <c r="F394" s="23">
        <v>43646</v>
      </c>
      <c r="G394" s="2" t="s">
        <v>404</v>
      </c>
      <c r="H394" s="2" t="s">
        <v>469</v>
      </c>
      <c r="I394" s="20" t="s">
        <v>430</v>
      </c>
      <c r="N394" s="2"/>
      <c r="O394" s="2"/>
      <c r="P394" s="2"/>
      <c r="Q394" s="2"/>
      <c r="R394" s="2"/>
      <c r="S394" s="2"/>
    </row>
    <row r="395" spans="1:50" ht="15" x14ac:dyDescent="0.25">
      <c r="A395" s="2">
        <v>800</v>
      </c>
      <c r="B395" s="2" t="s">
        <v>212</v>
      </c>
      <c r="C395" s="2" t="s">
        <v>183</v>
      </c>
      <c r="D395" s="13" t="s">
        <v>47</v>
      </c>
      <c r="E395" s="14" t="s">
        <v>491</v>
      </c>
      <c r="F395" s="23">
        <v>43635</v>
      </c>
      <c r="G395" s="2" t="s">
        <v>333</v>
      </c>
      <c r="H395" s="2" t="s">
        <v>334</v>
      </c>
      <c r="I395" s="20" t="s">
        <v>430</v>
      </c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1"/>
      <c r="AS395" s="21"/>
      <c r="AT395" s="21"/>
      <c r="AU395" s="21"/>
      <c r="AV395" s="21"/>
      <c r="AW395" s="21"/>
      <c r="AX395" s="21"/>
    </row>
    <row r="396" spans="1:50" ht="15" x14ac:dyDescent="0.25">
      <c r="A396" s="2">
        <v>800</v>
      </c>
      <c r="B396" s="2" t="s">
        <v>79</v>
      </c>
      <c r="C396" s="2" t="s">
        <v>2</v>
      </c>
      <c r="D396" s="13" t="s">
        <v>47</v>
      </c>
      <c r="E396" s="14" t="s">
        <v>419</v>
      </c>
      <c r="F396" s="23">
        <v>43610</v>
      </c>
      <c r="G396" s="2" t="s">
        <v>399</v>
      </c>
      <c r="I396" s="20" t="str">
        <f>IF(OR(K396="CR", J396="CR", L396="CR", M396="CR", N396="CR", O396="CR", P396="CR", Q396="CR", R396="CR", S396="CR",T396="CR", U396="CR", V396="CR", W396="CR", X396="CR", Y396="CR", Z396="CR", AA396="CR", AB396="CR", AC396="CR", AD396="CR", AE396="CR", AF396="CR", AG396="CR", AH396="CR", AI396="CR", AJ396="CR", AK396="CR", AL396="CR", AM396="CR", AN396="CR", AO396="CR", AP396="CR", AQ396="CR", AR396="CR", AS396="CR", AT396="CR", AU396="CR", AV396="CR", AW396="CR", AX396="CR"), "***CLUB RECORD***", "")</f>
        <v/>
      </c>
      <c r="J396" s="21" t="str">
        <f>IF(AND(A396=100, OR(AND(D396='club records'!$B$6, E396&lt;='club records'!$C$6), AND(D396='club records'!$B$7, E396&lt;='club records'!$C$7), AND(D396='club records'!$B$8, E396&lt;='club records'!$C$8), AND(D396='club records'!$B$9, E396&lt;='club records'!$C$9), AND(D396='club records'!$B$10, E396&lt;='club records'!$C$10))),"CR"," ")</f>
        <v xml:space="preserve"> </v>
      </c>
      <c r="K396" s="21" t="str">
        <f>IF(AND(A396=200, OR(AND(D396='club records'!$B$11, E396&lt;='club records'!$C$11), AND(D396='club records'!$B$12, E396&lt;='club records'!$C$12), AND(D396='club records'!$B$13, E396&lt;='club records'!$C$13), AND(D396='club records'!$B$14, E396&lt;='club records'!$C$14), AND(D396='club records'!$B$15, E396&lt;='club records'!$C$15))),"CR"," ")</f>
        <v xml:space="preserve"> </v>
      </c>
      <c r="L396" s="21" t="str">
        <f>IF(AND(A396=300, OR(AND(D396='club records'!$B$16, E396&lt;='club records'!$C$16), AND(D396='club records'!$B$17, E396&lt;='club records'!$C$17))),"CR"," ")</f>
        <v xml:space="preserve"> </v>
      </c>
      <c r="M396" s="21" t="str">
        <f>IF(AND(A396=400, OR(AND(D396='club records'!$B$19, E396&lt;='club records'!$C$19), AND(D396='club records'!$B$20, E396&lt;='club records'!$C$20), AND(D396='club records'!$B$21, E396&lt;='club records'!$C$21))),"CR"," ")</f>
        <v xml:space="preserve"> </v>
      </c>
      <c r="N396" s="21" t="str">
        <f>IF(AND(A396=800, OR(AND(D396='club records'!$B$22, E396&lt;='club records'!$C$22), AND(D396='club records'!$B$23, E396&lt;='club records'!$C$23), AND(D396='club records'!$B$24, E396&lt;='club records'!$C$24), AND(D396='club records'!$B$25, E396&lt;='club records'!$C$25), AND(D396='club records'!$B$26, E396&lt;='club records'!$C$26))),"CR"," ")</f>
        <v xml:space="preserve"> </v>
      </c>
      <c r="O396" s="21" t="str">
        <f>IF(AND(A396=1200, AND(D396='club records'!$B$28, E396&lt;='club records'!$C$28)),"CR"," ")</f>
        <v xml:space="preserve"> </v>
      </c>
      <c r="P396" s="21" t="str">
        <f>IF(AND(A396=1500, OR(AND(D396='club records'!$B$29, E396&lt;='club records'!$C$29), AND(D396='club records'!$B$30, E396&lt;='club records'!$C$30), AND(D396='club records'!$B$31, E396&lt;='club records'!$C$31), AND(D396='club records'!$B$32, E396&lt;='club records'!$C$32), AND(D396='club records'!$B$33, E396&lt;='club records'!$C$33))),"CR"," ")</f>
        <v xml:space="preserve"> </v>
      </c>
      <c r="Q396" s="21" t="str">
        <f>IF(AND(A396="1M", AND(D396='club records'!$B$37,E396&lt;='club records'!$C$37)),"CR"," ")</f>
        <v xml:space="preserve"> </v>
      </c>
      <c r="R396" s="21" t="str">
        <f>IF(AND(A396=3000, OR(AND(D396='club records'!$B$39, E396&lt;='club records'!$C$39), AND(D396='club records'!$B$40, E396&lt;='club records'!$C$40), AND(D396='club records'!$B$41, E396&lt;='club records'!$C$41))),"CR"," ")</f>
        <v xml:space="preserve"> </v>
      </c>
      <c r="S396" s="21" t="str">
        <f>IF(AND(A396=5000, OR(AND(D396='club records'!$B$42, E396&lt;='club records'!$C$42), AND(D396='club records'!$B$43, E396&lt;='club records'!$C$43))),"CR"," ")</f>
        <v xml:space="preserve"> </v>
      </c>
      <c r="T396" s="21" t="str">
        <f>IF(AND(A396=10000, OR(AND(D396='club records'!$B$44, E396&lt;='club records'!$C$44), AND(D396='club records'!$B$45, E396&lt;='club records'!$C$45))),"CR"," ")</f>
        <v xml:space="preserve"> </v>
      </c>
      <c r="U396" s="22" t="str">
        <f>IF(AND(A396="high jump", OR(AND(D396='club records'!$F$1, E396&gt;='club records'!$G$1), AND(D396='club records'!$F$2, E396&gt;='club records'!$G$2), AND(D396='club records'!$F$3, E396&gt;='club records'!$G$3),AND(D396='club records'!$F$4, E396&gt;='club records'!$G$4), AND(D396='club records'!$F$5, E396&gt;='club records'!$G$5))), "CR", " ")</f>
        <v xml:space="preserve"> </v>
      </c>
      <c r="V396" s="22" t="str">
        <f>IF(AND(A396="long jump", OR(AND(D396='club records'!$F$6, E396&gt;='club records'!$G$6), AND(D396='club records'!$F$7, E396&gt;='club records'!$G$7), AND(D396='club records'!$F$8, E396&gt;='club records'!$G$8), AND(D396='club records'!$F$9, E396&gt;='club records'!$G$9), AND(D396='club records'!$F$10, E396&gt;='club records'!$G$10))), "CR", " ")</f>
        <v xml:space="preserve"> </v>
      </c>
      <c r="W396" s="22" t="str">
        <f>IF(AND(A396="triple jump", OR(AND(D396='club records'!$F$11, E396&gt;='club records'!$G$11), AND(D396='club records'!$F$12, E396&gt;='club records'!$G$12), AND(D396='club records'!$F$13, E396&gt;='club records'!$G$13), AND(D396='club records'!$F$14, E396&gt;='club records'!$G$14), AND(D396='club records'!$F$15, E396&gt;='club records'!$G$15))), "CR", " ")</f>
        <v xml:space="preserve"> </v>
      </c>
      <c r="X396" s="22" t="str">
        <f>IF(AND(A396="pole vault", OR(AND(D396='club records'!$F$16, E396&gt;='club records'!$G$16), AND(D396='club records'!$F$17, E396&gt;='club records'!$G$17), AND(D396='club records'!$F$18, E396&gt;='club records'!$G$18), AND(D396='club records'!$F$19, E396&gt;='club records'!$G$19), AND(D396='club records'!$F$20, E396&gt;='club records'!$G$20))), "CR", " ")</f>
        <v xml:space="preserve"> </v>
      </c>
      <c r="Y396" s="22" t="str">
        <f>IF(AND(A396="discus 0.75", AND(D396='club records'!$F$21, E396&gt;='club records'!$G$21)), "CR", " ")</f>
        <v xml:space="preserve"> </v>
      </c>
      <c r="Z396" s="22" t="str">
        <f>IF(AND(A396="discus 1", OR(AND(D396='club records'!$F$22, E396&gt;='club records'!$G$22), AND(D396='club records'!$F$23, E396&gt;='club records'!$G$23), AND(D396='club records'!$F$24, E396&gt;='club records'!$G$24), AND(D396='club records'!$F$25, E396&gt;='club records'!$G$25))), "CR", " ")</f>
        <v xml:space="preserve"> </v>
      </c>
      <c r="AA396" s="22" t="str">
        <f>IF(AND(A396="hammer 3", OR(AND(D396='club records'!$F$26, E396&gt;='club records'!$G$26), AND(D396='club records'!$F$27, E396&gt;='club records'!$G$27), AND(D396='club records'!$F$28, E396&gt;='club records'!$G$28))), "CR", " ")</f>
        <v xml:space="preserve"> </v>
      </c>
      <c r="AB396" s="22" t="str">
        <f>IF(AND(A396="hammer 4", OR(AND(D396='club records'!$F$29, E396&gt;='club records'!$G$29), AND(D396='club records'!$F$30, E396&gt;='club records'!$G$30))), "CR", " ")</f>
        <v xml:space="preserve"> </v>
      </c>
      <c r="AC396" s="22" t="str">
        <f>IF(AND(A396="javelin 400", AND(D396='club records'!$F$31, E396&gt;='club records'!$G$31)), "CR", " ")</f>
        <v xml:space="preserve"> </v>
      </c>
      <c r="AD396" s="22" t="str">
        <f>IF(AND(A396="javelin 500", OR(AND(D396='club records'!$F$32, E396&gt;='club records'!$G$32), AND(D396='club records'!$F$33, E396&gt;='club records'!$G$33))), "CR", " ")</f>
        <v xml:space="preserve"> </v>
      </c>
      <c r="AE396" s="22" t="str">
        <f>IF(AND(A396="javelin 600", OR(AND(D396='club records'!$F$34, E396&gt;='club records'!$G$34), AND(D396='club records'!$F$35, E396&gt;='club records'!$G$35))), "CR", " ")</f>
        <v xml:space="preserve"> </v>
      </c>
      <c r="AF396" s="22" t="str">
        <f>IF(AND(A396="shot 2.72", AND(D396='club records'!$F$36, E396&gt;='club records'!$G$36)), "CR", " ")</f>
        <v xml:space="preserve"> </v>
      </c>
      <c r="AG396" s="22" t="str">
        <f>IF(AND(A396="shot 3", OR(AND(D396='club records'!$F$37, E396&gt;='club records'!$G$37), AND(D396='club records'!$F$38, E396&gt;='club records'!$G$38))), "CR", " ")</f>
        <v xml:space="preserve"> </v>
      </c>
      <c r="AH396" s="22" t="str">
        <f>IF(AND(A396="shot 4", OR(AND(D396='club records'!$F$39, E396&gt;='club records'!$G$39), AND(D396='club records'!$F$40, E396&gt;='club records'!$G$40))), "CR", " ")</f>
        <v xml:space="preserve"> </v>
      </c>
      <c r="AI396" s="22" t="str">
        <f>IF(AND(A396="70H", AND(D396='club records'!$J$6, E396&lt;='club records'!$K$6)), "CR", " ")</f>
        <v xml:space="preserve"> </v>
      </c>
      <c r="AJ396" s="22" t="str">
        <f>IF(AND(A396="75H", AND(D396='club records'!$J$7, E396&lt;='club records'!$K$7)), "CR", " ")</f>
        <v xml:space="preserve"> </v>
      </c>
      <c r="AK396" s="22" t="str">
        <f>IF(AND(A396="80H", AND(D396='club records'!$J$8, E396&lt;='club records'!$K$8)), "CR", " ")</f>
        <v xml:space="preserve"> </v>
      </c>
      <c r="AL396" s="22" t="str">
        <f>IF(AND(A396="100H", OR(AND(D396='club records'!$J$9, E396&lt;='club records'!$K$9), AND(D396='club records'!$J$10, E396&lt;='club records'!$K$10))), "CR", " ")</f>
        <v xml:space="preserve"> </v>
      </c>
      <c r="AM396" s="22" t="str">
        <f>IF(AND(A396="300H", AND(D396='club records'!$J$11, E396&lt;='club records'!$K$11)), "CR", " ")</f>
        <v xml:space="preserve"> </v>
      </c>
      <c r="AN396" s="22" t="str">
        <f>IF(AND(A396="400H", OR(AND(D396='club records'!$J$12, E396&lt;='club records'!$K$12), AND(D396='club records'!$J$13, E396&lt;='club records'!$K$13), AND(D396='club records'!$J$14, E396&lt;='club records'!$K$14))), "CR", " ")</f>
        <v xml:space="preserve"> </v>
      </c>
      <c r="AO396" s="22" t="str">
        <f>IF(AND(A396="1500SC", OR(AND(D396='club records'!$J$15, E396&lt;='club records'!$K$15), AND(D396='club records'!$J$16, E396&lt;='club records'!$K$16))), "CR", " ")</f>
        <v xml:space="preserve"> </v>
      </c>
      <c r="AP396" s="22" t="str">
        <f>IF(AND(A396="2000SC", OR(AND(D396='club records'!$J$18, E396&lt;='club records'!$K$18), AND(D396='club records'!$J$19, E396&lt;='club records'!$K$19))), "CR", " ")</f>
        <v xml:space="preserve"> </v>
      </c>
      <c r="AQ396" s="22" t="str">
        <f>IF(AND(A396="3000SC", AND(D396='club records'!$J$21, E396&lt;='club records'!$K$21)), "CR", " ")</f>
        <v xml:space="preserve"> </v>
      </c>
      <c r="AR396" s="21" t="str">
        <f>IF(AND(A396="4x100", OR(AND(D396='club records'!$N$1, E396&lt;='club records'!$O$1), AND(D396='club records'!$N$2, E396&lt;='club records'!$O$2), AND(D396='club records'!$N$3, E396&lt;='club records'!$O$3), AND(D396='club records'!$N$4, E396&lt;='club records'!$O$4), AND(D396='club records'!$N$5, E396&lt;='club records'!$O$5))), "CR", " ")</f>
        <v xml:space="preserve"> </v>
      </c>
      <c r="AS396" s="21" t="str">
        <f>IF(AND(A396="4x200", OR(AND(D396='club records'!$N$6, E396&lt;='club records'!$O$6), AND(D396='club records'!$N$7, E396&lt;='club records'!$O$7), AND(D396='club records'!$N$8, E396&lt;='club records'!$O$8), AND(D396='club records'!$N$9, E396&lt;='club records'!$O$9), AND(D396='club records'!$N$10, E396&lt;='club records'!$O$10))), "CR", " ")</f>
        <v xml:space="preserve"> </v>
      </c>
      <c r="AT396" s="21" t="str">
        <f>IF(AND(A396="4x300", OR(AND(D396='club records'!$N$11, E396&lt;='club records'!$O$11), AND(D396='club records'!$N$12, E396&lt;='club records'!$O$12))), "CR", " ")</f>
        <v xml:space="preserve"> </v>
      </c>
      <c r="AU396" s="21" t="str">
        <f>IF(AND(A396="4x400", OR(AND(D396='club records'!$N$13, E396&lt;='club records'!$O$13), AND(D396='club records'!$N$14, E396&lt;='club records'!$O$14), AND(D396='club records'!$N$15, E396&lt;='club records'!$O$15))), "CR", " ")</f>
        <v xml:space="preserve"> </v>
      </c>
      <c r="AV396" s="21" t="str">
        <f>IF(AND(A396="3x800", OR(AND(D396='club records'!$N$16, E396&lt;='club records'!$O$16), AND(D396='club records'!$N$17, E396&lt;='club records'!$O$17), AND(D396='club records'!$N$18, E396&lt;='club records'!$O$18), AND(D396='club records'!$N$19, E396&lt;='club records'!$O$19))), "CR", " ")</f>
        <v xml:space="preserve"> </v>
      </c>
      <c r="AW396" s="21" t="str">
        <f>IF(AND(A396="pentathlon", OR(AND(D396='club records'!$N$21, E396&gt;='club records'!$O$21), AND(D396='club records'!$N$22, E396&gt;='club records'!$O$22), AND(D396='club records'!$N$23, E396&gt;='club records'!$O$23), AND(D396='club records'!$N$24, E396&gt;='club records'!$O$24), AND(D396='club records'!$N$25, E396&gt;='club records'!$O$25))), "CR", " ")</f>
        <v xml:space="preserve"> </v>
      </c>
      <c r="AX396" s="21" t="str">
        <f>IF(AND(A396="heptathlon", OR(AND(D396='club records'!$N$26, E396&gt;='club records'!$O$26), AND(D396='club records'!$N$27, E396&gt;='club records'!$O$27), AND(D396='club records'!$N$28, E396&gt;='club records'!$O$28), )), "CR", " ")</f>
        <v xml:space="preserve"> </v>
      </c>
    </row>
    <row r="397" spans="1:50" ht="15" x14ac:dyDescent="0.25">
      <c r="A397" s="2">
        <v>800</v>
      </c>
      <c r="B397" s="2" t="s">
        <v>191</v>
      </c>
      <c r="C397" s="2" t="s">
        <v>192</v>
      </c>
      <c r="D397" s="13" t="s">
        <v>47</v>
      </c>
      <c r="E397" s="14" t="s">
        <v>458</v>
      </c>
      <c r="F397" s="23">
        <v>43632</v>
      </c>
      <c r="G397" s="2" t="s">
        <v>415</v>
      </c>
      <c r="H397" s="2" t="s">
        <v>452</v>
      </c>
      <c r="I397" s="20" t="str">
        <f>IF(OR(K397="CR", J397="CR", L397="CR", M397="CR", N397="CR", O397="CR", P397="CR", Q397="CR", R397="CR", S397="CR",T397="CR", U397="CR", V397="CR", W397="CR", X397="CR", Y397="CR", Z397="CR", AA397="CR", AB397="CR", AC397="CR", AD397="CR", AE397="CR", AF397="CR", AG397="CR", AH397="CR", AI397="CR", AJ397="CR", AK397="CR", AL397="CR", AM397="CR", AN397="CR", AO397="CR", AP397="CR", AQ397="CR", AR397="CR", AS397="CR", AT397="CR", AU397="CR", AV397="CR", AW397="CR", AX397="CR"), "***CLUB RECORD***", "")</f>
        <v/>
      </c>
      <c r="J397" s="21" t="str">
        <f>IF(AND(A397=100, OR(AND(D397='club records'!$B$6, E397&lt;='club records'!$C$6), AND(D397='club records'!$B$7, E397&lt;='club records'!$C$7), AND(D397='club records'!$B$8, E397&lt;='club records'!$C$8), AND(D397='club records'!$B$9, E397&lt;='club records'!$C$9), AND(D397='club records'!$B$10, E397&lt;='club records'!$C$10))),"CR"," ")</f>
        <v xml:space="preserve"> </v>
      </c>
      <c r="K397" s="21" t="str">
        <f>IF(AND(A397=200, OR(AND(D397='club records'!$B$11, E397&lt;='club records'!$C$11), AND(D397='club records'!$B$12, E397&lt;='club records'!$C$12), AND(D397='club records'!$B$13, E397&lt;='club records'!$C$13), AND(D397='club records'!$B$14, E397&lt;='club records'!$C$14), AND(D397='club records'!$B$15, E397&lt;='club records'!$C$15))),"CR"," ")</f>
        <v xml:space="preserve"> </v>
      </c>
      <c r="L397" s="21" t="str">
        <f>IF(AND(A397=300, OR(AND(D397='club records'!$B$16, E397&lt;='club records'!$C$16), AND(D397='club records'!$B$17, E397&lt;='club records'!$C$17))),"CR"," ")</f>
        <v xml:space="preserve"> </v>
      </c>
      <c r="M397" s="21" t="str">
        <f>IF(AND(A397=400, OR(AND(D397='club records'!$B$19, E397&lt;='club records'!$C$19), AND(D397='club records'!$B$20, E397&lt;='club records'!$C$20), AND(D397='club records'!$B$21, E397&lt;='club records'!$C$21))),"CR"," ")</f>
        <v xml:space="preserve"> </v>
      </c>
      <c r="N397" s="21" t="str">
        <f>IF(AND(A397=800, OR(AND(D397='club records'!$B$22, E397&lt;='club records'!$C$22), AND(D397='club records'!$B$23, E397&lt;='club records'!$C$23), AND(D397='club records'!$B$24, E397&lt;='club records'!$C$24), AND(D397='club records'!$B$25, E397&lt;='club records'!$C$25), AND(D397='club records'!$B$26, E397&lt;='club records'!$C$26))),"CR"," ")</f>
        <v xml:space="preserve"> </v>
      </c>
      <c r="O397" s="21" t="str">
        <f>IF(AND(A397=1200, AND(D397='club records'!$B$28, E397&lt;='club records'!$C$28)),"CR"," ")</f>
        <v xml:space="preserve"> </v>
      </c>
      <c r="P397" s="21" t="str">
        <f>IF(AND(A397=1500, OR(AND(D397='club records'!$B$29, E397&lt;='club records'!$C$29), AND(D397='club records'!$B$30, E397&lt;='club records'!$C$30), AND(D397='club records'!$B$31, E397&lt;='club records'!$C$31), AND(D397='club records'!$B$32, E397&lt;='club records'!$C$32), AND(D397='club records'!$B$33, E397&lt;='club records'!$C$33))),"CR"," ")</f>
        <v xml:space="preserve"> </v>
      </c>
      <c r="Q397" s="21" t="str">
        <f>IF(AND(A397="1M", AND(D397='club records'!$B$37,E397&lt;='club records'!$C$37)),"CR"," ")</f>
        <v xml:space="preserve"> </v>
      </c>
      <c r="R397" s="21" t="str">
        <f>IF(AND(A397=3000, OR(AND(D397='club records'!$B$39, E397&lt;='club records'!$C$39), AND(D397='club records'!$B$40, E397&lt;='club records'!$C$40), AND(D397='club records'!$B$41, E397&lt;='club records'!$C$41))),"CR"," ")</f>
        <v xml:space="preserve"> </v>
      </c>
      <c r="S397" s="21" t="str">
        <f>IF(AND(A397=5000, OR(AND(D397='club records'!$B$42, E397&lt;='club records'!$C$42), AND(D397='club records'!$B$43, E397&lt;='club records'!$C$43))),"CR"," ")</f>
        <v xml:space="preserve"> </v>
      </c>
      <c r="T397" s="21" t="str">
        <f>IF(AND(A397=10000, OR(AND(D397='club records'!$B$44, E397&lt;='club records'!$C$44), AND(D397='club records'!$B$45, E397&lt;='club records'!$C$45))),"CR"," ")</f>
        <v xml:space="preserve"> </v>
      </c>
      <c r="U397" s="22" t="str">
        <f>IF(AND(A397="high jump", OR(AND(D397='club records'!$F$1, E397&gt;='club records'!$G$1), AND(D397='club records'!$F$2, E397&gt;='club records'!$G$2), AND(D397='club records'!$F$3, E397&gt;='club records'!$G$3),AND(D397='club records'!$F$4, E397&gt;='club records'!$G$4), AND(D397='club records'!$F$5, E397&gt;='club records'!$G$5))), "CR", " ")</f>
        <v xml:space="preserve"> </v>
      </c>
      <c r="V397" s="22" t="str">
        <f>IF(AND(A397="long jump", OR(AND(D397='club records'!$F$6, E397&gt;='club records'!$G$6), AND(D397='club records'!$F$7, E397&gt;='club records'!$G$7), AND(D397='club records'!$F$8, E397&gt;='club records'!$G$8), AND(D397='club records'!$F$9, E397&gt;='club records'!$G$9), AND(D397='club records'!$F$10, E397&gt;='club records'!$G$10))), "CR", " ")</f>
        <v xml:space="preserve"> </v>
      </c>
      <c r="W397" s="22" t="str">
        <f>IF(AND(A397="triple jump", OR(AND(D397='club records'!$F$11, E397&gt;='club records'!$G$11), AND(D397='club records'!$F$12, E397&gt;='club records'!$G$12), AND(D397='club records'!$F$13, E397&gt;='club records'!$G$13), AND(D397='club records'!$F$14, E397&gt;='club records'!$G$14), AND(D397='club records'!$F$15, E397&gt;='club records'!$G$15))), "CR", " ")</f>
        <v xml:space="preserve"> </v>
      </c>
      <c r="X397" s="22" t="str">
        <f>IF(AND(A397="pole vault", OR(AND(D397='club records'!$F$16, E397&gt;='club records'!$G$16), AND(D397='club records'!$F$17, E397&gt;='club records'!$G$17), AND(D397='club records'!$F$18, E397&gt;='club records'!$G$18), AND(D397='club records'!$F$19, E397&gt;='club records'!$G$19), AND(D397='club records'!$F$20, E397&gt;='club records'!$G$20))), "CR", " ")</f>
        <v xml:space="preserve"> </v>
      </c>
      <c r="Y397" s="22" t="str">
        <f>IF(AND(A397="discus 0.75", AND(D397='club records'!$F$21, E397&gt;='club records'!$G$21)), "CR", " ")</f>
        <v xml:space="preserve"> </v>
      </c>
      <c r="Z397" s="22" t="str">
        <f>IF(AND(A397="discus 1", OR(AND(D397='club records'!$F$22, E397&gt;='club records'!$G$22), AND(D397='club records'!$F$23, E397&gt;='club records'!$G$23), AND(D397='club records'!$F$24, E397&gt;='club records'!$G$24), AND(D397='club records'!$F$25, E397&gt;='club records'!$G$25))), "CR", " ")</f>
        <v xml:space="preserve"> </v>
      </c>
      <c r="AA397" s="22" t="str">
        <f>IF(AND(A397="hammer 3", OR(AND(D397='club records'!$F$26, E397&gt;='club records'!$G$26), AND(D397='club records'!$F$27, E397&gt;='club records'!$G$27), AND(D397='club records'!$F$28, E397&gt;='club records'!$G$28))), "CR", " ")</f>
        <v xml:space="preserve"> </v>
      </c>
      <c r="AB397" s="22" t="str">
        <f>IF(AND(A397="hammer 4", OR(AND(D397='club records'!$F$29, E397&gt;='club records'!$G$29), AND(D397='club records'!$F$30, E397&gt;='club records'!$G$30))), "CR", " ")</f>
        <v xml:space="preserve"> </v>
      </c>
      <c r="AC397" s="22" t="str">
        <f>IF(AND(A397="javelin 400", AND(D397='club records'!$F$31, E397&gt;='club records'!$G$31)), "CR", " ")</f>
        <v xml:space="preserve"> </v>
      </c>
      <c r="AD397" s="22" t="str">
        <f>IF(AND(A397="javelin 500", OR(AND(D397='club records'!$F$32, E397&gt;='club records'!$G$32), AND(D397='club records'!$F$33, E397&gt;='club records'!$G$33))), "CR", " ")</f>
        <v xml:space="preserve"> </v>
      </c>
      <c r="AE397" s="22" t="str">
        <f>IF(AND(A397="javelin 600", OR(AND(D397='club records'!$F$34, E397&gt;='club records'!$G$34), AND(D397='club records'!$F$35, E397&gt;='club records'!$G$35))), "CR", " ")</f>
        <v xml:space="preserve"> </v>
      </c>
      <c r="AF397" s="22" t="str">
        <f>IF(AND(A397="shot 2.72", AND(D397='club records'!$F$36, E397&gt;='club records'!$G$36)), "CR", " ")</f>
        <v xml:space="preserve"> </v>
      </c>
      <c r="AG397" s="22" t="str">
        <f>IF(AND(A397="shot 3", OR(AND(D397='club records'!$F$37, E397&gt;='club records'!$G$37), AND(D397='club records'!$F$38, E397&gt;='club records'!$G$38))), "CR", " ")</f>
        <v xml:space="preserve"> </v>
      </c>
      <c r="AH397" s="22" t="str">
        <f>IF(AND(A397="shot 4", OR(AND(D397='club records'!$F$39, E397&gt;='club records'!$G$39), AND(D397='club records'!$F$40, E397&gt;='club records'!$G$40))), "CR", " ")</f>
        <v xml:space="preserve"> </v>
      </c>
      <c r="AI397" s="22" t="str">
        <f>IF(AND(A397="70H", AND(D397='club records'!$J$6, E397&lt;='club records'!$K$6)), "CR", " ")</f>
        <v xml:space="preserve"> </v>
      </c>
      <c r="AJ397" s="22" t="str">
        <f>IF(AND(A397="75H", AND(D397='club records'!$J$7, E397&lt;='club records'!$K$7)), "CR", " ")</f>
        <v xml:space="preserve"> </v>
      </c>
      <c r="AK397" s="22" t="str">
        <f>IF(AND(A397="80H", AND(D397='club records'!$J$8, E397&lt;='club records'!$K$8)), "CR", " ")</f>
        <v xml:space="preserve"> </v>
      </c>
      <c r="AL397" s="22" t="str">
        <f>IF(AND(A397="100H", OR(AND(D397='club records'!$J$9, E397&lt;='club records'!$K$9), AND(D397='club records'!$J$10, E397&lt;='club records'!$K$10))), "CR", " ")</f>
        <v xml:space="preserve"> </v>
      </c>
      <c r="AM397" s="22" t="str">
        <f>IF(AND(A397="300H", AND(D397='club records'!$J$11, E397&lt;='club records'!$K$11)), "CR", " ")</f>
        <v xml:space="preserve"> </v>
      </c>
      <c r="AN397" s="22" t="str">
        <f>IF(AND(A397="400H", OR(AND(D397='club records'!$J$12, E397&lt;='club records'!$K$12), AND(D397='club records'!$J$13, E397&lt;='club records'!$K$13), AND(D397='club records'!$J$14, E397&lt;='club records'!$K$14))), "CR", " ")</f>
        <v xml:space="preserve"> </v>
      </c>
      <c r="AO397" s="22" t="str">
        <f>IF(AND(A397="1500SC", OR(AND(D397='club records'!$J$15, E397&lt;='club records'!$K$15), AND(D397='club records'!$J$16, E397&lt;='club records'!$K$16))), "CR", " ")</f>
        <v xml:space="preserve"> </v>
      </c>
      <c r="AP397" s="22" t="str">
        <f>IF(AND(A397="2000SC", OR(AND(D397='club records'!$J$18, E397&lt;='club records'!$K$18), AND(D397='club records'!$J$19, E397&lt;='club records'!$K$19))), "CR", " ")</f>
        <v xml:space="preserve"> </v>
      </c>
      <c r="AQ397" s="22" t="str">
        <f>IF(AND(A397="3000SC", AND(D397='club records'!$J$21, E397&lt;='club records'!$K$21)), "CR", " ")</f>
        <v xml:space="preserve"> </v>
      </c>
      <c r="AR397" s="21" t="str">
        <f>IF(AND(A397="4x100", OR(AND(D397='club records'!$N$1, E397&lt;='club records'!$O$1), AND(D397='club records'!$N$2, E397&lt;='club records'!$O$2), AND(D397='club records'!$N$3, E397&lt;='club records'!$O$3), AND(D397='club records'!$N$4, E397&lt;='club records'!$O$4), AND(D397='club records'!$N$5, E397&lt;='club records'!$O$5))), "CR", " ")</f>
        <v xml:space="preserve"> </v>
      </c>
      <c r="AS397" s="21" t="str">
        <f>IF(AND(A397="4x200", OR(AND(D397='club records'!$N$6, E397&lt;='club records'!$O$6), AND(D397='club records'!$N$7, E397&lt;='club records'!$O$7), AND(D397='club records'!$N$8, E397&lt;='club records'!$O$8), AND(D397='club records'!$N$9, E397&lt;='club records'!$O$9), AND(D397='club records'!$N$10, E397&lt;='club records'!$O$10))), "CR", " ")</f>
        <v xml:space="preserve"> </v>
      </c>
      <c r="AT397" s="21" t="str">
        <f>IF(AND(A397="4x300", OR(AND(D397='club records'!$N$11, E397&lt;='club records'!$O$11), AND(D397='club records'!$N$12, E397&lt;='club records'!$O$12))), "CR", " ")</f>
        <v xml:space="preserve"> </v>
      </c>
      <c r="AU397" s="21" t="str">
        <f>IF(AND(A397="4x400", OR(AND(D397='club records'!$N$13, E397&lt;='club records'!$O$13), AND(D397='club records'!$N$14, E397&lt;='club records'!$O$14), AND(D397='club records'!$N$15, E397&lt;='club records'!$O$15))), "CR", " ")</f>
        <v xml:space="preserve"> </v>
      </c>
      <c r="AV397" s="21" t="str">
        <f>IF(AND(A397="3x800", OR(AND(D397='club records'!$N$16, E397&lt;='club records'!$O$16), AND(D397='club records'!$N$17, E397&lt;='club records'!$O$17), AND(D397='club records'!$N$18, E397&lt;='club records'!$O$18), AND(D397='club records'!$N$19, E397&lt;='club records'!$O$19))), "CR", " ")</f>
        <v xml:space="preserve"> </v>
      </c>
      <c r="AW397" s="21" t="str">
        <f>IF(AND(A397="pentathlon", OR(AND(D397='club records'!$N$21, E397&gt;='club records'!$O$21), AND(D397='club records'!$N$22, E397&gt;='club records'!$O$22), AND(D397='club records'!$N$23, E397&gt;='club records'!$O$23), AND(D397='club records'!$N$24, E397&gt;='club records'!$O$24), AND(D397='club records'!$N$25, E397&gt;='club records'!$O$25))), "CR", " ")</f>
        <v xml:space="preserve"> </v>
      </c>
      <c r="AX397" s="21" t="str">
        <f>IF(AND(A397="heptathlon", OR(AND(D397='club records'!$N$26, E397&gt;='club records'!$O$26), AND(D397='club records'!$N$27, E397&gt;='club records'!$O$27), AND(D397='club records'!$N$28, E397&gt;='club records'!$O$28), )), "CR", " ")</f>
        <v xml:space="preserve"> </v>
      </c>
    </row>
    <row r="398" spans="1:50" ht="15" x14ac:dyDescent="0.25">
      <c r="A398" s="2">
        <v>1500</v>
      </c>
      <c r="B398" s="2" t="s">
        <v>181</v>
      </c>
      <c r="C398" s="2" t="s">
        <v>182</v>
      </c>
      <c r="D398" s="13" t="s">
        <v>47</v>
      </c>
      <c r="E398" s="14" t="s">
        <v>403</v>
      </c>
      <c r="F398" s="19">
        <v>43610</v>
      </c>
      <c r="G398" s="23" t="s">
        <v>404</v>
      </c>
      <c r="H398" s="2" t="s">
        <v>405</v>
      </c>
      <c r="I398" s="20" t="str">
        <f>IF(OR(K398="CR", J398="CR", L398="CR", M398="CR", N398="CR", O398="CR", P398="CR", Q398="CR", R398="CR", S398="CR",T398="CR", U398="CR", V398="CR", W398="CR", X398="CR", Y398="CR", Z398="CR", AA398="CR", AB398="CR", AC398="CR", AD398="CR", AE398="CR", AF398="CR", AG398="CR", AH398="CR", AI398="CR", AJ398="CR", AK398="CR", AL398="CR", AM398="CR", AN398="CR", AO398="CR", AP398="CR", AQ398="CR", AR398="CR", AS398="CR", AT398="CR", AU398="CR", AV398="CR", AW398="CR", AX398="CR"), "***CLUB RECORD***", "")</f>
        <v/>
      </c>
      <c r="J398" s="21" t="str">
        <f>IF(AND(A398=100, OR(AND(D398='club records'!$B$6, E398&lt;='club records'!$C$6), AND(D398='club records'!$B$7, E398&lt;='club records'!$C$7), AND(D398='club records'!$B$8, E398&lt;='club records'!$C$8), AND(D398='club records'!$B$9, E398&lt;='club records'!$C$9), AND(D398='club records'!$B$10, E398&lt;='club records'!$C$10))),"CR"," ")</f>
        <v xml:space="preserve"> </v>
      </c>
      <c r="K398" s="21" t="str">
        <f>IF(AND(A398=200, OR(AND(D398='club records'!$B$11, E398&lt;='club records'!$C$11), AND(D398='club records'!$B$12, E398&lt;='club records'!$C$12), AND(D398='club records'!$B$13, E398&lt;='club records'!$C$13), AND(D398='club records'!$B$14, E398&lt;='club records'!$C$14), AND(D398='club records'!$B$15, E398&lt;='club records'!$C$15))),"CR"," ")</f>
        <v xml:space="preserve"> </v>
      </c>
      <c r="L398" s="21" t="str">
        <f>IF(AND(A398=300, OR(AND(D398='club records'!$B$16, E398&lt;='club records'!$C$16), AND(D398='club records'!$B$17, E398&lt;='club records'!$C$17))),"CR"," ")</f>
        <v xml:space="preserve"> </v>
      </c>
      <c r="M398" s="21" t="str">
        <f>IF(AND(A398=400, OR(AND(D398='club records'!$B$19, E398&lt;='club records'!$C$19), AND(D398='club records'!$B$20, E398&lt;='club records'!$C$20), AND(D398='club records'!$B$21, E398&lt;='club records'!$C$21))),"CR"," ")</f>
        <v xml:space="preserve"> </v>
      </c>
      <c r="N398" s="21" t="str">
        <f>IF(AND(A398=800, OR(AND(D398='club records'!$B$22, E398&lt;='club records'!$C$22), AND(D398='club records'!$B$23, E398&lt;='club records'!$C$23), AND(D398='club records'!$B$24, E398&lt;='club records'!$C$24), AND(D398='club records'!$B$25, E398&lt;='club records'!$C$25), AND(D398='club records'!$B$26, E398&lt;='club records'!$C$26))),"CR"," ")</f>
        <v xml:space="preserve"> </v>
      </c>
      <c r="O398" s="21" t="str">
        <f>IF(AND(A398=1200, AND(D398='club records'!$B$28, E398&lt;='club records'!$C$28)),"CR"," ")</f>
        <v xml:space="preserve"> </v>
      </c>
      <c r="P398" s="21" t="str">
        <f>IF(AND(A398=1500, OR(AND(D398='club records'!$B$29, E398&lt;='club records'!$C$29), AND(D398='club records'!$B$30, E398&lt;='club records'!$C$30), AND(D398='club records'!$B$31, E398&lt;='club records'!$C$31), AND(D398='club records'!$B$32, E398&lt;='club records'!$C$32), AND(D398='club records'!$B$33, E398&lt;='club records'!$C$33))),"CR"," ")</f>
        <v xml:space="preserve"> </v>
      </c>
      <c r="Q398" s="21" t="str">
        <f>IF(AND(A398="1M", AND(D398='club records'!$B$37,E398&lt;='club records'!$C$37)),"CR"," ")</f>
        <v xml:space="preserve"> </v>
      </c>
      <c r="R398" s="21" t="str">
        <f>IF(AND(A398=3000, OR(AND(D398='club records'!$B$39, E398&lt;='club records'!$C$39), AND(D398='club records'!$B$40, E398&lt;='club records'!$C$40), AND(D398='club records'!$B$41, E398&lt;='club records'!$C$41))),"CR"," ")</f>
        <v xml:space="preserve"> </v>
      </c>
      <c r="S398" s="21" t="str">
        <f>IF(AND(A398=5000, OR(AND(D398='club records'!$B$42, E398&lt;='club records'!$C$42), AND(D398='club records'!$B$43, E398&lt;='club records'!$C$43))),"CR"," ")</f>
        <v xml:space="preserve"> </v>
      </c>
      <c r="T398" s="21" t="str">
        <f>IF(AND(A398=10000, OR(AND(D398='club records'!$B$44, E398&lt;='club records'!$C$44), AND(D398='club records'!$B$45, E398&lt;='club records'!$C$45))),"CR"," ")</f>
        <v xml:space="preserve"> </v>
      </c>
      <c r="U398" s="22" t="str">
        <f>IF(AND(A398="high jump", OR(AND(D398='club records'!$F$1, E398&gt;='club records'!$G$1), AND(D398='club records'!$F$2, E398&gt;='club records'!$G$2), AND(D398='club records'!$F$3, E398&gt;='club records'!$G$3),AND(D398='club records'!$F$4, E398&gt;='club records'!$G$4), AND(D398='club records'!$F$5, E398&gt;='club records'!$G$5))), "CR", " ")</f>
        <v xml:space="preserve"> </v>
      </c>
      <c r="V398" s="22" t="str">
        <f>IF(AND(A398="long jump", OR(AND(D398='club records'!$F$6, E398&gt;='club records'!$G$6), AND(D398='club records'!$F$7, E398&gt;='club records'!$G$7), AND(D398='club records'!$F$8, E398&gt;='club records'!$G$8), AND(D398='club records'!$F$9, E398&gt;='club records'!$G$9), AND(D398='club records'!$F$10, E398&gt;='club records'!$G$10))), "CR", " ")</f>
        <v xml:space="preserve"> </v>
      </c>
      <c r="W398" s="22" t="str">
        <f>IF(AND(A398="triple jump", OR(AND(D398='club records'!$F$11, E398&gt;='club records'!$G$11), AND(D398='club records'!$F$12, E398&gt;='club records'!$G$12), AND(D398='club records'!$F$13, E398&gt;='club records'!$G$13), AND(D398='club records'!$F$14, E398&gt;='club records'!$G$14), AND(D398='club records'!$F$15, E398&gt;='club records'!$G$15))), "CR", " ")</f>
        <v xml:space="preserve"> </v>
      </c>
      <c r="X398" s="22" t="str">
        <f>IF(AND(A398="pole vault", OR(AND(D398='club records'!$F$16, E398&gt;='club records'!$G$16), AND(D398='club records'!$F$17, E398&gt;='club records'!$G$17), AND(D398='club records'!$F$18, E398&gt;='club records'!$G$18), AND(D398='club records'!$F$19, E398&gt;='club records'!$G$19), AND(D398='club records'!$F$20, E398&gt;='club records'!$G$20))), "CR", " ")</f>
        <v xml:space="preserve"> </v>
      </c>
      <c r="Y398" s="22" t="str">
        <f>IF(AND(A398="discus 0.75", AND(D398='club records'!$F$21, E398&gt;='club records'!$G$21)), "CR", " ")</f>
        <v xml:space="preserve"> </v>
      </c>
      <c r="Z398" s="22" t="str">
        <f>IF(AND(A398="discus 1", OR(AND(D398='club records'!$F$22, E398&gt;='club records'!$G$22), AND(D398='club records'!$F$23, E398&gt;='club records'!$G$23), AND(D398='club records'!$F$24, E398&gt;='club records'!$G$24), AND(D398='club records'!$F$25, E398&gt;='club records'!$G$25))), "CR", " ")</f>
        <v xml:space="preserve"> </v>
      </c>
      <c r="AA398" s="22" t="str">
        <f>IF(AND(A398="hammer 3", OR(AND(D398='club records'!$F$26, E398&gt;='club records'!$G$26), AND(D398='club records'!$F$27, E398&gt;='club records'!$G$27), AND(D398='club records'!$F$28, E398&gt;='club records'!$G$28))), "CR", " ")</f>
        <v xml:space="preserve"> </v>
      </c>
      <c r="AB398" s="22" t="str">
        <f>IF(AND(A398="hammer 4", OR(AND(D398='club records'!$F$29, E398&gt;='club records'!$G$29), AND(D398='club records'!$F$30, E398&gt;='club records'!$G$30))), "CR", " ")</f>
        <v xml:space="preserve"> </v>
      </c>
      <c r="AC398" s="22" t="str">
        <f>IF(AND(A398="javelin 400", AND(D398='club records'!$F$31, E398&gt;='club records'!$G$31)), "CR", " ")</f>
        <v xml:space="preserve"> </v>
      </c>
      <c r="AD398" s="22" t="str">
        <f>IF(AND(A398="javelin 500", OR(AND(D398='club records'!$F$32, E398&gt;='club records'!$G$32), AND(D398='club records'!$F$33, E398&gt;='club records'!$G$33))), "CR", " ")</f>
        <v xml:space="preserve"> </v>
      </c>
      <c r="AE398" s="22" t="str">
        <f>IF(AND(A398="javelin 600", OR(AND(D398='club records'!$F$34, E398&gt;='club records'!$G$34), AND(D398='club records'!$F$35, E398&gt;='club records'!$G$35))), "CR", " ")</f>
        <v xml:space="preserve"> </v>
      </c>
      <c r="AF398" s="22" t="str">
        <f>IF(AND(A398="shot 2.72", AND(D398='club records'!$F$36, E398&gt;='club records'!$G$36)), "CR", " ")</f>
        <v xml:space="preserve"> </v>
      </c>
      <c r="AG398" s="22" t="str">
        <f>IF(AND(A398="shot 3", OR(AND(D398='club records'!$F$37, E398&gt;='club records'!$G$37), AND(D398='club records'!$F$38, E398&gt;='club records'!$G$38))), "CR", " ")</f>
        <v xml:space="preserve"> </v>
      </c>
      <c r="AH398" s="22" t="str">
        <f>IF(AND(A398="shot 4", OR(AND(D398='club records'!$F$39, E398&gt;='club records'!$G$39), AND(D398='club records'!$F$40, E398&gt;='club records'!$G$40))), "CR", " ")</f>
        <v xml:space="preserve"> </v>
      </c>
      <c r="AI398" s="22" t="str">
        <f>IF(AND(A398="70H", AND(D398='club records'!$J$6, E398&lt;='club records'!$K$6)), "CR", " ")</f>
        <v xml:space="preserve"> </v>
      </c>
      <c r="AJ398" s="22" t="str">
        <f>IF(AND(A398="75H", AND(D398='club records'!$J$7, E398&lt;='club records'!$K$7)), "CR", " ")</f>
        <v xml:space="preserve"> </v>
      </c>
      <c r="AK398" s="22" t="str">
        <f>IF(AND(A398="80H", AND(D398='club records'!$J$8, E398&lt;='club records'!$K$8)), "CR", " ")</f>
        <v xml:space="preserve"> </v>
      </c>
      <c r="AL398" s="22" t="str">
        <f>IF(AND(A398="100H", OR(AND(D398='club records'!$J$9, E398&lt;='club records'!$K$9), AND(D398='club records'!$J$10, E398&lt;='club records'!$K$10))), "CR", " ")</f>
        <v xml:space="preserve"> </v>
      </c>
      <c r="AM398" s="22" t="str">
        <f>IF(AND(A398="300H", AND(D398='club records'!$J$11, E398&lt;='club records'!$K$11)), "CR", " ")</f>
        <v xml:space="preserve"> </v>
      </c>
      <c r="AN398" s="22" t="str">
        <f>IF(AND(A398="400H", OR(AND(D398='club records'!$J$12, E398&lt;='club records'!$K$12), AND(D398='club records'!$J$13, E398&lt;='club records'!$K$13), AND(D398='club records'!$J$14, E398&lt;='club records'!$K$14))), "CR", " ")</f>
        <v xml:space="preserve"> </v>
      </c>
      <c r="AO398" s="22" t="str">
        <f>IF(AND(A398="1500SC", OR(AND(D398='club records'!$J$15, E398&lt;='club records'!$K$15), AND(D398='club records'!$J$16, E398&lt;='club records'!$K$16))), "CR", " ")</f>
        <v xml:space="preserve"> </v>
      </c>
      <c r="AP398" s="22" t="str">
        <f>IF(AND(A398="2000SC", OR(AND(D398='club records'!$J$18, E398&lt;='club records'!$K$18), AND(D398='club records'!$J$19, E398&lt;='club records'!$K$19))), "CR", " ")</f>
        <v xml:space="preserve"> </v>
      </c>
      <c r="AQ398" s="22" t="str">
        <f>IF(AND(A398="3000SC", AND(D398='club records'!$J$21, E398&lt;='club records'!$K$21)), "CR", " ")</f>
        <v xml:space="preserve"> </v>
      </c>
      <c r="AR398" s="21" t="str">
        <f>IF(AND(A398="4x100", OR(AND(D398='club records'!$N$1, E398&lt;='club records'!$O$1), AND(D398='club records'!$N$2, E398&lt;='club records'!$O$2), AND(D398='club records'!$N$3, E398&lt;='club records'!$O$3), AND(D398='club records'!$N$4, E398&lt;='club records'!$O$4), AND(D398='club records'!$N$5, E398&lt;='club records'!$O$5))), "CR", " ")</f>
        <v xml:space="preserve"> </v>
      </c>
      <c r="AS398" s="21" t="str">
        <f>IF(AND(A398="4x200", OR(AND(D398='club records'!$N$6, E398&lt;='club records'!$O$6), AND(D398='club records'!$N$7, E398&lt;='club records'!$O$7), AND(D398='club records'!$N$8, E398&lt;='club records'!$O$8), AND(D398='club records'!$N$9, E398&lt;='club records'!$O$9), AND(D398='club records'!$N$10, E398&lt;='club records'!$O$10))), "CR", " ")</f>
        <v xml:space="preserve"> </v>
      </c>
      <c r="AT398" s="21" t="str">
        <f>IF(AND(A398="4x300", OR(AND(D398='club records'!$N$11, E398&lt;='club records'!$O$11), AND(D398='club records'!$N$12, E398&lt;='club records'!$O$12))), "CR", " ")</f>
        <v xml:space="preserve"> </v>
      </c>
      <c r="AU398" s="21" t="str">
        <f>IF(AND(A398="4x400", OR(AND(D398='club records'!$N$13, E398&lt;='club records'!$O$13), AND(D398='club records'!$N$14, E398&lt;='club records'!$O$14), AND(D398='club records'!$N$15, E398&lt;='club records'!$O$15))), "CR", " ")</f>
        <v xml:space="preserve"> </v>
      </c>
      <c r="AV398" s="21" t="str">
        <f>IF(AND(A398="3x800", OR(AND(D398='club records'!$N$16, E398&lt;='club records'!$O$16), AND(D398='club records'!$N$17, E398&lt;='club records'!$O$17), AND(D398='club records'!$N$18, E398&lt;='club records'!$O$18), AND(D398='club records'!$N$19, E398&lt;='club records'!$O$19))), "CR", " ")</f>
        <v xml:space="preserve"> </v>
      </c>
      <c r="AW398" s="21" t="str">
        <f>IF(AND(A398="pentathlon", OR(AND(D398='club records'!$N$21, E398&gt;='club records'!$O$21), AND(D398='club records'!$N$22, E398&gt;='club records'!$O$22), AND(D398='club records'!$N$23, E398&gt;='club records'!$O$23), AND(D398='club records'!$N$24, E398&gt;='club records'!$O$24), AND(D398='club records'!$N$25, E398&gt;='club records'!$O$25))), "CR", " ")</f>
        <v xml:space="preserve"> </v>
      </c>
      <c r="AX398" s="21" t="str">
        <f>IF(AND(A398="heptathlon", OR(AND(D398='club records'!$N$26, E398&gt;='club records'!$O$26), AND(D398='club records'!$N$27, E398&gt;='club records'!$O$27), AND(D398='club records'!$N$28, E398&gt;='club records'!$O$28), )), "CR", " ")</f>
        <v xml:space="preserve"> </v>
      </c>
    </row>
    <row r="399" spans="1:50" ht="15" x14ac:dyDescent="0.25">
      <c r="A399" s="2">
        <v>1500</v>
      </c>
      <c r="B399" s="2" t="s">
        <v>142</v>
      </c>
      <c r="C399" s="2" t="s">
        <v>103</v>
      </c>
      <c r="D399" s="13" t="s">
        <v>47</v>
      </c>
      <c r="E399" s="14" t="s">
        <v>329</v>
      </c>
      <c r="F399" s="19">
        <v>39903</v>
      </c>
      <c r="G399" s="2" t="s">
        <v>294</v>
      </c>
      <c r="H399" s="2" t="s">
        <v>295</v>
      </c>
      <c r="I399" s="20" t="str">
        <f>IF(OR(K399="CR", J399="CR", L399="CR", M399="CR", N399="CR", O399="CR", P399="CR", Q399="CR", R399="CR", S399="CR",T399="CR", U399="CR", V399="CR", W399="CR", X399="CR", Y399="CR", Z399="CR", AA399="CR", AB399="CR", AC399="CR", AD399="CR", AE399="CR", AF399="CR", AG399="CR", AH399="CR", AI399="CR", AJ399="CR", AK399="CR", AL399="CR", AM399="CR", AN399="CR", AO399="CR", AP399="CR", AQ399="CR", AR399="CR", AS399="CR", AT399="CR", AU399="CR", AV399="CR", AW399="CR", AX399="CR"), "***CLUB RECORD***", "")</f>
        <v/>
      </c>
      <c r="J399" s="21" t="str">
        <f>IF(AND(A399=100, OR(AND(D399='club records'!$B$6, E399&lt;='club records'!$C$6), AND(D399='club records'!$B$7, E399&lt;='club records'!$C$7), AND(D399='club records'!$B$8, E399&lt;='club records'!$C$8), AND(D399='club records'!$B$9, E399&lt;='club records'!$C$9), AND(D399='club records'!$B$10, E399&lt;='club records'!$C$10))),"CR"," ")</f>
        <v xml:space="preserve"> </v>
      </c>
      <c r="K399" s="21" t="str">
        <f>IF(AND(A399=200, OR(AND(D399='club records'!$B$11, E399&lt;='club records'!$C$11), AND(D399='club records'!$B$12, E399&lt;='club records'!$C$12), AND(D399='club records'!$B$13, E399&lt;='club records'!$C$13), AND(D399='club records'!$B$14, E399&lt;='club records'!$C$14), AND(D399='club records'!$B$15, E399&lt;='club records'!$C$15))),"CR"," ")</f>
        <v xml:space="preserve"> </v>
      </c>
      <c r="L399" s="21" t="str">
        <f>IF(AND(A399=300, OR(AND(D399='club records'!$B$16, E399&lt;='club records'!$C$16), AND(D399='club records'!$B$17, E399&lt;='club records'!$C$17))),"CR"," ")</f>
        <v xml:space="preserve"> </v>
      </c>
      <c r="M399" s="21" t="str">
        <f>IF(AND(A399=400, OR(AND(D399='club records'!$B$19, E399&lt;='club records'!$C$19), AND(D399='club records'!$B$20, E399&lt;='club records'!$C$20), AND(D399='club records'!$B$21, E399&lt;='club records'!$C$21))),"CR"," ")</f>
        <v xml:space="preserve"> </v>
      </c>
      <c r="N399" s="21" t="str">
        <f>IF(AND(A399=800, OR(AND(D399='club records'!$B$22, E399&lt;='club records'!$C$22), AND(D399='club records'!$B$23, E399&lt;='club records'!$C$23), AND(D399='club records'!$B$24, E399&lt;='club records'!$C$24), AND(D399='club records'!$B$25, E399&lt;='club records'!$C$25), AND(D399='club records'!$B$26, E399&lt;='club records'!$C$26))),"CR"," ")</f>
        <v xml:space="preserve"> </v>
      </c>
      <c r="O399" s="21" t="str">
        <f>IF(AND(A399=1200, AND(D399='club records'!$B$28, E399&lt;='club records'!$C$28)),"CR"," ")</f>
        <v xml:space="preserve"> </v>
      </c>
      <c r="P399" s="21" t="str">
        <f>IF(AND(A399=1500, OR(AND(D399='club records'!$B$29, E399&lt;='club records'!$C$29), AND(D399='club records'!$B$30, E399&lt;='club records'!$C$30), AND(D399='club records'!$B$31, E399&lt;='club records'!$C$31), AND(D399='club records'!$B$32, E399&lt;='club records'!$C$32), AND(D399='club records'!$B$33, E399&lt;='club records'!$C$33))),"CR"," ")</f>
        <v xml:space="preserve"> </v>
      </c>
      <c r="Q399" s="21" t="str">
        <f>IF(AND(A399="1M", AND(D399='club records'!$B$37,E399&lt;='club records'!$C$37)),"CR"," ")</f>
        <v xml:space="preserve"> </v>
      </c>
      <c r="R399" s="21" t="str">
        <f>IF(AND(A399=3000, OR(AND(D399='club records'!$B$39, E399&lt;='club records'!$C$39), AND(D399='club records'!$B$40, E399&lt;='club records'!$C$40), AND(D399='club records'!$B$41, E399&lt;='club records'!$C$41))),"CR"," ")</f>
        <v xml:space="preserve"> </v>
      </c>
      <c r="S399" s="21" t="str">
        <f>IF(AND(A399=5000, OR(AND(D399='club records'!$B$42, E399&lt;='club records'!$C$42), AND(D399='club records'!$B$43, E399&lt;='club records'!$C$43))),"CR"," ")</f>
        <v xml:space="preserve"> </v>
      </c>
      <c r="T399" s="21" t="str">
        <f>IF(AND(A399=10000, OR(AND(D399='club records'!$B$44, E399&lt;='club records'!$C$44), AND(D399='club records'!$B$45, E399&lt;='club records'!$C$45))),"CR"," ")</f>
        <v xml:space="preserve"> </v>
      </c>
      <c r="U399" s="22" t="str">
        <f>IF(AND(A399="high jump", OR(AND(D399='club records'!$F$1, E399&gt;='club records'!$G$1), AND(D399='club records'!$F$2, E399&gt;='club records'!$G$2), AND(D399='club records'!$F$3, E399&gt;='club records'!$G$3),AND(D399='club records'!$F$4, E399&gt;='club records'!$G$4), AND(D399='club records'!$F$5, E399&gt;='club records'!$G$5))), "CR", " ")</f>
        <v xml:space="preserve"> </v>
      </c>
      <c r="V399" s="22" t="str">
        <f>IF(AND(A399="long jump", OR(AND(D399='club records'!$F$6, E399&gt;='club records'!$G$6), AND(D399='club records'!$F$7, E399&gt;='club records'!$G$7), AND(D399='club records'!$F$8, E399&gt;='club records'!$G$8), AND(D399='club records'!$F$9, E399&gt;='club records'!$G$9), AND(D399='club records'!$F$10, E399&gt;='club records'!$G$10))), "CR", " ")</f>
        <v xml:space="preserve"> </v>
      </c>
      <c r="W399" s="22" t="str">
        <f>IF(AND(A399="triple jump", OR(AND(D399='club records'!$F$11, E399&gt;='club records'!$G$11), AND(D399='club records'!$F$12, E399&gt;='club records'!$G$12), AND(D399='club records'!$F$13, E399&gt;='club records'!$G$13), AND(D399='club records'!$F$14, E399&gt;='club records'!$G$14), AND(D399='club records'!$F$15, E399&gt;='club records'!$G$15))), "CR", " ")</f>
        <v xml:space="preserve"> </v>
      </c>
      <c r="X399" s="22" t="str">
        <f>IF(AND(A399="pole vault", OR(AND(D399='club records'!$F$16, E399&gt;='club records'!$G$16), AND(D399='club records'!$F$17, E399&gt;='club records'!$G$17), AND(D399='club records'!$F$18, E399&gt;='club records'!$G$18), AND(D399='club records'!$F$19, E399&gt;='club records'!$G$19), AND(D399='club records'!$F$20, E399&gt;='club records'!$G$20))), "CR", " ")</f>
        <v xml:space="preserve"> </v>
      </c>
      <c r="Y399" s="22" t="str">
        <f>IF(AND(A399="discus 0.75", AND(D399='club records'!$F$21, E399&gt;='club records'!$G$21)), "CR", " ")</f>
        <v xml:space="preserve"> </v>
      </c>
      <c r="Z399" s="22" t="str">
        <f>IF(AND(A399="discus 1", OR(AND(D399='club records'!$F$22, E399&gt;='club records'!$G$22), AND(D399='club records'!$F$23, E399&gt;='club records'!$G$23), AND(D399='club records'!$F$24, E399&gt;='club records'!$G$24), AND(D399='club records'!$F$25, E399&gt;='club records'!$G$25))), "CR", " ")</f>
        <v xml:space="preserve"> </v>
      </c>
      <c r="AA399" s="22" t="str">
        <f>IF(AND(A399="hammer 3", OR(AND(D399='club records'!$F$26, E399&gt;='club records'!$G$26), AND(D399='club records'!$F$27, E399&gt;='club records'!$G$27), AND(D399='club records'!$F$28, E399&gt;='club records'!$G$28))), "CR", " ")</f>
        <v xml:space="preserve"> </v>
      </c>
      <c r="AB399" s="22" t="str">
        <f>IF(AND(A399="hammer 4", OR(AND(D399='club records'!$F$29, E399&gt;='club records'!$G$29), AND(D399='club records'!$F$30, E399&gt;='club records'!$G$30))), "CR", " ")</f>
        <v xml:space="preserve"> </v>
      </c>
      <c r="AC399" s="22" t="str">
        <f>IF(AND(A399="javelin 400", AND(D399='club records'!$F$31, E399&gt;='club records'!$G$31)), "CR", " ")</f>
        <v xml:space="preserve"> </v>
      </c>
      <c r="AD399" s="22" t="str">
        <f>IF(AND(A399="javelin 500", OR(AND(D399='club records'!$F$32, E399&gt;='club records'!$G$32), AND(D399='club records'!$F$33, E399&gt;='club records'!$G$33))), "CR", " ")</f>
        <v xml:space="preserve"> </v>
      </c>
      <c r="AE399" s="22" t="str">
        <f>IF(AND(A399="javelin 600", OR(AND(D399='club records'!$F$34, E399&gt;='club records'!$G$34), AND(D399='club records'!$F$35, E399&gt;='club records'!$G$35))), "CR", " ")</f>
        <v xml:space="preserve"> </v>
      </c>
      <c r="AF399" s="22" t="str">
        <f>IF(AND(A399="shot 2.72", AND(D399='club records'!$F$36, E399&gt;='club records'!$G$36)), "CR", " ")</f>
        <v xml:space="preserve"> </v>
      </c>
      <c r="AG399" s="22" t="str">
        <f>IF(AND(A399="shot 3", OR(AND(D399='club records'!$F$37, E399&gt;='club records'!$G$37), AND(D399='club records'!$F$38, E399&gt;='club records'!$G$38))), "CR", " ")</f>
        <v xml:space="preserve"> </v>
      </c>
      <c r="AH399" s="22" t="str">
        <f>IF(AND(A399="shot 4", OR(AND(D399='club records'!$F$39, E399&gt;='club records'!$G$39), AND(D399='club records'!$F$40, E399&gt;='club records'!$G$40))), "CR", " ")</f>
        <v xml:space="preserve"> </v>
      </c>
      <c r="AI399" s="22" t="str">
        <f>IF(AND(A399="70H", AND(D399='club records'!$J$6, E399&lt;='club records'!$K$6)), "CR", " ")</f>
        <v xml:space="preserve"> </v>
      </c>
      <c r="AJ399" s="22" t="str">
        <f>IF(AND(A399="75H", AND(D399='club records'!$J$7, E399&lt;='club records'!$K$7)), "CR", " ")</f>
        <v xml:space="preserve"> </v>
      </c>
      <c r="AK399" s="22" t="str">
        <f>IF(AND(A399="80H", AND(D399='club records'!$J$8, E399&lt;='club records'!$K$8)), "CR", " ")</f>
        <v xml:space="preserve"> </v>
      </c>
      <c r="AL399" s="22" t="str">
        <f>IF(AND(A399="100H", OR(AND(D399='club records'!$J$9, E399&lt;='club records'!$K$9), AND(D399='club records'!$J$10, E399&lt;='club records'!$K$10))), "CR", " ")</f>
        <v xml:space="preserve"> </v>
      </c>
      <c r="AM399" s="22" t="str">
        <f>IF(AND(A399="300H", AND(D399='club records'!$J$11, E399&lt;='club records'!$K$11)), "CR", " ")</f>
        <v xml:space="preserve"> </v>
      </c>
      <c r="AN399" s="22" t="str">
        <f>IF(AND(A399="400H", OR(AND(D399='club records'!$J$12, E399&lt;='club records'!$K$12), AND(D399='club records'!$J$13, E399&lt;='club records'!$K$13), AND(D399='club records'!$J$14, E399&lt;='club records'!$K$14))), "CR", " ")</f>
        <v xml:space="preserve"> </v>
      </c>
      <c r="AO399" s="22" t="str">
        <f>IF(AND(A399="1500SC", OR(AND(D399='club records'!$J$15, E399&lt;='club records'!$K$15), AND(D399='club records'!$J$16, E399&lt;='club records'!$K$16))), "CR", " ")</f>
        <v xml:space="preserve"> </v>
      </c>
      <c r="AP399" s="22" t="str">
        <f>IF(AND(A399="2000SC", OR(AND(D399='club records'!$J$18, E399&lt;='club records'!$K$18), AND(D399='club records'!$J$19, E399&lt;='club records'!$K$19))), "CR", " ")</f>
        <v xml:space="preserve"> </v>
      </c>
      <c r="AQ399" s="22" t="str">
        <f>IF(AND(A399="3000SC", AND(D399='club records'!$J$21, E399&lt;='club records'!$K$21)), "CR", " ")</f>
        <v xml:space="preserve"> </v>
      </c>
      <c r="AR399" s="21" t="str">
        <f>IF(AND(A399="4x100", OR(AND(D399='club records'!$N$1, E399&lt;='club records'!$O$1), AND(D399='club records'!$N$2, E399&lt;='club records'!$O$2), AND(D399='club records'!$N$3, E399&lt;='club records'!$O$3), AND(D399='club records'!$N$4, E399&lt;='club records'!$O$4), AND(D399='club records'!$N$5, E399&lt;='club records'!$O$5))), "CR", " ")</f>
        <v xml:space="preserve"> </v>
      </c>
      <c r="AS399" s="21" t="str">
        <f>IF(AND(A399="4x200", OR(AND(D399='club records'!$N$6, E399&lt;='club records'!$O$6), AND(D399='club records'!$N$7, E399&lt;='club records'!$O$7), AND(D399='club records'!$N$8, E399&lt;='club records'!$O$8), AND(D399='club records'!$N$9, E399&lt;='club records'!$O$9), AND(D399='club records'!$N$10, E399&lt;='club records'!$O$10))), "CR", " ")</f>
        <v xml:space="preserve"> </v>
      </c>
      <c r="AT399" s="21" t="str">
        <f>IF(AND(A399="4x300", OR(AND(D399='club records'!$N$11, E399&lt;='club records'!$O$11), AND(D399='club records'!$N$12, E399&lt;='club records'!$O$12))), "CR", " ")</f>
        <v xml:space="preserve"> </v>
      </c>
      <c r="AU399" s="21" t="str">
        <f>IF(AND(A399="4x400", OR(AND(D399='club records'!$N$13, E399&lt;='club records'!$O$13), AND(D399='club records'!$N$14, E399&lt;='club records'!$O$14), AND(D399='club records'!$N$15, E399&lt;='club records'!$O$15))), "CR", " ")</f>
        <v xml:space="preserve"> </v>
      </c>
      <c r="AV399" s="21" t="str">
        <f>IF(AND(A399="3x800", OR(AND(D399='club records'!$N$16, E399&lt;='club records'!$O$16), AND(D399='club records'!$N$17, E399&lt;='club records'!$O$17), AND(D399='club records'!$N$18, E399&lt;='club records'!$O$18), AND(D399='club records'!$N$19, E399&lt;='club records'!$O$19))), "CR", " ")</f>
        <v xml:space="preserve"> </v>
      </c>
      <c r="AW399" s="21" t="str">
        <f>IF(AND(A399="pentathlon", OR(AND(D399='club records'!$N$21, E399&gt;='club records'!$O$21), AND(D399='club records'!$N$22, E399&gt;='club records'!$O$22), AND(D399='club records'!$N$23, E399&gt;='club records'!$O$23), AND(D399='club records'!$N$24, E399&gt;='club records'!$O$24), AND(D399='club records'!$N$25, E399&gt;='club records'!$O$25))), "CR", " ")</f>
        <v xml:space="preserve"> </v>
      </c>
      <c r="AX399" s="21" t="str">
        <f>IF(AND(A399="heptathlon", OR(AND(D399='club records'!$N$26, E399&gt;='club records'!$O$26), AND(D399='club records'!$N$27, E399&gt;='club records'!$O$27), AND(D399='club records'!$N$28, E399&gt;='club records'!$O$28), )), "CR", " ")</f>
        <v xml:space="preserve"> </v>
      </c>
    </row>
    <row r="400" spans="1:50" ht="15" x14ac:dyDescent="0.25">
      <c r="A400" s="2">
        <v>3000</v>
      </c>
      <c r="B400" s="2" t="s">
        <v>181</v>
      </c>
      <c r="C400" s="2" t="s">
        <v>182</v>
      </c>
      <c r="D400" s="13" t="s">
        <v>47</v>
      </c>
      <c r="E400" s="14" t="s">
        <v>503</v>
      </c>
      <c r="F400" s="19">
        <v>43645</v>
      </c>
      <c r="G400" s="23" t="s">
        <v>500</v>
      </c>
      <c r="H400" s="2" t="s">
        <v>405</v>
      </c>
      <c r="I400" s="20" t="str">
        <f>IF(OR(K400="CR", J400="CR", L400="CR", M400="CR", N400="CR", O400="CR", P400="CR", Q400="CR", R400="CR", S400="CR",T400="CR", U400="CR", V400="CR", W400="CR", X400="CR", Y400="CR", Z400="CR", AA400="CR", AB400="CR", AC400="CR", AD400="CR", AE400="CR", AF400="CR", AG400="CR", AH400="CR", AI400="CR", AJ400="CR", AK400="CR", AL400="CR", AM400="CR", AN400="CR", AO400="CR", AP400="CR", AQ400="CR", AR400="CR", AS400="CR", AT400="CR", AU400="CR", AV400="CR", AW400="CR", AX400="CR"), "***CLUB RECORD***", "")</f>
        <v/>
      </c>
      <c r="J400" s="21" t="str">
        <f>IF(AND(A400=100, OR(AND(D400='club records'!$B$6, E400&lt;='club records'!$C$6), AND(D400='club records'!$B$7, E400&lt;='club records'!$C$7), AND(D400='club records'!$B$8, E400&lt;='club records'!$C$8), AND(D400='club records'!$B$9, E400&lt;='club records'!$C$9), AND(D400='club records'!$B$10, E400&lt;='club records'!$C$10))),"CR"," ")</f>
        <v xml:space="preserve"> </v>
      </c>
      <c r="K400" s="21" t="str">
        <f>IF(AND(A400=200, OR(AND(D400='club records'!$B$11, E400&lt;='club records'!$C$11), AND(D400='club records'!$B$12, E400&lt;='club records'!$C$12), AND(D400='club records'!$B$13, E400&lt;='club records'!$C$13), AND(D400='club records'!$B$14, E400&lt;='club records'!$C$14), AND(D400='club records'!$B$15, E400&lt;='club records'!$C$15))),"CR"," ")</f>
        <v xml:space="preserve"> </v>
      </c>
      <c r="L400" s="21" t="str">
        <f>IF(AND(A400=300, OR(AND(D400='club records'!$B$16, E400&lt;='club records'!$C$16), AND(D400='club records'!$B$17, E400&lt;='club records'!$C$17))),"CR"," ")</f>
        <v xml:space="preserve"> </v>
      </c>
      <c r="M400" s="21" t="str">
        <f>IF(AND(A400=400, OR(AND(D400='club records'!$B$19, E400&lt;='club records'!$C$19), AND(D400='club records'!$B$20, E400&lt;='club records'!$C$20), AND(D400='club records'!$B$21, E400&lt;='club records'!$C$21))),"CR"," ")</f>
        <v xml:space="preserve"> </v>
      </c>
      <c r="N400" s="21" t="str">
        <f>IF(AND(A400=800, OR(AND(D400='club records'!$B$22, E400&lt;='club records'!$C$22), AND(D400='club records'!$B$23, E400&lt;='club records'!$C$23), AND(D400='club records'!$B$24, E400&lt;='club records'!$C$24), AND(D400='club records'!$B$25, E400&lt;='club records'!$C$25), AND(D400='club records'!$B$26, E400&lt;='club records'!$C$26))),"CR"," ")</f>
        <v xml:space="preserve"> </v>
      </c>
      <c r="O400" s="21" t="str">
        <f>IF(AND(A400=1200, AND(D400='club records'!$B$28, E400&lt;='club records'!$C$28)),"CR"," ")</f>
        <v xml:space="preserve"> </v>
      </c>
      <c r="P400" s="21" t="str">
        <f>IF(AND(A400=1500, OR(AND(D400='club records'!$B$29, E400&lt;='club records'!$C$29), AND(D400='club records'!$B$30, E400&lt;='club records'!$C$30), AND(D400='club records'!$B$31, E400&lt;='club records'!$C$31), AND(D400='club records'!$B$32, E400&lt;='club records'!$C$32), AND(D400='club records'!$B$33, E400&lt;='club records'!$C$33))),"CR"," ")</f>
        <v xml:space="preserve"> </v>
      </c>
      <c r="Q400" s="21" t="str">
        <f>IF(AND(A400="1M", AND(D400='club records'!$B$37,E400&lt;='club records'!$C$37)),"CR"," ")</f>
        <v xml:space="preserve"> </v>
      </c>
      <c r="R400" s="21" t="str">
        <f>IF(AND(A400=3000, OR(AND(D400='club records'!$B$39, E400&lt;='club records'!$C$39), AND(D400='club records'!$B$40, E400&lt;='club records'!$C$40), AND(D400='club records'!$B$41, E400&lt;='club records'!$C$41))),"CR"," ")</f>
        <v xml:space="preserve"> </v>
      </c>
      <c r="S400" s="21" t="str">
        <f>IF(AND(A400=5000, OR(AND(D400='club records'!$B$42, E400&lt;='club records'!$C$42), AND(D400='club records'!$B$43, E400&lt;='club records'!$C$43))),"CR"," ")</f>
        <v xml:space="preserve"> </v>
      </c>
      <c r="T400" s="21" t="str">
        <f>IF(AND(A400=10000, OR(AND(D400='club records'!$B$44, E400&lt;='club records'!$C$44), AND(D400='club records'!$B$45, E400&lt;='club records'!$C$45))),"CR"," ")</f>
        <v xml:space="preserve"> </v>
      </c>
      <c r="U400" s="22" t="str">
        <f>IF(AND(A400="high jump", OR(AND(D400='club records'!$F$1, E400&gt;='club records'!$G$1), AND(D400='club records'!$F$2, E400&gt;='club records'!$G$2), AND(D400='club records'!$F$3, E400&gt;='club records'!$G$3),AND(D400='club records'!$F$4, E400&gt;='club records'!$G$4), AND(D400='club records'!$F$5, E400&gt;='club records'!$G$5))), "CR", " ")</f>
        <v xml:space="preserve"> </v>
      </c>
      <c r="V400" s="22" t="str">
        <f>IF(AND(A400="long jump", OR(AND(D400='club records'!$F$6, E400&gt;='club records'!$G$6), AND(D400='club records'!$F$7, E400&gt;='club records'!$G$7), AND(D400='club records'!$F$8, E400&gt;='club records'!$G$8), AND(D400='club records'!$F$9, E400&gt;='club records'!$G$9), AND(D400='club records'!$F$10, E400&gt;='club records'!$G$10))), "CR", " ")</f>
        <v xml:space="preserve"> </v>
      </c>
      <c r="W400" s="22" t="str">
        <f>IF(AND(A400="triple jump", OR(AND(D400='club records'!$F$11, E400&gt;='club records'!$G$11), AND(D400='club records'!$F$12, E400&gt;='club records'!$G$12), AND(D400='club records'!$F$13, E400&gt;='club records'!$G$13), AND(D400='club records'!$F$14, E400&gt;='club records'!$G$14), AND(D400='club records'!$F$15, E400&gt;='club records'!$G$15))), "CR", " ")</f>
        <v xml:space="preserve"> </v>
      </c>
      <c r="X400" s="22" t="str">
        <f>IF(AND(A400="pole vault", OR(AND(D400='club records'!$F$16, E400&gt;='club records'!$G$16), AND(D400='club records'!$F$17, E400&gt;='club records'!$G$17), AND(D400='club records'!$F$18, E400&gt;='club records'!$G$18), AND(D400='club records'!$F$19, E400&gt;='club records'!$G$19), AND(D400='club records'!$F$20, E400&gt;='club records'!$G$20))), "CR", " ")</f>
        <v xml:space="preserve"> </v>
      </c>
      <c r="Y400" s="22" t="str">
        <f>IF(AND(A400="discus 0.75", AND(D400='club records'!$F$21, E400&gt;='club records'!$G$21)), "CR", " ")</f>
        <v xml:space="preserve"> </v>
      </c>
      <c r="Z400" s="22" t="str">
        <f>IF(AND(A400="discus 1", OR(AND(D400='club records'!$F$22, E400&gt;='club records'!$G$22), AND(D400='club records'!$F$23, E400&gt;='club records'!$G$23), AND(D400='club records'!$F$24, E400&gt;='club records'!$G$24), AND(D400='club records'!$F$25, E400&gt;='club records'!$G$25))), "CR", " ")</f>
        <v xml:space="preserve"> </v>
      </c>
      <c r="AA400" s="22" t="str">
        <f>IF(AND(A400="hammer 3", OR(AND(D400='club records'!$F$26, E400&gt;='club records'!$G$26), AND(D400='club records'!$F$27, E400&gt;='club records'!$G$27), AND(D400='club records'!$F$28, E400&gt;='club records'!$G$28))), "CR", " ")</f>
        <v xml:space="preserve"> </v>
      </c>
      <c r="AB400" s="22" t="str">
        <f>IF(AND(A400="hammer 4", OR(AND(D400='club records'!$F$29, E400&gt;='club records'!$G$29), AND(D400='club records'!$F$30, E400&gt;='club records'!$G$30))), "CR", " ")</f>
        <v xml:space="preserve"> </v>
      </c>
      <c r="AC400" s="22" t="str">
        <f>IF(AND(A400="javelin 400", AND(D400='club records'!$F$31, E400&gt;='club records'!$G$31)), "CR", " ")</f>
        <v xml:space="preserve"> </v>
      </c>
      <c r="AD400" s="22" t="str">
        <f>IF(AND(A400="javelin 500", OR(AND(D400='club records'!$F$32, E400&gt;='club records'!$G$32), AND(D400='club records'!$F$33, E400&gt;='club records'!$G$33))), "CR", " ")</f>
        <v xml:space="preserve"> </v>
      </c>
      <c r="AE400" s="22" t="str">
        <f>IF(AND(A400="javelin 600", OR(AND(D400='club records'!$F$34, E400&gt;='club records'!$G$34), AND(D400='club records'!$F$35, E400&gt;='club records'!$G$35))), "CR", " ")</f>
        <v xml:space="preserve"> </v>
      </c>
      <c r="AF400" s="22" t="str">
        <f>IF(AND(A400="shot 2.72", AND(D400='club records'!$F$36, E400&gt;='club records'!$G$36)), "CR", " ")</f>
        <v xml:space="preserve"> </v>
      </c>
      <c r="AG400" s="22" t="str">
        <f>IF(AND(A400="shot 3", OR(AND(D400='club records'!$F$37, E400&gt;='club records'!$G$37), AND(D400='club records'!$F$38, E400&gt;='club records'!$G$38))), "CR", " ")</f>
        <v xml:space="preserve"> </v>
      </c>
      <c r="AH400" s="22" t="str">
        <f>IF(AND(A400="shot 4", OR(AND(D400='club records'!$F$39, E400&gt;='club records'!$G$39), AND(D400='club records'!$F$40, E400&gt;='club records'!$G$40))), "CR", " ")</f>
        <v xml:space="preserve"> </v>
      </c>
      <c r="AI400" s="22" t="str">
        <f>IF(AND(A400="70H", AND(D400='club records'!$J$6, E400&lt;='club records'!$K$6)), "CR", " ")</f>
        <v xml:space="preserve"> </v>
      </c>
      <c r="AJ400" s="22" t="str">
        <f>IF(AND(A400="75H", AND(D400='club records'!$J$7, E400&lt;='club records'!$K$7)), "CR", " ")</f>
        <v xml:space="preserve"> </v>
      </c>
      <c r="AK400" s="22" t="str">
        <f>IF(AND(A400="80H", AND(D400='club records'!$J$8, E400&lt;='club records'!$K$8)), "CR", " ")</f>
        <v xml:space="preserve"> </v>
      </c>
      <c r="AL400" s="22" t="str">
        <f>IF(AND(A400="100H", OR(AND(D400='club records'!$J$9, E400&lt;='club records'!$K$9), AND(D400='club records'!$J$10, E400&lt;='club records'!$K$10))), "CR", " ")</f>
        <v xml:space="preserve"> </v>
      </c>
      <c r="AM400" s="22" t="str">
        <f>IF(AND(A400="300H", AND(D400='club records'!$J$11, E400&lt;='club records'!$K$11)), "CR", " ")</f>
        <v xml:space="preserve"> </v>
      </c>
      <c r="AN400" s="22" t="str">
        <f>IF(AND(A400="400H", OR(AND(D400='club records'!$J$12, E400&lt;='club records'!$K$12), AND(D400='club records'!$J$13, E400&lt;='club records'!$K$13), AND(D400='club records'!$J$14, E400&lt;='club records'!$K$14))), "CR", " ")</f>
        <v xml:space="preserve"> </v>
      </c>
      <c r="AO400" s="22" t="str">
        <f>IF(AND(A400="1500SC", OR(AND(D400='club records'!$J$15, E400&lt;='club records'!$K$15), AND(D400='club records'!$J$16, E400&lt;='club records'!$K$16))), "CR", " ")</f>
        <v xml:space="preserve"> </v>
      </c>
      <c r="AP400" s="22" t="str">
        <f>IF(AND(A400="2000SC", OR(AND(D400='club records'!$J$18, E400&lt;='club records'!$K$18), AND(D400='club records'!$J$19, E400&lt;='club records'!$K$19))), "CR", " ")</f>
        <v xml:space="preserve"> </v>
      </c>
      <c r="AQ400" s="22" t="str">
        <f>IF(AND(A400="3000SC", AND(D400='club records'!$J$21, E400&lt;='club records'!$K$21)), "CR", " ")</f>
        <v xml:space="preserve"> </v>
      </c>
      <c r="AR400" s="21" t="str">
        <f>IF(AND(A400="4x100", OR(AND(D400='club records'!$N$1, E400&lt;='club records'!$O$1), AND(D400='club records'!$N$2, E400&lt;='club records'!$O$2), AND(D400='club records'!$N$3, E400&lt;='club records'!$O$3), AND(D400='club records'!$N$4, E400&lt;='club records'!$O$4), AND(D400='club records'!$N$5, E400&lt;='club records'!$O$5))), "CR", " ")</f>
        <v xml:space="preserve"> </v>
      </c>
      <c r="AS400" s="21" t="str">
        <f>IF(AND(A400="4x200", OR(AND(D400='club records'!$N$6, E400&lt;='club records'!$O$6), AND(D400='club records'!$N$7, E400&lt;='club records'!$O$7), AND(D400='club records'!$N$8, E400&lt;='club records'!$O$8), AND(D400='club records'!$N$9, E400&lt;='club records'!$O$9), AND(D400='club records'!$N$10, E400&lt;='club records'!$O$10))), "CR", " ")</f>
        <v xml:space="preserve"> </v>
      </c>
      <c r="AT400" s="21" t="str">
        <f>IF(AND(A400="4x300", OR(AND(D400='club records'!$N$11, E400&lt;='club records'!$O$11), AND(D400='club records'!$N$12, E400&lt;='club records'!$O$12))), "CR", " ")</f>
        <v xml:space="preserve"> </v>
      </c>
      <c r="AU400" s="21" t="str">
        <f>IF(AND(A400="4x400", OR(AND(D400='club records'!$N$13, E400&lt;='club records'!$O$13), AND(D400='club records'!$N$14, E400&lt;='club records'!$O$14), AND(D400='club records'!$N$15, E400&lt;='club records'!$O$15))), "CR", " ")</f>
        <v xml:space="preserve"> </v>
      </c>
      <c r="AV400" s="21" t="str">
        <f>IF(AND(A400="3x800", OR(AND(D400='club records'!$N$16, E400&lt;='club records'!$O$16), AND(D400='club records'!$N$17, E400&lt;='club records'!$O$17), AND(D400='club records'!$N$18, E400&lt;='club records'!$O$18), AND(D400='club records'!$N$19, E400&lt;='club records'!$O$19))), "CR", " ")</f>
        <v xml:space="preserve"> </v>
      </c>
      <c r="AW400" s="21" t="str">
        <f>IF(AND(A400="pentathlon", OR(AND(D400='club records'!$N$21, E400&gt;='club records'!$O$21), AND(D400='club records'!$N$22, E400&gt;='club records'!$O$22), AND(D400='club records'!$N$23, E400&gt;='club records'!$O$23), AND(D400='club records'!$N$24, E400&gt;='club records'!$O$24), AND(D400='club records'!$N$25, E400&gt;='club records'!$O$25))), "CR", " ")</f>
        <v xml:space="preserve"> </v>
      </c>
      <c r="AX400" s="21" t="str">
        <f>IF(AND(A400="heptathlon", OR(AND(D400='club records'!$N$26, E400&gt;='club records'!$O$26), AND(D400='club records'!$N$27, E400&gt;='club records'!$O$27), AND(D400='club records'!$N$28, E400&gt;='club records'!$O$28), )), "CR", " ")</f>
        <v xml:space="preserve"> </v>
      </c>
    </row>
    <row r="401" spans="1:50" ht="15" x14ac:dyDescent="0.25">
      <c r="A401" s="2">
        <v>3000</v>
      </c>
      <c r="B401" s="2" t="s">
        <v>212</v>
      </c>
      <c r="C401" s="2" t="s">
        <v>183</v>
      </c>
      <c r="D401" s="13" t="s">
        <v>47</v>
      </c>
      <c r="E401" s="14" t="s">
        <v>397</v>
      </c>
      <c r="F401" s="23">
        <v>43611</v>
      </c>
      <c r="G401" s="2" t="s">
        <v>339</v>
      </c>
      <c r="H401" s="2" t="s">
        <v>386</v>
      </c>
      <c r="I401" s="20" t="str">
        <f>IF(OR(K401="CR", J401="CR", L401="CR", M401="CR", N401="CR", O401="CR", P401="CR", Q401="CR", R401="CR", S401="CR",T401="CR", U401="CR", V401="CR", W401="CR", X401="CR", Y401="CR", Z401="CR", AA401="CR", AB401="CR", AC401="CR", AD401="CR", AE401="CR", AF401="CR", AG401="CR", AH401="CR", AI401="CR", AJ401="CR", AK401="CR", AL401="CR", AM401="CR", AN401="CR", AO401="CR", AP401="CR", AQ401="CR", AR401="CR", AS401="CR", AT401="CR", AU401="CR", AV401="CR", AW401="CR", AX401="CR"), "***CLUB RECORD***", "")</f>
        <v/>
      </c>
      <c r="J401" s="21" t="str">
        <f>IF(AND(A401=100, OR(AND(D401='club records'!$B$6, E401&lt;='club records'!$C$6), AND(D401='club records'!$B$7, E401&lt;='club records'!$C$7), AND(D401='club records'!$B$8, E401&lt;='club records'!$C$8), AND(D401='club records'!$B$9, E401&lt;='club records'!$C$9), AND(D401='club records'!$B$10, E401&lt;='club records'!$C$10))),"CR"," ")</f>
        <v xml:space="preserve"> </v>
      </c>
      <c r="K401" s="21" t="str">
        <f>IF(AND(A401=200, OR(AND(D401='club records'!$B$11, E401&lt;='club records'!$C$11), AND(D401='club records'!$B$12, E401&lt;='club records'!$C$12), AND(D401='club records'!$B$13, E401&lt;='club records'!$C$13), AND(D401='club records'!$B$14, E401&lt;='club records'!$C$14), AND(D401='club records'!$B$15, E401&lt;='club records'!$C$15))),"CR"," ")</f>
        <v xml:space="preserve"> </v>
      </c>
      <c r="L401" s="21" t="str">
        <f>IF(AND(A401=300, OR(AND(D401='club records'!$B$16, E401&lt;='club records'!$C$16), AND(D401='club records'!$B$17, E401&lt;='club records'!$C$17))),"CR"," ")</f>
        <v xml:space="preserve"> </v>
      </c>
      <c r="M401" s="21" t="str">
        <f>IF(AND(A401=400, OR(AND(D401='club records'!$B$19, E401&lt;='club records'!$C$19), AND(D401='club records'!$B$20, E401&lt;='club records'!$C$20), AND(D401='club records'!$B$21, E401&lt;='club records'!$C$21))),"CR"," ")</f>
        <v xml:space="preserve"> </v>
      </c>
      <c r="N401" s="21" t="str">
        <f>IF(AND(A401=800, OR(AND(D401='club records'!$B$22, E401&lt;='club records'!$C$22), AND(D401='club records'!$B$23, E401&lt;='club records'!$C$23), AND(D401='club records'!$B$24, E401&lt;='club records'!$C$24), AND(D401='club records'!$B$25, E401&lt;='club records'!$C$25), AND(D401='club records'!$B$26, E401&lt;='club records'!$C$26))),"CR"," ")</f>
        <v xml:space="preserve"> </v>
      </c>
      <c r="O401" s="21" t="str">
        <f>IF(AND(A401=1200, AND(D401='club records'!$B$28, E401&lt;='club records'!$C$28)),"CR"," ")</f>
        <v xml:space="preserve"> </v>
      </c>
      <c r="P401" s="21" t="str">
        <f>IF(AND(A401=1500, OR(AND(D401='club records'!$B$29, E401&lt;='club records'!$C$29), AND(D401='club records'!$B$30, E401&lt;='club records'!$C$30), AND(D401='club records'!$B$31, E401&lt;='club records'!$C$31), AND(D401='club records'!$B$32, E401&lt;='club records'!$C$32), AND(D401='club records'!$B$33, E401&lt;='club records'!$C$33))),"CR"," ")</f>
        <v xml:space="preserve"> </v>
      </c>
      <c r="Q401" s="21" t="str">
        <f>IF(AND(A401="1M", AND(D401='club records'!$B$37,E401&lt;='club records'!$C$37)),"CR"," ")</f>
        <v xml:space="preserve"> </v>
      </c>
      <c r="R401" s="21" t="str">
        <f>IF(AND(A401=3000, OR(AND(D401='club records'!$B$39, E401&lt;='club records'!$C$39), AND(D401='club records'!$B$40, E401&lt;='club records'!$C$40), AND(D401='club records'!$B$41, E401&lt;='club records'!$C$41))),"CR"," ")</f>
        <v xml:space="preserve"> </v>
      </c>
      <c r="S401" s="21" t="str">
        <f>IF(AND(A401=5000, OR(AND(D401='club records'!$B$42, E401&lt;='club records'!$C$42), AND(D401='club records'!$B$43, E401&lt;='club records'!$C$43))),"CR"," ")</f>
        <v xml:space="preserve"> </v>
      </c>
      <c r="T401" s="21" t="str">
        <f>IF(AND(A401=10000, OR(AND(D401='club records'!$B$44, E401&lt;='club records'!$C$44), AND(D401='club records'!$B$45, E401&lt;='club records'!$C$45))),"CR"," ")</f>
        <v xml:space="preserve"> </v>
      </c>
      <c r="U401" s="22" t="str">
        <f>IF(AND(A401="high jump", OR(AND(D401='club records'!$F$1, E401&gt;='club records'!$G$1), AND(D401='club records'!$F$2, E401&gt;='club records'!$G$2), AND(D401='club records'!$F$3, E401&gt;='club records'!$G$3),AND(D401='club records'!$F$4, E401&gt;='club records'!$G$4), AND(D401='club records'!$F$5, E401&gt;='club records'!$G$5))), "CR", " ")</f>
        <v xml:space="preserve"> </v>
      </c>
      <c r="V401" s="22" t="str">
        <f>IF(AND(A401="long jump", OR(AND(D401='club records'!$F$6, E401&gt;='club records'!$G$6), AND(D401='club records'!$F$7, E401&gt;='club records'!$G$7), AND(D401='club records'!$F$8, E401&gt;='club records'!$G$8), AND(D401='club records'!$F$9, E401&gt;='club records'!$G$9), AND(D401='club records'!$F$10, E401&gt;='club records'!$G$10))), "CR", " ")</f>
        <v xml:space="preserve"> </v>
      </c>
      <c r="W401" s="22" t="str">
        <f>IF(AND(A401="triple jump", OR(AND(D401='club records'!$F$11, E401&gt;='club records'!$G$11), AND(D401='club records'!$F$12, E401&gt;='club records'!$G$12), AND(D401='club records'!$F$13, E401&gt;='club records'!$G$13), AND(D401='club records'!$F$14, E401&gt;='club records'!$G$14), AND(D401='club records'!$F$15, E401&gt;='club records'!$G$15))), "CR", " ")</f>
        <v xml:space="preserve"> </v>
      </c>
      <c r="X401" s="22" t="str">
        <f>IF(AND(A401="pole vault", OR(AND(D401='club records'!$F$16, E401&gt;='club records'!$G$16), AND(D401='club records'!$F$17, E401&gt;='club records'!$G$17), AND(D401='club records'!$F$18, E401&gt;='club records'!$G$18), AND(D401='club records'!$F$19, E401&gt;='club records'!$G$19), AND(D401='club records'!$F$20, E401&gt;='club records'!$G$20))), "CR", " ")</f>
        <v xml:space="preserve"> </v>
      </c>
      <c r="Y401" s="22" t="str">
        <f>IF(AND(A401="discus 0.75", AND(D401='club records'!$F$21, E401&gt;='club records'!$G$21)), "CR", " ")</f>
        <v xml:space="preserve"> </v>
      </c>
      <c r="Z401" s="22" t="str">
        <f>IF(AND(A401="discus 1", OR(AND(D401='club records'!$F$22, E401&gt;='club records'!$G$22), AND(D401='club records'!$F$23, E401&gt;='club records'!$G$23), AND(D401='club records'!$F$24, E401&gt;='club records'!$G$24), AND(D401='club records'!$F$25, E401&gt;='club records'!$G$25))), "CR", " ")</f>
        <v xml:space="preserve"> </v>
      </c>
      <c r="AA401" s="22" t="str">
        <f>IF(AND(A401="hammer 3", OR(AND(D401='club records'!$F$26, E401&gt;='club records'!$G$26), AND(D401='club records'!$F$27, E401&gt;='club records'!$G$27), AND(D401='club records'!$F$28, E401&gt;='club records'!$G$28))), "CR", " ")</f>
        <v xml:space="preserve"> </v>
      </c>
      <c r="AB401" s="22" t="str">
        <f>IF(AND(A401="hammer 4", OR(AND(D401='club records'!$F$29, E401&gt;='club records'!$G$29), AND(D401='club records'!$F$30, E401&gt;='club records'!$G$30))), "CR", " ")</f>
        <v xml:space="preserve"> </v>
      </c>
      <c r="AC401" s="22" t="str">
        <f>IF(AND(A401="javelin 400", AND(D401='club records'!$F$31, E401&gt;='club records'!$G$31)), "CR", " ")</f>
        <v xml:space="preserve"> </v>
      </c>
      <c r="AD401" s="22" t="str">
        <f>IF(AND(A401="javelin 500", OR(AND(D401='club records'!$F$32, E401&gt;='club records'!$G$32), AND(D401='club records'!$F$33, E401&gt;='club records'!$G$33))), "CR", " ")</f>
        <v xml:space="preserve"> </v>
      </c>
      <c r="AE401" s="22" t="str">
        <f>IF(AND(A401="javelin 600", OR(AND(D401='club records'!$F$34, E401&gt;='club records'!$G$34), AND(D401='club records'!$F$35, E401&gt;='club records'!$G$35))), "CR", " ")</f>
        <v xml:space="preserve"> </v>
      </c>
      <c r="AF401" s="22" t="str">
        <f>IF(AND(A401="shot 2.72", AND(D401='club records'!$F$36, E401&gt;='club records'!$G$36)), "CR", " ")</f>
        <v xml:space="preserve"> </v>
      </c>
      <c r="AG401" s="22" t="str">
        <f>IF(AND(A401="shot 3", OR(AND(D401='club records'!$F$37, E401&gt;='club records'!$G$37), AND(D401='club records'!$F$38, E401&gt;='club records'!$G$38))), "CR", " ")</f>
        <v xml:space="preserve"> </v>
      </c>
      <c r="AH401" s="22" t="str">
        <f>IF(AND(A401="shot 4", OR(AND(D401='club records'!$F$39, E401&gt;='club records'!$G$39), AND(D401='club records'!$F$40, E401&gt;='club records'!$G$40))), "CR", " ")</f>
        <v xml:space="preserve"> </v>
      </c>
      <c r="AI401" s="22" t="str">
        <f>IF(AND(A401="70H", AND(D401='club records'!$J$6, E401&lt;='club records'!$K$6)), "CR", " ")</f>
        <v xml:space="preserve"> </v>
      </c>
      <c r="AJ401" s="22" t="str">
        <f>IF(AND(A401="75H", AND(D401='club records'!$J$7, E401&lt;='club records'!$K$7)), "CR", " ")</f>
        <v xml:space="preserve"> </v>
      </c>
      <c r="AK401" s="22" t="str">
        <f>IF(AND(A401="80H", AND(D401='club records'!$J$8, E401&lt;='club records'!$K$8)), "CR", " ")</f>
        <v xml:space="preserve"> </v>
      </c>
      <c r="AL401" s="22" t="str">
        <f>IF(AND(A401="100H", OR(AND(D401='club records'!$J$9, E401&lt;='club records'!$K$9), AND(D401='club records'!$J$10, E401&lt;='club records'!$K$10))), "CR", " ")</f>
        <v xml:space="preserve"> </v>
      </c>
      <c r="AM401" s="22" t="str">
        <f>IF(AND(A401="300H", AND(D401='club records'!$J$11, E401&lt;='club records'!$K$11)), "CR", " ")</f>
        <v xml:space="preserve"> </v>
      </c>
      <c r="AN401" s="22" t="str">
        <f>IF(AND(A401="400H", OR(AND(D401='club records'!$J$12, E401&lt;='club records'!$K$12), AND(D401='club records'!$J$13, E401&lt;='club records'!$K$13), AND(D401='club records'!$J$14, E401&lt;='club records'!$K$14))), "CR", " ")</f>
        <v xml:space="preserve"> </v>
      </c>
      <c r="AO401" s="22" t="str">
        <f>IF(AND(A401="1500SC", OR(AND(D401='club records'!$J$15, E401&lt;='club records'!$K$15), AND(D401='club records'!$J$16, E401&lt;='club records'!$K$16))), "CR", " ")</f>
        <v xml:space="preserve"> </v>
      </c>
      <c r="AP401" s="22" t="str">
        <f>IF(AND(A401="2000SC", OR(AND(D401='club records'!$J$18, E401&lt;='club records'!$K$18), AND(D401='club records'!$J$19, E401&lt;='club records'!$K$19))), "CR", " ")</f>
        <v xml:space="preserve"> </v>
      </c>
      <c r="AQ401" s="22" t="str">
        <f>IF(AND(A401="3000SC", AND(D401='club records'!$J$21, E401&lt;='club records'!$K$21)), "CR", " ")</f>
        <v xml:space="preserve"> </v>
      </c>
      <c r="AR401" s="21" t="str">
        <f>IF(AND(A401="4x100", OR(AND(D401='club records'!$N$1, E401&lt;='club records'!$O$1), AND(D401='club records'!$N$2, E401&lt;='club records'!$O$2), AND(D401='club records'!$N$3, E401&lt;='club records'!$O$3), AND(D401='club records'!$N$4, E401&lt;='club records'!$O$4), AND(D401='club records'!$N$5, E401&lt;='club records'!$O$5))), "CR", " ")</f>
        <v xml:space="preserve"> </v>
      </c>
      <c r="AS401" s="21" t="str">
        <f>IF(AND(A401="4x200", OR(AND(D401='club records'!$N$6, E401&lt;='club records'!$O$6), AND(D401='club records'!$N$7, E401&lt;='club records'!$O$7), AND(D401='club records'!$N$8, E401&lt;='club records'!$O$8), AND(D401='club records'!$N$9, E401&lt;='club records'!$O$9), AND(D401='club records'!$N$10, E401&lt;='club records'!$O$10))), "CR", " ")</f>
        <v xml:space="preserve"> </v>
      </c>
      <c r="AT401" s="21" t="str">
        <f>IF(AND(A401="4x300", OR(AND(D401='club records'!$N$11, E401&lt;='club records'!$O$11), AND(D401='club records'!$N$12, E401&lt;='club records'!$O$12))), "CR", " ")</f>
        <v xml:space="preserve"> </v>
      </c>
      <c r="AU401" s="21" t="str">
        <f>IF(AND(A401="4x400", OR(AND(D401='club records'!$N$13, E401&lt;='club records'!$O$13), AND(D401='club records'!$N$14, E401&lt;='club records'!$O$14), AND(D401='club records'!$N$15, E401&lt;='club records'!$O$15))), "CR", " ")</f>
        <v xml:space="preserve"> </v>
      </c>
      <c r="AV401" s="21" t="str">
        <f>IF(AND(A401="3x800", OR(AND(D401='club records'!$N$16, E401&lt;='club records'!$O$16), AND(D401='club records'!$N$17, E401&lt;='club records'!$O$17), AND(D401='club records'!$N$18, E401&lt;='club records'!$O$18), AND(D401='club records'!$N$19, E401&lt;='club records'!$O$19))), "CR", " ")</f>
        <v xml:space="preserve"> </v>
      </c>
      <c r="AW401" s="21" t="str">
        <f>IF(AND(A401="pentathlon", OR(AND(D401='club records'!$N$21, E401&gt;='club records'!$O$21), AND(D401='club records'!$N$22, E401&gt;='club records'!$O$22), AND(D401='club records'!$N$23, E401&gt;='club records'!$O$23), AND(D401='club records'!$N$24, E401&gt;='club records'!$O$24), AND(D401='club records'!$N$25, E401&gt;='club records'!$O$25))), "CR", " ")</f>
        <v xml:space="preserve"> </v>
      </c>
      <c r="AX401" s="21" t="str">
        <f>IF(AND(A401="heptathlon", OR(AND(D401='club records'!$N$26, E401&gt;='club records'!$O$26), AND(D401='club records'!$N$27, E401&gt;='club records'!$O$27), AND(D401='club records'!$N$28, E401&gt;='club records'!$O$28), )), "CR", " ")</f>
        <v xml:space="preserve"> </v>
      </c>
    </row>
    <row r="402" spans="1:50" ht="15" x14ac:dyDescent="0.25">
      <c r="A402" s="2" t="s">
        <v>30</v>
      </c>
      <c r="B402" s="2" t="s">
        <v>362</v>
      </c>
      <c r="C402" s="2" t="s">
        <v>363</v>
      </c>
      <c r="D402" s="13" t="s">
        <v>47</v>
      </c>
      <c r="E402" s="14">
        <v>14.36</v>
      </c>
      <c r="F402" s="23">
        <v>43591</v>
      </c>
      <c r="G402" s="2" t="s">
        <v>360</v>
      </c>
      <c r="H402" s="2" t="s">
        <v>361</v>
      </c>
      <c r="I402" s="20" t="str">
        <f>IF(OR(K402="CR", J402="CR", L402="CR", M402="CR", N402="CR", O402="CR", P402="CR", Q402="CR", R402="CR", S402="CR",T402="CR", U402="CR", V402="CR", W402="CR", X402="CR", Y402="CR", Z402="CR", AA402="CR", AB402="CR", AC402="CR", AD402="CR", AE402="CR", AF402="CR", AG402="CR", AH402="CR", AI402="CR", AJ402="CR", AK402="CR", AL402="CR", AM402="CR", AN402="CR", AO402="CR", AP402="CR", AQ402="CR", AR402="CR", AS402="CR", AT402="CR", AU402="CR", AV402="CR", AW402="CR", AX402="CR"), "***CLUB RECORD***", "")</f>
        <v/>
      </c>
      <c r="J402" s="21" t="str">
        <f>IF(AND(A402=100, OR(AND(D402='club records'!$B$6, E402&lt;='club records'!$C$6), AND(D402='club records'!$B$7, E402&lt;='club records'!$C$7), AND(D402='club records'!$B$8, E402&lt;='club records'!$C$8), AND(D402='club records'!$B$9, E402&lt;='club records'!$C$9), AND(D402='club records'!$B$10, E402&lt;='club records'!$C$10))),"CR"," ")</f>
        <v xml:space="preserve"> </v>
      </c>
      <c r="K402" s="21" t="str">
        <f>IF(AND(A402=200, OR(AND(D402='club records'!$B$11, E402&lt;='club records'!$C$11), AND(D402='club records'!$B$12, E402&lt;='club records'!$C$12), AND(D402='club records'!$B$13, E402&lt;='club records'!$C$13), AND(D402='club records'!$B$14, E402&lt;='club records'!$C$14), AND(D402='club records'!$B$15, E402&lt;='club records'!$C$15))),"CR"," ")</f>
        <v xml:space="preserve"> </v>
      </c>
      <c r="L402" s="21" t="str">
        <f>IF(AND(A402=300, OR(AND(D402='club records'!$B$16, E402&lt;='club records'!$C$16), AND(D402='club records'!$B$17, E402&lt;='club records'!$C$17))),"CR"," ")</f>
        <v xml:space="preserve"> </v>
      </c>
      <c r="M402" s="21" t="str">
        <f>IF(AND(A402=400, OR(AND(D402='club records'!$B$19, E402&lt;='club records'!$C$19), AND(D402='club records'!$B$20, E402&lt;='club records'!$C$20), AND(D402='club records'!$B$21, E402&lt;='club records'!$C$21))),"CR"," ")</f>
        <v xml:space="preserve"> </v>
      </c>
      <c r="N402" s="21" t="str">
        <f>IF(AND(A402=800, OR(AND(D402='club records'!$B$22, E402&lt;='club records'!$C$22), AND(D402='club records'!$B$23, E402&lt;='club records'!$C$23), AND(D402='club records'!$B$24, E402&lt;='club records'!$C$24), AND(D402='club records'!$B$25, E402&lt;='club records'!$C$25), AND(D402='club records'!$B$26, E402&lt;='club records'!$C$26))),"CR"," ")</f>
        <v xml:space="preserve"> </v>
      </c>
      <c r="O402" s="21" t="str">
        <f>IF(AND(A402=1200, AND(D402='club records'!$B$28, E402&lt;='club records'!$C$28)),"CR"," ")</f>
        <v xml:space="preserve"> </v>
      </c>
      <c r="P402" s="21" t="str">
        <f>IF(AND(A402=1500, OR(AND(D402='club records'!$B$29, E402&lt;='club records'!$C$29), AND(D402='club records'!$B$30, E402&lt;='club records'!$C$30), AND(D402='club records'!$B$31, E402&lt;='club records'!$C$31), AND(D402='club records'!$B$32, E402&lt;='club records'!$C$32), AND(D402='club records'!$B$33, E402&lt;='club records'!$C$33))),"CR"," ")</f>
        <v xml:space="preserve"> </v>
      </c>
      <c r="Q402" s="21" t="str">
        <f>IF(AND(A402="1M", AND(D402='club records'!$B$37,E402&lt;='club records'!$C$37)),"CR"," ")</f>
        <v xml:space="preserve"> </v>
      </c>
      <c r="R402" s="21" t="str">
        <f>IF(AND(A402=3000, OR(AND(D402='club records'!$B$39, E402&lt;='club records'!$C$39), AND(D402='club records'!$B$40, E402&lt;='club records'!$C$40), AND(D402='club records'!$B$41, E402&lt;='club records'!$C$41))),"CR"," ")</f>
        <v xml:space="preserve"> </v>
      </c>
      <c r="S402" s="21" t="str">
        <f>IF(AND(A402=5000, OR(AND(D402='club records'!$B$42, E402&lt;='club records'!$C$42), AND(D402='club records'!$B$43, E402&lt;='club records'!$C$43))),"CR"," ")</f>
        <v xml:space="preserve"> </v>
      </c>
      <c r="T402" s="21" t="str">
        <f>IF(AND(A402=10000, OR(AND(D402='club records'!$B$44, E402&lt;='club records'!$C$44), AND(D402='club records'!$B$45, E402&lt;='club records'!$C$45))),"CR"," ")</f>
        <v xml:space="preserve"> </v>
      </c>
      <c r="U402" s="22" t="str">
        <f>IF(AND(A402="high jump", OR(AND(D402='club records'!$F$1, E402&gt;='club records'!$G$1), AND(D402='club records'!$F$2, E402&gt;='club records'!$G$2), AND(D402='club records'!$F$3, E402&gt;='club records'!$G$3),AND(D402='club records'!$F$4, E402&gt;='club records'!$G$4), AND(D402='club records'!$F$5, E402&gt;='club records'!$G$5))), "CR", " ")</f>
        <v xml:space="preserve"> </v>
      </c>
      <c r="V402" s="22" t="str">
        <f>IF(AND(A402="long jump", OR(AND(D402='club records'!$F$6, E402&gt;='club records'!$G$6), AND(D402='club records'!$F$7, E402&gt;='club records'!$G$7), AND(D402='club records'!$F$8, E402&gt;='club records'!$G$8), AND(D402='club records'!$F$9, E402&gt;='club records'!$G$9), AND(D402='club records'!$F$10, E402&gt;='club records'!$G$10))), "CR", " ")</f>
        <v xml:space="preserve"> </v>
      </c>
      <c r="W402" s="22" t="str">
        <f>IF(AND(A402="triple jump", OR(AND(D402='club records'!$F$11, E402&gt;='club records'!$G$11), AND(D402='club records'!$F$12, E402&gt;='club records'!$G$12), AND(D402='club records'!$F$13, E402&gt;='club records'!$G$13), AND(D402='club records'!$F$14, E402&gt;='club records'!$G$14), AND(D402='club records'!$F$15, E402&gt;='club records'!$G$15))), "CR", " ")</f>
        <v xml:space="preserve"> </v>
      </c>
      <c r="X402" s="22" t="str">
        <f>IF(AND(A402="pole vault", OR(AND(D402='club records'!$F$16, E402&gt;='club records'!$G$16), AND(D402='club records'!$F$17, E402&gt;='club records'!$G$17), AND(D402='club records'!$F$18, E402&gt;='club records'!$G$18), AND(D402='club records'!$F$19, E402&gt;='club records'!$G$19), AND(D402='club records'!$F$20, E402&gt;='club records'!$G$20))), "CR", " ")</f>
        <v xml:space="preserve"> </v>
      </c>
      <c r="Y402" s="22" t="str">
        <f>IF(AND(A402="discus 0.75", AND(D402='club records'!$F$21, E402&gt;='club records'!$G$21)), "CR", " ")</f>
        <v xml:space="preserve"> </v>
      </c>
      <c r="Z402" s="22" t="str">
        <f>IF(AND(A402="discus 1", OR(AND(D402='club records'!$F$22, E402&gt;='club records'!$G$22), AND(D402='club records'!$F$23, E402&gt;='club records'!$G$23), AND(D402='club records'!$F$24, E402&gt;='club records'!$G$24), AND(D402='club records'!$F$25, E402&gt;='club records'!$G$25))), "CR", " ")</f>
        <v xml:space="preserve"> </v>
      </c>
      <c r="AA402" s="22" t="str">
        <f>IF(AND(A402="hammer 3", OR(AND(D402='club records'!$F$26, E402&gt;='club records'!$G$26), AND(D402='club records'!$F$27, E402&gt;='club records'!$G$27), AND(D402='club records'!$F$28, E402&gt;='club records'!$G$28))), "CR", " ")</f>
        <v xml:space="preserve"> </v>
      </c>
      <c r="AB402" s="22" t="str">
        <f>IF(AND(A402="hammer 4", OR(AND(D402='club records'!$F$29, E402&gt;='club records'!$G$29), AND(D402='club records'!$F$30, E402&gt;='club records'!$G$30))), "CR", " ")</f>
        <v xml:space="preserve"> </v>
      </c>
      <c r="AC402" s="22" t="str">
        <f>IF(AND(A402="javelin 400", AND(D402='club records'!$F$31, E402&gt;='club records'!$G$31)), "CR", " ")</f>
        <v xml:space="preserve"> </v>
      </c>
      <c r="AD402" s="22" t="str">
        <f>IF(AND(A402="javelin 500", OR(AND(D402='club records'!$F$32, E402&gt;='club records'!$G$32), AND(D402='club records'!$F$33, E402&gt;='club records'!$G$33))), "CR", " ")</f>
        <v xml:space="preserve"> </v>
      </c>
      <c r="AE402" s="22" t="str">
        <f>IF(AND(A402="javelin 600", OR(AND(D402='club records'!$F$34, E402&gt;='club records'!$G$34), AND(D402='club records'!$F$35, E402&gt;='club records'!$G$35))), "CR", " ")</f>
        <v xml:space="preserve"> </v>
      </c>
      <c r="AF402" s="22" t="str">
        <f>IF(AND(A402="shot 2.72", AND(D402='club records'!$F$36, E402&gt;='club records'!$G$36)), "CR", " ")</f>
        <v xml:space="preserve"> </v>
      </c>
      <c r="AG402" s="22" t="str">
        <f>IF(AND(A402="shot 3", OR(AND(D402='club records'!$F$37, E402&gt;='club records'!$G$37), AND(D402='club records'!$F$38, E402&gt;='club records'!$G$38))), "CR", " ")</f>
        <v xml:space="preserve"> </v>
      </c>
      <c r="AH402" s="22" t="str">
        <f>IF(AND(A402="shot 4", OR(AND(D402='club records'!$F$39, E402&gt;='club records'!$G$39), AND(D402='club records'!$F$40, E402&gt;='club records'!$G$40))), "CR", " ")</f>
        <v xml:space="preserve"> </v>
      </c>
      <c r="AI402" s="22" t="str">
        <f>IF(AND(A402="70H", AND(D402='club records'!$J$6, E402&lt;='club records'!$K$6)), "CR", " ")</f>
        <v xml:space="preserve"> </v>
      </c>
      <c r="AJ402" s="22" t="str">
        <f>IF(AND(A402="75H", AND(D402='club records'!$J$7, E402&lt;='club records'!$K$7)), "CR", " ")</f>
        <v xml:space="preserve"> </v>
      </c>
      <c r="AK402" s="22" t="str">
        <f>IF(AND(A402="80H", AND(D402='club records'!$J$8, E402&lt;='club records'!$K$8)), "CR", " ")</f>
        <v xml:space="preserve"> </v>
      </c>
      <c r="AL402" s="22" t="str">
        <f>IF(AND(A402="100H", OR(AND(D402='club records'!$J$9, E402&lt;='club records'!$K$9), AND(D402='club records'!$J$10, E402&lt;='club records'!$K$10))), "CR", " ")</f>
        <v xml:space="preserve"> </v>
      </c>
      <c r="AM402" s="22" t="str">
        <f>IF(AND(A402="300H", AND(D402='club records'!$J$11, E402&lt;='club records'!$K$11)), "CR", " ")</f>
        <v xml:space="preserve"> </v>
      </c>
      <c r="AN402" s="22" t="str">
        <f>IF(AND(A402="400H", OR(AND(D402='club records'!$J$12, E402&lt;='club records'!$K$12), AND(D402='club records'!$J$13, E402&lt;='club records'!$K$13), AND(D402='club records'!$J$14, E402&lt;='club records'!$K$14))), "CR", " ")</f>
        <v xml:space="preserve"> </v>
      </c>
      <c r="AO402" s="22" t="str">
        <f>IF(AND(A402="1500SC", OR(AND(D402='club records'!$J$15, E402&lt;='club records'!$K$15), AND(D402='club records'!$J$16, E402&lt;='club records'!$K$16))), "CR", " ")</f>
        <v xml:space="preserve"> </v>
      </c>
      <c r="AP402" s="22" t="str">
        <f>IF(AND(A402="2000SC", OR(AND(D402='club records'!$J$18, E402&lt;='club records'!$K$18), AND(D402='club records'!$J$19, E402&lt;='club records'!$K$19))), "CR", " ")</f>
        <v xml:space="preserve"> </v>
      </c>
      <c r="AQ402" s="22" t="str">
        <f>IF(AND(A402="3000SC", AND(D402='club records'!$J$21, E402&lt;='club records'!$K$21)), "CR", " ")</f>
        <v xml:space="preserve"> </v>
      </c>
      <c r="AR402" s="21" t="str">
        <f>IF(AND(A402="4x100", OR(AND(D402='club records'!$N$1, E402&lt;='club records'!$O$1), AND(D402='club records'!$N$2, E402&lt;='club records'!$O$2), AND(D402='club records'!$N$3, E402&lt;='club records'!$O$3), AND(D402='club records'!$N$4, E402&lt;='club records'!$O$4), AND(D402='club records'!$N$5, E402&lt;='club records'!$O$5))), "CR", " ")</f>
        <v xml:space="preserve"> </v>
      </c>
      <c r="AS402" s="21" t="str">
        <f>IF(AND(A402="4x200", OR(AND(D402='club records'!$N$6, E402&lt;='club records'!$O$6), AND(D402='club records'!$N$7, E402&lt;='club records'!$O$7), AND(D402='club records'!$N$8, E402&lt;='club records'!$O$8), AND(D402='club records'!$N$9, E402&lt;='club records'!$O$9), AND(D402='club records'!$N$10, E402&lt;='club records'!$O$10))), "CR", " ")</f>
        <v xml:space="preserve"> </v>
      </c>
      <c r="AT402" s="21" t="str">
        <f>IF(AND(A402="4x300", OR(AND(D402='club records'!$N$11, E402&lt;='club records'!$O$11), AND(D402='club records'!$N$12, E402&lt;='club records'!$O$12))), "CR", " ")</f>
        <v xml:space="preserve"> </v>
      </c>
      <c r="AU402" s="21" t="str">
        <f>IF(AND(A402="4x400", OR(AND(D402='club records'!$N$13, E402&lt;='club records'!$O$13), AND(D402='club records'!$N$14, E402&lt;='club records'!$O$14), AND(D402='club records'!$N$15, E402&lt;='club records'!$O$15))), "CR", " ")</f>
        <v xml:space="preserve"> </v>
      </c>
      <c r="AV402" s="21" t="str">
        <f>IF(AND(A402="3x800", OR(AND(D402='club records'!$N$16, E402&lt;='club records'!$O$16), AND(D402='club records'!$N$17, E402&lt;='club records'!$O$17), AND(D402='club records'!$N$18, E402&lt;='club records'!$O$18), AND(D402='club records'!$N$19, E402&lt;='club records'!$O$19))), "CR", " ")</f>
        <v xml:space="preserve"> </v>
      </c>
      <c r="AW402" s="21" t="str">
        <f>IF(AND(A402="pentathlon", OR(AND(D402='club records'!$N$21, E402&gt;='club records'!$O$21), AND(D402='club records'!$N$22, E402&gt;='club records'!$O$22), AND(D402='club records'!$N$23, E402&gt;='club records'!$O$23), AND(D402='club records'!$N$24, E402&gt;='club records'!$O$24), AND(D402='club records'!$N$25, E402&gt;='club records'!$O$25))), "CR", " ")</f>
        <v xml:space="preserve"> </v>
      </c>
      <c r="AX402" s="21" t="str">
        <f>IF(AND(A402="heptathlon", OR(AND(D402='club records'!$N$26, E402&gt;='club records'!$O$26), AND(D402='club records'!$N$27, E402&gt;='club records'!$O$27), AND(D402='club records'!$N$28, E402&gt;='club records'!$O$28), )), "CR", " ")</f>
        <v xml:space="preserve"> </v>
      </c>
    </row>
    <row r="403" spans="1:50" ht="15" x14ac:dyDescent="0.25">
      <c r="A403" s="2" t="s">
        <v>30</v>
      </c>
      <c r="B403" s="2" t="s">
        <v>212</v>
      </c>
      <c r="C403" s="2" t="s">
        <v>183</v>
      </c>
      <c r="D403" s="13" t="s">
        <v>47</v>
      </c>
      <c r="E403" s="14">
        <v>20.2</v>
      </c>
      <c r="F403" s="23">
        <v>43611</v>
      </c>
      <c r="G403" s="2" t="s">
        <v>339</v>
      </c>
      <c r="H403" s="2" t="s">
        <v>386</v>
      </c>
      <c r="I403" s="20" t="str">
        <f>IF(OR(K403="CR", J403="CR", L403="CR", M403="CR", N403="CR", O403="CR", P403="CR", Q403="CR", R403="CR", S403="CR",T403="CR", U403="CR", V403="CR", W403="CR", X403="CR", Y403="CR", Z403="CR", AA403="CR", AB403="CR", AC403="CR", AD403="CR", AE403="CR", AF403="CR", AG403="CR", AH403="CR", AI403="CR", AJ403="CR", AK403="CR", AL403="CR", AM403="CR", AN403="CR", AO403="CR", AP403="CR", AQ403="CR", AR403="CR", AS403="CR", AT403="CR", AU403="CR", AV403="CR", AW403="CR", AX403="CR"), "***CLUB RECORD***", "")</f>
        <v/>
      </c>
      <c r="J403" s="21" t="str">
        <f>IF(AND(A403=100, OR(AND(D403='club records'!$B$6, E403&lt;='club records'!$C$6), AND(D403='club records'!$B$7, E403&lt;='club records'!$C$7), AND(D403='club records'!$B$8, E403&lt;='club records'!$C$8), AND(D403='club records'!$B$9, E403&lt;='club records'!$C$9), AND(D403='club records'!$B$10, E403&lt;='club records'!$C$10))),"CR"," ")</f>
        <v xml:space="preserve"> </v>
      </c>
      <c r="K403" s="21" t="str">
        <f>IF(AND(A403=200, OR(AND(D403='club records'!$B$11, E403&lt;='club records'!$C$11), AND(D403='club records'!$B$12, E403&lt;='club records'!$C$12), AND(D403='club records'!$B$13, E403&lt;='club records'!$C$13), AND(D403='club records'!$B$14, E403&lt;='club records'!$C$14), AND(D403='club records'!$B$15, E403&lt;='club records'!$C$15))),"CR"," ")</f>
        <v xml:space="preserve"> </v>
      </c>
      <c r="L403" s="21" t="str">
        <f>IF(AND(A403=300, OR(AND(D403='club records'!$B$16, E403&lt;='club records'!$C$16), AND(D403='club records'!$B$17, E403&lt;='club records'!$C$17))),"CR"," ")</f>
        <v xml:space="preserve"> </v>
      </c>
      <c r="M403" s="21" t="str">
        <f>IF(AND(A403=400, OR(AND(D403='club records'!$B$19, E403&lt;='club records'!$C$19), AND(D403='club records'!$B$20, E403&lt;='club records'!$C$20), AND(D403='club records'!$B$21, E403&lt;='club records'!$C$21))),"CR"," ")</f>
        <v xml:space="preserve"> </v>
      </c>
      <c r="N403" s="21" t="str">
        <f>IF(AND(A403=800, OR(AND(D403='club records'!$B$22, E403&lt;='club records'!$C$22), AND(D403='club records'!$B$23, E403&lt;='club records'!$C$23), AND(D403='club records'!$B$24, E403&lt;='club records'!$C$24), AND(D403='club records'!$B$25, E403&lt;='club records'!$C$25), AND(D403='club records'!$B$26, E403&lt;='club records'!$C$26))),"CR"," ")</f>
        <v xml:space="preserve"> </v>
      </c>
      <c r="O403" s="21" t="str">
        <f>IF(AND(A403=1200, AND(D403='club records'!$B$28, E403&lt;='club records'!$C$28)),"CR"," ")</f>
        <v xml:space="preserve"> </v>
      </c>
      <c r="P403" s="21" t="str">
        <f>IF(AND(A403=1500, OR(AND(D403='club records'!$B$29, E403&lt;='club records'!$C$29), AND(D403='club records'!$B$30, E403&lt;='club records'!$C$30), AND(D403='club records'!$B$31, E403&lt;='club records'!$C$31), AND(D403='club records'!$B$32, E403&lt;='club records'!$C$32), AND(D403='club records'!$B$33, E403&lt;='club records'!$C$33))),"CR"," ")</f>
        <v xml:space="preserve"> </v>
      </c>
      <c r="Q403" s="21" t="str">
        <f>IF(AND(A403="1M", AND(D403='club records'!$B$37,E403&lt;='club records'!$C$37)),"CR"," ")</f>
        <v xml:space="preserve"> </v>
      </c>
      <c r="R403" s="21" t="str">
        <f>IF(AND(A403=3000, OR(AND(D403='club records'!$B$39, E403&lt;='club records'!$C$39), AND(D403='club records'!$B$40, E403&lt;='club records'!$C$40), AND(D403='club records'!$B$41, E403&lt;='club records'!$C$41))),"CR"," ")</f>
        <v xml:space="preserve"> </v>
      </c>
      <c r="S403" s="21" t="str">
        <f>IF(AND(A403=5000, OR(AND(D403='club records'!$B$42, E403&lt;='club records'!$C$42), AND(D403='club records'!$B$43, E403&lt;='club records'!$C$43))),"CR"," ")</f>
        <v xml:space="preserve"> </v>
      </c>
      <c r="T403" s="21" t="str">
        <f>IF(AND(A403=10000, OR(AND(D403='club records'!$B$44, E403&lt;='club records'!$C$44), AND(D403='club records'!$B$45, E403&lt;='club records'!$C$45))),"CR"," ")</f>
        <v xml:space="preserve"> </v>
      </c>
      <c r="U403" s="22" t="str">
        <f>IF(AND(A403="high jump", OR(AND(D403='club records'!$F$1, E403&gt;='club records'!$G$1), AND(D403='club records'!$F$2, E403&gt;='club records'!$G$2), AND(D403='club records'!$F$3, E403&gt;='club records'!$G$3),AND(D403='club records'!$F$4, E403&gt;='club records'!$G$4), AND(D403='club records'!$F$5, E403&gt;='club records'!$G$5))), "CR", " ")</f>
        <v xml:space="preserve"> </v>
      </c>
      <c r="V403" s="22" t="str">
        <f>IF(AND(A403="long jump", OR(AND(D403='club records'!$F$6, E403&gt;='club records'!$G$6), AND(D403='club records'!$F$7, E403&gt;='club records'!$G$7), AND(D403='club records'!$F$8, E403&gt;='club records'!$G$8), AND(D403='club records'!$F$9, E403&gt;='club records'!$G$9), AND(D403='club records'!$F$10, E403&gt;='club records'!$G$10))), "CR", " ")</f>
        <v xml:space="preserve"> </v>
      </c>
      <c r="W403" s="22" t="str">
        <f>IF(AND(A403="triple jump", OR(AND(D403='club records'!$F$11, E403&gt;='club records'!$G$11), AND(D403='club records'!$F$12, E403&gt;='club records'!$G$12), AND(D403='club records'!$F$13, E403&gt;='club records'!$G$13), AND(D403='club records'!$F$14, E403&gt;='club records'!$G$14), AND(D403='club records'!$F$15, E403&gt;='club records'!$G$15))), "CR", " ")</f>
        <v xml:space="preserve"> </v>
      </c>
      <c r="X403" s="22" t="str">
        <f>IF(AND(A403="pole vault", OR(AND(D403='club records'!$F$16, E403&gt;='club records'!$G$16), AND(D403='club records'!$F$17, E403&gt;='club records'!$G$17), AND(D403='club records'!$F$18, E403&gt;='club records'!$G$18), AND(D403='club records'!$F$19, E403&gt;='club records'!$G$19), AND(D403='club records'!$F$20, E403&gt;='club records'!$G$20))), "CR", " ")</f>
        <v xml:space="preserve"> </v>
      </c>
      <c r="Y403" s="22" t="str">
        <f>IF(AND(A403="discus 0.75", AND(D403='club records'!$F$21, E403&gt;='club records'!$G$21)), "CR", " ")</f>
        <v xml:space="preserve"> </v>
      </c>
      <c r="Z403" s="22" t="str">
        <f>IF(AND(A403="discus 1", OR(AND(D403='club records'!$F$22, E403&gt;='club records'!$G$22), AND(D403='club records'!$F$23, E403&gt;='club records'!$G$23), AND(D403='club records'!$F$24, E403&gt;='club records'!$G$24), AND(D403='club records'!$F$25, E403&gt;='club records'!$G$25))), "CR", " ")</f>
        <v xml:space="preserve"> </v>
      </c>
      <c r="AA403" s="22" t="str">
        <f>IF(AND(A403="hammer 3", OR(AND(D403='club records'!$F$26, E403&gt;='club records'!$G$26), AND(D403='club records'!$F$27, E403&gt;='club records'!$G$27), AND(D403='club records'!$F$28, E403&gt;='club records'!$G$28))), "CR", " ")</f>
        <v xml:space="preserve"> </v>
      </c>
      <c r="AB403" s="22" t="str">
        <f>IF(AND(A403="hammer 4", OR(AND(D403='club records'!$F$29, E403&gt;='club records'!$G$29), AND(D403='club records'!$F$30, E403&gt;='club records'!$G$30))), "CR", " ")</f>
        <v xml:space="preserve"> </v>
      </c>
      <c r="AC403" s="22" t="str">
        <f>IF(AND(A403="javelin 400", AND(D403='club records'!$F$31, E403&gt;='club records'!$G$31)), "CR", " ")</f>
        <v xml:space="preserve"> </v>
      </c>
      <c r="AD403" s="22" t="str">
        <f>IF(AND(A403="javelin 500", OR(AND(D403='club records'!$F$32, E403&gt;='club records'!$G$32), AND(D403='club records'!$F$33, E403&gt;='club records'!$G$33))), "CR", " ")</f>
        <v xml:space="preserve"> </v>
      </c>
      <c r="AE403" s="22" t="str">
        <f>IF(AND(A403="javelin 600", OR(AND(D403='club records'!$F$34, E403&gt;='club records'!$G$34), AND(D403='club records'!$F$35, E403&gt;='club records'!$G$35))), "CR", " ")</f>
        <v xml:space="preserve"> </v>
      </c>
      <c r="AF403" s="22" t="str">
        <f>IF(AND(A403="shot 2.72", AND(D403='club records'!$F$36, E403&gt;='club records'!$G$36)), "CR", " ")</f>
        <v xml:space="preserve"> </v>
      </c>
      <c r="AG403" s="22" t="str">
        <f>IF(AND(A403="shot 3", OR(AND(D403='club records'!$F$37, E403&gt;='club records'!$G$37), AND(D403='club records'!$F$38, E403&gt;='club records'!$G$38))), "CR", " ")</f>
        <v xml:space="preserve"> </v>
      </c>
      <c r="AH403" s="22" t="str">
        <f>IF(AND(A403="shot 4", OR(AND(D403='club records'!$F$39, E403&gt;='club records'!$G$39), AND(D403='club records'!$F$40, E403&gt;='club records'!$G$40))), "CR", " ")</f>
        <v xml:space="preserve"> </v>
      </c>
      <c r="AI403" s="22" t="str">
        <f>IF(AND(A403="70H", AND(D403='club records'!$J$6, E403&lt;='club records'!$K$6)), "CR", " ")</f>
        <v xml:space="preserve"> </v>
      </c>
      <c r="AJ403" s="22" t="str">
        <f>IF(AND(A403="75H", AND(D403='club records'!$J$7, E403&lt;='club records'!$K$7)), "CR", " ")</f>
        <v xml:space="preserve"> </v>
      </c>
      <c r="AK403" s="22" t="str">
        <f>IF(AND(A403="80H", AND(D403='club records'!$J$8, E403&lt;='club records'!$K$8)), "CR", " ")</f>
        <v xml:space="preserve"> </v>
      </c>
      <c r="AL403" s="22" t="str">
        <f>IF(AND(A403="100H", OR(AND(D403='club records'!$J$9, E403&lt;='club records'!$K$9), AND(D403='club records'!$J$10, E403&lt;='club records'!$K$10))), "CR", " ")</f>
        <v xml:space="preserve"> </v>
      </c>
      <c r="AM403" s="22" t="str">
        <f>IF(AND(A403="300H", AND(D403='club records'!$J$11, E403&lt;='club records'!$K$11)), "CR", " ")</f>
        <v xml:space="preserve"> </v>
      </c>
      <c r="AN403" s="22" t="str">
        <f>IF(AND(A403="400H", OR(AND(D403='club records'!$J$12, E403&lt;='club records'!$K$12), AND(D403='club records'!$J$13, E403&lt;='club records'!$K$13), AND(D403='club records'!$J$14, E403&lt;='club records'!$K$14))), "CR", " ")</f>
        <v xml:space="preserve"> </v>
      </c>
      <c r="AO403" s="22" t="str">
        <f>IF(AND(A403="1500SC", OR(AND(D403='club records'!$J$15, E403&lt;='club records'!$K$15), AND(D403='club records'!$J$16, E403&lt;='club records'!$K$16))), "CR", " ")</f>
        <v xml:space="preserve"> </v>
      </c>
      <c r="AP403" s="22" t="str">
        <f>IF(AND(A403="2000SC", OR(AND(D403='club records'!$J$18, E403&lt;='club records'!$K$18), AND(D403='club records'!$J$19, E403&lt;='club records'!$K$19))), "CR", " ")</f>
        <v xml:space="preserve"> </v>
      </c>
      <c r="AQ403" s="22" t="str">
        <f>IF(AND(A403="3000SC", AND(D403='club records'!$J$21, E403&lt;='club records'!$K$21)), "CR", " ")</f>
        <v xml:space="preserve"> </v>
      </c>
      <c r="AR403" s="21" t="str">
        <f>IF(AND(A403="4x100", OR(AND(D403='club records'!$N$1, E403&lt;='club records'!$O$1), AND(D403='club records'!$N$2, E403&lt;='club records'!$O$2), AND(D403='club records'!$N$3, E403&lt;='club records'!$O$3), AND(D403='club records'!$N$4, E403&lt;='club records'!$O$4), AND(D403='club records'!$N$5, E403&lt;='club records'!$O$5))), "CR", " ")</f>
        <v xml:space="preserve"> </v>
      </c>
      <c r="AS403" s="21" t="str">
        <f>IF(AND(A403="4x200", OR(AND(D403='club records'!$N$6, E403&lt;='club records'!$O$6), AND(D403='club records'!$N$7, E403&lt;='club records'!$O$7), AND(D403='club records'!$N$8, E403&lt;='club records'!$O$8), AND(D403='club records'!$N$9, E403&lt;='club records'!$O$9), AND(D403='club records'!$N$10, E403&lt;='club records'!$O$10))), "CR", " ")</f>
        <v xml:space="preserve"> </v>
      </c>
      <c r="AT403" s="21" t="str">
        <f>IF(AND(A403="4x300", OR(AND(D403='club records'!$N$11, E403&lt;='club records'!$O$11), AND(D403='club records'!$N$12, E403&lt;='club records'!$O$12))), "CR", " ")</f>
        <v xml:space="preserve"> </v>
      </c>
      <c r="AU403" s="21" t="str">
        <f>IF(AND(A403="4x400", OR(AND(D403='club records'!$N$13, E403&lt;='club records'!$O$13), AND(D403='club records'!$N$14, E403&lt;='club records'!$O$14), AND(D403='club records'!$N$15, E403&lt;='club records'!$O$15))), "CR", " ")</f>
        <v xml:space="preserve"> </v>
      </c>
      <c r="AV403" s="21" t="str">
        <f>IF(AND(A403="3x800", OR(AND(D403='club records'!$N$16, E403&lt;='club records'!$O$16), AND(D403='club records'!$N$17, E403&lt;='club records'!$O$17), AND(D403='club records'!$N$18, E403&lt;='club records'!$O$18), AND(D403='club records'!$N$19, E403&lt;='club records'!$O$19))), "CR", " ")</f>
        <v xml:space="preserve"> </v>
      </c>
      <c r="AW403" s="21" t="str">
        <f>IF(AND(A403="pentathlon", OR(AND(D403='club records'!$N$21, E403&gt;='club records'!$O$21), AND(D403='club records'!$N$22, E403&gt;='club records'!$O$22), AND(D403='club records'!$N$23, E403&gt;='club records'!$O$23), AND(D403='club records'!$N$24, E403&gt;='club records'!$O$24), AND(D403='club records'!$N$25, E403&gt;='club records'!$O$25))), "CR", " ")</f>
        <v xml:space="preserve"> </v>
      </c>
      <c r="AX403" s="21" t="str">
        <f>IF(AND(A403="heptathlon", OR(AND(D403='club records'!$N$26, E403&gt;='club records'!$O$26), AND(D403='club records'!$N$27, E403&gt;='club records'!$O$27), AND(D403='club records'!$N$28, E403&gt;='club records'!$O$28), )), "CR", " ")</f>
        <v xml:space="preserve"> </v>
      </c>
    </row>
    <row r="404" spans="1:50" ht="15" x14ac:dyDescent="0.25">
      <c r="A404" s="2" t="s">
        <v>30</v>
      </c>
      <c r="B404" s="2" t="s">
        <v>62</v>
      </c>
      <c r="C404" s="2" t="s">
        <v>1</v>
      </c>
      <c r="D404" s="13" t="s">
        <v>47</v>
      </c>
      <c r="E404" s="14">
        <v>21.83</v>
      </c>
      <c r="F404" s="23">
        <v>43611</v>
      </c>
      <c r="G404" s="2" t="s">
        <v>339</v>
      </c>
      <c r="H404" s="2" t="s">
        <v>386</v>
      </c>
      <c r="I404" s="20" t="str">
        <f>IF(OR(K404="CR", J404="CR", L404="CR", M404="CR", N404="CR", O404="CR", P404="CR", Q404="CR", R404="CR", S404="CR",T404="CR", U404="CR", V404="CR", W404="CR", X404="CR", Y404="CR", Z404="CR", AA404="CR", AB404="CR", AC404="CR", AD404="CR", AE404="CR", AF404="CR", AG404="CR", AH404="CR", AI404="CR", AJ404="CR", AK404="CR", AL404="CR", AM404="CR", AN404="CR", AO404="CR", AP404="CR", AQ404="CR", AR404="CR", AS404="CR", AT404="CR", AU404="CR", AV404="CR", AW404="CR", AX404="CR"), "***CLUB RECORD***", "")</f>
        <v/>
      </c>
      <c r="J404" s="21" t="str">
        <f>IF(AND(A404=100, OR(AND(D404='club records'!$B$6, E404&lt;='club records'!$C$6), AND(D404='club records'!$B$7, E404&lt;='club records'!$C$7), AND(D404='club records'!$B$8, E404&lt;='club records'!$C$8), AND(D404='club records'!$B$9, E404&lt;='club records'!$C$9), AND(D404='club records'!$B$10, E404&lt;='club records'!$C$10))),"CR"," ")</f>
        <v xml:space="preserve"> </v>
      </c>
      <c r="K404" s="21" t="str">
        <f>IF(AND(A404=200, OR(AND(D404='club records'!$B$11, E404&lt;='club records'!$C$11), AND(D404='club records'!$B$12, E404&lt;='club records'!$C$12), AND(D404='club records'!$B$13, E404&lt;='club records'!$C$13), AND(D404='club records'!$B$14, E404&lt;='club records'!$C$14), AND(D404='club records'!$B$15, E404&lt;='club records'!$C$15))),"CR"," ")</f>
        <v xml:space="preserve"> </v>
      </c>
      <c r="L404" s="21" t="str">
        <f>IF(AND(A404=300, OR(AND(D404='club records'!$B$16, E404&lt;='club records'!$C$16), AND(D404='club records'!$B$17, E404&lt;='club records'!$C$17))),"CR"," ")</f>
        <v xml:space="preserve"> </v>
      </c>
      <c r="M404" s="21" t="str">
        <f>IF(AND(A404=400, OR(AND(D404='club records'!$B$19, E404&lt;='club records'!$C$19), AND(D404='club records'!$B$20, E404&lt;='club records'!$C$20), AND(D404='club records'!$B$21, E404&lt;='club records'!$C$21))),"CR"," ")</f>
        <v xml:space="preserve"> </v>
      </c>
      <c r="N404" s="21" t="str">
        <f>IF(AND(A404=800, OR(AND(D404='club records'!$B$22, E404&lt;='club records'!$C$22), AND(D404='club records'!$B$23, E404&lt;='club records'!$C$23), AND(D404='club records'!$B$24, E404&lt;='club records'!$C$24), AND(D404='club records'!$B$25, E404&lt;='club records'!$C$25), AND(D404='club records'!$B$26, E404&lt;='club records'!$C$26))),"CR"," ")</f>
        <v xml:space="preserve"> </v>
      </c>
      <c r="O404" s="21" t="str">
        <f>IF(AND(A404=1200, AND(D404='club records'!$B$28, E404&lt;='club records'!$C$28)),"CR"," ")</f>
        <v xml:space="preserve"> </v>
      </c>
      <c r="P404" s="21" t="str">
        <f>IF(AND(A404=1500, OR(AND(D404='club records'!$B$29, E404&lt;='club records'!$C$29), AND(D404='club records'!$B$30, E404&lt;='club records'!$C$30), AND(D404='club records'!$B$31, E404&lt;='club records'!$C$31), AND(D404='club records'!$B$32, E404&lt;='club records'!$C$32), AND(D404='club records'!$B$33, E404&lt;='club records'!$C$33))),"CR"," ")</f>
        <v xml:space="preserve"> </v>
      </c>
      <c r="Q404" s="21" t="str">
        <f>IF(AND(A404="1M", AND(D404='club records'!$B$37,E404&lt;='club records'!$C$37)),"CR"," ")</f>
        <v xml:space="preserve"> </v>
      </c>
      <c r="R404" s="21" t="str">
        <f>IF(AND(A404=3000, OR(AND(D404='club records'!$B$39, E404&lt;='club records'!$C$39), AND(D404='club records'!$B$40, E404&lt;='club records'!$C$40), AND(D404='club records'!$B$41, E404&lt;='club records'!$C$41))),"CR"," ")</f>
        <v xml:space="preserve"> </v>
      </c>
      <c r="S404" s="21" t="str">
        <f>IF(AND(A404=5000, OR(AND(D404='club records'!$B$42, E404&lt;='club records'!$C$42), AND(D404='club records'!$B$43, E404&lt;='club records'!$C$43))),"CR"," ")</f>
        <v xml:space="preserve"> </v>
      </c>
      <c r="T404" s="21" t="str">
        <f>IF(AND(A404=10000, OR(AND(D404='club records'!$B$44, E404&lt;='club records'!$C$44), AND(D404='club records'!$B$45, E404&lt;='club records'!$C$45))),"CR"," ")</f>
        <v xml:space="preserve"> </v>
      </c>
      <c r="U404" s="22" t="str">
        <f>IF(AND(A404="high jump", OR(AND(D404='club records'!$F$1, E404&gt;='club records'!$G$1), AND(D404='club records'!$F$2, E404&gt;='club records'!$G$2), AND(D404='club records'!$F$3, E404&gt;='club records'!$G$3),AND(D404='club records'!$F$4, E404&gt;='club records'!$G$4), AND(D404='club records'!$F$5, E404&gt;='club records'!$G$5))), "CR", " ")</f>
        <v xml:space="preserve"> </v>
      </c>
      <c r="V404" s="22" t="str">
        <f>IF(AND(A404="long jump", OR(AND(D404='club records'!$F$6, E404&gt;='club records'!$G$6), AND(D404='club records'!$F$7, E404&gt;='club records'!$G$7), AND(D404='club records'!$F$8, E404&gt;='club records'!$G$8), AND(D404='club records'!$F$9, E404&gt;='club records'!$G$9), AND(D404='club records'!$F$10, E404&gt;='club records'!$G$10))), "CR", " ")</f>
        <v xml:space="preserve"> </v>
      </c>
      <c r="W404" s="22" t="str">
        <f>IF(AND(A404="triple jump", OR(AND(D404='club records'!$F$11, E404&gt;='club records'!$G$11), AND(D404='club records'!$F$12, E404&gt;='club records'!$G$12), AND(D404='club records'!$F$13, E404&gt;='club records'!$G$13), AND(D404='club records'!$F$14, E404&gt;='club records'!$G$14), AND(D404='club records'!$F$15, E404&gt;='club records'!$G$15))), "CR", " ")</f>
        <v xml:space="preserve"> </v>
      </c>
      <c r="X404" s="22" t="str">
        <f>IF(AND(A404="pole vault", OR(AND(D404='club records'!$F$16, E404&gt;='club records'!$G$16), AND(D404='club records'!$F$17, E404&gt;='club records'!$G$17), AND(D404='club records'!$F$18, E404&gt;='club records'!$G$18), AND(D404='club records'!$F$19, E404&gt;='club records'!$G$19), AND(D404='club records'!$F$20, E404&gt;='club records'!$G$20))), "CR", " ")</f>
        <v xml:space="preserve"> </v>
      </c>
      <c r="Y404" s="22" t="str">
        <f>IF(AND(A404="discus 0.75", AND(D404='club records'!$F$21, E404&gt;='club records'!$G$21)), "CR", " ")</f>
        <v xml:space="preserve"> </v>
      </c>
      <c r="Z404" s="22" t="str">
        <f>IF(AND(A404="discus 1", OR(AND(D404='club records'!$F$22, E404&gt;='club records'!$G$22), AND(D404='club records'!$F$23, E404&gt;='club records'!$G$23), AND(D404='club records'!$F$24, E404&gt;='club records'!$G$24), AND(D404='club records'!$F$25, E404&gt;='club records'!$G$25))), "CR", " ")</f>
        <v xml:space="preserve"> </v>
      </c>
      <c r="AA404" s="22" t="str">
        <f>IF(AND(A404="hammer 3", OR(AND(D404='club records'!$F$26, E404&gt;='club records'!$G$26), AND(D404='club records'!$F$27, E404&gt;='club records'!$G$27), AND(D404='club records'!$F$28, E404&gt;='club records'!$G$28))), "CR", " ")</f>
        <v xml:space="preserve"> </v>
      </c>
      <c r="AB404" s="22" t="str">
        <f>IF(AND(A404="hammer 4", OR(AND(D404='club records'!$F$29, E404&gt;='club records'!$G$29), AND(D404='club records'!$F$30, E404&gt;='club records'!$G$30))), "CR", " ")</f>
        <v xml:space="preserve"> </v>
      </c>
      <c r="AC404" s="22" t="str">
        <f>IF(AND(A404="javelin 400", AND(D404='club records'!$F$31, E404&gt;='club records'!$G$31)), "CR", " ")</f>
        <v xml:space="preserve"> </v>
      </c>
      <c r="AD404" s="22" t="str">
        <f>IF(AND(A404="javelin 500", OR(AND(D404='club records'!$F$32, E404&gt;='club records'!$G$32), AND(D404='club records'!$F$33, E404&gt;='club records'!$G$33))), "CR", " ")</f>
        <v xml:space="preserve"> </v>
      </c>
      <c r="AE404" s="22" t="str">
        <f>IF(AND(A404="javelin 600", OR(AND(D404='club records'!$F$34, E404&gt;='club records'!$G$34), AND(D404='club records'!$F$35, E404&gt;='club records'!$G$35))), "CR", " ")</f>
        <v xml:space="preserve"> </v>
      </c>
      <c r="AF404" s="22" t="str">
        <f>IF(AND(A404="shot 2.72", AND(D404='club records'!$F$36, E404&gt;='club records'!$G$36)), "CR", " ")</f>
        <v xml:space="preserve"> </v>
      </c>
      <c r="AG404" s="22" t="str">
        <f>IF(AND(A404="shot 3", OR(AND(D404='club records'!$F$37, E404&gt;='club records'!$G$37), AND(D404='club records'!$F$38, E404&gt;='club records'!$G$38))), "CR", " ")</f>
        <v xml:space="preserve"> </v>
      </c>
      <c r="AH404" s="22" t="str">
        <f>IF(AND(A404="shot 4", OR(AND(D404='club records'!$F$39, E404&gt;='club records'!$G$39), AND(D404='club records'!$F$40, E404&gt;='club records'!$G$40))), "CR", " ")</f>
        <v xml:space="preserve"> </v>
      </c>
      <c r="AI404" s="22" t="str">
        <f>IF(AND(A404="70H", AND(D404='club records'!$J$6, E404&lt;='club records'!$K$6)), "CR", " ")</f>
        <v xml:space="preserve"> </v>
      </c>
      <c r="AJ404" s="22" t="str">
        <f>IF(AND(A404="75H", AND(D404='club records'!$J$7, E404&lt;='club records'!$K$7)), "CR", " ")</f>
        <v xml:space="preserve"> </v>
      </c>
      <c r="AK404" s="22" t="str">
        <f>IF(AND(A404="80H", AND(D404='club records'!$J$8, E404&lt;='club records'!$K$8)), "CR", " ")</f>
        <v xml:space="preserve"> </v>
      </c>
      <c r="AL404" s="22" t="str">
        <f>IF(AND(A404="100H", OR(AND(D404='club records'!$J$9, E404&lt;='club records'!$K$9), AND(D404='club records'!$J$10, E404&lt;='club records'!$K$10))), "CR", " ")</f>
        <v xml:space="preserve"> </v>
      </c>
      <c r="AM404" s="22" t="str">
        <f>IF(AND(A404="300H", AND(D404='club records'!$J$11, E404&lt;='club records'!$K$11)), "CR", " ")</f>
        <v xml:space="preserve"> </v>
      </c>
      <c r="AN404" s="22" t="str">
        <f>IF(AND(A404="400H", OR(AND(D404='club records'!$J$12, E404&lt;='club records'!$K$12), AND(D404='club records'!$J$13, E404&lt;='club records'!$K$13), AND(D404='club records'!$J$14, E404&lt;='club records'!$K$14))), "CR", " ")</f>
        <v xml:space="preserve"> </v>
      </c>
      <c r="AO404" s="22" t="str">
        <f>IF(AND(A404="1500SC", OR(AND(D404='club records'!$J$15, E404&lt;='club records'!$K$15), AND(D404='club records'!$J$16, E404&lt;='club records'!$K$16))), "CR", " ")</f>
        <v xml:space="preserve"> </v>
      </c>
      <c r="AP404" s="22" t="str">
        <f>IF(AND(A404="2000SC", OR(AND(D404='club records'!$J$18, E404&lt;='club records'!$K$18), AND(D404='club records'!$J$19, E404&lt;='club records'!$K$19))), "CR", " ")</f>
        <v xml:space="preserve"> </v>
      </c>
      <c r="AQ404" s="22" t="str">
        <f>IF(AND(A404="3000SC", AND(D404='club records'!$J$21, E404&lt;='club records'!$K$21)), "CR", " ")</f>
        <v xml:space="preserve"> </v>
      </c>
      <c r="AR404" s="21" t="str">
        <f>IF(AND(A404="4x100", OR(AND(D404='club records'!$N$1, E404&lt;='club records'!$O$1), AND(D404='club records'!$N$2, E404&lt;='club records'!$O$2), AND(D404='club records'!$N$3, E404&lt;='club records'!$O$3), AND(D404='club records'!$N$4, E404&lt;='club records'!$O$4), AND(D404='club records'!$N$5, E404&lt;='club records'!$O$5))), "CR", " ")</f>
        <v xml:space="preserve"> </v>
      </c>
      <c r="AS404" s="21" t="str">
        <f>IF(AND(A404="4x200", OR(AND(D404='club records'!$N$6, E404&lt;='club records'!$O$6), AND(D404='club records'!$N$7, E404&lt;='club records'!$O$7), AND(D404='club records'!$N$8, E404&lt;='club records'!$O$8), AND(D404='club records'!$N$9, E404&lt;='club records'!$O$9), AND(D404='club records'!$N$10, E404&lt;='club records'!$O$10))), "CR", " ")</f>
        <v xml:space="preserve"> </v>
      </c>
      <c r="AT404" s="21" t="str">
        <f>IF(AND(A404="4x300", OR(AND(D404='club records'!$N$11, E404&lt;='club records'!$O$11), AND(D404='club records'!$N$12, E404&lt;='club records'!$O$12))), "CR", " ")</f>
        <v xml:space="preserve"> </v>
      </c>
      <c r="AU404" s="21" t="str">
        <f>IF(AND(A404="4x400", OR(AND(D404='club records'!$N$13, E404&lt;='club records'!$O$13), AND(D404='club records'!$N$14, E404&lt;='club records'!$O$14), AND(D404='club records'!$N$15, E404&lt;='club records'!$O$15))), "CR", " ")</f>
        <v xml:space="preserve"> </v>
      </c>
      <c r="AV404" s="21" t="str">
        <f>IF(AND(A404="3x800", OR(AND(D404='club records'!$N$16, E404&lt;='club records'!$O$16), AND(D404='club records'!$N$17, E404&lt;='club records'!$O$17), AND(D404='club records'!$N$18, E404&lt;='club records'!$O$18), AND(D404='club records'!$N$19, E404&lt;='club records'!$O$19))), "CR", " ")</f>
        <v xml:space="preserve"> </v>
      </c>
      <c r="AW404" s="21" t="str">
        <f>IF(AND(A404="pentathlon", OR(AND(D404='club records'!$N$21, E404&gt;='club records'!$O$21), AND(D404='club records'!$N$22, E404&gt;='club records'!$O$22), AND(D404='club records'!$N$23, E404&gt;='club records'!$O$23), AND(D404='club records'!$N$24, E404&gt;='club records'!$O$24), AND(D404='club records'!$N$25, E404&gt;='club records'!$O$25))), "CR", " ")</f>
        <v xml:space="preserve"> </v>
      </c>
      <c r="AX404" s="21" t="str">
        <f>IF(AND(A404="heptathlon", OR(AND(D404='club records'!$N$26, E404&gt;='club records'!$O$26), AND(D404='club records'!$N$27, E404&gt;='club records'!$O$27), AND(D404='club records'!$N$28, E404&gt;='club records'!$O$28), )), "CR", " ")</f>
        <v xml:space="preserve"> </v>
      </c>
    </row>
    <row r="405" spans="1:50" ht="15" x14ac:dyDescent="0.25">
      <c r="A405" s="2" t="s">
        <v>204</v>
      </c>
      <c r="B405" s="2" t="s">
        <v>142</v>
      </c>
      <c r="C405" s="2" t="s">
        <v>103</v>
      </c>
      <c r="D405" s="13" t="s">
        <v>47</v>
      </c>
      <c r="E405" s="14" t="s">
        <v>398</v>
      </c>
      <c r="F405" s="19">
        <v>43611</v>
      </c>
      <c r="G405" s="2" t="s">
        <v>339</v>
      </c>
      <c r="H405" s="2" t="s">
        <v>386</v>
      </c>
      <c r="I405" s="20" t="str">
        <f>IF(OR(K405="CR", J405="CR", L405="CR", M405="CR", N405="CR", O405="CR", P405="CR", Q405="CR", R405="CR", S405="CR",T405="CR", U405="CR", V405="CR", W405="CR", X405="CR", Y405="CR", Z405="CR", AA405="CR", AB405="CR", AC405="CR", AD405="CR", AE405="CR", AF405="CR", AG405="CR", AH405="CR", AI405="CR", AJ405="CR", AK405="CR", AL405="CR", AM405="CR", AN405="CR", AO405="CR", AP405="CR", AQ405="CR", AR405="CR", AS405="CR", AT405="CR", AU405="CR", AV405="CR", AW405="CR", AX405="CR"), "***CLUB RECORD***", "")</f>
        <v/>
      </c>
      <c r="J405" s="21" t="str">
        <f>IF(AND(A405=100, OR(AND(D405='club records'!$B$6, E405&lt;='club records'!$C$6), AND(D405='club records'!$B$7, E405&lt;='club records'!$C$7), AND(D405='club records'!$B$8, E405&lt;='club records'!$C$8), AND(D405='club records'!$B$9, E405&lt;='club records'!$C$9), AND(D405='club records'!$B$10, E405&lt;='club records'!$C$10))),"CR"," ")</f>
        <v xml:space="preserve"> </v>
      </c>
      <c r="K405" s="21" t="str">
        <f>IF(AND(A405=200, OR(AND(D405='club records'!$B$11, E405&lt;='club records'!$C$11), AND(D405='club records'!$B$12, E405&lt;='club records'!$C$12), AND(D405='club records'!$B$13, E405&lt;='club records'!$C$13), AND(D405='club records'!$B$14, E405&lt;='club records'!$C$14), AND(D405='club records'!$B$15, E405&lt;='club records'!$C$15))),"CR"," ")</f>
        <v xml:space="preserve"> </v>
      </c>
      <c r="L405" s="21" t="str">
        <f>IF(AND(A405=300, OR(AND(D405='club records'!$B$16, E405&lt;='club records'!$C$16), AND(D405='club records'!$B$17, E405&lt;='club records'!$C$17))),"CR"," ")</f>
        <v xml:space="preserve"> </v>
      </c>
      <c r="M405" s="21" t="str">
        <f>IF(AND(A405=400, OR(AND(D405='club records'!$B$19, E405&lt;='club records'!$C$19), AND(D405='club records'!$B$20, E405&lt;='club records'!$C$20), AND(D405='club records'!$B$21, E405&lt;='club records'!$C$21))),"CR"," ")</f>
        <v xml:space="preserve"> </v>
      </c>
      <c r="N405" s="21" t="str">
        <f>IF(AND(A405=800, OR(AND(D405='club records'!$B$22, E405&lt;='club records'!$C$22), AND(D405='club records'!$B$23, E405&lt;='club records'!$C$23), AND(D405='club records'!$B$24, E405&lt;='club records'!$C$24), AND(D405='club records'!$B$25, E405&lt;='club records'!$C$25), AND(D405='club records'!$B$26, E405&lt;='club records'!$C$26))),"CR"," ")</f>
        <v xml:space="preserve"> </v>
      </c>
      <c r="O405" s="21" t="str">
        <f>IF(AND(A405=1200, AND(D405='club records'!$B$28, E405&lt;='club records'!$C$28)),"CR"," ")</f>
        <v xml:space="preserve"> </v>
      </c>
      <c r="P405" s="21" t="str">
        <f>IF(AND(A405=1500, OR(AND(D405='club records'!$B$29, E405&lt;='club records'!$C$29), AND(D405='club records'!$B$30, E405&lt;='club records'!$C$30), AND(D405='club records'!$B$31, E405&lt;='club records'!$C$31), AND(D405='club records'!$B$32, E405&lt;='club records'!$C$32), AND(D405='club records'!$B$33, E405&lt;='club records'!$C$33))),"CR"," ")</f>
        <v xml:space="preserve"> </v>
      </c>
      <c r="Q405" s="21" t="str">
        <f>IF(AND(A405="1M", AND(D405='club records'!$B$37,E405&lt;='club records'!$C$37)),"CR"," ")</f>
        <v xml:space="preserve"> </v>
      </c>
      <c r="R405" s="21" t="str">
        <f>IF(AND(A405=3000, OR(AND(D405='club records'!$B$39, E405&lt;='club records'!$C$39), AND(D405='club records'!$B$40, E405&lt;='club records'!$C$40), AND(D405='club records'!$B$41, E405&lt;='club records'!$C$41))),"CR"," ")</f>
        <v xml:space="preserve"> </v>
      </c>
      <c r="S405" s="21" t="str">
        <f>IF(AND(A405=5000, OR(AND(D405='club records'!$B$42, E405&lt;='club records'!$C$42), AND(D405='club records'!$B$43, E405&lt;='club records'!$C$43))),"CR"," ")</f>
        <v xml:space="preserve"> </v>
      </c>
      <c r="T405" s="21" t="str">
        <f>IF(AND(A405=10000, OR(AND(D405='club records'!$B$44, E405&lt;='club records'!$C$44), AND(D405='club records'!$B$45, E405&lt;='club records'!$C$45))),"CR"," ")</f>
        <v xml:space="preserve"> </v>
      </c>
      <c r="U405" s="22" t="str">
        <f>IF(AND(A405="high jump", OR(AND(D405='club records'!$F$1, E405&gt;='club records'!$G$1), AND(D405='club records'!$F$2, E405&gt;='club records'!$G$2), AND(D405='club records'!$F$3, E405&gt;='club records'!$G$3),AND(D405='club records'!$F$4, E405&gt;='club records'!$G$4), AND(D405='club records'!$F$5, E405&gt;='club records'!$G$5))), "CR", " ")</f>
        <v xml:space="preserve"> </v>
      </c>
      <c r="V405" s="22" t="str">
        <f>IF(AND(A405="long jump", OR(AND(D405='club records'!$F$6, E405&gt;='club records'!$G$6), AND(D405='club records'!$F$7, E405&gt;='club records'!$G$7), AND(D405='club records'!$F$8, E405&gt;='club records'!$G$8), AND(D405='club records'!$F$9, E405&gt;='club records'!$G$9), AND(D405='club records'!$F$10, E405&gt;='club records'!$G$10))), "CR", " ")</f>
        <v xml:space="preserve"> </v>
      </c>
      <c r="W405" s="22" t="str">
        <f>IF(AND(A405="triple jump", OR(AND(D405='club records'!$F$11, E405&gt;='club records'!$G$11), AND(D405='club records'!$F$12, E405&gt;='club records'!$G$12), AND(D405='club records'!$F$13, E405&gt;='club records'!$G$13), AND(D405='club records'!$F$14, E405&gt;='club records'!$G$14), AND(D405='club records'!$F$15, E405&gt;='club records'!$G$15))), "CR", " ")</f>
        <v xml:space="preserve"> </v>
      </c>
      <c r="X405" s="22" t="str">
        <f>IF(AND(A405="pole vault", OR(AND(D405='club records'!$F$16, E405&gt;='club records'!$G$16), AND(D405='club records'!$F$17, E405&gt;='club records'!$G$17), AND(D405='club records'!$F$18, E405&gt;='club records'!$G$18), AND(D405='club records'!$F$19, E405&gt;='club records'!$G$19), AND(D405='club records'!$F$20, E405&gt;='club records'!$G$20))), "CR", " ")</f>
        <v xml:space="preserve"> </v>
      </c>
      <c r="Y405" s="22" t="str">
        <f>IF(AND(A405="discus 0.75", AND(D405='club records'!$F$21, E405&gt;='club records'!$G$21)), "CR", " ")</f>
        <v xml:space="preserve"> </v>
      </c>
      <c r="Z405" s="22" t="str">
        <f>IF(AND(A405="discus 1", OR(AND(D405='club records'!$F$22, E405&gt;='club records'!$G$22), AND(D405='club records'!$F$23, E405&gt;='club records'!$G$23), AND(D405='club records'!$F$24, E405&gt;='club records'!$G$24), AND(D405='club records'!$F$25, E405&gt;='club records'!$G$25))), "CR", " ")</f>
        <v xml:space="preserve"> </v>
      </c>
      <c r="AA405" s="22" t="str">
        <f>IF(AND(A405="hammer 3", OR(AND(D405='club records'!$F$26, E405&gt;='club records'!$G$26), AND(D405='club records'!$F$27, E405&gt;='club records'!$G$27), AND(D405='club records'!$F$28, E405&gt;='club records'!$G$28))), "CR", " ")</f>
        <v xml:space="preserve"> </v>
      </c>
      <c r="AB405" s="22" t="str">
        <f>IF(AND(A405="hammer 4", OR(AND(D405='club records'!$F$29, E405&gt;='club records'!$G$29), AND(D405='club records'!$F$30, E405&gt;='club records'!$G$30))), "CR", " ")</f>
        <v xml:space="preserve"> </v>
      </c>
      <c r="AC405" s="22" t="str">
        <f>IF(AND(A405="javelin 400", AND(D405='club records'!$F$31, E405&gt;='club records'!$G$31)), "CR", " ")</f>
        <v xml:space="preserve"> </v>
      </c>
      <c r="AD405" s="22" t="str">
        <f>IF(AND(A405="javelin 500", OR(AND(D405='club records'!$F$32, E405&gt;='club records'!$G$32), AND(D405='club records'!$F$33, E405&gt;='club records'!$G$33))), "CR", " ")</f>
        <v xml:space="preserve"> </v>
      </c>
      <c r="AE405" s="22" t="str">
        <f>IF(AND(A405="javelin 600", OR(AND(D405='club records'!$F$34, E405&gt;='club records'!$G$34), AND(D405='club records'!$F$35, E405&gt;='club records'!$G$35))), "CR", " ")</f>
        <v xml:space="preserve"> </v>
      </c>
      <c r="AF405" s="22" t="str">
        <f>IF(AND(A405="shot 2.72", AND(D405='club records'!$F$36, E405&gt;='club records'!$G$36)), "CR", " ")</f>
        <v xml:space="preserve"> </v>
      </c>
      <c r="AG405" s="22" t="str">
        <f>IF(AND(A405="shot 3", OR(AND(D405='club records'!$F$37, E405&gt;='club records'!$G$37), AND(D405='club records'!$F$38, E405&gt;='club records'!$G$38))), "CR", " ")</f>
        <v xml:space="preserve"> </v>
      </c>
      <c r="AH405" s="22" t="str">
        <f>IF(AND(A405="shot 4", OR(AND(D405='club records'!$F$39, E405&gt;='club records'!$G$39), AND(D405='club records'!$F$40, E405&gt;='club records'!$G$40))), "CR", " ")</f>
        <v xml:space="preserve"> </v>
      </c>
      <c r="AI405" s="22" t="str">
        <f>IF(AND(A405="70H", AND(D405='club records'!$J$6, E405&lt;='club records'!$K$6)), "CR", " ")</f>
        <v xml:space="preserve"> </v>
      </c>
      <c r="AJ405" s="22" t="str">
        <f>IF(AND(A405="75H", AND(D405='club records'!$J$7, E405&lt;='club records'!$K$7)), "CR", " ")</f>
        <v xml:space="preserve"> </v>
      </c>
      <c r="AK405" s="22" t="str">
        <f>IF(AND(A405="80H", AND(D405='club records'!$J$8, E405&lt;='club records'!$K$8)), "CR", " ")</f>
        <v xml:space="preserve"> </v>
      </c>
      <c r="AL405" s="22" t="str">
        <f>IF(AND(A405="100H", OR(AND(D405='club records'!$J$9, E405&lt;='club records'!$K$9), AND(D405='club records'!$J$10, E405&lt;='club records'!$K$10))), "CR", " ")</f>
        <v xml:space="preserve"> </v>
      </c>
      <c r="AM405" s="22" t="str">
        <f>IF(AND(A405="300H", AND(D405='club records'!$J$11, E405&lt;='club records'!$K$11)), "CR", " ")</f>
        <v xml:space="preserve"> </v>
      </c>
      <c r="AN405" s="22" t="str">
        <f>IF(AND(A405="400H", OR(AND(D405='club records'!$J$12, E405&lt;='club records'!$K$12), AND(D405='club records'!$J$13, E405&lt;='club records'!$K$13), AND(D405='club records'!$J$14, E405&lt;='club records'!$K$14))), "CR", " ")</f>
        <v xml:space="preserve"> </v>
      </c>
      <c r="AO405" s="22" t="str">
        <f>IF(AND(A405="1500SC", OR(AND(D405='club records'!$J$15, E405&lt;='club records'!$K$15), AND(D405='club records'!$J$16, E405&lt;='club records'!$K$16))), "CR", " ")</f>
        <v xml:space="preserve"> </v>
      </c>
      <c r="AP405" s="22" t="str">
        <f>IF(AND(A405="2000SC", OR(AND(D405='club records'!$J$18, E405&lt;='club records'!$K$18), AND(D405='club records'!$J$19, E405&lt;='club records'!$K$19))), "CR", " ")</f>
        <v xml:space="preserve"> </v>
      </c>
      <c r="AQ405" s="22" t="str">
        <f>IF(AND(A405="3000SC", AND(D405='club records'!$J$21, E405&lt;='club records'!$K$21)), "CR", " ")</f>
        <v xml:space="preserve"> </v>
      </c>
      <c r="AR405" s="21" t="str">
        <f>IF(AND(A405="4x100", OR(AND(D405='club records'!$N$1, E405&lt;='club records'!$O$1), AND(D405='club records'!$N$2, E405&lt;='club records'!$O$2), AND(D405='club records'!$N$3, E405&lt;='club records'!$O$3), AND(D405='club records'!$N$4, E405&lt;='club records'!$O$4), AND(D405='club records'!$N$5, E405&lt;='club records'!$O$5))), "CR", " ")</f>
        <v xml:space="preserve"> </v>
      </c>
      <c r="AS405" s="21" t="str">
        <f>IF(AND(A405="4x200", OR(AND(D405='club records'!$N$6, E405&lt;='club records'!$O$6), AND(D405='club records'!$N$7, E405&lt;='club records'!$O$7), AND(D405='club records'!$N$8, E405&lt;='club records'!$O$8), AND(D405='club records'!$N$9, E405&lt;='club records'!$O$9), AND(D405='club records'!$N$10, E405&lt;='club records'!$O$10))), "CR", " ")</f>
        <v xml:space="preserve"> </v>
      </c>
      <c r="AT405" s="21" t="str">
        <f>IF(AND(A405="4x300", OR(AND(D405='club records'!$N$11, E405&lt;='club records'!$O$11), AND(D405='club records'!$N$12, E405&lt;='club records'!$O$12))), "CR", " ")</f>
        <v xml:space="preserve"> </v>
      </c>
      <c r="AU405" s="21" t="str">
        <f>IF(AND(A405="4x400", OR(AND(D405='club records'!$N$13, E405&lt;='club records'!$O$13), AND(D405='club records'!$N$14, E405&lt;='club records'!$O$14), AND(D405='club records'!$N$15, E405&lt;='club records'!$O$15))), "CR", " ")</f>
        <v xml:space="preserve"> </v>
      </c>
      <c r="AV405" s="21" t="str">
        <f>IF(AND(A405="3x800", OR(AND(D405='club records'!$N$16, E405&lt;='club records'!$O$16), AND(D405='club records'!$N$17, E405&lt;='club records'!$O$17), AND(D405='club records'!$N$18, E405&lt;='club records'!$O$18), AND(D405='club records'!$N$19, E405&lt;='club records'!$O$19))), "CR", " ")</f>
        <v xml:space="preserve"> </v>
      </c>
      <c r="AW405" s="21" t="str">
        <f>IF(AND(A405="pentathlon", OR(AND(D405='club records'!$N$21, E405&gt;='club records'!$O$21), AND(D405='club records'!$N$22, E405&gt;='club records'!$O$22), AND(D405='club records'!$N$23, E405&gt;='club records'!$O$23), AND(D405='club records'!$N$24, E405&gt;='club records'!$O$24), AND(D405='club records'!$N$25, E405&gt;='club records'!$O$25))), "CR", " ")</f>
        <v xml:space="preserve"> </v>
      </c>
      <c r="AX405" s="21" t="str">
        <f>IF(AND(A405="heptathlon", OR(AND(D405='club records'!$N$26, E405&gt;='club records'!$O$26), AND(D405='club records'!$N$27, E405&gt;='club records'!$O$27), AND(D405='club records'!$N$28, E405&gt;='club records'!$O$28), )), "CR", " ")</f>
        <v xml:space="preserve"> </v>
      </c>
    </row>
    <row r="406" spans="1:50" ht="15" x14ac:dyDescent="0.25">
      <c r="A406" s="2" t="s">
        <v>20</v>
      </c>
      <c r="B406" s="2" t="s">
        <v>62</v>
      </c>
      <c r="C406" s="2" t="s">
        <v>1</v>
      </c>
      <c r="D406" s="13" t="s">
        <v>47</v>
      </c>
      <c r="E406" s="14">
        <v>72.66</v>
      </c>
      <c r="F406" s="23">
        <v>43611</v>
      </c>
      <c r="G406" s="2" t="s">
        <v>339</v>
      </c>
      <c r="H406" s="2" t="s">
        <v>386</v>
      </c>
      <c r="I406" s="20" t="str">
        <f>IF(OR(K406="CR", J406="CR", L406="CR", M406="CR", N406="CR", O406="CR", P406="CR", Q406="CR", R406="CR", S406="CR",T406="CR", U406="CR", V406="CR", W406="CR", X406="CR", Y406="CR", Z406="CR", AA406="CR", AB406="CR", AC406="CR", AD406="CR", AE406="CR", AF406="CR", AG406="CR", AH406="CR", AI406="CR", AJ406="CR", AK406="CR", AL406="CR", AM406="CR", AN406="CR", AO406="CR", AP406="CR", AQ406="CR", AR406="CR", AS406="CR", AT406="CR", AU406="CR", AV406="CR", AW406="CR", AX406="CR"), "***CLUB RECORD***", "")</f>
        <v/>
      </c>
      <c r="J406" s="21" t="str">
        <f>IF(AND(A406=100, OR(AND(D406='club records'!$B$6, E406&lt;='club records'!$C$6), AND(D406='club records'!$B$7, E406&lt;='club records'!$C$7), AND(D406='club records'!$B$8, E406&lt;='club records'!$C$8), AND(D406='club records'!$B$9, E406&lt;='club records'!$C$9), AND(D406='club records'!$B$10, E406&lt;='club records'!$C$10))),"CR"," ")</f>
        <v xml:space="preserve"> </v>
      </c>
      <c r="K406" s="21" t="str">
        <f>IF(AND(A406=200, OR(AND(D406='club records'!$B$11, E406&lt;='club records'!$C$11), AND(D406='club records'!$B$12, E406&lt;='club records'!$C$12), AND(D406='club records'!$B$13, E406&lt;='club records'!$C$13), AND(D406='club records'!$B$14, E406&lt;='club records'!$C$14), AND(D406='club records'!$B$15, E406&lt;='club records'!$C$15))),"CR"," ")</f>
        <v xml:space="preserve"> </v>
      </c>
      <c r="L406" s="21" t="str">
        <f>IF(AND(A406=300, OR(AND(D406='club records'!$B$16, E406&lt;='club records'!$C$16), AND(D406='club records'!$B$17, E406&lt;='club records'!$C$17))),"CR"," ")</f>
        <v xml:space="preserve"> </v>
      </c>
      <c r="M406" s="21" t="str">
        <f>IF(AND(A406=400, OR(AND(D406='club records'!$B$19, E406&lt;='club records'!$C$19), AND(D406='club records'!$B$20, E406&lt;='club records'!$C$20), AND(D406='club records'!$B$21, E406&lt;='club records'!$C$21))),"CR"," ")</f>
        <v xml:space="preserve"> </v>
      </c>
      <c r="N406" s="21" t="str">
        <f>IF(AND(A406=800, OR(AND(D406='club records'!$B$22, E406&lt;='club records'!$C$22), AND(D406='club records'!$B$23, E406&lt;='club records'!$C$23), AND(D406='club records'!$B$24, E406&lt;='club records'!$C$24), AND(D406='club records'!$B$25, E406&lt;='club records'!$C$25), AND(D406='club records'!$B$26, E406&lt;='club records'!$C$26))),"CR"," ")</f>
        <v xml:space="preserve"> </v>
      </c>
      <c r="O406" s="21" t="str">
        <f>IF(AND(A406=1200, AND(D406='club records'!$B$28, E406&lt;='club records'!$C$28)),"CR"," ")</f>
        <v xml:space="preserve"> </v>
      </c>
      <c r="P406" s="21" t="str">
        <f>IF(AND(A406=1500, OR(AND(D406='club records'!$B$29, E406&lt;='club records'!$C$29), AND(D406='club records'!$B$30, E406&lt;='club records'!$C$30), AND(D406='club records'!$B$31, E406&lt;='club records'!$C$31), AND(D406='club records'!$B$32, E406&lt;='club records'!$C$32), AND(D406='club records'!$B$33, E406&lt;='club records'!$C$33))),"CR"," ")</f>
        <v xml:space="preserve"> </v>
      </c>
      <c r="Q406" s="21" t="str">
        <f>IF(AND(A406="1M", AND(D406='club records'!$B$37,E406&lt;='club records'!$C$37)),"CR"," ")</f>
        <v xml:space="preserve"> </v>
      </c>
      <c r="R406" s="21" t="str">
        <f>IF(AND(A406=3000, OR(AND(D406='club records'!$B$39, E406&lt;='club records'!$C$39), AND(D406='club records'!$B$40, E406&lt;='club records'!$C$40), AND(D406='club records'!$B$41, E406&lt;='club records'!$C$41))),"CR"," ")</f>
        <v xml:space="preserve"> </v>
      </c>
      <c r="S406" s="21" t="str">
        <f>IF(AND(A406=5000, OR(AND(D406='club records'!$B$42, E406&lt;='club records'!$C$42), AND(D406='club records'!$B$43, E406&lt;='club records'!$C$43))),"CR"," ")</f>
        <v xml:space="preserve"> </v>
      </c>
      <c r="T406" s="21" t="str">
        <f>IF(AND(A406=10000, OR(AND(D406='club records'!$B$44, E406&lt;='club records'!$C$44), AND(D406='club records'!$B$45, E406&lt;='club records'!$C$45))),"CR"," ")</f>
        <v xml:space="preserve"> </v>
      </c>
      <c r="U406" s="22" t="str">
        <f>IF(AND(A406="high jump", OR(AND(D406='club records'!$F$1, E406&gt;='club records'!$G$1), AND(D406='club records'!$F$2, E406&gt;='club records'!$G$2), AND(D406='club records'!$F$3, E406&gt;='club records'!$G$3),AND(D406='club records'!$F$4, E406&gt;='club records'!$G$4), AND(D406='club records'!$F$5, E406&gt;='club records'!$G$5))), "CR", " ")</f>
        <v xml:space="preserve"> </v>
      </c>
      <c r="V406" s="22" t="str">
        <f>IF(AND(A406="long jump", OR(AND(D406='club records'!$F$6, E406&gt;='club records'!$G$6), AND(D406='club records'!$F$7, E406&gt;='club records'!$G$7), AND(D406='club records'!$F$8, E406&gt;='club records'!$G$8), AND(D406='club records'!$F$9, E406&gt;='club records'!$G$9), AND(D406='club records'!$F$10, E406&gt;='club records'!$G$10))), "CR", " ")</f>
        <v xml:space="preserve"> </v>
      </c>
      <c r="W406" s="22" t="str">
        <f>IF(AND(A406="triple jump", OR(AND(D406='club records'!$F$11, E406&gt;='club records'!$G$11), AND(D406='club records'!$F$12, E406&gt;='club records'!$G$12), AND(D406='club records'!$F$13, E406&gt;='club records'!$G$13), AND(D406='club records'!$F$14, E406&gt;='club records'!$G$14), AND(D406='club records'!$F$15, E406&gt;='club records'!$G$15))), "CR", " ")</f>
        <v xml:space="preserve"> </v>
      </c>
      <c r="X406" s="22" t="str">
        <f>IF(AND(A406="pole vault", OR(AND(D406='club records'!$F$16, E406&gt;='club records'!$G$16), AND(D406='club records'!$F$17, E406&gt;='club records'!$G$17), AND(D406='club records'!$F$18, E406&gt;='club records'!$G$18), AND(D406='club records'!$F$19, E406&gt;='club records'!$G$19), AND(D406='club records'!$F$20, E406&gt;='club records'!$G$20))), "CR", " ")</f>
        <v xml:space="preserve"> </v>
      </c>
      <c r="Y406" s="22" t="str">
        <f>IF(AND(A406="discus 0.75", AND(D406='club records'!$F$21, E406&gt;='club records'!$G$21)), "CR", " ")</f>
        <v xml:space="preserve"> </v>
      </c>
      <c r="Z406" s="22" t="str">
        <f>IF(AND(A406="discus 1", OR(AND(D406='club records'!$F$22, E406&gt;='club records'!$G$22), AND(D406='club records'!$F$23, E406&gt;='club records'!$G$23), AND(D406='club records'!$F$24, E406&gt;='club records'!$G$24), AND(D406='club records'!$F$25, E406&gt;='club records'!$G$25))), "CR", " ")</f>
        <v xml:space="preserve"> </v>
      </c>
      <c r="AA406" s="22" t="str">
        <f>IF(AND(A406="hammer 3", OR(AND(D406='club records'!$F$26, E406&gt;='club records'!$G$26), AND(D406='club records'!$F$27, E406&gt;='club records'!$G$27), AND(D406='club records'!$F$28, E406&gt;='club records'!$G$28))), "CR", " ")</f>
        <v xml:space="preserve"> </v>
      </c>
      <c r="AB406" s="22" t="str">
        <f>IF(AND(A406="hammer 4", OR(AND(D406='club records'!$F$29, E406&gt;='club records'!$G$29), AND(D406='club records'!$F$30, E406&gt;='club records'!$G$30))), "CR", " ")</f>
        <v xml:space="preserve"> </v>
      </c>
      <c r="AC406" s="22" t="str">
        <f>IF(AND(A406="javelin 400", AND(D406='club records'!$F$31, E406&gt;='club records'!$G$31)), "CR", " ")</f>
        <v xml:space="preserve"> </v>
      </c>
      <c r="AD406" s="22" t="str">
        <f>IF(AND(A406="javelin 500", OR(AND(D406='club records'!$F$32, E406&gt;='club records'!$G$32), AND(D406='club records'!$F$33, E406&gt;='club records'!$G$33))), "CR", " ")</f>
        <v xml:space="preserve"> </v>
      </c>
      <c r="AE406" s="22" t="str">
        <f>IF(AND(A406="javelin 600", OR(AND(D406='club records'!$F$34, E406&gt;='club records'!$G$34), AND(D406='club records'!$F$35, E406&gt;='club records'!$G$35))), "CR", " ")</f>
        <v xml:space="preserve"> </v>
      </c>
      <c r="AF406" s="22" t="str">
        <f>IF(AND(A406="shot 2.72", AND(D406='club records'!$F$36, E406&gt;='club records'!$G$36)), "CR", " ")</f>
        <v xml:space="preserve"> </v>
      </c>
      <c r="AG406" s="22" t="str">
        <f>IF(AND(A406="shot 3", OR(AND(D406='club records'!$F$37, E406&gt;='club records'!$G$37), AND(D406='club records'!$F$38, E406&gt;='club records'!$G$38))), "CR", " ")</f>
        <v xml:space="preserve"> </v>
      </c>
      <c r="AH406" s="22" t="str">
        <f>IF(AND(A406="shot 4", OR(AND(D406='club records'!$F$39, E406&gt;='club records'!$G$39), AND(D406='club records'!$F$40, E406&gt;='club records'!$G$40))), "CR", " ")</f>
        <v xml:space="preserve"> </v>
      </c>
      <c r="AI406" s="22" t="str">
        <f>IF(AND(A406="70H", AND(D406='club records'!$J$6, E406&lt;='club records'!$K$6)), "CR", " ")</f>
        <v xml:space="preserve"> </v>
      </c>
      <c r="AJ406" s="22" t="str">
        <f>IF(AND(A406="75H", AND(D406='club records'!$J$7, E406&lt;='club records'!$K$7)), "CR", " ")</f>
        <v xml:space="preserve"> </v>
      </c>
      <c r="AK406" s="22" t="str">
        <f>IF(AND(A406="80H", AND(D406='club records'!$J$8, E406&lt;='club records'!$K$8)), "CR", " ")</f>
        <v xml:space="preserve"> </v>
      </c>
      <c r="AL406" s="22" t="str">
        <f>IF(AND(A406="100H", OR(AND(D406='club records'!$J$9, E406&lt;='club records'!$K$9), AND(D406='club records'!$J$10, E406&lt;='club records'!$K$10))), "CR", " ")</f>
        <v xml:space="preserve"> </v>
      </c>
      <c r="AM406" s="22" t="str">
        <f>IF(AND(A406="300H", AND(D406='club records'!$J$11, E406&lt;='club records'!$K$11)), "CR", " ")</f>
        <v xml:space="preserve"> </v>
      </c>
      <c r="AN406" s="22" t="str">
        <f>IF(AND(A406="400H", OR(AND(D406='club records'!$J$12, E406&lt;='club records'!$K$12), AND(D406='club records'!$J$13, E406&lt;='club records'!$K$13), AND(D406='club records'!$J$14, E406&lt;='club records'!$K$14))), "CR", " ")</f>
        <v xml:space="preserve"> </v>
      </c>
      <c r="AO406" s="22" t="str">
        <f>IF(AND(A406="1500SC", OR(AND(D406='club records'!$J$15, E406&lt;='club records'!$K$15), AND(D406='club records'!$J$16, E406&lt;='club records'!$K$16))), "CR", " ")</f>
        <v xml:space="preserve"> </v>
      </c>
      <c r="AP406" s="22" t="str">
        <f>IF(AND(A406="2000SC", OR(AND(D406='club records'!$J$18, E406&lt;='club records'!$K$18), AND(D406='club records'!$J$19, E406&lt;='club records'!$K$19))), "CR", " ")</f>
        <v xml:space="preserve"> </v>
      </c>
      <c r="AQ406" s="22" t="str">
        <f>IF(AND(A406="3000SC", AND(D406='club records'!$J$21, E406&lt;='club records'!$K$21)), "CR", " ")</f>
        <v xml:space="preserve"> </v>
      </c>
      <c r="AR406" s="21" t="str">
        <f>IF(AND(A406="4x100", OR(AND(D406='club records'!$N$1, E406&lt;='club records'!$O$1), AND(D406='club records'!$N$2, E406&lt;='club records'!$O$2), AND(D406='club records'!$N$3, E406&lt;='club records'!$O$3), AND(D406='club records'!$N$4, E406&lt;='club records'!$O$4), AND(D406='club records'!$N$5, E406&lt;='club records'!$O$5))), "CR", " ")</f>
        <v xml:space="preserve"> </v>
      </c>
      <c r="AS406" s="21" t="str">
        <f>IF(AND(A406="4x200", OR(AND(D406='club records'!$N$6, E406&lt;='club records'!$O$6), AND(D406='club records'!$N$7, E406&lt;='club records'!$O$7), AND(D406='club records'!$N$8, E406&lt;='club records'!$O$8), AND(D406='club records'!$N$9, E406&lt;='club records'!$O$9), AND(D406='club records'!$N$10, E406&lt;='club records'!$O$10))), "CR", " ")</f>
        <v xml:space="preserve"> </v>
      </c>
      <c r="AT406" s="21" t="str">
        <f>IF(AND(A406="4x300", OR(AND(D406='club records'!$N$11, E406&lt;='club records'!$O$11), AND(D406='club records'!$N$12, E406&lt;='club records'!$O$12))), "CR", " ")</f>
        <v xml:space="preserve"> </v>
      </c>
      <c r="AU406" s="21" t="str">
        <f>IF(AND(A406="4x400", OR(AND(D406='club records'!$N$13, E406&lt;='club records'!$O$13), AND(D406='club records'!$N$14, E406&lt;='club records'!$O$14), AND(D406='club records'!$N$15, E406&lt;='club records'!$O$15))), "CR", " ")</f>
        <v xml:space="preserve"> </v>
      </c>
      <c r="AV406" s="21" t="str">
        <f>IF(AND(A406="3x800", OR(AND(D406='club records'!$N$16, E406&lt;='club records'!$O$16), AND(D406='club records'!$N$17, E406&lt;='club records'!$O$17), AND(D406='club records'!$N$18, E406&lt;='club records'!$O$18), AND(D406='club records'!$N$19, E406&lt;='club records'!$O$19))), "CR", " ")</f>
        <v xml:space="preserve"> </v>
      </c>
      <c r="AW406" s="21" t="str">
        <f>IF(AND(A406="pentathlon", OR(AND(D406='club records'!$N$21, E406&gt;='club records'!$O$21), AND(D406='club records'!$N$22, E406&gt;='club records'!$O$22), AND(D406='club records'!$N$23, E406&gt;='club records'!$O$23), AND(D406='club records'!$N$24, E406&gt;='club records'!$O$24), AND(D406='club records'!$N$25, E406&gt;='club records'!$O$25))), "CR", " ")</f>
        <v xml:space="preserve"> </v>
      </c>
      <c r="AX406" s="21" t="str">
        <f>IF(AND(A406="heptathlon", OR(AND(D406='club records'!$N$26, E406&gt;='club records'!$O$26), AND(D406='club records'!$N$27, E406&gt;='club records'!$O$27), AND(D406='club records'!$N$28, E406&gt;='club records'!$O$28), )), "CR", " ")</f>
        <v xml:space="preserve"> </v>
      </c>
    </row>
    <row r="407" spans="1:50" ht="15" x14ac:dyDescent="0.25">
      <c r="A407" s="2" t="s">
        <v>20</v>
      </c>
      <c r="B407" s="2" t="s">
        <v>212</v>
      </c>
      <c r="C407" s="2" t="s">
        <v>183</v>
      </c>
      <c r="D407" s="13" t="s">
        <v>47</v>
      </c>
      <c r="E407" s="14">
        <v>76.510000000000005</v>
      </c>
      <c r="F407" s="23">
        <v>43611</v>
      </c>
      <c r="G407" s="2" t="s">
        <v>339</v>
      </c>
      <c r="H407" s="2" t="s">
        <v>386</v>
      </c>
      <c r="I407" s="20" t="str">
        <f>IF(OR(K407="CR", J407="CR", L407="CR", M407="CR", N407="CR", O407="CR", P407="CR", Q407="CR", R407="CR", S407="CR",T407="CR", U407="CR", V407="CR", W407="CR", X407="CR", Y407="CR", Z407="CR", AA407="CR", AB407="CR", AC407="CR", AD407="CR", AE407="CR", AF407="CR", AG407="CR", AH407="CR", AI407="CR", AJ407="CR", AK407="CR", AL407="CR", AM407="CR", AN407="CR", AO407="CR", AP407="CR", AQ407="CR", AR407="CR", AS407="CR", AT407="CR", AU407="CR", AV407="CR", AW407="CR", AX407="CR"), "***CLUB RECORD***", "")</f>
        <v/>
      </c>
      <c r="J407" s="21" t="str">
        <f>IF(AND(A407=100, OR(AND(D407='club records'!$B$6, E407&lt;='club records'!$C$6), AND(D407='club records'!$B$7, E407&lt;='club records'!$C$7), AND(D407='club records'!$B$8, E407&lt;='club records'!$C$8), AND(D407='club records'!$B$9, E407&lt;='club records'!$C$9), AND(D407='club records'!$B$10, E407&lt;='club records'!$C$10))),"CR"," ")</f>
        <v xml:space="preserve"> </v>
      </c>
      <c r="K407" s="21" t="str">
        <f>IF(AND(A407=200, OR(AND(D407='club records'!$B$11, E407&lt;='club records'!$C$11), AND(D407='club records'!$B$12, E407&lt;='club records'!$C$12), AND(D407='club records'!$B$13, E407&lt;='club records'!$C$13), AND(D407='club records'!$B$14, E407&lt;='club records'!$C$14), AND(D407='club records'!$B$15, E407&lt;='club records'!$C$15))),"CR"," ")</f>
        <v xml:space="preserve"> </v>
      </c>
      <c r="L407" s="21" t="str">
        <f>IF(AND(A407=300, OR(AND(D407='club records'!$B$16, E407&lt;='club records'!$C$16), AND(D407='club records'!$B$17, E407&lt;='club records'!$C$17))),"CR"," ")</f>
        <v xml:space="preserve"> </v>
      </c>
      <c r="M407" s="21" t="str">
        <f>IF(AND(A407=400, OR(AND(D407='club records'!$B$19, E407&lt;='club records'!$C$19), AND(D407='club records'!$B$20, E407&lt;='club records'!$C$20), AND(D407='club records'!$B$21, E407&lt;='club records'!$C$21))),"CR"," ")</f>
        <v xml:space="preserve"> </v>
      </c>
      <c r="N407" s="21" t="str">
        <f>IF(AND(A407=800, OR(AND(D407='club records'!$B$22, E407&lt;='club records'!$C$22), AND(D407='club records'!$B$23, E407&lt;='club records'!$C$23), AND(D407='club records'!$B$24, E407&lt;='club records'!$C$24), AND(D407='club records'!$B$25, E407&lt;='club records'!$C$25), AND(D407='club records'!$B$26, E407&lt;='club records'!$C$26))),"CR"," ")</f>
        <v xml:space="preserve"> </v>
      </c>
      <c r="O407" s="21" t="str">
        <f>IF(AND(A407=1200, AND(D407='club records'!$B$28, E407&lt;='club records'!$C$28)),"CR"," ")</f>
        <v xml:space="preserve"> </v>
      </c>
      <c r="P407" s="21" t="str">
        <f>IF(AND(A407=1500, OR(AND(D407='club records'!$B$29, E407&lt;='club records'!$C$29), AND(D407='club records'!$B$30, E407&lt;='club records'!$C$30), AND(D407='club records'!$B$31, E407&lt;='club records'!$C$31), AND(D407='club records'!$B$32, E407&lt;='club records'!$C$32), AND(D407='club records'!$B$33, E407&lt;='club records'!$C$33))),"CR"," ")</f>
        <v xml:space="preserve"> </v>
      </c>
      <c r="Q407" s="21" t="str">
        <f>IF(AND(A407="1M", AND(D407='club records'!$B$37,E407&lt;='club records'!$C$37)),"CR"," ")</f>
        <v xml:space="preserve"> </v>
      </c>
      <c r="R407" s="21" t="str">
        <f>IF(AND(A407=3000, OR(AND(D407='club records'!$B$39, E407&lt;='club records'!$C$39), AND(D407='club records'!$B$40, E407&lt;='club records'!$C$40), AND(D407='club records'!$B$41, E407&lt;='club records'!$C$41))),"CR"," ")</f>
        <v xml:space="preserve"> </v>
      </c>
      <c r="S407" s="21" t="str">
        <f>IF(AND(A407=5000, OR(AND(D407='club records'!$B$42, E407&lt;='club records'!$C$42), AND(D407='club records'!$B$43, E407&lt;='club records'!$C$43))),"CR"," ")</f>
        <v xml:space="preserve"> </v>
      </c>
      <c r="T407" s="21" t="str">
        <f>IF(AND(A407=10000, OR(AND(D407='club records'!$B$44, E407&lt;='club records'!$C$44), AND(D407='club records'!$B$45, E407&lt;='club records'!$C$45))),"CR"," ")</f>
        <v xml:space="preserve"> </v>
      </c>
      <c r="U407" s="22" t="str">
        <f>IF(AND(A407="high jump", OR(AND(D407='club records'!$F$1, E407&gt;='club records'!$G$1), AND(D407='club records'!$F$2, E407&gt;='club records'!$G$2), AND(D407='club records'!$F$3, E407&gt;='club records'!$G$3),AND(D407='club records'!$F$4, E407&gt;='club records'!$G$4), AND(D407='club records'!$F$5, E407&gt;='club records'!$G$5))), "CR", " ")</f>
        <v xml:space="preserve"> </v>
      </c>
      <c r="V407" s="22" t="str">
        <f>IF(AND(A407="long jump", OR(AND(D407='club records'!$F$6, E407&gt;='club records'!$G$6), AND(D407='club records'!$F$7, E407&gt;='club records'!$G$7), AND(D407='club records'!$F$8, E407&gt;='club records'!$G$8), AND(D407='club records'!$F$9, E407&gt;='club records'!$G$9), AND(D407='club records'!$F$10, E407&gt;='club records'!$G$10))), "CR", " ")</f>
        <v xml:space="preserve"> </v>
      </c>
      <c r="W407" s="22" t="str">
        <f>IF(AND(A407="triple jump", OR(AND(D407='club records'!$F$11, E407&gt;='club records'!$G$11), AND(D407='club records'!$F$12, E407&gt;='club records'!$G$12), AND(D407='club records'!$F$13, E407&gt;='club records'!$G$13), AND(D407='club records'!$F$14, E407&gt;='club records'!$G$14), AND(D407='club records'!$F$15, E407&gt;='club records'!$G$15))), "CR", " ")</f>
        <v xml:space="preserve"> </v>
      </c>
      <c r="X407" s="22" t="str">
        <f>IF(AND(A407="pole vault", OR(AND(D407='club records'!$F$16, E407&gt;='club records'!$G$16), AND(D407='club records'!$F$17, E407&gt;='club records'!$G$17), AND(D407='club records'!$F$18, E407&gt;='club records'!$G$18), AND(D407='club records'!$F$19, E407&gt;='club records'!$G$19), AND(D407='club records'!$F$20, E407&gt;='club records'!$G$20))), "CR", " ")</f>
        <v xml:space="preserve"> </v>
      </c>
      <c r="Y407" s="22" t="str">
        <f>IF(AND(A407="discus 0.75", AND(D407='club records'!$F$21, E407&gt;='club records'!$G$21)), "CR", " ")</f>
        <v xml:space="preserve"> </v>
      </c>
      <c r="Z407" s="22" t="str">
        <f>IF(AND(A407="discus 1", OR(AND(D407='club records'!$F$22, E407&gt;='club records'!$G$22), AND(D407='club records'!$F$23, E407&gt;='club records'!$G$23), AND(D407='club records'!$F$24, E407&gt;='club records'!$G$24), AND(D407='club records'!$F$25, E407&gt;='club records'!$G$25))), "CR", " ")</f>
        <v xml:space="preserve"> </v>
      </c>
      <c r="AA407" s="22" t="str">
        <f>IF(AND(A407="hammer 3", OR(AND(D407='club records'!$F$26, E407&gt;='club records'!$G$26), AND(D407='club records'!$F$27, E407&gt;='club records'!$G$27), AND(D407='club records'!$F$28, E407&gt;='club records'!$G$28))), "CR", " ")</f>
        <v xml:space="preserve"> </v>
      </c>
      <c r="AB407" s="22" t="str">
        <f>IF(AND(A407="hammer 4", OR(AND(D407='club records'!$F$29, E407&gt;='club records'!$G$29), AND(D407='club records'!$F$30, E407&gt;='club records'!$G$30))), "CR", " ")</f>
        <v xml:space="preserve"> </v>
      </c>
      <c r="AC407" s="22" t="str">
        <f>IF(AND(A407="javelin 400", AND(D407='club records'!$F$31, E407&gt;='club records'!$G$31)), "CR", " ")</f>
        <v xml:space="preserve"> </v>
      </c>
      <c r="AD407" s="22" t="str">
        <f>IF(AND(A407="javelin 500", OR(AND(D407='club records'!$F$32, E407&gt;='club records'!$G$32), AND(D407='club records'!$F$33, E407&gt;='club records'!$G$33))), "CR", " ")</f>
        <v xml:space="preserve"> </v>
      </c>
      <c r="AE407" s="22" t="str">
        <f>IF(AND(A407="javelin 600", OR(AND(D407='club records'!$F$34, E407&gt;='club records'!$G$34), AND(D407='club records'!$F$35, E407&gt;='club records'!$G$35))), "CR", " ")</f>
        <v xml:space="preserve"> </v>
      </c>
      <c r="AF407" s="22" t="str">
        <f>IF(AND(A407="shot 2.72", AND(D407='club records'!$F$36, E407&gt;='club records'!$G$36)), "CR", " ")</f>
        <v xml:space="preserve"> </v>
      </c>
      <c r="AG407" s="22" t="str">
        <f>IF(AND(A407="shot 3", OR(AND(D407='club records'!$F$37, E407&gt;='club records'!$G$37), AND(D407='club records'!$F$38, E407&gt;='club records'!$G$38))), "CR", " ")</f>
        <v xml:space="preserve"> </v>
      </c>
      <c r="AH407" s="22" t="str">
        <f>IF(AND(A407="shot 4", OR(AND(D407='club records'!$F$39, E407&gt;='club records'!$G$39), AND(D407='club records'!$F$40, E407&gt;='club records'!$G$40))), "CR", " ")</f>
        <v xml:space="preserve"> </v>
      </c>
      <c r="AI407" s="22" t="str">
        <f>IF(AND(A407="70H", AND(D407='club records'!$J$6, E407&lt;='club records'!$K$6)), "CR", " ")</f>
        <v xml:space="preserve"> </v>
      </c>
      <c r="AJ407" s="22" t="str">
        <f>IF(AND(A407="75H", AND(D407='club records'!$J$7, E407&lt;='club records'!$K$7)), "CR", " ")</f>
        <v xml:space="preserve"> </v>
      </c>
      <c r="AK407" s="22" t="str">
        <f>IF(AND(A407="80H", AND(D407='club records'!$J$8, E407&lt;='club records'!$K$8)), "CR", " ")</f>
        <v xml:space="preserve"> </v>
      </c>
      <c r="AL407" s="22" t="str">
        <f>IF(AND(A407="100H", OR(AND(D407='club records'!$J$9, E407&lt;='club records'!$K$9), AND(D407='club records'!$J$10, E407&lt;='club records'!$K$10))), "CR", " ")</f>
        <v xml:space="preserve"> </v>
      </c>
      <c r="AM407" s="22" t="str">
        <f>IF(AND(A407="300H", AND(D407='club records'!$J$11, E407&lt;='club records'!$K$11)), "CR", " ")</f>
        <v xml:space="preserve"> </v>
      </c>
      <c r="AN407" s="22" t="str">
        <f>IF(AND(A407="400H", OR(AND(D407='club records'!$J$12, E407&lt;='club records'!$K$12), AND(D407='club records'!$J$13, E407&lt;='club records'!$K$13), AND(D407='club records'!$J$14, E407&lt;='club records'!$K$14))), "CR", " ")</f>
        <v xml:space="preserve"> </v>
      </c>
      <c r="AO407" s="22" t="str">
        <f>IF(AND(A407="1500SC", OR(AND(D407='club records'!$J$15, E407&lt;='club records'!$K$15), AND(D407='club records'!$J$16, E407&lt;='club records'!$K$16))), "CR", " ")</f>
        <v xml:space="preserve"> </v>
      </c>
      <c r="AP407" s="22" t="str">
        <f>IF(AND(A407="2000SC", OR(AND(D407='club records'!$J$18, E407&lt;='club records'!$K$18), AND(D407='club records'!$J$19, E407&lt;='club records'!$K$19))), "CR", " ")</f>
        <v xml:space="preserve"> </v>
      </c>
      <c r="AQ407" s="22" t="str">
        <f>IF(AND(A407="3000SC", AND(D407='club records'!$J$21, E407&lt;='club records'!$K$21)), "CR", " ")</f>
        <v xml:space="preserve"> </v>
      </c>
      <c r="AR407" s="21" t="str">
        <f>IF(AND(A407="4x100", OR(AND(D407='club records'!$N$1, E407&lt;='club records'!$O$1), AND(D407='club records'!$N$2, E407&lt;='club records'!$O$2), AND(D407='club records'!$N$3, E407&lt;='club records'!$O$3), AND(D407='club records'!$N$4, E407&lt;='club records'!$O$4), AND(D407='club records'!$N$5, E407&lt;='club records'!$O$5))), "CR", " ")</f>
        <v xml:space="preserve"> </v>
      </c>
      <c r="AS407" s="21" t="str">
        <f>IF(AND(A407="4x200", OR(AND(D407='club records'!$N$6, E407&lt;='club records'!$O$6), AND(D407='club records'!$N$7, E407&lt;='club records'!$O$7), AND(D407='club records'!$N$8, E407&lt;='club records'!$O$8), AND(D407='club records'!$N$9, E407&lt;='club records'!$O$9), AND(D407='club records'!$N$10, E407&lt;='club records'!$O$10))), "CR", " ")</f>
        <v xml:space="preserve"> </v>
      </c>
      <c r="AT407" s="21" t="str">
        <f>IF(AND(A407="4x300", OR(AND(D407='club records'!$N$11, E407&lt;='club records'!$O$11), AND(D407='club records'!$N$12, E407&lt;='club records'!$O$12))), "CR", " ")</f>
        <v xml:space="preserve"> </v>
      </c>
      <c r="AU407" s="21" t="str">
        <f>IF(AND(A407="4x400", OR(AND(D407='club records'!$N$13, E407&lt;='club records'!$O$13), AND(D407='club records'!$N$14, E407&lt;='club records'!$O$14), AND(D407='club records'!$N$15, E407&lt;='club records'!$O$15))), "CR", " ")</f>
        <v xml:space="preserve"> </v>
      </c>
      <c r="AV407" s="21" t="str">
        <f>IF(AND(A407="3x800", OR(AND(D407='club records'!$N$16, E407&lt;='club records'!$O$16), AND(D407='club records'!$N$17, E407&lt;='club records'!$O$17), AND(D407='club records'!$N$18, E407&lt;='club records'!$O$18), AND(D407='club records'!$N$19, E407&lt;='club records'!$O$19))), "CR", " ")</f>
        <v xml:space="preserve"> </v>
      </c>
      <c r="AW407" s="21" t="str">
        <f>IF(AND(A407="pentathlon", OR(AND(D407='club records'!$N$21, E407&gt;='club records'!$O$21), AND(D407='club records'!$N$22, E407&gt;='club records'!$O$22), AND(D407='club records'!$N$23, E407&gt;='club records'!$O$23), AND(D407='club records'!$N$24, E407&gt;='club records'!$O$24), AND(D407='club records'!$N$25, E407&gt;='club records'!$O$25))), "CR", " ")</f>
        <v xml:space="preserve"> </v>
      </c>
      <c r="AX407" s="21" t="str">
        <f>IF(AND(A407="heptathlon", OR(AND(D407='club records'!$N$26, E407&gt;='club records'!$O$26), AND(D407='club records'!$N$27, E407&gt;='club records'!$O$27), AND(D407='club records'!$N$28, E407&gt;='club records'!$O$28), )), "CR", " ")</f>
        <v xml:space="preserve"> </v>
      </c>
    </row>
    <row r="408" spans="1:50" ht="15" x14ac:dyDescent="0.25">
      <c r="A408" s="2" t="s">
        <v>170</v>
      </c>
      <c r="B408" s="2" t="s">
        <v>244</v>
      </c>
      <c r="C408" s="2" t="s">
        <v>199</v>
      </c>
      <c r="D408" s="13" t="s">
        <v>47</v>
      </c>
      <c r="E408" s="14">
        <v>32.31</v>
      </c>
      <c r="F408" s="19">
        <v>43646</v>
      </c>
      <c r="G408" s="2" t="s">
        <v>404</v>
      </c>
      <c r="H408" s="2" t="s">
        <v>469</v>
      </c>
      <c r="I408" s="20" t="s">
        <v>430</v>
      </c>
      <c r="N408" s="2"/>
      <c r="O408" s="2"/>
      <c r="P408" s="2"/>
      <c r="Q408" s="21"/>
      <c r="R408" s="21"/>
      <c r="S408" s="21"/>
      <c r="T408" s="21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1"/>
      <c r="AS408" s="21"/>
      <c r="AT408" s="21"/>
      <c r="AU408" s="21"/>
      <c r="AV408" s="21"/>
      <c r="AW408" s="21"/>
      <c r="AX408" s="21"/>
    </row>
    <row r="409" spans="1:50" ht="15" x14ac:dyDescent="0.25">
      <c r="A409" s="2" t="s">
        <v>176</v>
      </c>
      <c r="B409" s="2" t="s">
        <v>244</v>
      </c>
      <c r="C409" s="2" t="s">
        <v>199</v>
      </c>
      <c r="D409" s="13" t="s">
        <v>47</v>
      </c>
      <c r="E409" s="14">
        <v>14.93</v>
      </c>
      <c r="F409" s="19">
        <v>43625</v>
      </c>
      <c r="G409" s="2" t="s">
        <v>433</v>
      </c>
      <c r="H409" s="2" t="s">
        <v>434</v>
      </c>
      <c r="I409" s="20" t="str">
        <f>IF(OR(K409="CR", J409="CR", L409="CR", M409="CR", N409="CR", O409="CR", P409="CR", Q409="CR", R409="CR", S409="CR",T409="CR", U409="CR", V409="CR", W409="CR", X409="CR", Y409="CR", Z409="CR", AA409="CR", AB409="CR", AC409="CR", AD409="CR", AE409="CR", AF409="CR", AG409="CR", AH409="CR", AI409="CR", AJ409="CR", AK409="CR", AL409="CR", AM409="CR", AN409="CR", AO409="CR", AP409="CR", AQ409="CR", AR409="CR", AS409="CR", AT409="CR", AU409="CR", AV409="CR", AW409="CR", AX409="CR"), "***CLUB RECORD***", "")</f>
        <v/>
      </c>
      <c r="J409" s="21" t="str">
        <f>IF(AND(A409=100, OR(AND(D409='club records'!$B$6, E409&lt;='club records'!$C$6), AND(D409='club records'!$B$7, E409&lt;='club records'!$C$7), AND(D409='club records'!$B$8, E409&lt;='club records'!$C$8), AND(D409='club records'!$B$9, E409&lt;='club records'!$C$9), AND(D409='club records'!$B$10, E409&lt;='club records'!$C$10))),"CR"," ")</f>
        <v xml:space="preserve"> </v>
      </c>
      <c r="K409" s="21" t="str">
        <f>IF(AND(A409=200, OR(AND(D409='club records'!$B$11, E409&lt;='club records'!$C$11), AND(D409='club records'!$B$12, E409&lt;='club records'!$C$12), AND(D409='club records'!$B$13, E409&lt;='club records'!$C$13), AND(D409='club records'!$B$14, E409&lt;='club records'!$C$14), AND(D409='club records'!$B$15, E409&lt;='club records'!$C$15))),"CR"," ")</f>
        <v xml:space="preserve"> </v>
      </c>
      <c r="L409" s="21" t="str">
        <f>IF(AND(A409=300, OR(AND(D409='club records'!$B$16, E409&lt;='club records'!$C$16), AND(D409='club records'!$B$17, E409&lt;='club records'!$C$17))),"CR"," ")</f>
        <v xml:space="preserve"> </v>
      </c>
      <c r="M409" s="21" t="str">
        <f>IF(AND(A409=400, OR(AND(D409='club records'!$B$19, E409&lt;='club records'!$C$19), AND(D409='club records'!$B$20, E409&lt;='club records'!$C$20), AND(D409='club records'!$B$21, E409&lt;='club records'!$C$21))),"CR"," ")</f>
        <v xml:space="preserve"> </v>
      </c>
      <c r="N409" s="21" t="str">
        <f>IF(AND(A409=800, OR(AND(D409='club records'!$B$22, E409&lt;='club records'!$C$22), AND(D409='club records'!$B$23, E409&lt;='club records'!$C$23), AND(D409='club records'!$B$24, E409&lt;='club records'!$C$24), AND(D409='club records'!$B$25, E409&lt;='club records'!$C$25), AND(D409='club records'!$B$26, E409&lt;='club records'!$C$26))),"CR"," ")</f>
        <v xml:space="preserve"> </v>
      </c>
      <c r="O409" s="21" t="str">
        <f>IF(AND(A409=1200, AND(D409='club records'!$B$28, E409&lt;='club records'!$C$28)),"CR"," ")</f>
        <v xml:space="preserve"> </v>
      </c>
      <c r="P409" s="21" t="str">
        <f>IF(AND(A409=1500, OR(AND(D409='club records'!$B$29, E409&lt;='club records'!$C$29), AND(D409='club records'!$B$30, E409&lt;='club records'!$C$30), AND(D409='club records'!$B$31, E409&lt;='club records'!$C$31), AND(D409='club records'!$B$32, E409&lt;='club records'!$C$32), AND(D409='club records'!$B$33, E409&lt;='club records'!$C$33))),"CR"," ")</f>
        <v xml:space="preserve"> </v>
      </c>
      <c r="Q409" s="21" t="str">
        <f>IF(AND(A409="1M", AND(D409='club records'!$B$37,E409&lt;='club records'!$C$37)),"CR"," ")</f>
        <v xml:space="preserve"> </v>
      </c>
      <c r="R409" s="21" t="str">
        <f>IF(AND(A409=3000, OR(AND(D409='club records'!$B$39, E409&lt;='club records'!$C$39), AND(D409='club records'!$B$40, E409&lt;='club records'!$C$40), AND(D409='club records'!$B$41, E409&lt;='club records'!$C$41))),"CR"," ")</f>
        <v xml:space="preserve"> </v>
      </c>
      <c r="S409" s="21" t="str">
        <f>IF(AND(A409=5000, OR(AND(D409='club records'!$B$42, E409&lt;='club records'!$C$42), AND(D409='club records'!$B$43, E409&lt;='club records'!$C$43))),"CR"," ")</f>
        <v xml:space="preserve"> </v>
      </c>
      <c r="T409" s="21" t="str">
        <f>IF(AND(A409=10000, OR(AND(D409='club records'!$B$44, E409&lt;='club records'!$C$44), AND(D409='club records'!$B$45, E409&lt;='club records'!$C$45))),"CR"," ")</f>
        <v xml:space="preserve"> </v>
      </c>
      <c r="U409" s="22" t="str">
        <f>IF(AND(A409="high jump", OR(AND(D409='club records'!$F$1, E409&gt;='club records'!$G$1), AND(D409='club records'!$F$2, E409&gt;='club records'!$G$2), AND(D409='club records'!$F$3, E409&gt;='club records'!$G$3),AND(D409='club records'!$F$4, E409&gt;='club records'!$G$4), AND(D409='club records'!$F$5, E409&gt;='club records'!$G$5))), "CR", " ")</f>
        <v xml:space="preserve"> </v>
      </c>
      <c r="V409" s="22" t="str">
        <f>IF(AND(A409="long jump", OR(AND(D409='club records'!$F$6, E409&gt;='club records'!$G$6), AND(D409='club records'!$F$7, E409&gt;='club records'!$G$7), AND(D409='club records'!$F$8, E409&gt;='club records'!$G$8), AND(D409='club records'!$F$9, E409&gt;='club records'!$G$9), AND(D409='club records'!$F$10, E409&gt;='club records'!$G$10))), "CR", " ")</f>
        <v xml:space="preserve"> </v>
      </c>
      <c r="W409" s="22" t="str">
        <f>IF(AND(A409="triple jump", OR(AND(D409='club records'!$F$11, E409&gt;='club records'!$G$11), AND(D409='club records'!$F$12, E409&gt;='club records'!$G$12), AND(D409='club records'!$F$13, E409&gt;='club records'!$G$13), AND(D409='club records'!$F$14, E409&gt;='club records'!$G$14), AND(D409='club records'!$F$15, E409&gt;='club records'!$G$15))), "CR", " ")</f>
        <v xml:space="preserve"> </v>
      </c>
      <c r="X409" s="22" t="str">
        <f>IF(AND(A409="pole vault", OR(AND(D409='club records'!$F$16, E409&gt;='club records'!$G$16), AND(D409='club records'!$F$17, E409&gt;='club records'!$G$17), AND(D409='club records'!$F$18, E409&gt;='club records'!$G$18), AND(D409='club records'!$F$19, E409&gt;='club records'!$G$19), AND(D409='club records'!$F$20, E409&gt;='club records'!$G$20))), "CR", " ")</f>
        <v xml:space="preserve"> </v>
      </c>
      <c r="Y409" s="22" t="str">
        <f>IF(AND(A409="discus 0.75", AND(D409='club records'!$F$21, E409&gt;='club records'!$G$21)), "CR", " ")</f>
        <v xml:space="preserve"> </v>
      </c>
      <c r="Z409" s="22" t="str">
        <f>IF(AND(A409="discus 1", OR(AND(D409='club records'!$F$22, E409&gt;='club records'!$G$22), AND(D409='club records'!$F$23, E409&gt;='club records'!$G$23), AND(D409='club records'!$F$24, E409&gt;='club records'!$G$24), AND(D409='club records'!$F$25, E409&gt;='club records'!$G$25))), "CR", " ")</f>
        <v xml:space="preserve"> </v>
      </c>
      <c r="AA409" s="22" t="str">
        <f>IF(AND(A409="hammer 3", OR(AND(D409='club records'!$F$26, E409&gt;='club records'!$G$26), AND(D409='club records'!$F$27, E409&gt;='club records'!$G$27), AND(D409='club records'!$F$28, E409&gt;='club records'!$G$28))), "CR", " ")</f>
        <v xml:space="preserve"> </v>
      </c>
      <c r="AB409" s="22" t="str">
        <f>IF(AND(A409="hammer 4", OR(AND(D409='club records'!$F$29, E409&gt;='club records'!$G$29), AND(D409='club records'!$F$30, E409&gt;='club records'!$G$30))), "CR", " ")</f>
        <v xml:space="preserve"> </v>
      </c>
      <c r="AC409" s="22" t="str">
        <f>IF(AND(A409="javelin 400", AND(D409='club records'!$F$31, E409&gt;='club records'!$G$31)), "CR", " ")</f>
        <v xml:space="preserve"> </v>
      </c>
      <c r="AD409" s="22" t="str">
        <f>IF(AND(A409="javelin 500", OR(AND(D409='club records'!$F$32, E409&gt;='club records'!$G$32), AND(D409='club records'!$F$33, E409&gt;='club records'!$G$33))), "CR", " ")</f>
        <v xml:space="preserve"> </v>
      </c>
      <c r="AE409" s="22" t="str">
        <f>IF(AND(A409="javelin 600", OR(AND(D409='club records'!$F$34, E409&gt;='club records'!$G$34), AND(D409='club records'!$F$35, E409&gt;='club records'!$G$35))), "CR", " ")</f>
        <v xml:space="preserve"> </v>
      </c>
      <c r="AF409" s="22" t="str">
        <f>IF(AND(A409="shot 2.72", AND(D409='club records'!$F$36, E409&gt;='club records'!$G$36)), "CR", " ")</f>
        <v xml:space="preserve"> </v>
      </c>
      <c r="AG409" s="22" t="str">
        <f>IF(AND(A409="shot 3", OR(AND(D409='club records'!$F$37, E409&gt;='club records'!$G$37), AND(D409='club records'!$F$38, E409&gt;='club records'!$G$38))), "CR", " ")</f>
        <v xml:space="preserve"> </v>
      </c>
      <c r="AH409" s="22" t="str">
        <f>IF(AND(A409="shot 4", OR(AND(D409='club records'!$F$39, E409&gt;='club records'!$G$39), AND(D409='club records'!$F$40, E409&gt;='club records'!$G$40))), "CR", " ")</f>
        <v xml:space="preserve"> </v>
      </c>
      <c r="AI409" s="22" t="str">
        <f>IF(AND(A409="70H", AND(D409='club records'!$J$6, E409&lt;='club records'!$K$6)), "CR", " ")</f>
        <v xml:space="preserve"> </v>
      </c>
      <c r="AJ409" s="22" t="str">
        <f>IF(AND(A409="75H", AND(D409='club records'!$J$7, E409&lt;='club records'!$K$7)), "CR", " ")</f>
        <v xml:space="preserve"> </v>
      </c>
      <c r="AK409" s="22" t="str">
        <f>IF(AND(A409="80H", AND(D409='club records'!$J$8, E409&lt;='club records'!$K$8)), "CR", " ")</f>
        <v xml:space="preserve"> </v>
      </c>
      <c r="AL409" s="22" t="str">
        <f>IF(AND(A409="100H", OR(AND(D409='club records'!$J$9, E409&lt;='club records'!$K$9), AND(D409='club records'!$J$10, E409&lt;='club records'!$K$10))), "CR", " ")</f>
        <v xml:space="preserve"> </v>
      </c>
      <c r="AM409" s="22" t="str">
        <f>IF(AND(A409="300H", AND(D409='club records'!$J$11, E409&lt;='club records'!$K$11)), "CR", " ")</f>
        <v xml:space="preserve"> </v>
      </c>
      <c r="AN409" s="22" t="str">
        <f>IF(AND(A409="400H", OR(AND(D409='club records'!$J$12, E409&lt;='club records'!$K$12), AND(D409='club records'!$J$13, E409&lt;='club records'!$K$13), AND(D409='club records'!$J$14, E409&lt;='club records'!$K$14))), "CR", " ")</f>
        <v xml:space="preserve"> </v>
      </c>
      <c r="AO409" s="22" t="str">
        <f>IF(AND(A409="1500SC", OR(AND(D409='club records'!$J$15, E409&lt;='club records'!$K$15), AND(D409='club records'!$J$16, E409&lt;='club records'!$K$16))), "CR", " ")</f>
        <v xml:space="preserve"> </v>
      </c>
      <c r="AP409" s="22" t="str">
        <f>IF(AND(A409="2000SC", OR(AND(D409='club records'!$J$18, E409&lt;='club records'!$K$18), AND(D409='club records'!$J$19, E409&lt;='club records'!$K$19))), "CR", " ")</f>
        <v xml:space="preserve"> </v>
      </c>
      <c r="AQ409" s="22" t="str">
        <f>IF(AND(A409="3000SC", AND(D409='club records'!$J$21, E409&lt;='club records'!$K$21)), "CR", " ")</f>
        <v xml:space="preserve"> </v>
      </c>
      <c r="AR409" s="21" t="str">
        <f>IF(AND(A409="4x100", OR(AND(D409='club records'!$N$1, E409&lt;='club records'!$O$1), AND(D409='club records'!$N$2, E409&lt;='club records'!$O$2), AND(D409='club records'!$N$3, E409&lt;='club records'!$O$3), AND(D409='club records'!$N$4, E409&lt;='club records'!$O$4), AND(D409='club records'!$N$5, E409&lt;='club records'!$O$5))), "CR", " ")</f>
        <v xml:space="preserve"> </v>
      </c>
      <c r="AS409" s="21" t="str">
        <f>IF(AND(A409="4x200", OR(AND(D409='club records'!$N$6, E409&lt;='club records'!$O$6), AND(D409='club records'!$N$7, E409&lt;='club records'!$O$7), AND(D409='club records'!$N$8, E409&lt;='club records'!$O$8), AND(D409='club records'!$N$9, E409&lt;='club records'!$O$9), AND(D409='club records'!$N$10, E409&lt;='club records'!$O$10))), "CR", " ")</f>
        <v xml:space="preserve"> </v>
      </c>
      <c r="AT409" s="21" t="str">
        <f>IF(AND(A409="4x300", OR(AND(D409='club records'!$N$11, E409&lt;='club records'!$O$11), AND(D409='club records'!$N$12, E409&lt;='club records'!$O$12))), "CR", " ")</f>
        <v xml:space="preserve"> </v>
      </c>
      <c r="AU409" s="21" t="str">
        <f>IF(AND(A409="4x400", OR(AND(D409='club records'!$N$13, E409&lt;='club records'!$O$13), AND(D409='club records'!$N$14, E409&lt;='club records'!$O$14), AND(D409='club records'!$N$15, E409&lt;='club records'!$O$15))), "CR", " ")</f>
        <v xml:space="preserve"> </v>
      </c>
      <c r="AV409" s="21" t="str">
        <f>IF(AND(A409="3x800", OR(AND(D409='club records'!$N$16, E409&lt;='club records'!$O$16), AND(D409='club records'!$N$17, E409&lt;='club records'!$O$17), AND(D409='club records'!$N$18, E409&lt;='club records'!$O$18), AND(D409='club records'!$N$19, E409&lt;='club records'!$O$19))), "CR", " ")</f>
        <v xml:space="preserve"> </v>
      </c>
      <c r="AW409" s="21" t="str">
        <f>IF(AND(A409="pentathlon", OR(AND(D409='club records'!$N$21, E409&gt;='club records'!$O$21), AND(D409='club records'!$N$22, E409&gt;='club records'!$O$22), AND(D409='club records'!$N$23, E409&gt;='club records'!$O$23), AND(D409='club records'!$N$24, E409&gt;='club records'!$O$24), AND(D409='club records'!$N$25, E409&gt;='club records'!$O$25))), "CR", " ")</f>
        <v xml:space="preserve"> </v>
      </c>
      <c r="AX409" s="21" t="str">
        <f>IF(AND(A409="heptathlon", OR(AND(D409='club records'!$N$26, E409&gt;='club records'!$O$26), AND(D409='club records'!$N$27, E409&gt;='club records'!$O$27), AND(D409='club records'!$N$28, E409&gt;='club records'!$O$28), )), "CR", " ")</f>
        <v xml:space="preserve"> </v>
      </c>
    </row>
    <row r="410" spans="1:50" ht="15" x14ac:dyDescent="0.25">
      <c r="A410" s="2" t="s">
        <v>41</v>
      </c>
      <c r="B410" s="2" t="s">
        <v>88</v>
      </c>
      <c r="C410" s="2" t="s">
        <v>89</v>
      </c>
      <c r="D410" s="13" t="s">
        <v>47</v>
      </c>
      <c r="E410" s="14">
        <v>1.51</v>
      </c>
      <c r="F410" s="19">
        <v>43575</v>
      </c>
      <c r="G410" s="2" t="s">
        <v>341</v>
      </c>
      <c r="H410" s="2" t="s">
        <v>342</v>
      </c>
      <c r="I410" s="20" t="str">
        <f>IF(OR(K410="CR", J410="CR", L410="CR", M410="CR", N410="CR", O410="CR", P410="CR", Q410="CR", R410="CR", S410="CR",T410="CR", U410="CR", V410="CR", W410="CR", X410="CR", Y410="CR", Z410="CR", AA410="CR", AB410="CR", AC410="CR", AD410="CR", AE410="CR", AF410="CR", AG410="CR", AH410="CR", AI410="CR", AJ410="CR", AK410="CR", AL410="CR", AM410="CR", AN410="CR", AO410="CR", AP410="CR", AQ410="CR", AR410="CR", AS410="CR", AT410="CR", AU410="CR", AV410="CR", AW410="CR", AX410="CR"), "***CLUB RECORD***", "")</f>
        <v/>
      </c>
      <c r="J410" s="21" t="str">
        <f>IF(AND(A410=100, OR(AND(D410='club records'!$B$6, E410&lt;='club records'!$C$6), AND(D410='club records'!$B$7, E410&lt;='club records'!$C$7), AND(D410='club records'!$B$8, E410&lt;='club records'!$C$8), AND(D410='club records'!$B$9, E410&lt;='club records'!$C$9), AND(D410='club records'!$B$10, E410&lt;='club records'!$C$10))),"CR"," ")</f>
        <v xml:space="preserve"> </v>
      </c>
      <c r="K410" s="21" t="str">
        <f>IF(AND(A410=200, OR(AND(D410='club records'!$B$11, E410&lt;='club records'!$C$11), AND(D410='club records'!$B$12, E410&lt;='club records'!$C$12), AND(D410='club records'!$B$13, E410&lt;='club records'!$C$13), AND(D410='club records'!$B$14, E410&lt;='club records'!$C$14), AND(D410='club records'!$B$15, E410&lt;='club records'!$C$15))),"CR"," ")</f>
        <v xml:space="preserve"> </v>
      </c>
      <c r="L410" s="21" t="str">
        <f>IF(AND(A410=300, OR(AND(D410='club records'!$B$16, E410&lt;='club records'!$C$16), AND(D410='club records'!$B$17, E410&lt;='club records'!$C$17))),"CR"," ")</f>
        <v xml:space="preserve"> </v>
      </c>
      <c r="M410" s="21" t="str">
        <f>IF(AND(A410=400, OR(AND(D410='club records'!$B$19, E410&lt;='club records'!$C$19), AND(D410='club records'!$B$20, E410&lt;='club records'!$C$20), AND(D410='club records'!$B$21, E410&lt;='club records'!$C$21))),"CR"," ")</f>
        <v xml:space="preserve"> </v>
      </c>
      <c r="N410" s="21" t="str">
        <f>IF(AND(A410=800, OR(AND(D410='club records'!$B$22, E410&lt;='club records'!$C$22), AND(D410='club records'!$B$23, E410&lt;='club records'!$C$23), AND(D410='club records'!$B$24, E410&lt;='club records'!$C$24), AND(D410='club records'!$B$25, E410&lt;='club records'!$C$25), AND(D410='club records'!$B$26, E410&lt;='club records'!$C$26))),"CR"," ")</f>
        <v xml:space="preserve"> </v>
      </c>
      <c r="O410" s="21" t="str">
        <f>IF(AND(A410=1200, AND(D410='club records'!$B$28, E410&lt;='club records'!$C$28)),"CR"," ")</f>
        <v xml:space="preserve"> </v>
      </c>
      <c r="P410" s="21" t="str">
        <f>IF(AND(A410=1500, OR(AND(D410='club records'!$B$29, E410&lt;='club records'!$C$29), AND(D410='club records'!$B$30, E410&lt;='club records'!$C$30), AND(D410='club records'!$B$31, E410&lt;='club records'!$C$31), AND(D410='club records'!$B$32, E410&lt;='club records'!$C$32), AND(D410='club records'!$B$33, E410&lt;='club records'!$C$33))),"CR"," ")</f>
        <v xml:space="preserve"> </v>
      </c>
      <c r="Q410" s="21" t="str">
        <f>IF(AND(A410="1M", AND(D410='club records'!$B$37,E410&lt;='club records'!$C$37)),"CR"," ")</f>
        <v xml:space="preserve"> </v>
      </c>
      <c r="R410" s="21" t="str">
        <f>IF(AND(A410=3000, OR(AND(D410='club records'!$B$39, E410&lt;='club records'!$C$39), AND(D410='club records'!$B$40, E410&lt;='club records'!$C$40), AND(D410='club records'!$B$41, E410&lt;='club records'!$C$41))),"CR"," ")</f>
        <v xml:space="preserve"> </v>
      </c>
      <c r="S410" s="21" t="str">
        <f>IF(AND(A410=5000, OR(AND(D410='club records'!$B$42, E410&lt;='club records'!$C$42), AND(D410='club records'!$B$43, E410&lt;='club records'!$C$43))),"CR"," ")</f>
        <v xml:space="preserve"> </v>
      </c>
      <c r="T410" s="21" t="str">
        <f>IF(AND(A410=10000, OR(AND(D410='club records'!$B$44, E410&lt;='club records'!$C$44), AND(D410='club records'!$B$45, E410&lt;='club records'!$C$45))),"CR"," ")</f>
        <v xml:space="preserve"> </v>
      </c>
      <c r="U410" s="22" t="str">
        <f>IF(AND(A410="high jump", OR(AND(D410='club records'!$F$1, E410&gt;='club records'!$G$1), AND(D410='club records'!$F$2, E410&gt;='club records'!$G$2), AND(D410='club records'!$F$3, E410&gt;='club records'!$G$3),AND(D410='club records'!$F$4, E410&gt;='club records'!$G$4), AND(D410='club records'!$F$5, E410&gt;='club records'!$G$5))), "CR", " ")</f>
        <v xml:space="preserve"> </v>
      </c>
      <c r="V410" s="22" t="str">
        <f>IF(AND(A410="long jump", OR(AND(D410='club records'!$F$6, E410&gt;='club records'!$G$6), AND(D410='club records'!$F$7, E410&gt;='club records'!$G$7), AND(D410='club records'!$F$8, E410&gt;='club records'!$G$8), AND(D410='club records'!$F$9, E410&gt;='club records'!$G$9), AND(D410='club records'!$F$10, E410&gt;='club records'!$G$10))), "CR", " ")</f>
        <v xml:space="preserve"> </v>
      </c>
      <c r="W410" s="22" t="str">
        <f>IF(AND(A410="triple jump", OR(AND(D410='club records'!$F$11, E410&gt;='club records'!$G$11), AND(D410='club records'!$F$12, E410&gt;='club records'!$G$12), AND(D410='club records'!$F$13, E410&gt;='club records'!$G$13), AND(D410='club records'!$F$14, E410&gt;='club records'!$G$14), AND(D410='club records'!$F$15, E410&gt;='club records'!$G$15))), "CR", " ")</f>
        <v xml:space="preserve"> </v>
      </c>
      <c r="X410" s="22" t="str">
        <f>IF(AND(A410="pole vault", OR(AND(D410='club records'!$F$16, E410&gt;='club records'!$G$16), AND(D410='club records'!$F$17, E410&gt;='club records'!$G$17), AND(D410='club records'!$F$18, E410&gt;='club records'!$G$18), AND(D410='club records'!$F$19, E410&gt;='club records'!$G$19), AND(D410='club records'!$F$20, E410&gt;='club records'!$G$20))), "CR", " ")</f>
        <v xml:space="preserve"> </v>
      </c>
      <c r="Y410" s="22" t="str">
        <f>IF(AND(A410="discus 0.75", AND(D410='club records'!$F$21, E410&gt;='club records'!$G$21)), "CR", " ")</f>
        <v xml:space="preserve"> </v>
      </c>
      <c r="Z410" s="22" t="str">
        <f>IF(AND(A410="discus 1", OR(AND(D410='club records'!$F$22, E410&gt;='club records'!$G$22), AND(D410='club records'!$F$23, E410&gt;='club records'!$G$23), AND(D410='club records'!$F$24, E410&gt;='club records'!$G$24), AND(D410='club records'!$F$25, E410&gt;='club records'!$G$25))), "CR", " ")</f>
        <v xml:space="preserve"> </v>
      </c>
      <c r="AA410" s="22" t="str">
        <f>IF(AND(A410="hammer 3", OR(AND(D410='club records'!$F$26, E410&gt;='club records'!$G$26), AND(D410='club records'!$F$27, E410&gt;='club records'!$G$27), AND(D410='club records'!$F$28, E410&gt;='club records'!$G$28))), "CR", " ")</f>
        <v xml:space="preserve"> </v>
      </c>
      <c r="AB410" s="22" t="str">
        <f>IF(AND(A410="hammer 4", OR(AND(D410='club records'!$F$29, E410&gt;='club records'!$G$29), AND(D410='club records'!$F$30, E410&gt;='club records'!$G$30))), "CR", " ")</f>
        <v xml:space="preserve"> </v>
      </c>
      <c r="AC410" s="22" t="str">
        <f>IF(AND(A410="javelin 400", AND(D410='club records'!$F$31, E410&gt;='club records'!$G$31)), "CR", " ")</f>
        <v xml:space="preserve"> </v>
      </c>
      <c r="AD410" s="22" t="str">
        <f>IF(AND(A410="javelin 500", OR(AND(D410='club records'!$F$32, E410&gt;='club records'!$G$32), AND(D410='club records'!$F$33, E410&gt;='club records'!$G$33))), "CR", " ")</f>
        <v xml:space="preserve"> </v>
      </c>
      <c r="AE410" s="22" t="str">
        <f>IF(AND(A410="javelin 600", OR(AND(D410='club records'!$F$34, E410&gt;='club records'!$G$34), AND(D410='club records'!$F$35, E410&gt;='club records'!$G$35))), "CR", " ")</f>
        <v xml:space="preserve"> </v>
      </c>
      <c r="AF410" s="22" t="str">
        <f>IF(AND(A410="shot 2.72", AND(D410='club records'!$F$36, E410&gt;='club records'!$G$36)), "CR", " ")</f>
        <v xml:space="preserve"> </v>
      </c>
      <c r="AG410" s="22" t="str">
        <f>IF(AND(A410="shot 3", OR(AND(D410='club records'!$F$37, E410&gt;='club records'!$G$37), AND(D410='club records'!$F$38, E410&gt;='club records'!$G$38))), "CR", " ")</f>
        <v xml:space="preserve"> </v>
      </c>
      <c r="AH410" s="22" t="str">
        <f>IF(AND(A410="shot 4", OR(AND(D410='club records'!$F$39, E410&gt;='club records'!$G$39), AND(D410='club records'!$F$40, E410&gt;='club records'!$G$40))), "CR", " ")</f>
        <v xml:space="preserve"> </v>
      </c>
      <c r="AI410" s="22" t="str">
        <f>IF(AND(A410="70H", AND(D410='club records'!$J$6, E410&lt;='club records'!$K$6)), "CR", " ")</f>
        <v xml:space="preserve"> </v>
      </c>
      <c r="AJ410" s="22" t="str">
        <f>IF(AND(A410="75H", AND(D410='club records'!$J$7, E410&lt;='club records'!$K$7)), "CR", " ")</f>
        <v xml:space="preserve"> </v>
      </c>
      <c r="AK410" s="22" t="str">
        <f>IF(AND(A410="80H", AND(D410='club records'!$J$8, E410&lt;='club records'!$K$8)), "CR", " ")</f>
        <v xml:space="preserve"> </v>
      </c>
      <c r="AL410" s="22" t="str">
        <f>IF(AND(A410="100H", OR(AND(D410='club records'!$J$9, E410&lt;='club records'!$K$9), AND(D410='club records'!$J$10, E410&lt;='club records'!$K$10))), "CR", " ")</f>
        <v xml:space="preserve"> </v>
      </c>
      <c r="AM410" s="22" t="str">
        <f>IF(AND(A410="300H", AND(D410='club records'!$J$11, E410&lt;='club records'!$K$11)), "CR", " ")</f>
        <v xml:space="preserve"> </v>
      </c>
      <c r="AN410" s="22" t="str">
        <f>IF(AND(A410="400H", OR(AND(D410='club records'!$J$12, E410&lt;='club records'!$K$12), AND(D410='club records'!$J$13, E410&lt;='club records'!$K$13), AND(D410='club records'!$J$14, E410&lt;='club records'!$K$14))), "CR", " ")</f>
        <v xml:space="preserve"> </v>
      </c>
      <c r="AO410" s="22" t="str">
        <f>IF(AND(A410="1500SC", OR(AND(D410='club records'!$J$15, E410&lt;='club records'!$K$15), AND(D410='club records'!$J$16, E410&lt;='club records'!$K$16))), "CR", " ")</f>
        <v xml:space="preserve"> </v>
      </c>
      <c r="AP410" s="22" t="str">
        <f>IF(AND(A410="2000SC", OR(AND(D410='club records'!$J$18, E410&lt;='club records'!$K$18), AND(D410='club records'!$J$19, E410&lt;='club records'!$K$19))), "CR", " ")</f>
        <v xml:space="preserve"> </v>
      </c>
      <c r="AQ410" s="22" t="str">
        <f>IF(AND(A410="3000SC", AND(D410='club records'!$J$21, E410&lt;='club records'!$K$21)), "CR", " ")</f>
        <v xml:space="preserve"> </v>
      </c>
      <c r="AR410" s="21" t="str">
        <f>IF(AND(A410="4x100", OR(AND(D410='club records'!$N$1, E410&lt;='club records'!$O$1), AND(D410='club records'!$N$2, E410&lt;='club records'!$O$2), AND(D410='club records'!$N$3, E410&lt;='club records'!$O$3), AND(D410='club records'!$N$4, E410&lt;='club records'!$O$4), AND(D410='club records'!$N$5, E410&lt;='club records'!$O$5))), "CR", " ")</f>
        <v xml:space="preserve"> </v>
      </c>
      <c r="AS410" s="21" t="str">
        <f>IF(AND(A410="4x200", OR(AND(D410='club records'!$N$6, E410&lt;='club records'!$O$6), AND(D410='club records'!$N$7, E410&lt;='club records'!$O$7), AND(D410='club records'!$N$8, E410&lt;='club records'!$O$8), AND(D410='club records'!$N$9, E410&lt;='club records'!$O$9), AND(D410='club records'!$N$10, E410&lt;='club records'!$O$10))), "CR", " ")</f>
        <v xml:space="preserve"> </v>
      </c>
      <c r="AT410" s="21" t="str">
        <f>IF(AND(A410="4x300", OR(AND(D410='club records'!$N$11, E410&lt;='club records'!$O$11), AND(D410='club records'!$N$12, E410&lt;='club records'!$O$12))), "CR", " ")</f>
        <v xml:space="preserve"> </v>
      </c>
      <c r="AU410" s="21" t="str">
        <f>IF(AND(A410="4x400", OR(AND(D410='club records'!$N$13, E410&lt;='club records'!$O$13), AND(D410='club records'!$N$14, E410&lt;='club records'!$O$14), AND(D410='club records'!$N$15, E410&lt;='club records'!$O$15))), "CR", " ")</f>
        <v xml:space="preserve"> </v>
      </c>
      <c r="AV410" s="21" t="str">
        <f>IF(AND(A410="3x800", OR(AND(D410='club records'!$N$16, E410&lt;='club records'!$O$16), AND(D410='club records'!$N$17, E410&lt;='club records'!$O$17), AND(D410='club records'!$N$18, E410&lt;='club records'!$O$18), AND(D410='club records'!$N$19, E410&lt;='club records'!$O$19))), "CR", " ")</f>
        <v xml:space="preserve"> </v>
      </c>
      <c r="AW410" s="21" t="str">
        <f>IF(AND(A410="pentathlon", OR(AND(D410='club records'!$N$21, E410&gt;='club records'!$O$21), AND(D410='club records'!$N$22, E410&gt;='club records'!$O$22), AND(D410='club records'!$N$23, E410&gt;='club records'!$O$23), AND(D410='club records'!$N$24, E410&gt;='club records'!$O$24), AND(D410='club records'!$N$25, E410&gt;='club records'!$O$25))), "CR", " ")</f>
        <v xml:space="preserve"> </v>
      </c>
      <c r="AX410" s="21" t="str">
        <f>IF(AND(A410="heptathlon", OR(AND(D410='club records'!$N$26, E410&gt;='club records'!$O$26), AND(D410='club records'!$N$27, E410&gt;='club records'!$O$27), AND(D410='club records'!$N$28, E410&gt;='club records'!$O$28), )), "CR", " ")</f>
        <v xml:space="preserve"> </v>
      </c>
    </row>
    <row r="411" spans="1:50" ht="15" x14ac:dyDescent="0.25">
      <c r="A411" s="2" t="s">
        <v>41</v>
      </c>
      <c r="B411" s="2" t="s">
        <v>63</v>
      </c>
      <c r="C411" s="2" t="s">
        <v>161</v>
      </c>
      <c r="D411" s="13" t="s">
        <v>47</v>
      </c>
      <c r="E411" s="14">
        <v>1.55</v>
      </c>
      <c r="F411" s="19">
        <v>39903</v>
      </c>
      <c r="G411" s="2" t="s">
        <v>294</v>
      </c>
      <c r="H411" s="2" t="s">
        <v>295</v>
      </c>
      <c r="I411" s="20" t="str">
        <f>IF(OR(K411="CR", J411="CR", L411="CR", M411="CR", N411="CR", O411="CR", P411="CR", Q411="CR", R411="CR", S411="CR",T411="CR", U411="CR", V411="CR", W411="CR", X411="CR", Y411="CR", Z411="CR", AA411="CR", AB411="CR", AC411="CR", AD411="CR", AE411="CR", AF411="CR", AG411="CR", AH411="CR", AI411="CR", AJ411="CR", AK411="CR", AL411="CR", AM411="CR", AN411="CR", AO411="CR", AP411="CR", AQ411="CR", AR411="CR", AS411="CR", AT411="CR", AU411="CR", AV411="CR", AW411="CR", AX411="CR"), "***CLUB RECORD***", "")</f>
        <v/>
      </c>
      <c r="J411" s="21" t="str">
        <f>IF(AND(A411=100, OR(AND(D411='club records'!$B$6, E411&lt;='club records'!$C$6), AND(D411='club records'!$B$7, E411&lt;='club records'!$C$7), AND(D411='club records'!$B$8, E411&lt;='club records'!$C$8), AND(D411='club records'!$B$9, E411&lt;='club records'!$C$9), AND(D411='club records'!$B$10, E411&lt;='club records'!$C$10))),"CR"," ")</f>
        <v xml:space="preserve"> </v>
      </c>
      <c r="K411" s="21" t="str">
        <f>IF(AND(A411=200, OR(AND(D411='club records'!$B$11, E411&lt;='club records'!$C$11), AND(D411='club records'!$B$12, E411&lt;='club records'!$C$12), AND(D411='club records'!$B$13, E411&lt;='club records'!$C$13), AND(D411='club records'!$B$14, E411&lt;='club records'!$C$14), AND(D411='club records'!$B$15, E411&lt;='club records'!$C$15))),"CR"," ")</f>
        <v xml:space="preserve"> </v>
      </c>
      <c r="L411" s="21" t="str">
        <f>IF(AND(A411=300, OR(AND(D411='club records'!$B$16, E411&lt;='club records'!$C$16), AND(D411='club records'!$B$17, E411&lt;='club records'!$C$17))),"CR"," ")</f>
        <v xml:space="preserve"> </v>
      </c>
      <c r="M411" s="21" t="str">
        <f>IF(AND(A411=400, OR(AND(D411='club records'!$B$19, E411&lt;='club records'!$C$19), AND(D411='club records'!$B$20, E411&lt;='club records'!$C$20), AND(D411='club records'!$B$21, E411&lt;='club records'!$C$21))),"CR"," ")</f>
        <v xml:space="preserve"> </v>
      </c>
      <c r="N411" s="21" t="str">
        <f>IF(AND(A411=800, OR(AND(D411='club records'!$B$22, E411&lt;='club records'!$C$22), AND(D411='club records'!$B$23, E411&lt;='club records'!$C$23), AND(D411='club records'!$B$24, E411&lt;='club records'!$C$24), AND(D411='club records'!$B$25, E411&lt;='club records'!$C$25), AND(D411='club records'!$B$26, E411&lt;='club records'!$C$26))),"CR"," ")</f>
        <v xml:space="preserve"> </v>
      </c>
      <c r="O411" s="21" t="str">
        <f>IF(AND(A411=1200, AND(D411='club records'!$B$28, E411&lt;='club records'!$C$28)),"CR"," ")</f>
        <v xml:space="preserve"> </v>
      </c>
      <c r="P411" s="21" t="str">
        <f>IF(AND(A411=1500, OR(AND(D411='club records'!$B$29, E411&lt;='club records'!$C$29), AND(D411='club records'!$B$30, E411&lt;='club records'!$C$30), AND(D411='club records'!$B$31, E411&lt;='club records'!$C$31), AND(D411='club records'!$B$32, E411&lt;='club records'!$C$32), AND(D411='club records'!$B$33, E411&lt;='club records'!$C$33))),"CR"," ")</f>
        <v xml:space="preserve"> </v>
      </c>
      <c r="Q411" s="21" t="str">
        <f>IF(AND(A411="1M", AND(D411='club records'!$B$37,E411&lt;='club records'!$C$37)),"CR"," ")</f>
        <v xml:space="preserve"> </v>
      </c>
      <c r="R411" s="21" t="str">
        <f>IF(AND(A411=3000, OR(AND(D411='club records'!$B$39, E411&lt;='club records'!$C$39), AND(D411='club records'!$B$40, E411&lt;='club records'!$C$40), AND(D411='club records'!$B$41, E411&lt;='club records'!$C$41))),"CR"," ")</f>
        <v xml:space="preserve"> </v>
      </c>
      <c r="S411" s="21" t="str">
        <f>IF(AND(A411=5000, OR(AND(D411='club records'!$B$42, E411&lt;='club records'!$C$42), AND(D411='club records'!$B$43, E411&lt;='club records'!$C$43))),"CR"," ")</f>
        <v xml:space="preserve"> </v>
      </c>
      <c r="T411" s="21" t="str">
        <f>IF(AND(A411=10000, OR(AND(D411='club records'!$B$44, E411&lt;='club records'!$C$44), AND(D411='club records'!$B$45, E411&lt;='club records'!$C$45))),"CR"," ")</f>
        <v xml:space="preserve"> </v>
      </c>
      <c r="U411" s="22" t="str">
        <f>IF(AND(A411="high jump", OR(AND(D411='club records'!$F$1, E411&gt;='club records'!$G$1), AND(D411='club records'!$F$2, E411&gt;='club records'!$G$2), AND(D411='club records'!$F$3, E411&gt;='club records'!$G$3),AND(D411='club records'!$F$4, E411&gt;='club records'!$G$4), AND(D411='club records'!$F$5, E411&gt;='club records'!$G$5))), "CR", " ")</f>
        <v xml:space="preserve"> </v>
      </c>
      <c r="V411" s="22" t="str">
        <f>IF(AND(A411="long jump", OR(AND(D411='club records'!$F$6, E411&gt;='club records'!$G$6), AND(D411='club records'!$F$7, E411&gt;='club records'!$G$7), AND(D411='club records'!$F$8, E411&gt;='club records'!$G$8), AND(D411='club records'!$F$9, E411&gt;='club records'!$G$9), AND(D411='club records'!$F$10, E411&gt;='club records'!$G$10))), "CR", " ")</f>
        <v xml:space="preserve"> </v>
      </c>
      <c r="W411" s="22" t="str">
        <f>IF(AND(A411="triple jump", OR(AND(D411='club records'!$F$11, E411&gt;='club records'!$G$11), AND(D411='club records'!$F$12, E411&gt;='club records'!$G$12), AND(D411='club records'!$F$13, E411&gt;='club records'!$G$13), AND(D411='club records'!$F$14, E411&gt;='club records'!$G$14), AND(D411='club records'!$F$15, E411&gt;='club records'!$G$15))), "CR", " ")</f>
        <v xml:space="preserve"> </v>
      </c>
      <c r="X411" s="22" t="str">
        <f>IF(AND(A411="pole vault", OR(AND(D411='club records'!$F$16, E411&gt;='club records'!$G$16), AND(D411='club records'!$F$17, E411&gt;='club records'!$G$17), AND(D411='club records'!$F$18, E411&gt;='club records'!$G$18), AND(D411='club records'!$F$19, E411&gt;='club records'!$G$19), AND(D411='club records'!$F$20, E411&gt;='club records'!$G$20))), "CR", " ")</f>
        <v xml:space="preserve"> </v>
      </c>
      <c r="Y411" s="22" t="str">
        <f>IF(AND(A411="discus 0.75", AND(D411='club records'!$F$21, E411&gt;='club records'!$G$21)), "CR", " ")</f>
        <v xml:space="preserve"> </v>
      </c>
      <c r="Z411" s="22" t="str">
        <f>IF(AND(A411="discus 1", OR(AND(D411='club records'!$F$22, E411&gt;='club records'!$G$22), AND(D411='club records'!$F$23, E411&gt;='club records'!$G$23), AND(D411='club records'!$F$24, E411&gt;='club records'!$G$24), AND(D411='club records'!$F$25, E411&gt;='club records'!$G$25))), "CR", " ")</f>
        <v xml:space="preserve"> </v>
      </c>
      <c r="AA411" s="22" t="str">
        <f>IF(AND(A411="hammer 3", OR(AND(D411='club records'!$F$26, E411&gt;='club records'!$G$26), AND(D411='club records'!$F$27, E411&gt;='club records'!$G$27), AND(D411='club records'!$F$28, E411&gt;='club records'!$G$28))), "CR", " ")</f>
        <v xml:space="preserve"> </v>
      </c>
      <c r="AB411" s="22" t="str">
        <f>IF(AND(A411="hammer 4", OR(AND(D411='club records'!$F$29, E411&gt;='club records'!$G$29), AND(D411='club records'!$F$30, E411&gt;='club records'!$G$30))), "CR", " ")</f>
        <v xml:space="preserve"> </v>
      </c>
      <c r="AC411" s="22" t="str">
        <f>IF(AND(A411="javelin 400", AND(D411='club records'!$F$31, E411&gt;='club records'!$G$31)), "CR", " ")</f>
        <v xml:space="preserve"> </v>
      </c>
      <c r="AD411" s="22" t="str">
        <f>IF(AND(A411="javelin 500", OR(AND(D411='club records'!$F$32, E411&gt;='club records'!$G$32), AND(D411='club records'!$F$33, E411&gt;='club records'!$G$33))), "CR", " ")</f>
        <v xml:space="preserve"> </v>
      </c>
      <c r="AE411" s="22" t="str">
        <f>IF(AND(A411="javelin 600", OR(AND(D411='club records'!$F$34, E411&gt;='club records'!$G$34), AND(D411='club records'!$F$35, E411&gt;='club records'!$G$35))), "CR", " ")</f>
        <v xml:space="preserve"> </v>
      </c>
      <c r="AF411" s="22" t="str">
        <f>IF(AND(A411="shot 2.72", AND(D411='club records'!$F$36, E411&gt;='club records'!$G$36)), "CR", " ")</f>
        <v xml:space="preserve"> </v>
      </c>
      <c r="AG411" s="22" t="str">
        <f>IF(AND(A411="shot 3", OR(AND(D411='club records'!$F$37, E411&gt;='club records'!$G$37), AND(D411='club records'!$F$38, E411&gt;='club records'!$G$38))), "CR", " ")</f>
        <v xml:space="preserve"> </v>
      </c>
      <c r="AH411" s="22" t="str">
        <f>IF(AND(A411="shot 4", OR(AND(D411='club records'!$F$39, E411&gt;='club records'!$G$39), AND(D411='club records'!$F$40, E411&gt;='club records'!$G$40))), "CR", " ")</f>
        <v xml:space="preserve"> </v>
      </c>
      <c r="AI411" s="22" t="str">
        <f>IF(AND(A411="70H", AND(D411='club records'!$J$6, E411&lt;='club records'!$K$6)), "CR", " ")</f>
        <v xml:space="preserve"> </v>
      </c>
      <c r="AJ411" s="22" t="str">
        <f>IF(AND(A411="75H", AND(D411='club records'!$J$7, E411&lt;='club records'!$K$7)), "CR", " ")</f>
        <v xml:space="preserve"> </v>
      </c>
      <c r="AK411" s="22" t="str">
        <f>IF(AND(A411="80H", AND(D411='club records'!$J$8, E411&lt;='club records'!$K$8)), "CR", " ")</f>
        <v xml:space="preserve"> </v>
      </c>
      <c r="AL411" s="22" t="str">
        <f>IF(AND(A411="100H", OR(AND(D411='club records'!$J$9, E411&lt;='club records'!$K$9), AND(D411='club records'!$J$10, E411&lt;='club records'!$K$10))), "CR", " ")</f>
        <v xml:space="preserve"> </v>
      </c>
      <c r="AM411" s="22" t="str">
        <f>IF(AND(A411="300H", AND(D411='club records'!$J$11, E411&lt;='club records'!$K$11)), "CR", " ")</f>
        <v xml:space="preserve"> </v>
      </c>
      <c r="AN411" s="22" t="str">
        <f>IF(AND(A411="400H", OR(AND(D411='club records'!$J$12, E411&lt;='club records'!$K$12), AND(D411='club records'!$J$13, E411&lt;='club records'!$K$13), AND(D411='club records'!$J$14, E411&lt;='club records'!$K$14))), "CR", " ")</f>
        <v xml:space="preserve"> </v>
      </c>
      <c r="AO411" s="22" t="str">
        <f>IF(AND(A411="1500SC", OR(AND(D411='club records'!$J$15, E411&lt;='club records'!$K$15), AND(D411='club records'!$J$16, E411&lt;='club records'!$K$16))), "CR", " ")</f>
        <v xml:space="preserve"> </v>
      </c>
      <c r="AP411" s="22" t="str">
        <f>IF(AND(A411="2000SC", OR(AND(D411='club records'!$J$18, E411&lt;='club records'!$K$18), AND(D411='club records'!$J$19, E411&lt;='club records'!$K$19))), "CR", " ")</f>
        <v xml:space="preserve"> </v>
      </c>
      <c r="AQ411" s="22" t="str">
        <f>IF(AND(A411="3000SC", AND(D411='club records'!$J$21, E411&lt;='club records'!$K$21)), "CR", " ")</f>
        <v xml:space="preserve"> </v>
      </c>
      <c r="AR411" s="21" t="str">
        <f>IF(AND(A411="4x100", OR(AND(D411='club records'!$N$1, E411&lt;='club records'!$O$1), AND(D411='club records'!$N$2, E411&lt;='club records'!$O$2), AND(D411='club records'!$N$3, E411&lt;='club records'!$O$3), AND(D411='club records'!$N$4, E411&lt;='club records'!$O$4), AND(D411='club records'!$N$5, E411&lt;='club records'!$O$5))), "CR", " ")</f>
        <v xml:space="preserve"> </v>
      </c>
      <c r="AS411" s="21" t="str">
        <f>IF(AND(A411="4x200", OR(AND(D411='club records'!$N$6, E411&lt;='club records'!$O$6), AND(D411='club records'!$N$7, E411&lt;='club records'!$O$7), AND(D411='club records'!$N$8, E411&lt;='club records'!$O$8), AND(D411='club records'!$N$9, E411&lt;='club records'!$O$9), AND(D411='club records'!$N$10, E411&lt;='club records'!$O$10))), "CR", " ")</f>
        <v xml:space="preserve"> </v>
      </c>
      <c r="AT411" s="21" t="str">
        <f>IF(AND(A411="4x300", OR(AND(D411='club records'!$N$11, E411&lt;='club records'!$O$11), AND(D411='club records'!$N$12, E411&lt;='club records'!$O$12))), "CR", " ")</f>
        <v xml:space="preserve"> </v>
      </c>
      <c r="AU411" s="21" t="str">
        <f>IF(AND(A411="4x400", OR(AND(D411='club records'!$N$13, E411&lt;='club records'!$O$13), AND(D411='club records'!$N$14, E411&lt;='club records'!$O$14), AND(D411='club records'!$N$15, E411&lt;='club records'!$O$15))), "CR", " ")</f>
        <v xml:space="preserve"> </v>
      </c>
      <c r="AV411" s="21" t="str">
        <f>IF(AND(A411="3x800", OR(AND(D411='club records'!$N$16, E411&lt;='club records'!$O$16), AND(D411='club records'!$N$17, E411&lt;='club records'!$O$17), AND(D411='club records'!$N$18, E411&lt;='club records'!$O$18), AND(D411='club records'!$N$19, E411&lt;='club records'!$O$19))), "CR", " ")</f>
        <v xml:space="preserve"> </v>
      </c>
      <c r="AW411" s="21" t="str">
        <f>IF(AND(A411="pentathlon", OR(AND(D411='club records'!$N$21, E411&gt;='club records'!$O$21), AND(D411='club records'!$N$22, E411&gt;='club records'!$O$22), AND(D411='club records'!$N$23, E411&gt;='club records'!$O$23), AND(D411='club records'!$N$24, E411&gt;='club records'!$O$24), AND(D411='club records'!$N$25, E411&gt;='club records'!$O$25))), "CR", " ")</f>
        <v xml:space="preserve"> </v>
      </c>
      <c r="AX411" s="21" t="str">
        <f>IF(AND(A411="heptathlon", OR(AND(D411='club records'!$N$26, E411&gt;='club records'!$O$26), AND(D411='club records'!$N$27, E411&gt;='club records'!$O$27), AND(D411='club records'!$N$28, E411&gt;='club records'!$O$28), )), "CR", " ")</f>
        <v xml:space="preserve"> </v>
      </c>
    </row>
    <row r="412" spans="1:50" ht="15" x14ac:dyDescent="0.25">
      <c r="A412" s="2" t="s">
        <v>175</v>
      </c>
      <c r="B412" s="2" t="s">
        <v>228</v>
      </c>
      <c r="C412" s="2" t="s">
        <v>338</v>
      </c>
      <c r="D412" s="13" t="s">
        <v>47</v>
      </c>
      <c r="E412" s="14">
        <v>33.450000000000003</v>
      </c>
      <c r="F412" s="19">
        <v>39903</v>
      </c>
      <c r="G412" s="2" t="s">
        <v>294</v>
      </c>
      <c r="H412" s="2" t="s">
        <v>295</v>
      </c>
      <c r="I412" s="20" t="str">
        <f>IF(OR(K412="CR", J412="CR", L412="CR", M412="CR", N412="CR", O412="CR", P412="CR", Q412="CR", R412="CR", S412="CR",T412="CR", U412="CR", V412="CR", W412="CR", X412="CR", Y412="CR", Z412="CR", AA412="CR", AB412="CR", AC412="CR", AD412="CR", AE412="CR", AF412="CR", AG412="CR", AH412="CR", AI412="CR", AJ412="CR", AK412="CR", AL412="CR", AM412="CR", AN412="CR", AO412="CR", AP412="CR", AQ412="CR", AR412="CR", AS412="CR", AT412="CR", AU412="CR", AV412="CR", AW412="CR", AX412="CR"), "***CLUB RECORD***", "")</f>
        <v/>
      </c>
      <c r="J412" s="21" t="str">
        <f>IF(AND(A412=100, OR(AND(D412='club records'!$B$6, E412&lt;='club records'!$C$6), AND(D412='club records'!$B$7, E412&lt;='club records'!$C$7), AND(D412='club records'!$B$8, E412&lt;='club records'!$C$8), AND(D412='club records'!$B$9, E412&lt;='club records'!$C$9), AND(D412='club records'!$B$10, E412&lt;='club records'!$C$10))),"CR"," ")</f>
        <v xml:space="preserve"> </v>
      </c>
      <c r="K412" s="21" t="str">
        <f>IF(AND(A412=200, OR(AND(D412='club records'!$B$11, E412&lt;='club records'!$C$11), AND(D412='club records'!$B$12, E412&lt;='club records'!$C$12), AND(D412='club records'!$B$13, E412&lt;='club records'!$C$13), AND(D412='club records'!$B$14, E412&lt;='club records'!$C$14), AND(D412='club records'!$B$15, E412&lt;='club records'!$C$15))),"CR"," ")</f>
        <v xml:space="preserve"> </v>
      </c>
      <c r="L412" s="21" t="str">
        <f>IF(AND(A412=300, OR(AND(D412='club records'!$B$16, E412&lt;='club records'!$C$16), AND(D412='club records'!$B$17, E412&lt;='club records'!$C$17))),"CR"," ")</f>
        <v xml:space="preserve"> </v>
      </c>
      <c r="M412" s="21" t="str">
        <f>IF(AND(A412=400, OR(AND(D412='club records'!$B$19, E412&lt;='club records'!$C$19), AND(D412='club records'!$B$20, E412&lt;='club records'!$C$20), AND(D412='club records'!$B$21, E412&lt;='club records'!$C$21))),"CR"," ")</f>
        <v xml:space="preserve"> </v>
      </c>
      <c r="N412" s="21" t="str">
        <f>IF(AND(A412=800, OR(AND(D412='club records'!$B$22, E412&lt;='club records'!$C$22), AND(D412='club records'!$B$23, E412&lt;='club records'!$C$23), AND(D412='club records'!$B$24, E412&lt;='club records'!$C$24), AND(D412='club records'!$B$25, E412&lt;='club records'!$C$25), AND(D412='club records'!$B$26, E412&lt;='club records'!$C$26))),"CR"," ")</f>
        <v xml:space="preserve"> </v>
      </c>
      <c r="O412" s="21" t="str">
        <f>IF(AND(A412=1200, AND(D412='club records'!$B$28, E412&lt;='club records'!$C$28)),"CR"," ")</f>
        <v xml:space="preserve"> </v>
      </c>
      <c r="P412" s="21" t="str">
        <f>IF(AND(A412=1500, OR(AND(D412='club records'!$B$29, E412&lt;='club records'!$C$29), AND(D412='club records'!$B$30, E412&lt;='club records'!$C$30), AND(D412='club records'!$B$31, E412&lt;='club records'!$C$31), AND(D412='club records'!$B$32, E412&lt;='club records'!$C$32), AND(D412='club records'!$B$33, E412&lt;='club records'!$C$33))),"CR"," ")</f>
        <v xml:space="preserve"> </v>
      </c>
      <c r="Q412" s="21" t="str">
        <f>IF(AND(A412="1M", AND(D412='club records'!$B$37,E412&lt;='club records'!$C$37)),"CR"," ")</f>
        <v xml:space="preserve"> </v>
      </c>
      <c r="R412" s="21" t="str">
        <f>IF(AND(A412=3000, OR(AND(D412='club records'!$B$39, E412&lt;='club records'!$C$39), AND(D412='club records'!$B$40, E412&lt;='club records'!$C$40), AND(D412='club records'!$B$41, E412&lt;='club records'!$C$41))),"CR"," ")</f>
        <v xml:space="preserve"> </v>
      </c>
      <c r="S412" s="21" t="str">
        <f>IF(AND(A412=5000, OR(AND(D412='club records'!$B$42, E412&lt;='club records'!$C$42), AND(D412='club records'!$B$43, E412&lt;='club records'!$C$43))),"CR"," ")</f>
        <v xml:space="preserve"> </v>
      </c>
      <c r="T412" s="21" t="str">
        <f>IF(AND(A412=10000, OR(AND(D412='club records'!$B$44, E412&lt;='club records'!$C$44), AND(D412='club records'!$B$45, E412&lt;='club records'!$C$45))),"CR"," ")</f>
        <v xml:space="preserve"> </v>
      </c>
      <c r="U412" s="22" t="str">
        <f>IF(AND(A412="high jump", OR(AND(D412='club records'!$F$1, E412&gt;='club records'!$G$1), AND(D412='club records'!$F$2, E412&gt;='club records'!$G$2), AND(D412='club records'!$F$3, E412&gt;='club records'!$G$3),AND(D412='club records'!$F$4, E412&gt;='club records'!$G$4), AND(D412='club records'!$F$5, E412&gt;='club records'!$G$5))), "CR", " ")</f>
        <v xml:space="preserve"> </v>
      </c>
      <c r="V412" s="22" t="str">
        <f>IF(AND(A412="long jump", OR(AND(D412='club records'!$F$6, E412&gt;='club records'!$G$6), AND(D412='club records'!$F$7, E412&gt;='club records'!$G$7), AND(D412='club records'!$F$8, E412&gt;='club records'!$G$8), AND(D412='club records'!$F$9, E412&gt;='club records'!$G$9), AND(D412='club records'!$F$10, E412&gt;='club records'!$G$10))), "CR", " ")</f>
        <v xml:space="preserve"> </v>
      </c>
      <c r="W412" s="22" t="str">
        <f>IF(AND(A412="triple jump", OR(AND(D412='club records'!$F$11, E412&gt;='club records'!$G$11), AND(D412='club records'!$F$12, E412&gt;='club records'!$G$12), AND(D412='club records'!$F$13, E412&gt;='club records'!$G$13), AND(D412='club records'!$F$14, E412&gt;='club records'!$G$14), AND(D412='club records'!$F$15, E412&gt;='club records'!$G$15))), "CR", " ")</f>
        <v xml:space="preserve"> </v>
      </c>
      <c r="X412" s="22" t="str">
        <f>IF(AND(A412="pole vault", OR(AND(D412='club records'!$F$16, E412&gt;='club records'!$G$16), AND(D412='club records'!$F$17, E412&gt;='club records'!$G$17), AND(D412='club records'!$F$18, E412&gt;='club records'!$G$18), AND(D412='club records'!$F$19, E412&gt;='club records'!$G$19), AND(D412='club records'!$F$20, E412&gt;='club records'!$G$20))), "CR", " ")</f>
        <v xml:space="preserve"> </v>
      </c>
      <c r="Y412" s="22" t="str">
        <f>IF(AND(A412="discus 0.75", AND(D412='club records'!$F$21, E412&gt;='club records'!$G$21)), "CR", " ")</f>
        <v xml:space="preserve"> </v>
      </c>
      <c r="Z412" s="22" t="str">
        <f>IF(AND(A412="discus 1", OR(AND(D412='club records'!$F$22, E412&gt;='club records'!$G$22), AND(D412='club records'!$F$23, E412&gt;='club records'!$G$23), AND(D412='club records'!$F$24, E412&gt;='club records'!$G$24), AND(D412='club records'!$F$25, E412&gt;='club records'!$G$25))), "CR", " ")</f>
        <v xml:space="preserve"> </v>
      </c>
      <c r="AA412" s="22" t="str">
        <f>IF(AND(A412="hammer 3", OR(AND(D412='club records'!$F$26, E412&gt;='club records'!$G$26), AND(D412='club records'!$F$27, E412&gt;='club records'!$G$27), AND(D412='club records'!$F$28, E412&gt;='club records'!$G$28))), "CR", " ")</f>
        <v xml:space="preserve"> </v>
      </c>
      <c r="AB412" s="22" t="str">
        <f>IF(AND(A412="hammer 4", OR(AND(D412='club records'!$F$29, E412&gt;='club records'!$G$29), AND(D412='club records'!$F$30, E412&gt;='club records'!$G$30))), "CR", " ")</f>
        <v xml:space="preserve"> </v>
      </c>
      <c r="AC412" s="22" t="str">
        <f>IF(AND(A412="javelin 400", AND(D412='club records'!$F$31, E412&gt;='club records'!$G$31)), "CR", " ")</f>
        <v xml:space="preserve"> </v>
      </c>
      <c r="AD412" s="22" t="str">
        <f>IF(AND(A412="javelin 500", OR(AND(D412='club records'!$F$32, E412&gt;='club records'!$G$32), AND(D412='club records'!$F$33, E412&gt;='club records'!$G$33))), "CR", " ")</f>
        <v xml:space="preserve"> </v>
      </c>
      <c r="AE412" s="22" t="str">
        <f>IF(AND(A412="javelin 600", OR(AND(D412='club records'!$F$34, E412&gt;='club records'!$G$34), AND(D412='club records'!$F$35, E412&gt;='club records'!$G$35))), "CR", " ")</f>
        <v xml:space="preserve"> </v>
      </c>
      <c r="AF412" s="22" t="str">
        <f>IF(AND(A412="shot 2.72", AND(D412='club records'!$F$36, E412&gt;='club records'!$G$36)), "CR", " ")</f>
        <v xml:space="preserve"> </v>
      </c>
      <c r="AG412" s="22" t="str">
        <f>IF(AND(A412="shot 3", OR(AND(D412='club records'!$F$37, E412&gt;='club records'!$G$37), AND(D412='club records'!$F$38, E412&gt;='club records'!$G$38))), "CR", " ")</f>
        <v xml:space="preserve"> </v>
      </c>
      <c r="AH412" s="22" t="str">
        <f>IF(AND(A412="shot 4", OR(AND(D412='club records'!$F$39, E412&gt;='club records'!$G$39), AND(D412='club records'!$F$40, E412&gt;='club records'!$G$40))), "CR", " ")</f>
        <v xml:space="preserve"> </v>
      </c>
      <c r="AI412" s="22" t="str">
        <f>IF(AND(A412="70H", AND(D412='club records'!$J$6, E412&lt;='club records'!$K$6)), "CR", " ")</f>
        <v xml:space="preserve"> </v>
      </c>
      <c r="AJ412" s="22" t="str">
        <f>IF(AND(A412="75H", AND(D412='club records'!$J$7, E412&lt;='club records'!$K$7)), "CR", " ")</f>
        <v xml:space="preserve"> </v>
      </c>
      <c r="AK412" s="22" t="str">
        <f>IF(AND(A412="80H", AND(D412='club records'!$J$8, E412&lt;='club records'!$K$8)), "CR", " ")</f>
        <v xml:space="preserve"> </v>
      </c>
      <c r="AL412" s="22" t="str">
        <f>IF(AND(A412="100H", OR(AND(D412='club records'!$J$9, E412&lt;='club records'!$K$9), AND(D412='club records'!$J$10, E412&lt;='club records'!$K$10))), "CR", " ")</f>
        <v xml:space="preserve"> </v>
      </c>
      <c r="AM412" s="22" t="str">
        <f>IF(AND(A412="300H", AND(D412='club records'!$J$11, E412&lt;='club records'!$K$11)), "CR", " ")</f>
        <v xml:space="preserve"> </v>
      </c>
      <c r="AN412" s="22" t="str">
        <f>IF(AND(A412="400H", OR(AND(D412='club records'!$J$12, E412&lt;='club records'!$K$12), AND(D412='club records'!$J$13, E412&lt;='club records'!$K$13), AND(D412='club records'!$J$14, E412&lt;='club records'!$K$14))), "CR", " ")</f>
        <v xml:space="preserve"> </v>
      </c>
      <c r="AO412" s="22" t="str">
        <f>IF(AND(A412="1500SC", OR(AND(D412='club records'!$J$15, E412&lt;='club records'!$K$15), AND(D412='club records'!$J$16, E412&lt;='club records'!$K$16))), "CR", " ")</f>
        <v xml:space="preserve"> </v>
      </c>
      <c r="AP412" s="22" t="str">
        <f>IF(AND(A412="2000SC", OR(AND(D412='club records'!$J$18, E412&lt;='club records'!$K$18), AND(D412='club records'!$J$19, E412&lt;='club records'!$K$19))), "CR", " ")</f>
        <v xml:space="preserve"> </v>
      </c>
      <c r="AQ412" s="22" t="str">
        <f>IF(AND(A412="3000SC", AND(D412='club records'!$J$21, E412&lt;='club records'!$K$21)), "CR", " ")</f>
        <v xml:space="preserve"> </v>
      </c>
      <c r="AR412" s="21" t="str">
        <f>IF(AND(A412="4x100", OR(AND(D412='club records'!$N$1, E412&lt;='club records'!$O$1), AND(D412='club records'!$N$2, E412&lt;='club records'!$O$2), AND(D412='club records'!$N$3, E412&lt;='club records'!$O$3), AND(D412='club records'!$N$4, E412&lt;='club records'!$O$4), AND(D412='club records'!$N$5, E412&lt;='club records'!$O$5))), "CR", " ")</f>
        <v xml:space="preserve"> </v>
      </c>
      <c r="AS412" s="21" t="str">
        <f>IF(AND(A412="4x200", OR(AND(D412='club records'!$N$6, E412&lt;='club records'!$O$6), AND(D412='club records'!$N$7, E412&lt;='club records'!$O$7), AND(D412='club records'!$N$8, E412&lt;='club records'!$O$8), AND(D412='club records'!$N$9, E412&lt;='club records'!$O$9), AND(D412='club records'!$N$10, E412&lt;='club records'!$O$10))), "CR", " ")</f>
        <v xml:space="preserve"> </v>
      </c>
      <c r="AT412" s="21" t="str">
        <f>IF(AND(A412="4x300", OR(AND(D412='club records'!$N$11, E412&lt;='club records'!$O$11), AND(D412='club records'!$N$12, E412&lt;='club records'!$O$12))), "CR", " ")</f>
        <v xml:space="preserve"> </v>
      </c>
      <c r="AU412" s="21" t="str">
        <f>IF(AND(A412="4x400", OR(AND(D412='club records'!$N$13, E412&lt;='club records'!$O$13), AND(D412='club records'!$N$14, E412&lt;='club records'!$O$14), AND(D412='club records'!$N$15, E412&lt;='club records'!$O$15))), "CR", " ")</f>
        <v xml:space="preserve"> </v>
      </c>
      <c r="AV412" s="21" t="str">
        <f>IF(AND(A412="3x800", OR(AND(D412='club records'!$N$16, E412&lt;='club records'!$O$16), AND(D412='club records'!$N$17, E412&lt;='club records'!$O$17), AND(D412='club records'!$N$18, E412&lt;='club records'!$O$18), AND(D412='club records'!$N$19, E412&lt;='club records'!$O$19))), "CR", " ")</f>
        <v xml:space="preserve"> </v>
      </c>
      <c r="AW412" s="21" t="str">
        <f>IF(AND(A412="pentathlon", OR(AND(D412='club records'!$N$21, E412&gt;='club records'!$O$21), AND(D412='club records'!$N$22, E412&gt;='club records'!$O$22), AND(D412='club records'!$N$23, E412&gt;='club records'!$O$23), AND(D412='club records'!$N$24, E412&gt;='club records'!$O$24), AND(D412='club records'!$N$25, E412&gt;='club records'!$O$25))), "CR", " ")</f>
        <v xml:space="preserve"> </v>
      </c>
      <c r="AX412" s="21" t="str">
        <f>IF(AND(A412="heptathlon", OR(AND(D412='club records'!$N$26, E412&gt;='club records'!$O$26), AND(D412='club records'!$N$27, E412&gt;='club records'!$O$27), AND(D412='club records'!$N$28, E412&gt;='club records'!$O$28), )), "CR", " ")</f>
        <v xml:space="preserve"> </v>
      </c>
    </row>
    <row r="413" spans="1:50" ht="15" x14ac:dyDescent="0.25">
      <c r="A413" s="2" t="s">
        <v>175</v>
      </c>
      <c r="B413" s="2" t="s">
        <v>111</v>
      </c>
      <c r="C413" s="2" t="s">
        <v>112</v>
      </c>
      <c r="D413" s="13" t="s">
        <v>47</v>
      </c>
      <c r="E413" s="14">
        <v>36.799999999999997</v>
      </c>
      <c r="F413" s="23">
        <v>43632</v>
      </c>
      <c r="G413" s="2" t="s">
        <v>415</v>
      </c>
      <c r="H413" s="2" t="s">
        <v>452</v>
      </c>
      <c r="I413" s="20" t="str">
        <f>IF(OR(K413="CR", J413="CR", L413="CR", M413="CR", N413="CR", O413="CR", P413="CR", Q413="CR", R413="CR", S413="CR",T413="CR", U413="CR", V413="CR", W413="CR", X413="CR", Y413="CR", Z413="CR", AA413="CR", AB413="CR", AC413="CR", AD413="CR", AE413="CR", AF413="CR", AG413="CR", AH413="CR", AI413="CR", AJ413="CR", AK413="CR", AL413="CR", AM413="CR", AN413="CR", AO413="CR", AP413="CR", AQ413="CR", AR413="CR", AS413="CR", AT413="CR", AU413="CR", AV413="CR", AW413="CR", AX413="CR"), "***CLUB RECORD***", "")</f>
        <v/>
      </c>
      <c r="J413" s="21" t="str">
        <f>IF(AND(A413=100, OR(AND(D413='club records'!$B$6, E413&lt;='club records'!$C$6), AND(D413='club records'!$B$7, E413&lt;='club records'!$C$7), AND(D413='club records'!$B$8, E413&lt;='club records'!$C$8), AND(D413='club records'!$B$9, E413&lt;='club records'!$C$9), AND(D413='club records'!$B$10, E413&lt;='club records'!$C$10))),"CR"," ")</f>
        <v xml:space="preserve"> </v>
      </c>
      <c r="K413" s="21" t="str">
        <f>IF(AND(A413=200, OR(AND(D413='club records'!$B$11, E413&lt;='club records'!$C$11), AND(D413='club records'!$B$12, E413&lt;='club records'!$C$12), AND(D413='club records'!$B$13, E413&lt;='club records'!$C$13), AND(D413='club records'!$B$14, E413&lt;='club records'!$C$14), AND(D413='club records'!$B$15, E413&lt;='club records'!$C$15))),"CR"," ")</f>
        <v xml:space="preserve"> </v>
      </c>
      <c r="L413" s="21" t="str">
        <f>IF(AND(A413=300, OR(AND(D413='club records'!$B$16, E413&lt;='club records'!$C$16), AND(D413='club records'!$B$17, E413&lt;='club records'!$C$17))),"CR"," ")</f>
        <v xml:space="preserve"> </v>
      </c>
      <c r="M413" s="21" t="str">
        <f>IF(AND(A413=400, OR(AND(D413='club records'!$B$19, E413&lt;='club records'!$C$19), AND(D413='club records'!$B$20, E413&lt;='club records'!$C$20), AND(D413='club records'!$B$21, E413&lt;='club records'!$C$21))),"CR"," ")</f>
        <v xml:space="preserve"> </v>
      </c>
      <c r="N413" s="21" t="str">
        <f>IF(AND(A413=800, OR(AND(D413='club records'!$B$22, E413&lt;='club records'!$C$22), AND(D413='club records'!$B$23, E413&lt;='club records'!$C$23), AND(D413='club records'!$B$24, E413&lt;='club records'!$C$24), AND(D413='club records'!$B$25, E413&lt;='club records'!$C$25), AND(D413='club records'!$B$26, E413&lt;='club records'!$C$26))),"CR"," ")</f>
        <v xml:space="preserve"> </v>
      </c>
      <c r="O413" s="21" t="str">
        <f>IF(AND(A413=1200, AND(D413='club records'!$B$28, E413&lt;='club records'!$C$28)),"CR"," ")</f>
        <v xml:space="preserve"> </v>
      </c>
      <c r="P413" s="21" t="str">
        <f>IF(AND(A413=1500, OR(AND(D413='club records'!$B$29, E413&lt;='club records'!$C$29), AND(D413='club records'!$B$30, E413&lt;='club records'!$C$30), AND(D413='club records'!$B$31, E413&lt;='club records'!$C$31), AND(D413='club records'!$B$32, E413&lt;='club records'!$C$32), AND(D413='club records'!$B$33, E413&lt;='club records'!$C$33))),"CR"," ")</f>
        <v xml:space="preserve"> </v>
      </c>
      <c r="Q413" s="21" t="str">
        <f>IF(AND(A413="1M", AND(D413='club records'!$B$37,E413&lt;='club records'!$C$37)),"CR"," ")</f>
        <v xml:space="preserve"> </v>
      </c>
      <c r="R413" s="21" t="str">
        <f>IF(AND(A413=3000, OR(AND(D413='club records'!$B$39, E413&lt;='club records'!$C$39), AND(D413='club records'!$B$40, E413&lt;='club records'!$C$40), AND(D413='club records'!$B$41, E413&lt;='club records'!$C$41))),"CR"," ")</f>
        <v xml:space="preserve"> </v>
      </c>
      <c r="S413" s="21" t="str">
        <f>IF(AND(A413=5000, OR(AND(D413='club records'!$B$42, E413&lt;='club records'!$C$42), AND(D413='club records'!$B$43, E413&lt;='club records'!$C$43))),"CR"," ")</f>
        <v xml:space="preserve"> </v>
      </c>
      <c r="T413" s="21" t="str">
        <f>IF(AND(A413=10000, OR(AND(D413='club records'!$B$44, E413&lt;='club records'!$C$44), AND(D413='club records'!$B$45, E413&lt;='club records'!$C$45))),"CR"," ")</f>
        <v xml:space="preserve"> </v>
      </c>
      <c r="U413" s="22" t="str">
        <f>IF(AND(A413="high jump", OR(AND(D413='club records'!$F$1, E413&gt;='club records'!$G$1), AND(D413='club records'!$F$2, E413&gt;='club records'!$G$2), AND(D413='club records'!$F$3, E413&gt;='club records'!$G$3),AND(D413='club records'!$F$4, E413&gt;='club records'!$G$4), AND(D413='club records'!$F$5, E413&gt;='club records'!$G$5))), "CR", " ")</f>
        <v xml:space="preserve"> </v>
      </c>
      <c r="V413" s="22" t="str">
        <f>IF(AND(A413="long jump", OR(AND(D413='club records'!$F$6, E413&gt;='club records'!$G$6), AND(D413='club records'!$F$7, E413&gt;='club records'!$G$7), AND(D413='club records'!$F$8, E413&gt;='club records'!$G$8), AND(D413='club records'!$F$9, E413&gt;='club records'!$G$9), AND(D413='club records'!$F$10, E413&gt;='club records'!$G$10))), "CR", " ")</f>
        <v xml:space="preserve"> </v>
      </c>
      <c r="W413" s="22" t="str">
        <f>IF(AND(A413="triple jump", OR(AND(D413='club records'!$F$11, E413&gt;='club records'!$G$11), AND(D413='club records'!$F$12, E413&gt;='club records'!$G$12), AND(D413='club records'!$F$13, E413&gt;='club records'!$G$13), AND(D413='club records'!$F$14, E413&gt;='club records'!$G$14), AND(D413='club records'!$F$15, E413&gt;='club records'!$G$15))), "CR", " ")</f>
        <v xml:space="preserve"> </v>
      </c>
      <c r="X413" s="22" t="str">
        <f>IF(AND(A413="pole vault", OR(AND(D413='club records'!$F$16, E413&gt;='club records'!$G$16), AND(D413='club records'!$F$17, E413&gt;='club records'!$G$17), AND(D413='club records'!$F$18, E413&gt;='club records'!$G$18), AND(D413='club records'!$F$19, E413&gt;='club records'!$G$19), AND(D413='club records'!$F$20, E413&gt;='club records'!$G$20))), "CR", " ")</f>
        <v xml:space="preserve"> </v>
      </c>
      <c r="Y413" s="22" t="str">
        <f>IF(AND(A413="discus 0.75", AND(D413='club records'!$F$21, E413&gt;='club records'!$G$21)), "CR", " ")</f>
        <v xml:space="preserve"> </v>
      </c>
      <c r="Z413" s="22" t="str">
        <f>IF(AND(A413="discus 1", OR(AND(D413='club records'!$F$22, E413&gt;='club records'!$G$22), AND(D413='club records'!$F$23, E413&gt;='club records'!$G$23), AND(D413='club records'!$F$24, E413&gt;='club records'!$G$24), AND(D413='club records'!$F$25, E413&gt;='club records'!$G$25))), "CR", " ")</f>
        <v xml:space="preserve"> </v>
      </c>
      <c r="AA413" s="22" t="str">
        <f>IF(AND(A413="hammer 3", OR(AND(D413='club records'!$F$26, E413&gt;='club records'!$G$26), AND(D413='club records'!$F$27, E413&gt;='club records'!$G$27), AND(D413='club records'!$F$28, E413&gt;='club records'!$G$28))), "CR", " ")</f>
        <v xml:space="preserve"> </v>
      </c>
      <c r="AB413" s="22" t="str">
        <f>IF(AND(A413="hammer 4", OR(AND(D413='club records'!$F$29, E413&gt;='club records'!$G$29), AND(D413='club records'!$F$30, E413&gt;='club records'!$G$30))), "CR", " ")</f>
        <v xml:space="preserve"> </v>
      </c>
      <c r="AC413" s="22" t="str">
        <f>IF(AND(A413="javelin 400", AND(D413='club records'!$F$31, E413&gt;='club records'!$G$31)), "CR", " ")</f>
        <v xml:space="preserve"> </v>
      </c>
      <c r="AD413" s="22" t="str">
        <f>IF(AND(A413="javelin 500", OR(AND(D413='club records'!$F$32, E413&gt;='club records'!$G$32), AND(D413='club records'!$F$33, E413&gt;='club records'!$G$33))), "CR", " ")</f>
        <v xml:space="preserve"> </v>
      </c>
      <c r="AE413" s="22" t="str">
        <f>IF(AND(A413="javelin 600", OR(AND(D413='club records'!$F$34, E413&gt;='club records'!$G$34), AND(D413='club records'!$F$35, E413&gt;='club records'!$G$35))), "CR", " ")</f>
        <v xml:space="preserve"> </v>
      </c>
      <c r="AF413" s="22" t="str">
        <f>IF(AND(A413="shot 2.72", AND(D413='club records'!$F$36, E413&gt;='club records'!$G$36)), "CR", " ")</f>
        <v xml:space="preserve"> </v>
      </c>
      <c r="AG413" s="22" t="str">
        <f>IF(AND(A413="shot 3", OR(AND(D413='club records'!$F$37, E413&gt;='club records'!$G$37), AND(D413='club records'!$F$38, E413&gt;='club records'!$G$38))), "CR", " ")</f>
        <v xml:space="preserve"> </v>
      </c>
      <c r="AH413" s="22" t="str">
        <f>IF(AND(A413="shot 4", OR(AND(D413='club records'!$F$39, E413&gt;='club records'!$G$39), AND(D413='club records'!$F$40, E413&gt;='club records'!$G$40))), "CR", " ")</f>
        <v xml:space="preserve"> </v>
      </c>
      <c r="AI413" s="22" t="str">
        <f>IF(AND(A413="70H", AND(D413='club records'!$J$6, E413&lt;='club records'!$K$6)), "CR", " ")</f>
        <v xml:space="preserve"> </v>
      </c>
      <c r="AJ413" s="22" t="str">
        <f>IF(AND(A413="75H", AND(D413='club records'!$J$7, E413&lt;='club records'!$K$7)), "CR", " ")</f>
        <v xml:space="preserve"> </v>
      </c>
      <c r="AK413" s="22" t="str">
        <f>IF(AND(A413="80H", AND(D413='club records'!$J$8, E413&lt;='club records'!$K$8)), "CR", " ")</f>
        <v xml:space="preserve"> </v>
      </c>
      <c r="AL413" s="22" t="str">
        <f>IF(AND(A413="100H", OR(AND(D413='club records'!$J$9, E413&lt;='club records'!$K$9), AND(D413='club records'!$J$10, E413&lt;='club records'!$K$10))), "CR", " ")</f>
        <v xml:space="preserve"> </v>
      </c>
      <c r="AM413" s="22" t="str">
        <f>IF(AND(A413="300H", AND(D413='club records'!$J$11, E413&lt;='club records'!$K$11)), "CR", " ")</f>
        <v xml:space="preserve"> </v>
      </c>
      <c r="AN413" s="22" t="str">
        <f>IF(AND(A413="400H", OR(AND(D413='club records'!$J$12, E413&lt;='club records'!$K$12), AND(D413='club records'!$J$13, E413&lt;='club records'!$K$13), AND(D413='club records'!$J$14, E413&lt;='club records'!$K$14))), "CR", " ")</f>
        <v xml:space="preserve"> </v>
      </c>
      <c r="AO413" s="22" t="str">
        <f>IF(AND(A413="1500SC", OR(AND(D413='club records'!$J$15, E413&lt;='club records'!$K$15), AND(D413='club records'!$J$16, E413&lt;='club records'!$K$16))), "CR", " ")</f>
        <v xml:space="preserve"> </v>
      </c>
      <c r="AP413" s="22" t="str">
        <f>IF(AND(A413="2000SC", OR(AND(D413='club records'!$J$18, E413&lt;='club records'!$K$18), AND(D413='club records'!$J$19, E413&lt;='club records'!$K$19))), "CR", " ")</f>
        <v xml:space="preserve"> </v>
      </c>
      <c r="AQ413" s="22" t="str">
        <f>IF(AND(A413="3000SC", AND(D413='club records'!$J$21, E413&lt;='club records'!$K$21)), "CR", " ")</f>
        <v xml:space="preserve"> </v>
      </c>
      <c r="AR413" s="21" t="str">
        <f>IF(AND(A413="4x100", OR(AND(D413='club records'!$N$1, E413&lt;='club records'!$O$1), AND(D413='club records'!$N$2, E413&lt;='club records'!$O$2), AND(D413='club records'!$N$3, E413&lt;='club records'!$O$3), AND(D413='club records'!$N$4, E413&lt;='club records'!$O$4), AND(D413='club records'!$N$5, E413&lt;='club records'!$O$5))), "CR", " ")</f>
        <v xml:space="preserve"> </v>
      </c>
      <c r="AS413" s="21" t="str">
        <f>IF(AND(A413="4x200", OR(AND(D413='club records'!$N$6, E413&lt;='club records'!$O$6), AND(D413='club records'!$N$7, E413&lt;='club records'!$O$7), AND(D413='club records'!$N$8, E413&lt;='club records'!$O$8), AND(D413='club records'!$N$9, E413&lt;='club records'!$O$9), AND(D413='club records'!$N$10, E413&lt;='club records'!$O$10))), "CR", " ")</f>
        <v xml:space="preserve"> </v>
      </c>
      <c r="AT413" s="21" t="str">
        <f>IF(AND(A413="4x300", OR(AND(D413='club records'!$N$11, E413&lt;='club records'!$O$11), AND(D413='club records'!$N$12, E413&lt;='club records'!$O$12))), "CR", " ")</f>
        <v xml:space="preserve"> </v>
      </c>
      <c r="AU413" s="21" t="str">
        <f>IF(AND(A413="4x400", OR(AND(D413='club records'!$N$13, E413&lt;='club records'!$O$13), AND(D413='club records'!$N$14, E413&lt;='club records'!$O$14), AND(D413='club records'!$N$15, E413&lt;='club records'!$O$15))), "CR", " ")</f>
        <v xml:space="preserve"> </v>
      </c>
      <c r="AV413" s="21" t="str">
        <f>IF(AND(A413="3x800", OR(AND(D413='club records'!$N$16, E413&lt;='club records'!$O$16), AND(D413='club records'!$N$17, E413&lt;='club records'!$O$17), AND(D413='club records'!$N$18, E413&lt;='club records'!$O$18), AND(D413='club records'!$N$19, E413&lt;='club records'!$O$19))), "CR", " ")</f>
        <v xml:space="preserve"> </v>
      </c>
      <c r="AW413" s="21" t="str">
        <f>IF(AND(A413="pentathlon", OR(AND(D413='club records'!$N$21, E413&gt;='club records'!$O$21), AND(D413='club records'!$N$22, E413&gt;='club records'!$O$22), AND(D413='club records'!$N$23, E413&gt;='club records'!$O$23), AND(D413='club records'!$N$24, E413&gt;='club records'!$O$24), AND(D413='club records'!$N$25, E413&gt;='club records'!$O$25))), "CR", " ")</f>
        <v xml:space="preserve"> </v>
      </c>
      <c r="AX413" s="21" t="str">
        <f>IF(AND(A413="heptathlon", OR(AND(D413='club records'!$N$26, E413&gt;='club records'!$O$26), AND(D413='club records'!$N$27, E413&gt;='club records'!$O$27), AND(D413='club records'!$N$28, E413&gt;='club records'!$O$28), )), "CR", " ")</f>
        <v xml:space="preserve"> </v>
      </c>
    </row>
    <row r="414" spans="1:50" ht="15" x14ac:dyDescent="0.25">
      <c r="A414" s="2" t="s">
        <v>42</v>
      </c>
      <c r="B414" s="2" t="s">
        <v>62</v>
      </c>
      <c r="C414" s="2" t="s">
        <v>1</v>
      </c>
      <c r="D414" s="13" t="s">
        <v>47</v>
      </c>
      <c r="E414" s="14">
        <v>4.55</v>
      </c>
      <c r="F414" s="19">
        <v>43590</v>
      </c>
      <c r="G414" s="2" t="s">
        <v>339</v>
      </c>
      <c r="H414" s="2" t="s">
        <v>349</v>
      </c>
      <c r="I414" s="20" t="str">
        <f>IF(OR(K414="CR", J414="CR", L414="CR", M414="CR", N414="CR", O414="CR", P414="CR", Q414="CR", R414="CR", S414="CR",T414="CR", U414="CR", V414="CR", W414="CR", X414="CR", Y414="CR", Z414="CR", AA414="CR", AB414="CR", AC414="CR", AD414="CR", AE414="CR", AF414="CR", AG414="CR", AH414="CR", AI414="CR", AJ414="CR", AK414="CR", AL414="CR", AM414="CR", AN414="CR", AO414="CR", AP414="CR", AQ414="CR", AR414="CR", AS414="CR", AT414="CR", AU414="CR", AV414="CR", AW414="CR", AX414="CR"), "***CLUB RECORD***", "")</f>
        <v/>
      </c>
      <c r="J414" s="21" t="str">
        <f>IF(AND(A414=100, OR(AND(D414='club records'!$B$6, E414&lt;='club records'!$C$6), AND(D414='club records'!$B$7, E414&lt;='club records'!$C$7), AND(D414='club records'!$B$8, E414&lt;='club records'!$C$8), AND(D414='club records'!$B$9, E414&lt;='club records'!$C$9), AND(D414='club records'!$B$10, E414&lt;='club records'!$C$10))),"CR"," ")</f>
        <v xml:space="preserve"> </v>
      </c>
      <c r="K414" s="21" t="str">
        <f>IF(AND(A414=200, OR(AND(D414='club records'!$B$11, E414&lt;='club records'!$C$11), AND(D414='club records'!$B$12, E414&lt;='club records'!$C$12), AND(D414='club records'!$B$13, E414&lt;='club records'!$C$13), AND(D414='club records'!$B$14, E414&lt;='club records'!$C$14), AND(D414='club records'!$B$15, E414&lt;='club records'!$C$15))),"CR"," ")</f>
        <v xml:space="preserve"> </v>
      </c>
      <c r="L414" s="21" t="str">
        <f>IF(AND(A414=300, OR(AND(D414='club records'!$B$16, E414&lt;='club records'!$C$16), AND(D414='club records'!$B$17, E414&lt;='club records'!$C$17))),"CR"," ")</f>
        <v xml:space="preserve"> </v>
      </c>
      <c r="M414" s="21" t="str">
        <f>IF(AND(A414=400, OR(AND(D414='club records'!$B$19, E414&lt;='club records'!$C$19), AND(D414='club records'!$B$20, E414&lt;='club records'!$C$20), AND(D414='club records'!$B$21, E414&lt;='club records'!$C$21))),"CR"," ")</f>
        <v xml:space="preserve"> </v>
      </c>
      <c r="N414" s="21" t="str">
        <f>IF(AND(A414=800, OR(AND(D414='club records'!$B$22, E414&lt;='club records'!$C$22), AND(D414='club records'!$B$23, E414&lt;='club records'!$C$23), AND(D414='club records'!$B$24, E414&lt;='club records'!$C$24), AND(D414='club records'!$B$25, E414&lt;='club records'!$C$25), AND(D414='club records'!$B$26, E414&lt;='club records'!$C$26))),"CR"," ")</f>
        <v xml:space="preserve"> </v>
      </c>
      <c r="O414" s="21" t="str">
        <f>IF(AND(A414=1200, AND(D414='club records'!$B$28, E414&lt;='club records'!$C$28)),"CR"," ")</f>
        <v xml:space="preserve"> </v>
      </c>
      <c r="P414" s="21" t="str">
        <f>IF(AND(A414=1500, OR(AND(D414='club records'!$B$29, E414&lt;='club records'!$C$29), AND(D414='club records'!$B$30, E414&lt;='club records'!$C$30), AND(D414='club records'!$B$31, E414&lt;='club records'!$C$31), AND(D414='club records'!$B$32, E414&lt;='club records'!$C$32), AND(D414='club records'!$B$33, E414&lt;='club records'!$C$33))),"CR"," ")</f>
        <v xml:space="preserve"> </v>
      </c>
      <c r="Q414" s="21" t="str">
        <f>IF(AND(A414="1M", AND(D414='club records'!$B$37,E414&lt;='club records'!$C$37)),"CR"," ")</f>
        <v xml:space="preserve"> </v>
      </c>
      <c r="R414" s="21" t="str">
        <f>IF(AND(A414=3000, OR(AND(D414='club records'!$B$39, E414&lt;='club records'!$C$39), AND(D414='club records'!$B$40, E414&lt;='club records'!$C$40), AND(D414='club records'!$B$41, E414&lt;='club records'!$C$41))),"CR"," ")</f>
        <v xml:space="preserve"> </v>
      </c>
      <c r="S414" s="21" t="str">
        <f>IF(AND(A414=5000, OR(AND(D414='club records'!$B$42, E414&lt;='club records'!$C$42), AND(D414='club records'!$B$43, E414&lt;='club records'!$C$43))),"CR"," ")</f>
        <v xml:space="preserve"> </v>
      </c>
      <c r="T414" s="21" t="str">
        <f>IF(AND(A414=10000, OR(AND(D414='club records'!$B$44, E414&lt;='club records'!$C$44), AND(D414='club records'!$B$45, E414&lt;='club records'!$C$45))),"CR"," ")</f>
        <v xml:space="preserve"> </v>
      </c>
      <c r="U414" s="22" t="str">
        <f>IF(AND(A414="high jump", OR(AND(D414='club records'!$F$1, E414&gt;='club records'!$G$1), AND(D414='club records'!$F$2, E414&gt;='club records'!$G$2), AND(D414='club records'!$F$3, E414&gt;='club records'!$G$3),AND(D414='club records'!$F$4, E414&gt;='club records'!$G$4), AND(D414='club records'!$F$5, E414&gt;='club records'!$G$5))), "CR", " ")</f>
        <v xml:space="preserve"> </v>
      </c>
      <c r="V414" s="22" t="str">
        <f>IF(AND(A414="long jump", OR(AND(D414='club records'!$F$6, E414&gt;='club records'!$G$6), AND(D414='club records'!$F$7, E414&gt;='club records'!$G$7), AND(D414='club records'!$F$8, E414&gt;='club records'!$G$8), AND(D414='club records'!$F$9, E414&gt;='club records'!$G$9), AND(D414='club records'!$F$10, E414&gt;='club records'!$G$10))), "CR", " ")</f>
        <v xml:space="preserve"> </v>
      </c>
      <c r="W414" s="22" t="str">
        <f>IF(AND(A414="triple jump", OR(AND(D414='club records'!$F$11, E414&gt;='club records'!$G$11), AND(D414='club records'!$F$12, E414&gt;='club records'!$G$12), AND(D414='club records'!$F$13, E414&gt;='club records'!$G$13), AND(D414='club records'!$F$14, E414&gt;='club records'!$G$14), AND(D414='club records'!$F$15, E414&gt;='club records'!$G$15))), "CR", " ")</f>
        <v xml:space="preserve"> </v>
      </c>
      <c r="X414" s="22" t="str">
        <f>IF(AND(A414="pole vault", OR(AND(D414='club records'!$F$16, E414&gt;='club records'!$G$16), AND(D414='club records'!$F$17, E414&gt;='club records'!$G$17), AND(D414='club records'!$F$18, E414&gt;='club records'!$G$18), AND(D414='club records'!$F$19, E414&gt;='club records'!$G$19), AND(D414='club records'!$F$20, E414&gt;='club records'!$G$20))), "CR", " ")</f>
        <v xml:space="preserve"> </v>
      </c>
      <c r="Y414" s="22" t="str">
        <f>IF(AND(A414="discus 0.75", AND(D414='club records'!$F$21, E414&gt;='club records'!$G$21)), "CR", " ")</f>
        <v xml:space="preserve"> </v>
      </c>
      <c r="Z414" s="22" t="str">
        <f>IF(AND(A414="discus 1", OR(AND(D414='club records'!$F$22, E414&gt;='club records'!$G$22), AND(D414='club records'!$F$23, E414&gt;='club records'!$G$23), AND(D414='club records'!$F$24, E414&gt;='club records'!$G$24), AND(D414='club records'!$F$25, E414&gt;='club records'!$G$25))), "CR", " ")</f>
        <v xml:space="preserve"> </v>
      </c>
      <c r="AA414" s="22" t="str">
        <f>IF(AND(A414="hammer 3", OR(AND(D414='club records'!$F$26, E414&gt;='club records'!$G$26), AND(D414='club records'!$F$27, E414&gt;='club records'!$G$27), AND(D414='club records'!$F$28, E414&gt;='club records'!$G$28))), "CR", " ")</f>
        <v xml:space="preserve"> </v>
      </c>
      <c r="AB414" s="22" t="str">
        <f>IF(AND(A414="hammer 4", OR(AND(D414='club records'!$F$29, E414&gt;='club records'!$G$29), AND(D414='club records'!$F$30, E414&gt;='club records'!$G$30))), "CR", " ")</f>
        <v xml:space="preserve"> </v>
      </c>
      <c r="AC414" s="22" t="str">
        <f>IF(AND(A414="javelin 400", AND(D414='club records'!$F$31, E414&gt;='club records'!$G$31)), "CR", " ")</f>
        <v xml:space="preserve"> </v>
      </c>
      <c r="AD414" s="22" t="str">
        <f>IF(AND(A414="javelin 500", OR(AND(D414='club records'!$F$32, E414&gt;='club records'!$G$32), AND(D414='club records'!$F$33, E414&gt;='club records'!$G$33))), "CR", " ")</f>
        <v xml:space="preserve"> </v>
      </c>
      <c r="AE414" s="22" t="str">
        <f>IF(AND(A414="javelin 600", OR(AND(D414='club records'!$F$34, E414&gt;='club records'!$G$34), AND(D414='club records'!$F$35, E414&gt;='club records'!$G$35))), "CR", " ")</f>
        <v xml:space="preserve"> </v>
      </c>
      <c r="AF414" s="22" t="str">
        <f>IF(AND(A414="shot 2.72", AND(D414='club records'!$F$36, E414&gt;='club records'!$G$36)), "CR", " ")</f>
        <v xml:space="preserve"> </v>
      </c>
      <c r="AG414" s="22" t="str">
        <f>IF(AND(A414="shot 3", OR(AND(D414='club records'!$F$37, E414&gt;='club records'!$G$37), AND(D414='club records'!$F$38, E414&gt;='club records'!$G$38))), "CR", " ")</f>
        <v xml:space="preserve"> </v>
      </c>
      <c r="AH414" s="22" t="str">
        <f>IF(AND(A414="shot 4", OR(AND(D414='club records'!$F$39, E414&gt;='club records'!$G$39), AND(D414='club records'!$F$40, E414&gt;='club records'!$G$40))), "CR", " ")</f>
        <v xml:space="preserve"> </v>
      </c>
      <c r="AI414" s="22" t="str">
        <f>IF(AND(A414="70H", AND(D414='club records'!$J$6, E414&lt;='club records'!$K$6)), "CR", " ")</f>
        <v xml:space="preserve"> </v>
      </c>
      <c r="AJ414" s="22" t="str">
        <f>IF(AND(A414="75H", AND(D414='club records'!$J$7, E414&lt;='club records'!$K$7)), "CR", " ")</f>
        <v xml:space="preserve"> </v>
      </c>
      <c r="AK414" s="22" t="str">
        <f>IF(AND(A414="80H", AND(D414='club records'!$J$8, E414&lt;='club records'!$K$8)), "CR", " ")</f>
        <v xml:space="preserve"> </v>
      </c>
      <c r="AL414" s="22" t="str">
        <f>IF(AND(A414="100H", OR(AND(D414='club records'!$J$9, E414&lt;='club records'!$K$9), AND(D414='club records'!$J$10, E414&lt;='club records'!$K$10))), "CR", " ")</f>
        <v xml:space="preserve"> </v>
      </c>
      <c r="AM414" s="22" t="str">
        <f>IF(AND(A414="300H", AND(D414='club records'!$J$11, E414&lt;='club records'!$K$11)), "CR", " ")</f>
        <v xml:space="preserve"> </v>
      </c>
      <c r="AN414" s="22" t="str">
        <f>IF(AND(A414="400H", OR(AND(D414='club records'!$J$12, E414&lt;='club records'!$K$12), AND(D414='club records'!$J$13, E414&lt;='club records'!$K$13), AND(D414='club records'!$J$14, E414&lt;='club records'!$K$14))), "CR", " ")</f>
        <v xml:space="preserve"> </v>
      </c>
      <c r="AO414" s="22" t="str">
        <f>IF(AND(A414="1500SC", OR(AND(D414='club records'!$J$15, E414&lt;='club records'!$K$15), AND(D414='club records'!$J$16, E414&lt;='club records'!$K$16))), "CR", " ")</f>
        <v xml:space="preserve"> </v>
      </c>
      <c r="AP414" s="22" t="str">
        <f>IF(AND(A414="2000SC", OR(AND(D414='club records'!$J$18, E414&lt;='club records'!$K$18), AND(D414='club records'!$J$19, E414&lt;='club records'!$K$19))), "CR", " ")</f>
        <v xml:space="preserve"> </v>
      </c>
      <c r="AQ414" s="22" t="str">
        <f>IF(AND(A414="3000SC", AND(D414='club records'!$J$21, E414&lt;='club records'!$K$21)), "CR", " ")</f>
        <v xml:space="preserve"> </v>
      </c>
      <c r="AR414" s="21" t="str">
        <f>IF(AND(A414="4x100", OR(AND(D414='club records'!$N$1, E414&lt;='club records'!$O$1), AND(D414='club records'!$N$2, E414&lt;='club records'!$O$2), AND(D414='club records'!$N$3, E414&lt;='club records'!$O$3), AND(D414='club records'!$N$4, E414&lt;='club records'!$O$4), AND(D414='club records'!$N$5, E414&lt;='club records'!$O$5))), "CR", " ")</f>
        <v xml:space="preserve"> </v>
      </c>
      <c r="AS414" s="21" t="str">
        <f>IF(AND(A414="4x200", OR(AND(D414='club records'!$N$6, E414&lt;='club records'!$O$6), AND(D414='club records'!$N$7, E414&lt;='club records'!$O$7), AND(D414='club records'!$N$8, E414&lt;='club records'!$O$8), AND(D414='club records'!$N$9, E414&lt;='club records'!$O$9), AND(D414='club records'!$N$10, E414&lt;='club records'!$O$10))), "CR", " ")</f>
        <v xml:space="preserve"> </v>
      </c>
      <c r="AT414" s="21" t="str">
        <f>IF(AND(A414="4x300", OR(AND(D414='club records'!$N$11, E414&lt;='club records'!$O$11), AND(D414='club records'!$N$12, E414&lt;='club records'!$O$12))), "CR", " ")</f>
        <v xml:space="preserve"> </v>
      </c>
      <c r="AU414" s="21" t="str">
        <f>IF(AND(A414="4x400", OR(AND(D414='club records'!$N$13, E414&lt;='club records'!$O$13), AND(D414='club records'!$N$14, E414&lt;='club records'!$O$14), AND(D414='club records'!$N$15, E414&lt;='club records'!$O$15))), "CR", " ")</f>
        <v xml:space="preserve"> </v>
      </c>
      <c r="AV414" s="21" t="str">
        <f>IF(AND(A414="3x800", OR(AND(D414='club records'!$N$16, E414&lt;='club records'!$O$16), AND(D414='club records'!$N$17, E414&lt;='club records'!$O$17), AND(D414='club records'!$N$18, E414&lt;='club records'!$O$18), AND(D414='club records'!$N$19, E414&lt;='club records'!$O$19))), "CR", " ")</f>
        <v xml:space="preserve"> </v>
      </c>
      <c r="AW414" s="21" t="str">
        <f>IF(AND(A414="pentathlon", OR(AND(D414='club records'!$N$21, E414&gt;='club records'!$O$21), AND(D414='club records'!$N$22, E414&gt;='club records'!$O$22), AND(D414='club records'!$N$23, E414&gt;='club records'!$O$23), AND(D414='club records'!$N$24, E414&gt;='club records'!$O$24), AND(D414='club records'!$N$25, E414&gt;='club records'!$O$25))), "CR", " ")</f>
        <v xml:space="preserve"> </v>
      </c>
      <c r="AX414" s="21" t="str">
        <f>IF(AND(A414="heptathlon", OR(AND(D414='club records'!$N$26, E414&gt;='club records'!$O$26), AND(D414='club records'!$N$27, E414&gt;='club records'!$O$27), AND(D414='club records'!$N$28, E414&gt;='club records'!$O$28), )), "CR", " ")</f>
        <v xml:space="preserve"> </v>
      </c>
    </row>
    <row r="415" spans="1:50" ht="15" x14ac:dyDescent="0.25">
      <c r="A415" s="2" t="s">
        <v>42</v>
      </c>
      <c r="B415" s="2" t="s">
        <v>362</v>
      </c>
      <c r="C415" s="2" t="s">
        <v>363</v>
      </c>
      <c r="D415" s="13" t="s">
        <v>47</v>
      </c>
      <c r="E415" s="14">
        <v>4.95</v>
      </c>
      <c r="F415" s="23">
        <v>43589</v>
      </c>
      <c r="G415" s="2" t="s">
        <v>360</v>
      </c>
      <c r="H415" s="2" t="s">
        <v>361</v>
      </c>
      <c r="I415" s="20" t="str">
        <f>IF(OR(K415="CR", J415="CR", L415="CR", M415="CR", N415="CR", O415="CR", P415="CR", Q415="CR", R415="CR", S415="CR",T415="CR", U415="CR", V415="CR", W415="CR", X415="CR", Y415="CR", Z415="CR", AA415="CR", AB415="CR", AC415="CR", AD415="CR", AE415="CR", AF415="CR", AG415="CR", AH415="CR", AI415="CR", AJ415="CR", AK415="CR", AL415="CR", AM415="CR", AN415="CR", AO415="CR", AP415="CR", AQ415="CR", AR415="CR", AS415="CR", AT415="CR", AU415="CR", AV415="CR", AW415="CR", AX415="CR"), "***CLUB RECORD***", "")</f>
        <v/>
      </c>
      <c r="J415" s="21" t="str">
        <f>IF(AND(A415=100, OR(AND(D415='club records'!$B$6, E415&lt;='club records'!$C$6), AND(D415='club records'!$B$7, E415&lt;='club records'!$C$7), AND(D415='club records'!$B$8, E415&lt;='club records'!$C$8), AND(D415='club records'!$B$9, E415&lt;='club records'!$C$9), AND(D415='club records'!$B$10, E415&lt;='club records'!$C$10))),"CR"," ")</f>
        <v xml:space="preserve"> </v>
      </c>
      <c r="K415" s="21" t="str">
        <f>IF(AND(A415=200, OR(AND(D415='club records'!$B$11, E415&lt;='club records'!$C$11), AND(D415='club records'!$B$12, E415&lt;='club records'!$C$12), AND(D415='club records'!$B$13, E415&lt;='club records'!$C$13), AND(D415='club records'!$B$14, E415&lt;='club records'!$C$14), AND(D415='club records'!$B$15, E415&lt;='club records'!$C$15))),"CR"," ")</f>
        <v xml:space="preserve"> </v>
      </c>
      <c r="L415" s="21" t="str">
        <f>IF(AND(A415=300, OR(AND(D415='club records'!$B$16, E415&lt;='club records'!$C$16), AND(D415='club records'!$B$17, E415&lt;='club records'!$C$17))),"CR"," ")</f>
        <v xml:space="preserve"> </v>
      </c>
      <c r="M415" s="21" t="str">
        <f>IF(AND(A415=400, OR(AND(D415='club records'!$B$19, E415&lt;='club records'!$C$19), AND(D415='club records'!$B$20, E415&lt;='club records'!$C$20), AND(D415='club records'!$B$21, E415&lt;='club records'!$C$21))),"CR"," ")</f>
        <v xml:space="preserve"> </v>
      </c>
      <c r="N415" s="21" t="str">
        <f>IF(AND(A415=800, OR(AND(D415='club records'!$B$22, E415&lt;='club records'!$C$22), AND(D415='club records'!$B$23, E415&lt;='club records'!$C$23), AND(D415='club records'!$B$24, E415&lt;='club records'!$C$24), AND(D415='club records'!$B$25, E415&lt;='club records'!$C$25), AND(D415='club records'!$B$26, E415&lt;='club records'!$C$26))),"CR"," ")</f>
        <v xml:space="preserve"> </v>
      </c>
      <c r="O415" s="21" t="str">
        <f>IF(AND(A415=1200, AND(D415='club records'!$B$28, E415&lt;='club records'!$C$28)),"CR"," ")</f>
        <v xml:space="preserve"> </v>
      </c>
      <c r="P415" s="21" t="str">
        <f>IF(AND(A415=1500, OR(AND(D415='club records'!$B$29, E415&lt;='club records'!$C$29), AND(D415='club records'!$B$30, E415&lt;='club records'!$C$30), AND(D415='club records'!$B$31, E415&lt;='club records'!$C$31), AND(D415='club records'!$B$32, E415&lt;='club records'!$C$32), AND(D415='club records'!$B$33, E415&lt;='club records'!$C$33))),"CR"," ")</f>
        <v xml:space="preserve"> </v>
      </c>
      <c r="Q415" s="21" t="str">
        <f>IF(AND(A415="1M", AND(D415='club records'!$B$37,E415&lt;='club records'!$C$37)),"CR"," ")</f>
        <v xml:space="preserve"> </v>
      </c>
      <c r="R415" s="21" t="str">
        <f>IF(AND(A415=3000, OR(AND(D415='club records'!$B$39, E415&lt;='club records'!$C$39), AND(D415='club records'!$B$40, E415&lt;='club records'!$C$40), AND(D415='club records'!$B$41, E415&lt;='club records'!$C$41))),"CR"," ")</f>
        <v xml:space="preserve"> </v>
      </c>
      <c r="S415" s="21" t="str">
        <f>IF(AND(A415=5000, OR(AND(D415='club records'!$B$42, E415&lt;='club records'!$C$42), AND(D415='club records'!$B$43, E415&lt;='club records'!$C$43))),"CR"," ")</f>
        <v xml:space="preserve"> </v>
      </c>
      <c r="T415" s="21" t="str">
        <f>IF(AND(A415=10000, OR(AND(D415='club records'!$B$44, E415&lt;='club records'!$C$44), AND(D415='club records'!$B$45, E415&lt;='club records'!$C$45))),"CR"," ")</f>
        <v xml:space="preserve"> </v>
      </c>
      <c r="U415" s="22" t="str">
        <f>IF(AND(A415="high jump", OR(AND(D415='club records'!$F$1, E415&gt;='club records'!$G$1), AND(D415='club records'!$F$2, E415&gt;='club records'!$G$2), AND(D415='club records'!$F$3, E415&gt;='club records'!$G$3),AND(D415='club records'!$F$4, E415&gt;='club records'!$G$4), AND(D415='club records'!$F$5, E415&gt;='club records'!$G$5))), "CR", " ")</f>
        <v xml:space="preserve"> </v>
      </c>
      <c r="V415" s="22" t="str">
        <f>IF(AND(A415="long jump", OR(AND(D415='club records'!$F$6, E415&gt;='club records'!$G$6), AND(D415='club records'!$F$7, E415&gt;='club records'!$G$7), AND(D415='club records'!$F$8, E415&gt;='club records'!$G$8), AND(D415='club records'!$F$9, E415&gt;='club records'!$G$9), AND(D415='club records'!$F$10, E415&gt;='club records'!$G$10))), "CR", " ")</f>
        <v xml:space="preserve"> </v>
      </c>
      <c r="W415" s="22" t="str">
        <f>IF(AND(A415="triple jump", OR(AND(D415='club records'!$F$11, E415&gt;='club records'!$G$11), AND(D415='club records'!$F$12, E415&gt;='club records'!$G$12), AND(D415='club records'!$F$13, E415&gt;='club records'!$G$13), AND(D415='club records'!$F$14, E415&gt;='club records'!$G$14), AND(D415='club records'!$F$15, E415&gt;='club records'!$G$15))), "CR", " ")</f>
        <v xml:space="preserve"> </v>
      </c>
      <c r="X415" s="22" t="str">
        <f>IF(AND(A415="pole vault", OR(AND(D415='club records'!$F$16, E415&gt;='club records'!$G$16), AND(D415='club records'!$F$17, E415&gt;='club records'!$G$17), AND(D415='club records'!$F$18, E415&gt;='club records'!$G$18), AND(D415='club records'!$F$19, E415&gt;='club records'!$G$19), AND(D415='club records'!$F$20, E415&gt;='club records'!$G$20))), "CR", " ")</f>
        <v xml:space="preserve"> </v>
      </c>
      <c r="Y415" s="22" t="str">
        <f>IF(AND(A415="discus 0.75", AND(D415='club records'!$F$21, E415&gt;='club records'!$G$21)), "CR", " ")</f>
        <v xml:space="preserve"> </v>
      </c>
      <c r="Z415" s="22" t="str">
        <f>IF(AND(A415="discus 1", OR(AND(D415='club records'!$F$22, E415&gt;='club records'!$G$22), AND(D415='club records'!$F$23, E415&gt;='club records'!$G$23), AND(D415='club records'!$F$24, E415&gt;='club records'!$G$24), AND(D415='club records'!$F$25, E415&gt;='club records'!$G$25))), "CR", " ")</f>
        <v xml:space="preserve"> </v>
      </c>
      <c r="AA415" s="22" t="str">
        <f>IF(AND(A415="hammer 3", OR(AND(D415='club records'!$F$26, E415&gt;='club records'!$G$26), AND(D415='club records'!$F$27, E415&gt;='club records'!$G$27), AND(D415='club records'!$F$28, E415&gt;='club records'!$G$28))), "CR", " ")</f>
        <v xml:space="preserve"> </v>
      </c>
      <c r="AB415" s="22" t="str">
        <f>IF(AND(A415="hammer 4", OR(AND(D415='club records'!$F$29, E415&gt;='club records'!$G$29), AND(D415='club records'!$F$30, E415&gt;='club records'!$G$30))), "CR", " ")</f>
        <v xml:space="preserve"> </v>
      </c>
      <c r="AC415" s="22" t="str">
        <f>IF(AND(A415="javelin 400", AND(D415='club records'!$F$31, E415&gt;='club records'!$G$31)), "CR", " ")</f>
        <v xml:space="preserve"> </v>
      </c>
      <c r="AD415" s="22" t="str">
        <f>IF(AND(A415="javelin 500", OR(AND(D415='club records'!$F$32, E415&gt;='club records'!$G$32), AND(D415='club records'!$F$33, E415&gt;='club records'!$G$33))), "CR", " ")</f>
        <v xml:space="preserve"> </v>
      </c>
      <c r="AE415" s="22" t="str">
        <f>IF(AND(A415="javelin 600", OR(AND(D415='club records'!$F$34, E415&gt;='club records'!$G$34), AND(D415='club records'!$F$35, E415&gt;='club records'!$G$35))), "CR", " ")</f>
        <v xml:space="preserve"> </v>
      </c>
      <c r="AF415" s="22" t="str">
        <f>IF(AND(A415="shot 2.72", AND(D415='club records'!$F$36, E415&gt;='club records'!$G$36)), "CR", " ")</f>
        <v xml:space="preserve"> </v>
      </c>
      <c r="AG415" s="22" t="str">
        <f>IF(AND(A415="shot 3", OR(AND(D415='club records'!$F$37, E415&gt;='club records'!$G$37), AND(D415='club records'!$F$38, E415&gt;='club records'!$G$38))), "CR", " ")</f>
        <v xml:space="preserve"> </v>
      </c>
      <c r="AH415" s="22" t="str">
        <f>IF(AND(A415="shot 4", OR(AND(D415='club records'!$F$39, E415&gt;='club records'!$G$39), AND(D415='club records'!$F$40, E415&gt;='club records'!$G$40))), "CR", " ")</f>
        <v xml:space="preserve"> </v>
      </c>
      <c r="AI415" s="22" t="str">
        <f>IF(AND(A415="70H", AND(D415='club records'!$J$6, E415&lt;='club records'!$K$6)), "CR", " ")</f>
        <v xml:space="preserve"> </v>
      </c>
      <c r="AJ415" s="22" t="str">
        <f>IF(AND(A415="75H", AND(D415='club records'!$J$7, E415&lt;='club records'!$K$7)), "CR", " ")</f>
        <v xml:space="preserve"> </v>
      </c>
      <c r="AK415" s="22" t="str">
        <f>IF(AND(A415="80H", AND(D415='club records'!$J$8, E415&lt;='club records'!$K$8)), "CR", " ")</f>
        <v xml:space="preserve"> </v>
      </c>
      <c r="AL415" s="22" t="str">
        <f>IF(AND(A415="100H", OR(AND(D415='club records'!$J$9, E415&lt;='club records'!$K$9), AND(D415='club records'!$J$10, E415&lt;='club records'!$K$10))), "CR", " ")</f>
        <v xml:space="preserve"> </v>
      </c>
      <c r="AM415" s="22" t="str">
        <f>IF(AND(A415="300H", AND(D415='club records'!$J$11, E415&lt;='club records'!$K$11)), "CR", " ")</f>
        <v xml:space="preserve"> </v>
      </c>
      <c r="AN415" s="22" t="str">
        <f>IF(AND(A415="400H", OR(AND(D415='club records'!$J$12, E415&lt;='club records'!$K$12), AND(D415='club records'!$J$13, E415&lt;='club records'!$K$13), AND(D415='club records'!$J$14, E415&lt;='club records'!$K$14))), "CR", " ")</f>
        <v xml:space="preserve"> </v>
      </c>
      <c r="AO415" s="22" t="str">
        <f>IF(AND(A415="1500SC", OR(AND(D415='club records'!$J$15, E415&lt;='club records'!$K$15), AND(D415='club records'!$J$16, E415&lt;='club records'!$K$16))), "CR", " ")</f>
        <v xml:space="preserve"> </v>
      </c>
      <c r="AP415" s="22" t="str">
        <f>IF(AND(A415="2000SC", OR(AND(D415='club records'!$J$18, E415&lt;='club records'!$K$18), AND(D415='club records'!$J$19, E415&lt;='club records'!$K$19))), "CR", " ")</f>
        <v xml:space="preserve"> </v>
      </c>
      <c r="AQ415" s="22" t="str">
        <f>IF(AND(A415="3000SC", AND(D415='club records'!$J$21, E415&lt;='club records'!$K$21)), "CR", " ")</f>
        <v xml:space="preserve"> </v>
      </c>
      <c r="AR415" s="21" t="str">
        <f>IF(AND(A415="4x100", OR(AND(D415='club records'!$N$1, E415&lt;='club records'!$O$1), AND(D415='club records'!$N$2, E415&lt;='club records'!$O$2), AND(D415='club records'!$N$3, E415&lt;='club records'!$O$3), AND(D415='club records'!$N$4, E415&lt;='club records'!$O$4), AND(D415='club records'!$N$5, E415&lt;='club records'!$O$5))), "CR", " ")</f>
        <v xml:space="preserve"> </v>
      </c>
      <c r="AS415" s="21" t="str">
        <f>IF(AND(A415="4x200", OR(AND(D415='club records'!$N$6, E415&lt;='club records'!$O$6), AND(D415='club records'!$N$7, E415&lt;='club records'!$O$7), AND(D415='club records'!$N$8, E415&lt;='club records'!$O$8), AND(D415='club records'!$N$9, E415&lt;='club records'!$O$9), AND(D415='club records'!$N$10, E415&lt;='club records'!$O$10))), "CR", " ")</f>
        <v xml:space="preserve"> </v>
      </c>
      <c r="AT415" s="21" t="str">
        <f>IF(AND(A415="4x300", OR(AND(D415='club records'!$N$11, E415&lt;='club records'!$O$11), AND(D415='club records'!$N$12, E415&lt;='club records'!$O$12))), "CR", " ")</f>
        <v xml:space="preserve"> </v>
      </c>
      <c r="AU415" s="21" t="str">
        <f>IF(AND(A415="4x400", OR(AND(D415='club records'!$N$13, E415&lt;='club records'!$O$13), AND(D415='club records'!$N$14, E415&lt;='club records'!$O$14), AND(D415='club records'!$N$15, E415&lt;='club records'!$O$15))), "CR", " ")</f>
        <v xml:space="preserve"> </v>
      </c>
      <c r="AV415" s="21" t="str">
        <f>IF(AND(A415="3x800", OR(AND(D415='club records'!$N$16, E415&lt;='club records'!$O$16), AND(D415='club records'!$N$17, E415&lt;='club records'!$O$17), AND(D415='club records'!$N$18, E415&lt;='club records'!$O$18), AND(D415='club records'!$N$19, E415&lt;='club records'!$O$19))), "CR", " ")</f>
        <v xml:space="preserve"> </v>
      </c>
      <c r="AW415" s="21" t="str">
        <f>IF(AND(A415="pentathlon", OR(AND(D415='club records'!$N$21, E415&gt;='club records'!$O$21), AND(D415='club records'!$N$22, E415&gt;='club records'!$O$22), AND(D415='club records'!$N$23, E415&gt;='club records'!$O$23), AND(D415='club records'!$N$24, E415&gt;='club records'!$O$24), AND(D415='club records'!$N$25, E415&gt;='club records'!$O$25))), "CR", " ")</f>
        <v xml:space="preserve"> </v>
      </c>
      <c r="AX415" s="21" t="str">
        <f>IF(AND(A415="heptathlon", OR(AND(D415='club records'!$N$26, E415&gt;='club records'!$O$26), AND(D415='club records'!$N$27, E415&gt;='club records'!$O$27), AND(D415='club records'!$N$28, E415&gt;='club records'!$O$28), )), "CR", " ")</f>
        <v xml:space="preserve"> </v>
      </c>
    </row>
    <row r="416" spans="1:50" ht="15" x14ac:dyDescent="0.25">
      <c r="A416" s="2" t="s">
        <v>42</v>
      </c>
      <c r="B416" s="2" t="s">
        <v>108</v>
      </c>
      <c r="C416" s="2" t="s">
        <v>53</v>
      </c>
      <c r="D416" s="13" t="s">
        <v>47</v>
      </c>
      <c r="E416" s="14">
        <v>5.3</v>
      </c>
      <c r="F416" s="19">
        <v>43596</v>
      </c>
      <c r="G416" s="2" t="s">
        <v>341</v>
      </c>
      <c r="H416" s="2" t="s">
        <v>367</v>
      </c>
      <c r="I416" s="20" t="str">
        <f>IF(OR(K416="CR", J416="CR", L416="CR", M416="CR", N416="CR", O416="CR", P416="CR", Q416="CR", R416="CR", S416="CR",T416="CR", U416="CR", V416="CR", W416="CR", X416="CR", Y416="CR", Z416="CR", AA416="CR", AB416="CR", AC416="CR", AD416="CR", AE416="CR", AF416="CR", AG416="CR", AH416="CR", AI416="CR", AJ416="CR", AK416="CR", AL416="CR", AM416="CR", AN416="CR", AO416="CR", AP416="CR", AQ416="CR", AR416="CR", AS416="CR", AT416="CR", AU416="CR", AV416="CR", AW416="CR", AX416="CR"), "***CLUB RECORD***", "")</f>
        <v/>
      </c>
      <c r="J416" s="21" t="str">
        <f>IF(AND(A416=100, OR(AND(D416='club records'!$B$6, E416&lt;='club records'!$C$6), AND(D416='club records'!$B$7, E416&lt;='club records'!$C$7), AND(D416='club records'!$B$8, E416&lt;='club records'!$C$8), AND(D416='club records'!$B$9, E416&lt;='club records'!$C$9), AND(D416='club records'!$B$10, E416&lt;='club records'!$C$10))),"CR"," ")</f>
        <v xml:space="preserve"> </v>
      </c>
      <c r="K416" s="21" t="str">
        <f>IF(AND(A416=200, OR(AND(D416='club records'!$B$11, E416&lt;='club records'!$C$11), AND(D416='club records'!$B$12, E416&lt;='club records'!$C$12), AND(D416='club records'!$B$13, E416&lt;='club records'!$C$13), AND(D416='club records'!$B$14, E416&lt;='club records'!$C$14), AND(D416='club records'!$B$15, E416&lt;='club records'!$C$15))),"CR"," ")</f>
        <v xml:space="preserve"> </v>
      </c>
      <c r="L416" s="21" t="str">
        <f>IF(AND(A416=300, OR(AND(D416='club records'!$B$16, E416&lt;='club records'!$C$16), AND(D416='club records'!$B$17, E416&lt;='club records'!$C$17))),"CR"," ")</f>
        <v xml:space="preserve"> </v>
      </c>
      <c r="M416" s="21" t="str">
        <f>IF(AND(A416=400, OR(AND(D416='club records'!$B$19, E416&lt;='club records'!$C$19), AND(D416='club records'!$B$20, E416&lt;='club records'!$C$20), AND(D416='club records'!$B$21, E416&lt;='club records'!$C$21))),"CR"," ")</f>
        <v xml:space="preserve"> </v>
      </c>
      <c r="N416" s="21" t="str">
        <f>IF(AND(A416=800, OR(AND(D416='club records'!$B$22, E416&lt;='club records'!$C$22), AND(D416='club records'!$B$23, E416&lt;='club records'!$C$23), AND(D416='club records'!$B$24, E416&lt;='club records'!$C$24), AND(D416='club records'!$B$25, E416&lt;='club records'!$C$25), AND(D416='club records'!$B$26, E416&lt;='club records'!$C$26))),"CR"," ")</f>
        <v xml:space="preserve"> </v>
      </c>
      <c r="O416" s="21" t="str">
        <f>IF(AND(A416=1200, AND(D416='club records'!$B$28, E416&lt;='club records'!$C$28)),"CR"," ")</f>
        <v xml:space="preserve"> </v>
      </c>
      <c r="P416" s="21" t="str">
        <f>IF(AND(A416=1500, OR(AND(D416='club records'!$B$29, E416&lt;='club records'!$C$29), AND(D416='club records'!$B$30, E416&lt;='club records'!$C$30), AND(D416='club records'!$B$31, E416&lt;='club records'!$C$31), AND(D416='club records'!$B$32, E416&lt;='club records'!$C$32), AND(D416='club records'!$B$33, E416&lt;='club records'!$C$33))),"CR"," ")</f>
        <v xml:space="preserve"> </v>
      </c>
      <c r="Q416" s="21" t="str">
        <f>IF(AND(A416="1M", AND(D416='club records'!$B$37,E416&lt;='club records'!$C$37)),"CR"," ")</f>
        <v xml:space="preserve"> </v>
      </c>
      <c r="R416" s="21" t="str">
        <f>IF(AND(A416=3000, OR(AND(D416='club records'!$B$39, E416&lt;='club records'!$C$39), AND(D416='club records'!$B$40, E416&lt;='club records'!$C$40), AND(D416='club records'!$B$41, E416&lt;='club records'!$C$41))),"CR"," ")</f>
        <v xml:space="preserve"> </v>
      </c>
      <c r="S416" s="21" t="str">
        <f>IF(AND(A416=5000, OR(AND(D416='club records'!$B$42, E416&lt;='club records'!$C$42), AND(D416='club records'!$B$43, E416&lt;='club records'!$C$43))),"CR"," ")</f>
        <v xml:space="preserve"> </v>
      </c>
      <c r="T416" s="21" t="str">
        <f>IF(AND(A416=10000, OR(AND(D416='club records'!$B$44, E416&lt;='club records'!$C$44), AND(D416='club records'!$B$45, E416&lt;='club records'!$C$45))),"CR"," ")</f>
        <v xml:space="preserve"> </v>
      </c>
      <c r="U416" s="22" t="str">
        <f>IF(AND(A416="high jump", OR(AND(D416='club records'!$F$1, E416&gt;='club records'!$G$1), AND(D416='club records'!$F$2, E416&gt;='club records'!$G$2), AND(D416='club records'!$F$3, E416&gt;='club records'!$G$3),AND(D416='club records'!$F$4, E416&gt;='club records'!$G$4), AND(D416='club records'!$F$5, E416&gt;='club records'!$G$5))), "CR", " ")</f>
        <v xml:space="preserve"> </v>
      </c>
      <c r="V416" s="22" t="str">
        <f>IF(AND(A416="long jump", OR(AND(D416='club records'!$F$6, E416&gt;='club records'!$G$6), AND(D416='club records'!$F$7, E416&gt;='club records'!$G$7), AND(D416='club records'!$F$8, E416&gt;='club records'!$G$8), AND(D416='club records'!$F$9, E416&gt;='club records'!$G$9), AND(D416='club records'!$F$10, E416&gt;='club records'!$G$10))), "CR", " ")</f>
        <v xml:space="preserve"> </v>
      </c>
      <c r="W416" s="22" t="str">
        <f>IF(AND(A416="triple jump", OR(AND(D416='club records'!$F$11, E416&gt;='club records'!$G$11), AND(D416='club records'!$F$12, E416&gt;='club records'!$G$12), AND(D416='club records'!$F$13, E416&gt;='club records'!$G$13), AND(D416='club records'!$F$14, E416&gt;='club records'!$G$14), AND(D416='club records'!$F$15, E416&gt;='club records'!$G$15))), "CR", " ")</f>
        <v xml:space="preserve"> </v>
      </c>
      <c r="X416" s="22" t="str">
        <f>IF(AND(A416="pole vault", OR(AND(D416='club records'!$F$16, E416&gt;='club records'!$G$16), AND(D416='club records'!$F$17, E416&gt;='club records'!$G$17), AND(D416='club records'!$F$18, E416&gt;='club records'!$G$18), AND(D416='club records'!$F$19, E416&gt;='club records'!$G$19), AND(D416='club records'!$F$20, E416&gt;='club records'!$G$20))), "CR", " ")</f>
        <v xml:space="preserve"> </v>
      </c>
      <c r="Y416" s="22" t="str">
        <f>IF(AND(A416="discus 0.75", AND(D416='club records'!$F$21, E416&gt;='club records'!$G$21)), "CR", " ")</f>
        <v xml:space="preserve"> </v>
      </c>
      <c r="Z416" s="22" t="str">
        <f>IF(AND(A416="discus 1", OR(AND(D416='club records'!$F$22, E416&gt;='club records'!$G$22), AND(D416='club records'!$F$23, E416&gt;='club records'!$G$23), AND(D416='club records'!$F$24, E416&gt;='club records'!$G$24), AND(D416='club records'!$F$25, E416&gt;='club records'!$G$25))), "CR", " ")</f>
        <v xml:space="preserve"> </v>
      </c>
      <c r="AA416" s="22" t="str">
        <f>IF(AND(A416="hammer 3", OR(AND(D416='club records'!$F$26, E416&gt;='club records'!$G$26), AND(D416='club records'!$F$27, E416&gt;='club records'!$G$27), AND(D416='club records'!$F$28, E416&gt;='club records'!$G$28))), "CR", " ")</f>
        <v xml:space="preserve"> </v>
      </c>
      <c r="AB416" s="22" t="str">
        <f>IF(AND(A416="hammer 4", OR(AND(D416='club records'!$F$29, E416&gt;='club records'!$G$29), AND(D416='club records'!$F$30, E416&gt;='club records'!$G$30))), "CR", " ")</f>
        <v xml:space="preserve"> </v>
      </c>
      <c r="AC416" s="22" t="str">
        <f>IF(AND(A416="javelin 400", AND(D416='club records'!$F$31, E416&gt;='club records'!$G$31)), "CR", " ")</f>
        <v xml:space="preserve"> </v>
      </c>
      <c r="AD416" s="22" t="str">
        <f>IF(AND(A416="javelin 500", OR(AND(D416='club records'!$F$32, E416&gt;='club records'!$G$32), AND(D416='club records'!$F$33, E416&gt;='club records'!$G$33))), "CR", " ")</f>
        <v xml:space="preserve"> </v>
      </c>
      <c r="AE416" s="22" t="str">
        <f>IF(AND(A416="javelin 600", OR(AND(D416='club records'!$F$34, E416&gt;='club records'!$G$34), AND(D416='club records'!$F$35, E416&gt;='club records'!$G$35))), "CR", " ")</f>
        <v xml:space="preserve"> </v>
      </c>
      <c r="AF416" s="22" t="str">
        <f>IF(AND(A416="shot 2.72", AND(D416='club records'!$F$36, E416&gt;='club records'!$G$36)), "CR", " ")</f>
        <v xml:space="preserve"> </v>
      </c>
      <c r="AG416" s="22" t="str">
        <f>IF(AND(A416="shot 3", OR(AND(D416='club records'!$F$37, E416&gt;='club records'!$G$37), AND(D416='club records'!$F$38, E416&gt;='club records'!$G$38))), "CR", " ")</f>
        <v xml:space="preserve"> </v>
      </c>
      <c r="AH416" s="22" t="str">
        <f>IF(AND(A416="shot 4", OR(AND(D416='club records'!$F$39, E416&gt;='club records'!$G$39), AND(D416='club records'!$F$40, E416&gt;='club records'!$G$40))), "CR", " ")</f>
        <v xml:space="preserve"> </v>
      </c>
      <c r="AI416" s="22" t="str">
        <f>IF(AND(A416="70H", AND(D416='club records'!$J$6, E416&lt;='club records'!$K$6)), "CR", " ")</f>
        <v xml:space="preserve"> </v>
      </c>
      <c r="AJ416" s="22" t="str">
        <f>IF(AND(A416="75H", AND(D416='club records'!$J$7, E416&lt;='club records'!$K$7)), "CR", " ")</f>
        <v xml:space="preserve"> </v>
      </c>
      <c r="AK416" s="22" t="str">
        <f>IF(AND(A416="80H", AND(D416='club records'!$J$8, E416&lt;='club records'!$K$8)), "CR", " ")</f>
        <v xml:space="preserve"> </v>
      </c>
      <c r="AL416" s="22" t="str">
        <f>IF(AND(A416="100H", OR(AND(D416='club records'!$J$9, E416&lt;='club records'!$K$9), AND(D416='club records'!$J$10, E416&lt;='club records'!$K$10))), "CR", " ")</f>
        <v xml:space="preserve"> </v>
      </c>
      <c r="AM416" s="22" t="str">
        <f>IF(AND(A416="300H", AND(D416='club records'!$J$11, E416&lt;='club records'!$K$11)), "CR", " ")</f>
        <v xml:space="preserve"> </v>
      </c>
      <c r="AN416" s="22" t="str">
        <f>IF(AND(A416="400H", OR(AND(D416='club records'!$J$12, E416&lt;='club records'!$K$12), AND(D416='club records'!$J$13, E416&lt;='club records'!$K$13), AND(D416='club records'!$J$14, E416&lt;='club records'!$K$14))), "CR", " ")</f>
        <v xml:space="preserve"> </v>
      </c>
      <c r="AO416" s="22" t="str">
        <f>IF(AND(A416="1500SC", OR(AND(D416='club records'!$J$15, E416&lt;='club records'!$K$15), AND(D416='club records'!$J$16, E416&lt;='club records'!$K$16))), "CR", " ")</f>
        <v xml:space="preserve"> </v>
      </c>
      <c r="AP416" s="22" t="str">
        <f>IF(AND(A416="2000SC", OR(AND(D416='club records'!$J$18, E416&lt;='club records'!$K$18), AND(D416='club records'!$J$19, E416&lt;='club records'!$K$19))), "CR", " ")</f>
        <v xml:space="preserve"> </v>
      </c>
      <c r="AQ416" s="22" t="str">
        <f>IF(AND(A416="3000SC", AND(D416='club records'!$J$21, E416&lt;='club records'!$K$21)), "CR", " ")</f>
        <v xml:space="preserve"> </v>
      </c>
      <c r="AR416" s="21" t="str">
        <f>IF(AND(A416="4x100", OR(AND(D416='club records'!$N$1, E416&lt;='club records'!$O$1), AND(D416='club records'!$N$2, E416&lt;='club records'!$O$2), AND(D416='club records'!$N$3, E416&lt;='club records'!$O$3), AND(D416='club records'!$N$4, E416&lt;='club records'!$O$4), AND(D416='club records'!$N$5, E416&lt;='club records'!$O$5))), "CR", " ")</f>
        <v xml:space="preserve"> </v>
      </c>
      <c r="AS416" s="21" t="str">
        <f>IF(AND(A416="4x200", OR(AND(D416='club records'!$N$6, E416&lt;='club records'!$O$6), AND(D416='club records'!$N$7, E416&lt;='club records'!$O$7), AND(D416='club records'!$N$8, E416&lt;='club records'!$O$8), AND(D416='club records'!$N$9, E416&lt;='club records'!$O$9), AND(D416='club records'!$N$10, E416&lt;='club records'!$O$10))), "CR", " ")</f>
        <v xml:space="preserve"> </v>
      </c>
      <c r="AT416" s="21" t="str">
        <f>IF(AND(A416="4x300", OR(AND(D416='club records'!$N$11, E416&lt;='club records'!$O$11), AND(D416='club records'!$N$12, E416&lt;='club records'!$O$12))), "CR", " ")</f>
        <v xml:space="preserve"> </v>
      </c>
      <c r="AU416" s="21" t="str">
        <f>IF(AND(A416="4x400", OR(AND(D416='club records'!$N$13, E416&lt;='club records'!$O$13), AND(D416='club records'!$N$14, E416&lt;='club records'!$O$14), AND(D416='club records'!$N$15, E416&lt;='club records'!$O$15))), "CR", " ")</f>
        <v xml:space="preserve"> </v>
      </c>
      <c r="AV416" s="21" t="str">
        <f>IF(AND(A416="3x800", OR(AND(D416='club records'!$N$16, E416&lt;='club records'!$O$16), AND(D416='club records'!$N$17, E416&lt;='club records'!$O$17), AND(D416='club records'!$N$18, E416&lt;='club records'!$O$18), AND(D416='club records'!$N$19, E416&lt;='club records'!$O$19))), "CR", " ")</f>
        <v xml:space="preserve"> </v>
      </c>
      <c r="AW416" s="21" t="str">
        <f>IF(AND(A416="pentathlon", OR(AND(D416='club records'!$N$21, E416&gt;='club records'!$O$21), AND(D416='club records'!$N$22, E416&gt;='club records'!$O$22), AND(D416='club records'!$N$23, E416&gt;='club records'!$O$23), AND(D416='club records'!$N$24, E416&gt;='club records'!$O$24), AND(D416='club records'!$N$25, E416&gt;='club records'!$O$25))), "CR", " ")</f>
        <v xml:space="preserve"> </v>
      </c>
      <c r="AX416" s="21" t="str">
        <f>IF(AND(A416="heptathlon", OR(AND(D416='club records'!$N$26, E416&gt;='club records'!$O$26), AND(D416='club records'!$N$27, E416&gt;='club records'!$O$27), AND(D416='club records'!$N$28, E416&gt;='club records'!$O$28), )), "CR", " ")</f>
        <v xml:space="preserve"> </v>
      </c>
    </row>
    <row r="417" spans="1:50" ht="15" x14ac:dyDescent="0.25">
      <c r="A417" s="2" t="s">
        <v>44</v>
      </c>
      <c r="B417" s="2" t="s">
        <v>157</v>
      </c>
      <c r="C417" s="2" t="s">
        <v>162</v>
      </c>
      <c r="D417" s="13" t="s">
        <v>47</v>
      </c>
      <c r="E417" s="14">
        <v>2.9</v>
      </c>
      <c r="F417" s="19">
        <v>43646</v>
      </c>
      <c r="G417" s="2" t="s">
        <v>404</v>
      </c>
      <c r="H417" s="2" t="s">
        <v>469</v>
      </c>
      <c r="I417" s="20" t="str">
        <f>IF(OR(K417="CR", J417="CR", L417="CR", M417="CR", N417="CR", O417="CR", P417="CR", Q417="CR", R417="CR", S417="CR",T417="CR", U417="CR", V417="CR", W417="CR", X417="CR", Y417="CR", Z417="CR", AA417="CR", AB417="CR", AC417="CR", AD417="CR", AE417="CR", AF417="CR", AG417="CR", AH417="CR", AI417="CR", AJ417="CR", AK417="CR", AL417="CR", AM417="CR", AN417="CR", AO417="CR", AP417="CR", AQ417="CR", AR417="CR", AS417="CR", AT417="CR", AU417="CR", AV417="CR", AW417="CR", AX417="CR"), "***CLUB RECORD***", "")</f>
        <v/>
      </c>
      <c r="J417" s="21" t="str">
        <f>IF(AND(A417=100, OR(AND(D417='club records'!$B$6, E417&lt;='club records'!$C$6), AND(D417='club records'!$B$7, E417&lt;='club records'!$C$7), AND(D417='club records'!$B$8, E417&lt;='club records'!$C$8), AND(D417='club records'!$B$9, E417&lt;='club records'!$C$9), AND(D417='club records'!$B$10, E417&lt;='club records'!$C$10))),"CR"," ")</f>
        <v xml:space="preserve"> </v>
      </c>
      <c r="K417" s="21" t="str">
        <f>IF(AND(A417=200, OR(AND(D417='club records'!$B$11, E417&lt;='club records'!$C$11), AND(D417='club records'!$B$12, E417&lt;='club records'!$C$12), AND(D417='club records'!$B$13, E417&lt;='club records'!$C$13), AND(D417='club records'!$B$14, E417&lt;='club records'!$C$14), AND(D417='club records'!$B$15, E417&lt;='club records'!$C$15))),"CR"," ")</f>
        <v xml:space="preserve"> </v>
      </c>
      <c r="L417" s="21" t="str">
        <f>IF(AND(A417=300, OR(AND(D417='club records'!$B$16, E417&lt;='club records'!$C$16), AND(D417='club records'!$B$17, E417&lt;='club records'!$C$17))),"CR"," ")</f>
        <v xml:space="preserve"> </v>
      </c>
      <c r="M417" s="21" t="str">
        <f>IF(AND(A417=400, OR(AND(D417='club records'!$B$19, E417&lt;='club records'!$C$19), AND(D417='club records'!$B$20, E417&lt;='club records'!$C$20), AND(D417='club records'!$B$21, E417&lt;='club records'!$C$21))),"CR"," ")</f>
        <v xml:space="preserve"> </v>
      </c>
      <c r="N417" s="21" t="str">
        <f>IF(AND(A417=800, OR(AND(D417='club records'!$B$22, E417&lt;='club records'!$C$22), AND(D417='club records'!$B$23, E417&lt;='club records'!$C$23), AND(D417='club records'!$B$24, E417&lt;='club records'!$C$24), AND(D417='club records'!$B$25, E417&lt;='club records'!$C$25), AND(D417='club records'!$B$26, E417&lt;='club records'!$C$26))),"CR"," ")</f>
        <v xml:space="preserve"> </v>
      </c>
      <c r="O417" s="21" t="str">
        <f>IF(AND(A417=1200, AND(D417='club records'!$B$28, E417&lt;='club records'!$C$28)),"CR"," ")</f>
        <v xml:space="preserve"> </v>
      </c>
      <c r="P417" s="21" t="str">
        <f>IF(AND(A417=1500, OR(AND(D417='club records'!$B$29, E417&lt;='club records'!$C$29), AND(D417='club records'!$B$30, E417&lt;='club records'!$C$30), AND(D417='club records'!$B$31, E417&lt;='club records'!$C$31), AND(D417='club records'!$B$32, E417&lt;='club records'!$C$32), AND(D417='club records'!$B$33, E417&lt;='club records'!$C$33))),"CR"," ")</f>
        <v xml:space="preserve"> </v>
      </c>
      <c r="Q417" s="21" t="str">
        <f>IF(AND(A417="1M", AND(D417='club records'!$B$37,E417&lt;='club records'!$C$37)),"CR"," ")</f>
        <v xml:space="preserve"> </v>
      </c>
      <c r="R417" s="21" t="str">
        <f>IF(AND(A417=3000, OR(AND(D417='club records'!$B$39, E417&lt;='club records'!$C$39), AND(D417='club records'!$B$40, E417&lt;='club records'!$C$40), AND(D417='club records'!$B$41, E417&lt;='club records'!$C$41))),"CR"," ")</f>
        <v xml:space="preserve"> </v>
      </c>
      <c r="S417" s="21" t="str">
        <f>IF(AND(A417=5000, OR(AND(D417='club records'!$B$42, E417&lt;='club records'!$C$42), AND(D417='club records'!$B$43, E417&lt;='club records'!$C$43))),"CR"," ")</f>
        <v xml:space="preserve"> </v>
      </c>
      <c r="T417" s="21" t="str">
        <f>IF(AND(A417=10000, OR(AND(D417='club records'!$B$44, E417&lt;='club records'!$C$44), AND(D417='club records'!$B$45, E417&lt;='club records'!$C$45))),"CR"," ")</f>
        <v xml:space="preserve"> </v>
      </c>
      <c r="U417" s="22" t="str">
        <f>IF(AND(A417="high jump", OR(AND(D417='club records'!$F$1, E417&gt;='club records'!$G$1), AND(D417='club records'!$F$2, E417&gt;='club records'!$G$2), AND(D417='club records'!$F$3, E417&gt;='club records'!$G$3),AND(D417='club records'!$F$4, E417&gt;='club records'!$G$4), AND(D417='club records'!$F$5, E417&gt;='club records'!$G$5))), "CR", " ")</f>
        <v xml:space="preserve"> </v>
      </c>
      <c r="V417" s="22" t="str">
        <f>IF(AND(A417="long jump", OR(AND(D417='club records'!$F$6, E417&gt;='club records'!$G$6), AND(D417='club records'!$F$7, E417&gt;='club records'!$G$7), AND(D417='club records'!$F$8, E417&gt;='club records'!$G$8), AND(D417='club records'!$F$9, E417&gt;='club records'!$G$9), AND(D417='club records'!$F$10, E417&gt;='club records'!$G$10))), "CR", " ")</f>
        <v xml:space="preserve"> </v>
      </c>
      <c r="W417" s="22" t="str">
        <f>IF(AND(A417="triple jump", OR(AND(D417='club records'!$F$11, E417&gt;='club records'!$G$11), AND(D417='club records'!$F$12, E417&gt;='club records'!$G$12), AND(D417='club records'!$F$13, E417&gt;='club records'!$G$13), AND(D417='club records'!$F$14, E417&gt;='club records'!$G$14), AND(D417='club records'!$F$15, E417&gt;='club records'!$G$15))), "CR", " ")</f>
        <v xml:space="preserve"> </v>
      </c>
      <c r="X417" s="22" t="str">
        <f>IF(AND(A417="pole vault", OR(AND(D417='club records'!$F$16, E417&gt;='club records'!$G$16), AND(D417='club records'!$F$17, E417&gt;='club records'!$G$17), AND(D417='club records'!$F$18, E417&gt;='club records'!$G$18), AND(D417='club records'!$F$19, E417&gt;='club records'!$G$19), AND(D417='club records'!$F$20, E417&gt;='club records'!$G$20))), "CR", " ")</f>
        <v xml:space="preserve"> </v>
      </c>
      <c r="Y417" s="22" t="str">
        <f>IF(AND(A417="discus 0.75", AND(D417='club records'!$F$21, E417&gt;='club records'!$G$21)), "CR", " ")</f>
        <v xml:space="preserve"> </v>
      </c>
      <c r="Z417" s="22" t="str">
        <f>IF(AND(A417="discus 1", OR(AND(D417='club records'!$F$22, E417&gt;='club records'!$G$22), AND(D417='club records'!$F$23, E417&gt;='club records'!$G$23), AND(D417='club records'!$F$24, E417&gt;='club records'!$G$24), AND(D417='club records'!$F$25, E417&gt;='club records'!$G$25))), "CR", " ")</f>
        <v xml:space="preserve"> </v>
      </c>
      <c r="AA417" s="22" t="str">
        <f>IF(AND(A417="hammer 3", OR(AND(D417='club records'!$F$26, E417&gt;='club records'!$G$26), AND(D417='club records'!$F$27, E417&gt;='club records'!$G$27), AND(D417='club records'!$F$28, E417&gt;='club records'!$G$28))), "CR", " ")</f>
        <v xml:space="preserve"> </v>
      </c>
      <c r="AB417" s="22" t="str">
        <f>IF(AND(A417="hammer 4", OR(AND(D417='club records'!$F$29, E417&gt;='club records'!$G$29), AND(D417='club records'!$F$30, E417&gt;='club records'!$G$30))), "CR", " ")</f>
        <v xml:space="preserve"> </v>
      </c>
      <c r="AC417" s="22" t="str">
        <f>IF(AND(A417="javelin 400", AND(D417='club records'!$F$31, E417&gt;='club records'!$G$31)), "CR", " ")</f>
        <v xml:space="preserve"> </v>
      </c>
      <c r="AD417" s="22" t="str">
        <f>IF(AND(A417="javelin 500", OR(AND(D417='club records'!$F$32, E417&gt;='club records'!$G$32), AND(D417='club records'!$F$33, E417&gt;='club records'!$G$33))), "CR", " ")</f>
        <v xml:space="preserve"> </v>
      </c>
      <c r="AE417" s="22" t="str">
        <f>IF(AND(A417="javelin 600", OR(AND(D417='club records'!$F$34, E417&gt;='club records'!$G$34), AND(D417='club records'!$F$35, E417&gt;='club records'!$G$35))), "CR", " ")</f>
        <v xml:space="preserve"> </v>
      </c>
      <c r="AF417" s="22" t="str">
        <f>IF(AND(A417="shot 2.72", AND(D417='club records'!$F$36, E417&gt;='club records'!$G$36)), "CR", " ")</f>
        <v xml:space="preserve"> </v>
      </c>
      <c r="AG417" s="22" t="str">
        <f>IF(AND(A417="shot 3", OR(AND(D417='club records'!$F$37, E417&gt;='club records'!$G$37), AND(D417='club records'!$F$38, E417&gt;='club records'!$G$38))), "CR", " ")</f>
        <v xml:space="preserve"> </v>
      </c>
      <c r="AH417" s="22" t="str">
        <f>IF(AND(A417="shot 4", OR(AND(D417='club records'!$F$39, E417&gt;='club records'!$G$39), AND(D417='club records'!$F$40, E417&gt;='club records'!$G$40))), "CR", " ")</f>
        <v xml:space="preserve"> </v>
      </c>
      <c r="AI417" s="22" t="str">
        <f>IF(AND(A417="70H", AND(D417='club records'!$J$6, E417&lt;='club records'!$K$6)), "CR", " ")</f>
        <v xml:space="preserve"> </v>
      </c>
      <c r="AJ417" s="22" t="str">
        <f>IF(AND(A417="75H", AND(D417='club records'!$J$7, E417&lt;='club records'!$K$7)), "CR", " ")</f>
        <v xml:space="preserve"> </v>
      </c>
      <c r="AK417" s="22" t="str">
        <f>IF(AND(A417="80H", AND(D417='club records'!$J$8, E417&lt;='club records'!$K$8)), "CR", " ")</f>
        <v xml:space="preserve"> </v>
      </c>
      <c r="AL417" s="22" t="str">
        <f>IF(AND(A417="100H", OR(AND(D417='club records'!$J$9, E417&lt;='club records'!$K$9), AND(D417='club records'!$J$10, E417&lt;='club records'!$K$10))), "CR", " ")</f>
        <v xml:space="preserve"> </v>
      </c>
      <c r="AM417" s="22" t="str">
        <f>IF(AND(A417="300H", AND(D417='club records'!$J$11, E417&lt;='club records'!$K$11)), "CR", " ")</f>
        <v xml:space="preserve"> </v>
      </c>
      <c r="AN417" s="22" t="str">
        <f>IF(AND(A417="400H", OR(AND(D417='club records'!$J$12, E417&lt;='club records'!$K$12), AND(D417='club records'!$J$13, E417&lt;='club records'!$K$13), AND(D417='club records'!$J$14, E417&lt;='club records'!$K$14))), "CR", " ")</f>
        <v xml:space="preserve"> </v>
      </c>
      <c r="AO417" s="22" t="str">
        <f>IF(AND(A417="1500SC", OR(AND(D417='club records'!$J$15, E417&lt;='club records'!$K$15), AND(D417='club records'!$J$16, E417&lt;='club records'!$K$16))), "CR", " ")</f>
        <v xml:space="preserve"> </v>
      </c>
      <c r="AP417" s="22" t="str">
        <f>IF(AND(A417="2000SC", OR(AND(D417='club records'!$J$18, E417&lt;='club records'!$K$18), AND(D417='club records'!$J$19, E417&lt;='club records'!$K$19))), "CR", " ")</f>
        <v xml:space="preserve"> </v>
      </c>
      <c r="AQ417" s="22" t="str">
        <f>IF(AND(A417="3000SC", AND(D417='club records'!$J$21, E417&lt;='club records'!$K$21)), "CR", " ")</f>
        <v xml:space="preserve"> </v>
      </c>
      <c r="AR417" s="21" t="str">
        <f>IF(AND(A417="4x100", OR(AND(D417='club records'!$N$1, E417&lt;='club records'!$O$1), AND(D417='club records'!$N$2, E417&lt;='club records'!$O$2), AND(D417='club records'!$N$3, E417&lt;='club records'!$O$3), AND(D417='club records'!$N$4, E417&lt;='club records'!$O$4), AND(D417='club records'!$N$5, E417&lt;='club records'!$O$5))), "CR", " ")</f>
        <v xml:space="preserve"> </v>
      </c>
      <c r="AS417" s="21" t="str">
        <f>IF(AND(A417="4x200", OR(AND(D417='club records'!$N$6, E417&lt;='club records'!$O$6), AND(D417='club records'!$N$7, E417&lt;='club records'!$O$7), AND(D417='club records'!$N$8, E417&lt;='club records'!$O$8), AND(D417='club records'!$N$9, E417&lt;='club records'!$O$9), AND(D417='club records'!$N$10, E417&lt;='club records'!$O$10))), "CR", " ")</f>
        <v xml:space="preserve"> </v>
      </c>
      <c r="AT417" s="21" t="str">
        <f>IF(AND(A417="4x300", OR(AND(D417='club records'!$N$11, E417&lt;='club records'!$O$11), AND(D417='club records'!$N$12, E417&lt;='club records'!$O$12))), "CR", " ")</f>
        <v xml:space="preserve"> </v>
      </c>
      <c r="AU417" s="21" t="str">
        <f>IF(AND(A417="4x400", OR(AND(D417='club records'!$N$13, E417&lt;='club records'!$O$13), AND(D417='club records'!$N$14, E417&lt;='club records'!$O$14), AND(D417='club records'!$N$15, E417&lt;='club records'!$O$15))), "CR", " ")</f>
        <v xml:space="preserve"> </v>
      </c>
      <c r="AV417" s="21" t="str">
        <f>IF(AND(A417="3x800", OR(AND(D417='club records'!$N$16, E417&lt;='club records'!$O$16), AND(D417='club records'!$N$17, E417&lt;='club records'!$O$17), AND(D417='club records'!$N$18, E417&lt;='club records'!$O$18), AND(D417='club records'!$N$19, E417&lt;='club records'!$O$19))), "CR", " ")</f>
        <v xml:space="preserve"> </v>
      </c>
      <c r="AW417" s="21" t="str">
        <f>IF(AND(A417="pentathlon", OR(AND(D417='club records'!$N$21, E417&gt;='club records'!$O$21), AND(D417='club records'!$N$22, E417&gt;='club records'!$O$22), AND(D417='club records'!$N$23, E417&gt;='club records'!$O$23), AND(D417='club records'!$N$24, E417&gt;='club records'!$O$24), AND(D417='club records'!$N$25, E417&gt;='club records'!$O$25))), "CR", " ")</f>
        <v xml:space="preserve"> </v>
      </c>
      <c r="AX417" s="21" t="str">
        <f>IF(AND(A417="heptathlon", OR(AND(D417='club records'!$N$26, E417&gt;='club records'!$O$26), AND(D417='club records'!$N$27, E417&gt;='club records'!$O$27), AND(D417='club records'!$N$28, E417&gt;='club records'!$O$28), )), "CR", " ")</f>
        <v xml:space="preserve"> </v>
      </c>
    </row>
    <row r="418" spans="1:50" ht="15" x14ac:dyDescent="0.25">
      <c r="A418" s="2" t="s">
        <v>44</v>
      </c>
      <c r="B418" s="2" t="s">
        <v>157</v>
      </c>
      <c r="C418" s="2" t="s">
        <v>158</v>
      </c>
      <c r="D418" s="13" t="s">
        <v>47</v>
      </c>
      <c r="E418" s="14">
        <v>2.95</v>
      </c>
      <c r="F418" s="19">
        <v>43632</v>
      </c>
      <c r="G418" s="2" t="s">
        <v>415</v>
      </c>
      <c r="H418" s="2" t="s">
        <v>452</v>
      </c>
      <c r="I418" s="20" t="str">
        <f>IF(OR(K418="CR", J418="CR", L418="CR", M418="CR", N418="CR", O418="CR", P418="CR", Q418="CR", R418="CR", S418="CR",T418="CR", U418="CR", V418="CR", W418="CR", X418="CR", Y418="CR", Z418="CR", AA418="CR", AB418="CR", AC418="CR", AD418="CR", AE418="CR", AF418="CR", AG418="CR", AH418="CR", AI418="CR", AJ418="CR", AK418="CR", AL418="CR", AM418="CR", AN418="CR", AO418="CR", AP418="CR", AQ418="CR", AR418="CR", AS418="CR", AT418="CR", AU418="CR", AV418="CR", AW418="CR", AX418="CR"), "***CLUB RECORD***", "")</f>
        <v/>
      </c>
      <c r="J418" s="21" t="str">
        <f>IF(AND(A418=100, OR(AND(D418='club records'!$B$6, E418&lt;='club records'!$C$6), AND(D418='club records'!$B$7, E418&lt;='club records'!$C$7), AND(D418='club records'!$B$8, E418&lt;='club records'!$C$8), AND(D418='club records'!$B$9, E418&lt;='club records'!$C$9), AND(D418='club records'!$B$10, E418&lt;='club records'!$C$10))),"CR"," ")</f>
        <v xml:space="preserve"> </v>
      </c>
      <c r="K418" s="21" t="str">
        <f>IF(AND(A418=200, OR(AND(D418='club records'!$B$11, E418&lt;='club records'!$C$11), AND(D418='club records'!$B$12, E418&lt;='club records'!$C$12), AND(D418='club records'!$B$13, E418&lt;='club records'!$C$13), AND(D418='club records'!$B$14, E418&lt;='club records'!$C$14), AND(D418='club records'!$B$15, E418&lt;='club records'!$C$15))),"CR"," ")</f>
        <v xml:space="preserve"> </v>
      </c>
      <c r="L418" s="21" t="str">
        <f>IF(AND(A418=300, OR(AND(D418='club records'!$B$16, E418&lt;='club records'!$C$16), AND(D418='club records'!$B$17, E418&lt;='club records'!$C$17))),"CR"," ")</f>
        <v xml:space="preserve"> </v>
      </c>
      <c r="M418" s="21" t="str">
        <f>IF(AND(A418=400, OR(AND(D418='club records'!$B$19, E418&lt;='club records'!$C$19), AND(D418='club records'!$B$20, E418&lt;='club records'!$C$20), AND(D418='club records'!$B$21, E418&lt;='club records'!$C$21))),"CR"," ")</f>
        <v xml:space="preserve"> </v>
      </c>
      <c r="N418" s="21" t="str">
        <f>IF(AND(A418=800, OR(AND(D418='club records'!$B$22, E418&lt;='club records'!$C$22), AND(D418='club records'!$B$23, E418&lt;='club records'!$C$23), AND(D418='club records'!$B$24, E418&lt;='club records'!$C$24), AND(D418='club records'!$B$25, E418&lt;='club records'!$C$25), AND(D418='club records'!$B$26, E418&lt;='club records'!$C$26))),"CR"," ")</f>
        <v xml:space="preserve"> </v>
      </c>
      <c r="O418" s="21" t="str">
        <f>IF(AND(A418=1200, AND(D418='club records'!$B$28, E418&lt;='club records'!$C$28)),"CR"," ")</f>
        <v xml:space="preserve"> </v>
      </c>
      <c r="P418" s="21" t="str">
        <f>IF(AND(A418=1500, OR(AND(D418='club records'!$B$29, E418&lt;='club records'!$C$29), AND(D418='club records'!$B$30, E418&lt;='club records'!$C$30), AND(D418='club records'!$B$31, E418&lt;='club records'!$C$31), AND(D418='club records'!$B$32, E418&lt;='club records'!$C$32), AND(D418='club records'!$B$33, E418&lt;='club records'!$C$33))),"CR"," ")</f>
        <v xml:space="preserve"> </v>
      </c>
      <c r="Q418" s="21" t="str">
        <f>IF(AND(A418="1M", AND(D418='club records'!$B$37,E418&lt;='club records'!$C$37)),"CR"," ")</f>
        <v xml:space="preserve"> </v>
      </c>
      <c r="R418" s="21" t="str">
        <f>IF(AND(A418=3000, OR(AND(D418='club records'!$B$39, E418&lt;='club records'!$C$39), AND(D418='club records'!$B$40, E418&lt;='club records'!$C$40), AND(D418='club records'!$B$41, E418&lt;='club records'!$C$41))),"CR"," ")</f>
        <v xml:space="preserve"> </v>
      </c>
      <c r="S418" s="21" t="str">
        <f>IF(AND(A418=5000, OR(AND(D418='club records'!$B$42, E418&lt;='club records'!$C$42), AND(D418='club records'!$B$43, E418&lt;='club records'!$C$43))),"CR"," ")</f>
        <v xml:space="preserve"> </v>
      </c>
      <c r="T418" s="21" t="str">
        <f>IF(AND(A418=10000, OR(AND(D418='club records'!$B$44, E418&lt;='club records'!$C$44), AND(D418='club records'!$B$45, E418&lt;='club records'!$C$45))),"CR"," ")</f>
        <v xml:space="preserve"> </v>
      </c>
      <c r="U418" s="22" t="str">
        <f>IF(AND(A418="high jump", OR(AND(D418='club records'!$F$1, E418&gt;='club records'!$G$1), AND(D418='club records'!$F$2, E418&gt;='club records'!$G$2), AND(D418='club records'!$F$3, E418&gt;='club records'!$G$3),AND(D418='club records'!$F$4, E418&gt;='club records'!$G$4), AND(D418='club records'!$F$5, E418&gt;='club records'!$G$5))), "CR", " ")</f>
        <v xml:space="preserve"> </v>
      </c>
      <c r="V418" s="22" t="str">
        <f>IF(AND(A418="long jump", OR(AND(D418='club records'!$F$6, E418&gt;='club records'!$G$6), AND(D418='club records'!$F$7, E418&gt;='club records'!$G$7), AND(D418='club records'!$F$8, E418&gt;='club records'!$G$8), AND(D418='club records'!$F$9, E418&gt;='club records'!$G$9), AND(D418='club records'!$F$10, E418&gt;='club records'!$G$10))), "CR", " ")</f>
        <v xml:space="preserve"> </v>
      </c>
      <c r="W418" s="22" t="str">
        <f>IF(AND(A418="triple jump", OR(AND(D418='club records'!$F$11, E418&gt;='club records'!$G$11), AND(D418='club records'!$F$12, E418&gt;='club records'!$G$12), AND(D418='club records'!$F$13, E418&gt;='club records'!$G$13), AND(D418='club records'!$F$14, E418&gt;='club records'!$G$14), AND(D418='club records'!$F$15, E418&gt;='club records'!$G$15))), "CR", " ")</f>
        <v xml:space="preserve"> </v>
      </c>
      <c r="X418" s="22" t="str">
        <f>IF(AND(A418="pole vault", OR(AND(D418='club records'!$F$16, E418&gt;='club records'!$G$16), AND(D418='club records'!$F$17, E418&gt;='club records'!$G$17), AND(D418='club records'!$F$18, E418&gt;='club records'!$G$18), AND(D418='club records'!$F$19, E418&gt;='club records'!$G$19), AND(D418='club records'!$F$20, E418&gt;='club records'!$G$20))), "CR", " ")</f>
        <v xml:space="preserve"> </v>
      </c>
      <c r="Y418" s="22" t="str">
        <f>IF(AND(A418="discus 0.75", AND(D418='club records'!$F$21, E418&gt;='club records'!$G$21)), "CR", " ")</f>
        <v xml:space="preserve"> </v>
      </c>
      <c r="Z418" s="22" t="str">
        <f>IF(AND(A418="discus 1", OR(AND(D418='club records'!$F$22, E418&gt;='club records'!$G$22), AND(D418='club records'!$F$23, E418&gt;='club records'!$G$23), AND(D418='club records'!$F$24, E418&gt;='club records'!$G$24), AND(D418='club records'!$F$25, E418&gt;='club records'!$G$25))), "CR", " ")</f>
        <v xml:space="preserve"> </v>
      </c>
      <c r="AA418" s="22" t="str">
        <f>IF(AND(A418="hammer 3", OR(AND(D418='club records'!$F$26, E418&gt;='club records'!$G$26), AND(D418='club records'!$F$27, E418&gt;='club records'!$G$27), AND(D418='club records'!$F$28, E418&gt;='club records'!$G$28))), "CR", " ")</f>
        <v xml:space="preserve"> </v>
      </c>
      <c r="AB418" s="22" t="str">
        <f>IF(AND(A418="hammer 4", OR(AND(D418='club records'!$F$29, E418&gt;='club records'!$G$29), AND(D418='club records'!$F$30, E418&gt;='club records'!$G$30))), "CR", " ")</f>
        <v xml:space="preserve"> </v>
      </c>
      <c r="AC418" s="22" t="str">
        <f>IF(AND(A418="javelin 400", AND(D418='club records'!$F$31, E418&gt;='club records'!$G$31)), "CR", " ")</f>
        <v xml:space="preserve"> </v>
      </c>
      <c r="AD418" s="22" t="str">
        <f>IF(AND(A418="javelin 500", OR(AND(D418='club records'!$F$32, E418&gt;='club records'!$G$32), AND(D418='club records'!$F$33, E418&gt;='club records'!$G$33))), "CR", " ")</f>
        <v xml:space="preserve"> </v>
      </c>
      <c r="AE418" s="22" t="str">
        <f>IF(AND(A418="javelin 600", OR(AND(D418='club records'!$F$34, E418&gt;='club records'!$G$34), AND(D418='club records'!$F$35, E418&gt;='club records'!$G$35))), "CR", " ")</f>
        <v xml:space="preserve"> </v>
      </c>
      <c r="AF418" s="22" t="str">
        <f>IF(AND(A418="shot 2.72", AND(D418='club records'!$F$36, E418&gt;='club records'!$G$36)), "CR", " ")</f>
        <v xml:space="preserve"> </v>
      </c>
      <c r="AG418" s="22" t="str">
        <f>IF(AND(A418="shot 3", OR(AND(D418='club records'!$F$37, E418&gt;='club records'!$G$37), AND(D418='club records'!$F$38, E418&gt;='club records'!$G$38))), "CR", " ")</f>
        <v xml:space="preserve"> </v>
      </c>
      <c r="AH418" s="22" t="str">
        <f>IF(AND(A418="shot 4", OR(AND(D418='club records'!$F$39, E418&gt;='club records'!$G$39), AND(D418='club records'!$F$40, E418&gt;='club records'!$G$40))), "CR", " ")</f>
        <v xml:space="preserve"> </v>
      </c>
      <c r="AI418" s="22" t="str">
        <f>IF(AND(A418="70H", AND(D418='club records'!$J$6, E418&lt;='club records'!$K$6)), "CR", " ")</f>
        <v xml:space="preserve"> </v>
      </c>
      <c r="AJ418" s="22" t="str">
        <f>IF(AND(A418="75H", AND(D418='club records'!$J$7, E418&lt;='club records'!$K$7)), "CR", " ")</f>
        <v xml:space="preserve"> </v>
      </c>
      <c r="AK418" s="22" t="str">
        <f>IF(AND(A418="80H", AND(D418='club records'!$J$8, E418&lt;='club records'!$K$8)), "CR", " ")</f>
        <v xml:space="preserve"> </v>
      </c>
      <c r="AL418" s="22" t="str">
        <f>IF(AND(A418="100H", OR(AND(D418='club records'!$J$9, E418&lt;='club records'!$K$9), AND(D418='club records'!$J$10, E418&lt;='club records'!$K$10))), "CR", " ")</f>
        <v xml:space="preserve"> </v>
      </c>
      <c r="AM418" s="22" t="str">
        <f>IF(AND(A418="300H", AND(D418='club records'!$J$11, E418&lt;='club records'!$K$11)), "CR", " ")</f>
        <v xml:space="preserve"> </v>
      </c>
      <c r="AN418" s="22" t="str">
        <f>IF(AND(A418="400H", OR(AND(D418='club records'!$J$12, E418&lt;='club records'!$K$12), AND(D418='club records'!$J$13, E418&lt;='club records'!$K$13), AND(D418='club records'!$J$14, E418&lt;='club records'!$K$14))), "CR", " ")</f>
        <v xml:space="preserve"> </v>
      </c>
      <c r="AO418" s="22" t="str">
        <f>IF(AND(A418="1500SC", OR(AND(D418='club records'!$J$15, E418&lt;='club records'!$K$15), AND(D418='club records'!$J$16, E418&lt;='club records'!$K$16))), "CR", " ")</f>
        <v xml:space="preserve"> </v>
      </c>
      <c r="AP418" s="22" t="str">
        <f>IF(AND(A418="2000SC", OR(AND(D418='club records'!$J$18, E418&lt;='club records'!$K$18), AND(D418='club records'!$J$19, E418&lt;='club records'!$K$19))), "CR", " ")</f>
        <v xml:space="preserve"> </v>
      </c>
      <c r="AQ418" s="22" t="str">
        <f>IF(AND(A418="3000SC", AND(D418='club records'!$J$21, E418&lt;='club records'!$K$21)), "CR", " ")</f>
        <v xml:space="preserve"> </v>
      </c>
      <c r="AR418" s="21" t="str">
        <f>IF(AND(A418="4x100", OR(AND(D418='club records'!$N$1, E418&lt;='club records'!$O$1), AND(D418='club records'!$N$2, E418&lt;='club records'!$O$2), AND(D418='club records'!$N$3, E418&lt;='club records'!$O$3), AND(D418='club records'!$N$4, E418&lt;='club records'!$O$4), AND(D418='club records'!$N$5, E418&lt;='club records'!$O$5))), "CR", " ")</f>
        <v xml:space="preserve"> </v>
      </c>
      <c r="AS418" s="21" t="str">
        <f>IF(AND(A418="4x200", OR(AND(D418='club records'!$N$6, E418&lt;='club records'!$O$6), AND(D418='club records'!$N$7, E418&lt;='club records'!$O$7), AND(D418='club records'!$N$8, E418&lt;='club records'!$O$8), AND(D418='club records'!$N$9, E418&lt;='club records'!$O$9), AND(D418='club records'!$N$10, E418&lt;='club records'!$O$10))), "CR", " ")</f>
        <v xml:space="preserve"> </v>
      </c>
      <c r="AT418" s="21" t="str">
        <f>IF(AND(A418="4x300", OR(AND(D418='club records'!$N$11, E418&lt;='club records'!$O$11), AND(D418='club records'!$N$12, E418&lt;='club records'!$O$12))), "CR", " ")</f>
        <v xml:space="preserve"> </v>
      </c>
      <c r="AU418" s="21" t="str">
        <f>IF(AND(A418="4x400", OR(AND(D418='club records'!$N$13, E418&lt;='club records'!$O$13), AND(D418='club records'!$N$14, E418&lt;='club records'!$O$14), AND(D418='club records'!$N$15, E418&lt;='club records'!$O$15))), "CR", " ")</f>
        <v xml:space="preserve"> </v>
      </c>
      <c r="AV418" s="21" t="str">
        <f>IF(AND(A418="3x800", OR(AND(D418='club records'!$N$16, E418&lt;='club records'!$O$16), AND(D418='club records'!$N$17, E418&lt;='club records'!$O$17), AND(D418='club records'!$N$18, E418&lt;='club records'!$O$18), AND(D418='club records'!$N$19, E418&lt;='club records'!$O$19))), "CR", " ")</f>
        <v xml:space="preserve"> </v>
      </c>
      <c r="AW418" s="21" t="str">
        <f>IF(AND(A418="pentathlon", OR(AND(D418='club records'!$N$21, E418&gt;='club records'!$O$21), AND(D418='club records'!$N$22, E418&gt;='club records'!$O$22), AND(D418='club records'!$N$23, E418&gt;='club records'!$O$23), AND(D418='club records'!$N$24, E418&gt;='club records'!$O$24), AND(D418='club records'!$N$25, E418&gt;='club records'!$O$25))), "CR", " ")</f>
        <v xml:space="preserve"> </v>
      </c>
      <c r="AX418" s="21" t="str">
        <f>IF(AND(A418="heptathlon", OR(AND(D418='club records'!$N$26, E418&gt;='club records'!$O$26), AND(D418='club records'!$N$27, E418&gt;='club records'!$O$27), AND(D418='club records'!$N$28, E418&gt;='club records'!$O$28), )), "CR", " ")</f>
        <v xml:space="preserve"> </v>
      </c>
    </row>
    <row r="419" spans="1:50" ht="15" x14ac:dyDescent="0.25">
      <c r="A419" s="2" t="s">
        <v>169</v>
      </c>
      <c r="B419" s="2" t="s">
        <v>111</v>
      </c>
      <c r="C419" s="2" t="s">
        <v>112</v>
      </c>
      <c r="D419" s="13" t="s">
        <v>47</v>
      </c>
      <c r="E419" s="14">
        <v>5.73</v>
      </c>
      <c r="F419" s="23">
        <v>43590</v>
      </c>
      <c r="G419" s="2" t="s">
        <v>339</v>
      </c>
      <c r="H419" s="2" t="s">
        <v>349</v>
      </c>
      <c r="I419" s="20" t="str">
        <f>IF(OR(K419="CR", J419="CR", L419="CR", M419="CR", N419="CR", O419="CR", P419="CR", Q419="CR", R419="CR", S419="CR",T419="CR", U419="CR", V419="CR", W419="CR", X419="CR", Y419="CR", Z419="CR", AA419="CR", AB419="CR", AC419="CR", AD419="CR", AE419="CR", AF419="CR", AG419="CR", AH419="CR", AI419="CR", AJ419="CR", AK419="CR", AL419="CR", AM419="CR", AN419="CR", AO419="CR", AP419="CR", AQ419="CR", AR419="CR", AS419="CR", AT419="CR", AU419="CR", AV419="CR", AW419="CR", AX419="CR"), "***CLUB RECORD***", "")</f>
        <v/>
      </c>
      <c r="J419" s="21" t="str">
        <f>IF(AND(A419=100, OR(AND(D419='club records'!$B$6, E419&lt;='club records'!$C$6), AND(D419='club records'!$B$7, E419&lt;='club records'!$C$7), AND(D419='club records'!$B$8, E419&lt;='club records'!$C$8), AND(D419='club records'!$B$9, E419&lt;='club records'!$C$9), AND(D419='club records'!$B$10, E419&lt;='club records'!$C$10))),"CR"," ")</f>
        <v xml:space="preserve"> </v>
      </c>
      <c r="K419" s="21" t="str">
        <f>IF(AND(A419=200, OR(AND(D419='club records'!$B$11, E419&lt;='club records'!$C$11), AND(D419='club records'!$B$12, E419&lt;='club records'!$C$12), AND(D419='club records'!$B$13, E419&lt;='club records'!$C$13), AND(D419='club records'!$B$14, E419&lt;='club records'!$C$14), AND(D419='club records'!$B$15, E419&lt;='club records'!$C$15))),"CR"," ")</f>
        <v xml:space="preserve"> </v>
      </c>
      <c r="L419" s="21" t="str">
        <f>IF(AND(A419=300, OR(AND(D419='club records'!$B$16, E419&lt;='club records'!$C$16), AND(D419='club records'!$B$17, E419&lt;='club records'!$C$17))),"CR"," ")</f>
        <v xml:space="preserve"> </v>
      </c>
      <c r="M419" s="21" t="str">
        <f>IF(AND(A419=400, OR(AND(D419='club records'!$B$19, E419&lt;='club records'!$C$19), AND(D419='club records'!$B$20, E419&lt;='club records'!$C$20), AND(D419='club records'!$B$21, E419&lt;='club records'!$C$21))),"CR"," ")</f>
        <v xml:space="preserve"> </v>
      </c>
      <c r="N419" s="21" t="str">
        <f>IF(AND(A419=800, OR(AND(D419='club records'!$B$22, E419&lt;='club records'!$C$22), AND(D419='club records'!$B$23, E419&lt;='club records'!$C$23), AND(D419='club records'!$B$24, E419&lt;='club records'!$C$24), AND(D419='club records'!$B$25, E419&lt;='club records'!$C$25), AND(D419='club records'!$B$26, E419&lt;='club records'!$C$26))),"CR"," ")</f>
        <v xml:space="preserve"> </v>
      </c>
      <c r="O419" s="21" t="str">
        <f>IF(AND(A419=1200, AND(D419='club records'!$B$28, E419&lt;='club records'!$C$28)),"CR"," ")</f>
        <v xml:space="preserve"> </v>
      </c>
      <c r="P419" s="21" t="str">
        <f>IF(AND(A419=1500, OR(AND(D419='club records'!$B$29, E419&lt;='club records'!$C$29), AND(D419='club records'!$B$30, E419&lt;='club records'!$C$30), AND(D419='club records'!$B$31, E419&lt;='club records'!$C$31), AND(D419='club records'!$B$32, E419&lt;='club records'!$C$32), AND(D419='club records'!$B$33, E419&lt;='club records'!$C$33))),"CR"," ")</f>
        <v xml:space="preserve"> </v>
      </c>
      <c r="Q419" s="21" t="str">
        <f>IF(AND(A419="1M", AND(D419='club records'!$B$37,E419&lt;='club records'!$C$37)),"CR"," ")</f>
        <v xml:space="preserve"> </v>
      </c>
      <c r="R419" s="21" t="str">
        <f>IF(AND(A419=3000, OR(AND(D419='club records'!$B$39, E419&lt;='club records'!$C$39), AND(D419='club records'!$B$40, E419&lt;='club records'!$C$40), AND(D419='club records'!$B$41, E419&lt;='club records'!$C$41))),"CR"," ")</f>
        <v xml:space="preserve"> </v>
      </c>
      <c r="S419" s="21" t="str">
        <f>IF(AND(A419=5000, OR(AND(D419='club records'!$B$42, E419&lt;='club records'!$C$42), AND(D419='club records'!$B$43, E419&lt;='club records'!$C$43))),"CR"," ")</f>
        <v xml:space="preserve"> </v>
      </c>
      <c r="T419" s="21" t="str">
        <f>IF(AND(A419=10000, OR(AND(D419='club records'!$B$44, E419&lt;='club records'!$C$44), AND(D419='club records'!$B$45, E419&lt;='club records'!$C$45))),"CR"," ")</f>
        <v xml:space="preserve"> </v>
      </c>
      <c r="U419" s="22" t="str">
        <f>IF(AND(A419="high jump", OR(AND(D419='club records'!$F$1, E419&gt;='club records'!$G$1), AND(D419='club records'!$F$2, E419&gt;='club records'!$G$2), AND(D419='club records'!$F$3, E419&gt;='club records'!$G$3),AND(D419='club records'!$F$4, E419&gt;='club records'!$G$4), AND(D419='club records'!$F$5, E419&gt;='club records'!$G$5))), "CR", " ")</f>
        <v xml:space="preserve"> </v>
      </c>
      <c r="V419" s="22" t="str">
        <f>IF(AND(A419="long jump", OR(AND(D419='club records'!$F$6, E419&gt;='club records'!$G$6), AND(D419='club records'!$F$7, E419&gt;='club records'!$G$7), AND(D419='club records'!$F$8, E419&gt;='club records'!$G$8), AND(D419='club records'!$F$9, E419&gt;='club records'!$G$9), AND(D419='club records'!$F$10, E419&gt;='club records'!$G$10))), "CR", " ")</f>
        <v xml:space="preserve"> </v>
      </c>
      <c r="W419" s="22" t="str">
        <f>IF(AND(A419="triple jump", OR(AND(D419='club records'!$F$11, E419&gt;='club records'!$G$11), AND(D419='club records'!$F$12, E419&gt;='club records'!$G$12), AND(D419='club records'!$F$13, E419&gt;='club records'!$G$13), AND(D419='club records'!$F$14, E419&gt;='club records'!$G$14), AND(D419='club records'!$F$15, E419&gt;='club records'!$G$15))), "CR", " ")</f>
        <v xml:space="preserve"> </v>
      </c>
      <c r="X419" s="22" t="str">
        <f>IF(AND(A419="pole vault", OR(AND(D419='club records'!$F$16, E419&gt;='club records'!$G$16), AND(D419='club records'!$F$17, E419&gt;='club records'!$G$17), AND(D419='club records'!$F$18, E419&gt;='club records'!$G$18), AND(D419='club records'!$F$19, E419&gt;='club records'!$G$19), AND(D419='club records'!$F$20, E419&gt;='club records'!$G$20))), "CR", " ")</f>
        <v xml:space="preserve"> </v>
      </c>
      <c r="Y419" s="22" t="str">
        <f>IF(AND(A419="discus 0.75", AND(D419='club records'!$F$21, E419&gt;='club records'!$G$21)), "CR", " ")</f>
        <v xml:space="preserve"> </v>
      </c>
      <c r="Z419" s="22" t="str">
        <f>IF(AND(A419="discus 1", OR(AND(D419='club records'!$F$22, E419&gt;='club records'!$G$22), AND(D419='club records'!$F$23, E419&gt;='club records'!$G$23), AND(D419='club records'!$F$24, E419&gt;='club records'!$G$24), AND(D419='club records'!$F$25, E419&gt;='club records'!$G$25))), "CR", " ")</f>
        <v xml:space="preserve"> </v>
      </c>
      <c r="AA419" s="22" t="str">
        <f>IF(AND(A419="hammer 3", OR(AND(D419='club records'!$F$26, E419&gt;='club records'!$G$26), AND(D419='club records'!$F$27, E419&gt;='club records'!$G$27), AND(D419='club records'!$F$28, E419&gt;='club records'!$G$28))), "CR", " ")</f>
        <v xml:space="preserve"> </v>
      </c>
      <c r="AB419" s="22" t="str">
        <f>IF(AND(A419="hammer 4", OR(AND(D419='club records'!$F$29, E419&gt;='club records'!$G$29), AND(D419='club records'!$F$30, E419&gt;='club records'!$G$30))), "CR", " ")</f>
        <v xml:space="preserve"> </v>
      </c>
      <c r="AC419" s="22" t="str">
        <f>IF(AND(A419="javelin 400", AND(D419='club records'!$F$31, E419&gt;='club records'!$G$31)), "CR", " ")</f>
        <v xml:space="preserve"> </v>
      </c>
      <c r="AD419" s="22" t="str">
        <f>IF(AND(A419="javelin 500", OR(AND(D419='club records'!$F$32, E419&gt;='club records'!$G$32), AND(D419='club records'!$F$33, E419&gt;='club records'!$G$33))), "CR", " ")</f>
        <v xml:space="preserve"> </v>
      </c>
      <c r="AE419" s="22" t="str">
        <f>IF(AND(A419="javelin 600", OR(AND(D419='club records'!$F$34, E419&gt;='club records'!$G$34), AND(D419='club records'!$F$35, E419&gt;='club records'!$G$35))), "CR", " ")</f>
        <v xml:space="preserve"> </v>
      </c>
      <c r="AF419" s="22" t="str">
        <f>IF(AND(A419="shot 2.72", AND(D419='club records'!$F$36, E419&gt;='club records'!$G$36)), "CR", " ")</f>
        <v xml:space="preserve"> </v>
      </c>
      <c r="AG419" s="22" t="str">
        <f>IF(AND(A419="shot 3", OR(AND(D419='club records'!$F$37, E419&gt;='club records'!$G$37), AND(D419='club records'!$F$38, E419&gt;='club records'!$G$38))), "CR", " ")</f>
        <v xml:space="preserve"> </v>
      </c>
      <c r="AH419" s="22" t="str">
        <f>IF(AND(A419="shot 4", OR(AND(D419='club records'!$F$39, E419&gt;='club records'!$G$39), AND(D419='club records'!$F$40, E419&gt;='club records'!$G$40))), "CR", " ")</f>
        <v xml:space="preserve"> </v>
      </c>
      <c r="AI419" s="22" t="str">
        <f>IF(AND(A419="70H", AND(D419='club records'!$J$6, E419&lt;='club records'!$K$6)), "CR", " ")</f>
        <v xml:space="preserve"> </v>
      </c>
      <c r="AJ419" s="22" t="str">
        <f>IF(AND(A419="75H", AND(D419='club records'!$J$7, E419&lt;='club records'!$K$7)), "CR", " ")</f>
        <v xml:space="preserve"> </v>
      </c>
      <c r="AK419" s="22" t="str">
        <f>IF(AND(A419="80H", AND(D419='club records'!$J$8, E419&lt;='club records'!$K$8)), "CR", " ")</f>
        <v xml:space="preserve"> </v>
      </c>
      <c r="AL419" s="22" t="str">
        <f>IF(AND(A419="100H", OR(AND(D419='club records'!$J$9, E419&lt;='club records'!$K$9), AND(D419='club records'!$J$10, E419&lt;='club records'!$K$10))), "CR", " ")</f>
        <v xml:space="preserve"> </v>
      </c>
      <c r="AM419" s="22" t="str">
        <f>IF(AND(A419="300H", AND(D419='club records'!$J$11, E419&lt;='club records'!$K$11)), "CR", " ")</f>
        <v xml:space="preserve"> </v>
      </c>
      <c r="AN419" s="22" t="str">
        <f>IF(AND(A419="400H", OR(AND(D419='club records'!$J$12, E419&lt;='club records'!$K$12), AND(D419='club records'!$J$13, E419&lt;='club records'!$K$13), AND(D419='club records'!$J$14, E419&lt;='club records'!$K$14))), "CR", " ")</f>
        <v xml:space="preserve"> </v>
      </c>
      <c r="AO419" s="22" t="str">
        <f>IF(AND(A419="1500SC", OR(AND(D419='club records'!$J$15, E419&lt;='club records'!$K$15), AND(D419='club records'!$J$16, E419&lt;='club records'!$K$16))), "CR", " ")</f>
        <v xml:space="preserve"> </v>
      </c>
      <c r="AP419" s="22" t="str">
        <f>IF(AND(A419="2000SC", OR(AND(D419='club records'!$J$18, E419&lt;='club records'!$K$18), AND(D419='club records'!$J$19, E419&lt;='club records'!$K$19))), "CR", " ")</f>
        <v xml:space="preserve"> </v>
      </c>
      <c r="AQ419" s="22" t="str">
        <f>IF(AND(A419="3000SC", AND(D419='club records'!$J$21, E419&lt;='club records'!$K$21)), "CR", " ")</f>
        <v xml:space="preserve"> </v>
      </c>
      <c r="AR419" s="21" t="str">
        <f>IF(AND(A419="4x100", OR(AND(D419='club records'!$N$1, E419&lt;='club records'!$O$1), AND(D419='club records'!$N$2, E419&lt;='club records'!$O$2), AND(D419='club records'!$N$3, E419&lt;='club records'!$O$3), AND(D419='club records'!$N$4, E419&lt;='club records'!$O$4), AND(D419='club records'!$N$5, E419&lt;='club records'!$O$5))), "CR", " ")</f>
        <v xml:space="preserve"> </v>
      </c>
      <c r="AS419" s="21" t="str">
        <f>IF(AND(A419="4x200", OR(AND(D419='club records'!$N$6, E419&lt;='club records'!$O$6), AND(D419='club records'!$N$7, E419&lt;='club records'!$O$7), AND(D419='club records'!$N$8, E419&lt;='club records'!$O$8), AND(D419='club records'!$N$9, E419&lt;='club records'!$O$9), AND(D419='club records'!$N$10, E419&lt;='club records'!$O$10))), "CR", " ")</f>
        <v xml:space="preserve"> </v>
      </c>
      <c r="AT419" s="21" t="str">
        <f>IF(AND(A419="4x300", OR(AND(D419='club records'!$N$11, E419&lt;='club records'!$O$11), AND(D419='club records'!$N$12, E419&lt;='club records'!$O$12))), "CR", " ")</f>
        <v xml:space="preserve"> </v>
      </c>
      <c r="AU419" s="21" t="str">
        <f>IF(AND(A419="4x400", OR(AND(D419='club records'!$N$13, E419&lt;='club records'!$O$13), AND(D419='club records'!$N$14, E419&lt;='club records'!$O$14), AND(D419='club records'!$N$15, E419&lt;='club records'!$O$15))), "CR", " ")</f>
        <v xml:space="preserve"> </v>
      </c>
      <c r="AV419" s="21" t="str">
        <f>IF(AND(A419="3x800", OR(AND(D419='club records'!$N$16, E419&lt;='club records'!$O$16), AND(D419='club records'!$N$17, E419&lt;='club records'!$O$17), AND(D419='club records'!$N$18, E419&lt;='club records'!$O$18), AND(D419='club records'!$N$19, E419&lt;='club records'!$O$19))), "CR", " ")</f>
        <v xml:space="preserve"> </v>
      </c>
      <c r="AW419" s="21" t="str">
        <f>IF(AND(A419="pentathlon", OR(AND(D419='club records'!$N$21, E419&gt;='club records'!$O$21), AND(D419='club records'!$N$22, E419&gt;='club records'!$O$22), AND(D419='club records'!$N$23, E419&gt;='club records'!$O$23), AND(D419='club records'!$N$24, E419&gt;='club records'!$O$24), AND(D419='club records'!$N$25, E419&gt;='club records'!$O$25))), "CR", " ")</f>
        <v xml:space="preserve"> </v>
      </c>
      <c r="AX419" s="21" t="str">
        <f>IF(AND(A419="heptathlon", OR(AND(D419='club records'!$N$26, E419&gt;='club records'!$O$26), AND(D419='club records'!$N$27, E419&gt;='club records'!$O$27), AND(D419='club records'!$N$28, E419&gt;='club records'!$O$28), )), "CR", " ")</f>
        <v xml:space="preserve"> </v>
      </c>
    </row>
    <row r="420" spans="1:50" ht="15" x14ac:dyDescent="0.25">
      <c r="A420" s="2" t="s">
        <v>169</v>
      </c>
      <c r="B420" s="2" t="s">
        <v>228</v>
      </c>
      <c r="C420" s="2" t="s">
        <v>338</v>
      </c>
      <c r="D420" s="13" t="s">
        <v>47</v>
      </c>
      <c r="E420" s="14">
        <v>7.46</v>
      </c>
      <c r="F420" s="19">
        <v>43569</v>
      </c>
      <c r="G420" s="2" t="s">
        <v>335</v>
      </c>
      <c r="H420" s="2" t="s">
        <v>336</v>
      </c>
      <c r="I420" s="20" t="str">
        <f>IF(OR(K420="CR", J420="CR", L420="CR", M420="CR", N420="CR", O420="CR", P420="CR", Q420="CR", R420="CR", S420="CR",T420="CR", U420="CR", V420="CR", W420="CR", X420="CR", Y420="CR", Z420="CR", AA420="CR", AB420="CR", AC420="CR", AD420="CR", AE420="CR", AF420="CR", AG420="CR", AH420="CR", AI420="CR", AJ420="CR", AK420="CR", AL420="CR", AM420="CR", AN420="CR", AO420="CR", AP420="CR", AQ420="CR", AR420="CR", AS420="CR", AT420="CR", AU420="CR", AV420="CR", AW420="CR", AX420="CR"), "***CLUB RECORD***", "")</f>
        <v/>
      </c>
      <c r="J420" s="21" t="str">
        <f>IF(AND(A420=100, OR(AND(D420='club records'!$B$6, E420&lt;='club records'!$C$6), AND(D420='club records'!$B$7, E420&lt;='club records'!$C$7), AND(D420='club records'!$B$8, E420&lt;='club records'!$C$8), AND(D420='club records'!$B$9, E420&lt;='club records'!$C$9), AND(D420='club records'!$B$10, E420&lt;='club records'!$C$10))),"CR"," ")</f>
        <v xml:space="preserve"> </v>
      </c>
      <c r="K420" s="21" t="str">
        <f>IF(AND(A420=200, OR(AND(D420='club records'!$B$11, E420&lt;='club records'!$C$11), AND(D420='club records'!$B$12, E420&lt;='club records'!$C$12), AND(D420='club records'!$B$13, E420&lt;='club records'!$C$13), AND(D420='club records'!$B$14, E420&lt;='club records'!$C$14), AND(D420='club records'!$B$15, E420&lt;='club records'!$C$15))),"CR"," ")</f>
        <v xml:space="preserve"> </v>
      </c>
      <c r="L420" s="21" t="str">
        <f>IF(AND(A420=300, OR(AND(D420='club records'!$B$16, E420&lt;='club records'!$C$16), AND(D420='club records'!$B$17, E420&lt;='club records'!$C$17))),"CR"," ")</f>
        <v xml:space="preserve"> </v>
      </c>
      <c r="M420" s="21" t="str">
        <f>IF(AND(A420=400, OR(AND(D420='club records'!$B$19, E420&lt;='club records'!$C$19), AND(D420='club records'!$B$20, E420&lt;='club records'!$C$20), AND(D420='club records'!$B$21, E420&lt;='club records'!$C$21))),"CR"," ")</f>
        <v xml:space="preserve"> </v>
      </c>
      <c r="N420" s="21" t="str">
        <f>IF(AND(A420=800, OR(AND(D420='club records'!$B$22, E420&lt;='club records'!$C$22), AND(D420='club records'!$B$23, E420&lt;='club records'!$C$23), AND(D420='club records'!$B$24, E420&lt;='club records'!$C$24), AND(D420='club records'!$B$25, E420&lt;='club records'!$C$25), AND(D420='club records'!$B$26, E420&lt;='club records'!$C$26))),"CR"," ")</f>
        <v xml:space="preserve"> </v>
      </c>
      <c r="O420" s="21" t="str">
        <f>IF(AND(A420=1200, AND(D420='club records'!$B$28, E420&lt;='club records'!$C$28)),"CR"," ")</f>
        <v xml:space="preserve"> </v>
      </c>
      <c r="P420" s="21" t="str">
        <f>IF(AND(A420=1500, OR(AND(D420='club records'!$B$29, E420&lt;='club records'!$C$29), AND(D420='club records'!$B$30, E420&lt;='club records'!$C$30), AND(D420='club records'!$B$31, E420&lt;='club records'!$C$31), AND(D420='club records'!$B$32, E420&lt;='club records'!$C$32), AND(D420='club records'!$B$33, E420&lt;='club records'!$C$33))),"CR"," ")</f>
        <v xml:space="preserve"> </v>
      </c>
      <c r="Q420" s="21" t="str">
        <f>IF(AND(A420="1M", AND(D420='club records'!$B$37,E420&lt;='club records'!$C$37)),"CR"," ")</f>
        <v xml:space="preserve"> </v>
      </c>
      <c r="R420" s="21" t="str">
        <f>IF(AND(A420=3000, OR(AND(D420='club records'!$B$39, E420&lt;='club records'!$C$39), AND(D420='club records'!$B$40, E420&lt;='club records'!$C$40), AND(D420='club records'!$B$41, E420&lt;='club records'!$C$41))),"CR"," ")</f>
        <v xml:space="preserve"> </v>
      </c>
      <c r="S420" s="21" t="str">
        <f>IF(AND(A420=5000, OR(AND(D420='club records'!$B$42, E420&lt;='club records'!$C$42), AND(D420='club records'!$B$43, E420&lt;='club records'!$C$43))),"CR"," ")</f>
        <v xml:space="preserve"> </v>
      </c>
      <c r="T420" s="21" t="str">
        <f>IF(AND(A420=10000, OR(AND(D420='club records'!$B$44, E420&lt;='club records'!$C$44), AND(D420='club records'!$B$45, E420&lt;='club records'!$C$45))),"CR"," ")</f>
        <v xml:space="preserve"> </v>
      </c>
      <c r="U420" s="22" t="str">
        <f>IF(AND(A420="high jump", OR(AND(D420='club records'!$F$1, E420&gt;='club records'!$G$1), AND(D420='club records'!$F$2, E420&gt;='club records'!$G$2), AND(D420='club records'!$F$3, E420&gt;='club records'!$G$3),AND(D420='club records'!$F$4, E420&gt;='club records'!$G$4), AND(D420='club records'!$F$5, E420&gt;='club records'!$G$5))), "CR", " ")</f>
        <v xml:space="preserve"> </v>
      </c>
      <c r="V420" s="22" t="str">
        <f>IF(AND(A420="long jump", OR(AND(D420='club records'!$F$6, E420&gt;='club records'!$G$6), AND(D420='club records'!$F$7, E420&gt;='club records'!$G$7), AND(D420='club records'!$F$8, E420&gt;='club records'!$G$8), AND(D420='club records'!$F$9, E420&gt;='club records'!$G$9), AND(D420='club records'!$F$10, E420&gt;='club records'!$G$10))), "CR", " ")</f>
        <v xml:space="preserve"> </v>
      </c>
      <c r="W420" s="22" t="str">
        <f>IF(AND(A420="triple jump", OR(AND(D420='club records'!$F$11, E420&gt;='club records'!$G$11), AND(D420='club records'!$F$12, E420&gt;='club records'!$G$12), AND(D420='club records'!$F$13, E420&gt;='club records'!$G$13), AND(D420='club records'!$F$14, E420&gt;='club records'!$G$14), AND(D420='club records'!$F$15, E420&gt;='club records'!$G$15))), "CR", " ")</f>
        <v xml:space="preserve"> </v>
      </c>
      <c r="X420" s="22" t="str">
        <f>IF(AND(A420="pole vault", OR(AND(D420='club records'!$F$16, E420&gt;='club records'!$G$16), AND(D420='club records'!$F$17, E420&gt;='club records'!$G$17), AND(D420='club records'!$F$18, E420&gt;='club records'!$G$18), AND(D420='club records'!$F$19, E420&gt;='club records'!$G$19), AND(D420='club records'!$F$20, E420&gt;='club records'!$G$20))), "CR", " ")</f>
        <v xml:space="preserve"> </v>
      </c>
      <c r="Y420" s="22" t="str">
        <f>IF(AND(A420="discus 0.75", AND(D420='club records'!$F$21, E420&gt;='club records'!$G$21)), "CR", " ")</f>
        <v xml:space="preserve"> </v>
      </c>
      <c r="Z420" s="22" t="str">
        <f>IF(AND(A420="discus 1", OR(AND(D420='club records'!$F$22, E420&gt;='club records'!$G$22), AND(D420='club records'!$F$23, E420&gt;='club records'!$G$23), AND(D420='club records'!$F$24, E420&gt;='club records'!$G$24), AND(D420='club records'!$F$25, E420&gt;='club records'!$G$25))), "CR", " ")</f>
        <v xml:space="preserve"> </v>
      </c>
      <c r="AA420" s="22" t="str">
        <f>IF(AND(A420="hammer 3", OR(AND(D420='club records'!$F$26, E420&gt;='club records'!$G$26), AND(D420='club records'!$F$27, E420&gt;='club records'!$G$27), AND(D420='club records'!$F$28, E420&gt;='club records'!$G$28))), "CR", " ")</f>
        <v xml:space="preserve"> </v>
      </c>
      <c r="AB420" s="22" t="str">
        <f>IF(AND(A420="hammer 4", OR(AND(D420='club records'!$F$29, E420&gt;='club records'!$G$29), AND(D420='club records'!$F$30, E420&gt;='club records'!$G$30))), "CR", " ")</f>
        <v xml:space="preserve"> </v>
      </c>
      <c r="AC420" s="22" t="str">
        <f>IF(AND(A420="javelin 400", AND(D420='club records'!$F$31, E420&gt;='club records'!$G$31)), "CR", " ")</f>
        <v xml:space="preserve"> </v>
      </c>
      <c r="AD420" s="22" t="str">
        <f>IF(AND(A420="javelin 500", OR(AND(D420='club records'!$F$32, E420&gt;='club records'!$G$32), AND(D420='club records'!$F$33, E420&gt;='club records'!$G$33))), "CR", " ")</f>
        <v xml:space="preserve"> </v>
      </c>
      <c r="AE420" s="22" t="str">
        <f>IF(AND(A420="javelin 600", OR(AND(D420='club records'!$F$34, E420&gt;='club records'!$G$34), AND(D420='club records'!$F$35, E420&gt;='club records'!$G$35))), "CR", " ")</f>
        <v xml:space="preserve"> </v>
      </c>
      <c r="AF420" s="22" t="str">
        <f>IF(AND(A420="shot 2.72", AND(D420='club records'!$F$36, E420&gt;='club records'!$G$36)), "CR", " ")</f>
        <v xml:space="preserve"> </v>
      </c>
      <c r="AG420" s="22" t="str">
        <f>IF(AND(A420="shot 3", OR(AND(D420='club records'!$F$37, E420&gt;='club records'!$G$37), AND(D420='club records'!$F$38, E420&gt;='club records'!$G$38))), "CR", " ")</f>
        <v xml:space="preserve"> </v>
      </c>
      <c r="AH420" s="22" t="str">
        <f>IF(AND(A420="shot 4", OR(AND(D420='club records'!$F$39, E420&gt;='club records'!$G$39), AND(D420='club records'!$F$40, E420&gt;='club records'!$G$40))), "CR", " ")</f>
        <v xml:space="preserve"> </v>
      </c>
      <c r="AI420" s="22" t="str">
        <f>IF(AND(A420="70H", AND(D420='club records'!$J$6, E420&lt;='club records'!$K$6)), "CR", " ")</f>
        <v xml:space="preserve"> </v>
      </c>
      <c r="AJ420" s="22" t="str">
        <f>IF(AND(A420="75H", AND(D420='club records'!$J$7, E420&lt;='club records'!$K$7)), "CR", " ")</f>
        <v xml:space="preserve"> </v>
      </c>
      <c r="AK420" s="22" t="str">
        <f>IF(AND(A420="80H", AND(D420='club records'!$J$8, E420&lt;='club records'!$K$8)), "CR", " ")</f>
        <v xml:space="preserve"> </v>
      </c>
      <c r="AL420" s="22" t="str">
        <f>IF(AND(A420="100H", OR(AND(D420='club records'!$J$9, E420&lt;='club records'!$K$9), AND(D420='club records'!$J$10, E420&lt;='club records'!$K$10))), "CR", " ")</f>
        <v xml:space="preserve"> </v>
      </c>
      <c r="AM420" s="22" t="str">
        <f>IF(AND(A420="300H", AND(D420='club records'!$J$11, E420&lt;='club records'!$K$11)), "CR", " ")</f>
        <v xml:space="preserve"> </v>
      </c>
      <c r="AN420" s="22" t="str">
        <f>IF(AND(A420="400H", OR(AND(D420='club records'!$J$12, E420&lt;='club records'!$K$12), AND(D420='club records'!$J$13, E420&lt;='club records'!$K$13), AND(D420='club records'!$J$14, E420&lt;='club records'!$K$14))), "CR", " ")</f>
        <v xml:space="preserve"> </v>
      </c>
      <c r="AO420" s="22" t="str">
        <f>IF(AND(A420="1500SC", OR(AND(D420='club records'!$J$15, E420&lt;='club records'!$K$15), AND(D420='club records'!$J$16, E420&lt;='club records'!$K$16))), "CR", " ")</f>
        <v xml:space="preserve"> </v>
      </c>
      <c r="AP420" s="22" t="str">
        <f>IF(AND(A420="2000SC", OR(AND(D420='club records'!$J$18, E420&lt;='club records'!$K$18), AND(D420='club records'!$J$19, E420&lt;='club records'!$K$19))), "CR", " ")</f>
        <v xml:space="preserve"> </v>
      </c>
      <c r="AQ420" s="22" t="str">
        <f>IF(AND(A420="3000SC", AND(D420='club records'!$J$21, E420&lt;='club records'!$K$21)), "CR", " ")</f>
        <v xml:space="preserve"> </v>
      </c>
      <c r="AR420" s="21" t="str">
        <f>IF(AND(A420="4x100", OR(AND(D420='club records'!$N$1, E420&lt;='club records'!$O$1), AND(D420='club records'!$N$2, E420&lt;='club records'!$O$2), AND(D420='club records'!$N$3, E420&lt;='club records'!$O$3), AND(D420='club records'!$N$4, E420&lt;='club records'!$O$4), AND(D420='club records'!$N$5, E420&lt;='club records'!$O$5))), "CR", " ")</f>
        <v xml:space="preserve"> </v>
      </c>
      <c r="AS420" s="21" t="str">
        <f>IF(AND(A420="4x200", OR(AND(D420='club records'!$N$6, E420&lt;='club records'!$O$6), AND(D420='club records'!$N$7, E420&lt;='club records'!$O$7), AND(D420='club records'!$N$8, E420&lt;='club records'!$O$8), AND(D420='club records'!$N$9, E420&lt;='club records'!$O$9), AND(D420='club records'!$N$10, E420&lt;='club records'!$O$10))), "CR", " ")</f>
        <v xml:space="preserve"> </v>
      </c>
      <c r="AT420" s="21" t="str">
        <f>IF(AND(A420="4x300", OR(AND(D420='club records'!$N$11, E420&lt;='club records'!$O$11), AND(D420='club records'!$N$12, E420&lt;='club records'!$O$12))), "CR", " ")</f>
        <v xml:space="preserve"> </v>
      </c>
      <c r="AU420" s="21" t="str">
        <f>IF(AND(A420="4x400", OR(AND(D420='club records'!$N$13, E420&lt;='club records'!$O$13), AND(D420='club records'!$N$14, E420&lt;='club records'!$O$14), AND(D420='club records'!$N$15, E420&lt;='club records'!$O$15))), "CR", " ")</f>
        <v xml:space="preserve"> </v>
      </c>
      <c r="AV420" s="21" t="str">
        <f>IF(AND(A420="3x800", OR(AND(D420='club records'!$N$16, E420&lt;='club records'!$O$16), AND(D420='club records'!$N$17, E420&lt;='club records'!$O$17), AND(D420='club records'!$N$18, E420&lt;='club records'!$O$18), AND(D420='club records'!$N$19, E420&lt;='club records'!$O$19))), "CR", " ")</f>
        <v xml:space="preserve"> </v>
      </c>
      <c r="AW420" s="21" t="str">
        <f>IF(AND(A420="pentathlon", OR(AND(D420='club records'!$N$21, E420&gt;='club records'!$O$21), AND(D420='club records'!$N$22, E420&gt;='club records'!$O$22), AND(D420='club records'!$N$23, E420&gt;='club records'!$O$23), AND(D420='club records'!$N$24, E420&gt;='club records'!$O$24), AND(D420='club records'!$N$25, E420&gt;='club records'!$O$25))), "CR", " ")</f>
        <v xml:space="preserve"> </v>
      </c>
      <c r="AX420" s="21" t="str">
        <f>IF(AND(A420="heptathlon", OR(AND(D420='club records'!$N$26, E420&gt;='club records'!$O$26), AND(D420='club records'!$N$27, E420&gt;='club records'!$O$27), AND(D420='club records'!$N$28, E420&gt;='club records'!$O$28), )), "CR", " ")</f>
        <v xml:space="preserve"> </v>
      </c>
    </row>
    <row r="421" spans="1:50" ht="15" x14ac:dyDescent="0.25">
      <c r="A421" s="2" t="s">
        <v>169</v>
      </c>
      <c r="B421" s="2" t="s">
        <v>244</v>
      </c>
      <c r="C421" s="2" t="s">
        <v>199</v>
      </c>
      <c r="D421" s="13" t="s">
        <v>47</v>
      </c>
      <c r="E421" s="14">
        <v>8.44</v>
      </c>
      <c r="F421" s="19" t="s">
        <v>432</v>
      </c>
      <c r="G421" s="2" t="s">
        <v>341</v>
      </c>
      <c r="H421" s="2" t="s">
        <v>425</v>
      </c>
      <c r="I421" s="20" t="s">
        <v>430</v>
      </c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1"/>
      <c r="AS421" s="21"/>
      <c r="AT421" s="21"/>
      <c r="AU421" s="21"/>
      <c r="AV421" s="21"/>
      <c r="AW421" s="21"/>
      <c r="AX421" s="21"/>
    </row>
    <row r="422" spans="1:50" ht="15" x14ac:dyDescent="0.25">
      <c r="A422" s="2" t="s">
        <v>169</v>
      </c>
      <c r="B422" s="2" t="s">
        <v>108</v>
      </c>
      <c r="C422" s="2" t="s">
        <v>53</v>
      </c>
      <c r="D422" s="13" t="s">
        <v>47</v>
      </c>
      <c r="E422" s="14">
        <v>9.17</v>
      </c>
      <c r="F422" s="23">
        <v>43611</v>
      </c>
      <c r="G422" s="2" t="s">
        <v>339</v>
      </c>
      <c r="H422" s="2" t="s">
        <v>386</v>
      </c>
      <c r="I422" s="20" t="str">
        <f>IF(OR(K422="CR", J422="CR", L422="CR", M422="CR", N422="CR", O422="CR", P422="CR", Q422="CR", R422="CR", S422="CR",T422="CR", U422="CR", V422="CR", W422="CR", X422="CR", Y422="CR", Z422="CR", AA422="CR", AB422="CR", AC422="CR", AD422="CR", AE422="CR", AF422="CR", AG422="CR", AH422="CR", AI422="CR", AJ422="CR", AK422="CR", AL422="CR", AM422="CR", AN422="CR", AO422="CR", AP422="CR", AQ422="CR", AR422="CR", AS422="CR", AT422="CR", AU422="CR", AV422="CR", AW422="CR", AX422="CR"), "***CLUB RECORD***", "")</f>
        <v/>
      </c>
      <c r="J422" s="21" t="str">
        <f>IF(AND(A422=100, OR(AND(D422='club records'!$B$6, E422&lt;='club records'!$C$6), AND(D422='club records'!$B$7, E422&lt;='club records'!$C$7), AND(D422='club records'!$B$8, E422&lt;='club records'!$C$8), AND(D422='club records'!$B$9, E422&lt;='club records'!$C$9), AND(D422='club records'!$B$10, E422&lt;='club records'!$C$10))),"CR"," ")</f>
        <v xml:space="preserve"> </v>
      </c>
      <c r="K422" s="21" t="str">
        <f>IF(AND(A422=200, OR(AND(D422='club records'!$B$11, E422&lt;='club records'!$C$11), AND(D422='club records'!$B$12, E422&lt;='club records'!$C$12), AND(D422='club records'!$B$13, E422&lt;='club records'!$C$13), AND(D422='club records'!$B$14, E422&lt;='club records'!$C$14), AND(D422='club records'!$B$15, E422&lt;='club records'!$C$15))),"CR"," ")</f>
        <v xml:space="preserve"> </v>
      </c>
      <c r="L422" s="21" t="str">
        <f>IF(AND(A422=300, OR(AND(D422='club records'!$B$16, E422&lt;='club records'!$C$16), AND(D422='club records'!$B$17, E422&lt;='club records'!$C$17))),"CR"," ")</f>
        <v xml:space="preserve"> </v>
      </c>
      <c r="M422" s="21" t="str">
        <f>IF(AND(A422=400, OR(AND(D422='club records'!$B$19, E422&lt;='club records'!$C$19), AND(D422='club records'!$B$20, E422&lt;='club records'!$C$20), AND(D422='club records'!$B$21, E422&lt;='club records'!$C$21))),"CR"," ")</f>
        <v xml:space="preserve"> </v>
      </c>
      <c r="N422" s="21" t="str">
        <f>IF(AND(A422=800, OR(AND(D422='club records'!$B$22, E422&lt;='club records'!$C$22), AND(D422='club records'!$B$23, E422&lt;='club records'!$C$23), AND(D422='club records'!$B$24, E422&lt;='club records'!$C$24), AND(D422='club records'!$B$25, E422&lt;='club records'!$C$25), AND(D422='club records'!$B$26, E422&lt;='club records'!$C$26))),"CR"," ")</f>
        <v xml:space="preserve"> </v>
      </c>
      <c r="O422" s="21" t="str">
        <f>IF(AND(A422=1200, AND(D422='club records'!$B$28, E422&lt;='club records'!$C$28)),"CR"," ")</f>
        <v xml:space="preserve"> </v>
      </c>
      <c r="P422" s="21" t="str">
        <f>IF(AND(A422=1500, OR(AND(D422='club records'!$B$29, E422&lt;='club records'!$C$29), AND(D422='club records'!$B$30, E422&lt;='club records'!$C$30), AND(D422='club records'!$B$31, E422&lt;='club records'!$C$31), AND(D422='club records'!$B$32, E422&lt;='club records'!$C$32), AND(D422='club records'!$B$33, E422&lt;='club records'!$C$33))),"CR"," ")</f>
        <v xml:space="preserve"> </v>
      </c>
      <c r="Q422" s="21" t="str">
        <f>IF(AND(A422="1M", AND(D422='club records'!$B$37,E422&lt;='club records'!$C$37)),"CR"," ")</f>
        <v xml:space="preserve"> </v>
      </c>
      <c r="R422" s="21" t="str">
        <f>IF(AND(A422=3000, OR(AND(D422='club records'!$B$39, E422&lt;='club records'!$C$39), AND(D422='club records'!$B$40, E422&lt;='club records'!$C$40), AND(D422='club records'!$B$41, E422&lt;='club records'!$C$41))),"CR"," ")</f>
        <v xml:space="preserve"> </v>
      </c>
      <c r="S422" s="21" t="str">
        <f>IF(AND(A422=5000, OR(AND(D422='club records'!$B$42, E422&lt;='club records'!$C$42), AND(D422='club records'!$B$43, E422&lt;='club records'!$C$43))),"CR"," ")</f>
        <v xml:space="preserve"> </v>
      </c>
      <c r="T422" s="21" t="str">
        <f>IF(AND(A422=10000, OR(AND(D422='club records'!$B$44, E422&lt;='club records'!$C$44), AND(D422='club records'!$B$45, E422&lt;='club records'!$C$45))),"CR"," ")</f>
        <v xml:space="preserve"> </v>
      </c>
      <c r="U422" s="22" t="str">
        <f>IF(AND(A422="high jump", OR(AND(D422='club records'!$F$1, E422&gt;='club records'!$G$1), AND(D422='club records'!$F$2, E422&gt;='club records'!$G$2), AND(D422='club records'!$F$3, E422&gt;='club records'!$G$3),AND(D422='club records'!$F$4, E422&gt;='club records'!$G$4), AND(D422='club records'!$F$5, E422&gt;='club records'!$G$5))), "CR", " ")</f>
        <v xml:space="preserve"> </v>
      </c>
      <c r="V422" s="22" t="str">
        <f>IF(AND(A422="long jump", OR(AND(D422='club records'!$F$6, E422&gt;='club records'!$G$6), AND(D422='club records'!$F$7, E422&gt;='club records'!$G$7), AND(D422='club records'!$F$8, E422&gt;='club records'!$G$8), AND(D422='club records'!$F$9, E422&gt;='club records'!$G$9), AND(D422='club records'!$F$10, E422&gt;='club records'!$G$10))), "CR", " ")</f>
        <v xml:space="preserve"> </v>
      </c>
      <c r="W422" s="22" t="str">
        <f>IF(AND(A422="triple jump", OR(AND(D422='club records'!$F$11, E422&gt;='club records'!$G$11), AND(D422='club records'!$F$12, E422&gt;='club records'!$G$12), AND(D422='club records'!$F$13, E422&gt;='club records'!$G$13), AND(D422='club records'!$F$14, E422&gt;='club records'!$G$14), AND(D422='club records'!$F$15, E422&gt;='club records'!$G$15))), "CR", " ")</f>
        <v xml:space="preserve"> </v>
      </c>
      <c r="X422" s="22" t="str">
        <f>IF(AND(A422="pole vault", OR(AND(D422='club records'!$F$16, E422&gt;='club records'!$G$16), AND(D422='club records'!$F$17, E422&gt;='club records'!$G$17), AND(D422='club records'!$F$18, E422&gt;='club records'!$G$18), AND(D422='club records'!$F$19, E422&gt;='club records'!$G$19), AND(D422='club records'!$F$20, E422&gt;='club records'!$G$20))), "CR", " ")</f>
        <v xml:space="preserve"> </v>
      </c>
      <c r="Y422" s="22" t="str">
        <f>IF(AND(A422="discus 0.75", AND(D422='club records'!$F$21, E422&gt;='club records'!$G$21)), "CR", " ")</f>
        <v xml:space="preserve"> </v>
      </c>
      <c r="Z422" s="22" t="str">
        <f>IF(AND(A422="discus 1", OR(AND(D422='club records'!$F$22, E422&gt;='club records'!$G$22), AND(D422='club records'!$F$23, E422&gt;='club records'!$G$23), AND(D422='club records'!$F$24, E422&gt;='club records'!$G$24), AND(D422='club records'!$F$25, E422&gt;='club records'!$G$25))), "CR", " ")</f>
        <v xml:space="preserve"> </v>
      </c>
      <c r="AA422" s="22" t="str">
        <f>IF(AND(A422="hammer 3", OR(AND(D422='club records'!$F$26, E422&gt;='club records'!$G$26), AND(D422='club records'!$F$27, E422&gt;='club records'!$G$27), AND(D422='club records'!$F$28, E422&gt;='club records'!$G$28))), "CR", " ")</f>
        <v xml:space="preserve"> </v>
      </c>
      <c r="AB422" s="22" t="str">
        <f>IF(AND(A422="hammer 4", OR(AND(D422='club records'!$F$29, E422&gt;='club records'!$G$29), AND(D422='club records'!$F$30, E422&gt;='club records'!$G$30))), "CR", " ")</f>
        <v xml:space="preserve"> </v>
      </c>
      <c r="AC422" s="22" t="str">
        <f>IF(AND(A422="javelin 400", AND(D422='club records'!$F$31, E422&gt;='club records'!$G$31)), "CR", " ")</f>
        <v xml:space="preserve"> </v>
      </c>
      <c r="AD422" s="22" t="str">
        <f>IF(AND(A422="javelin 500", OR(AND(D422='club records'!$F$32, E422&gt;='club records'!$G$32), AND(D422='club records'!$F$33, E422&gt;='club records'!$G$33))), "CR", " ")</f>
        <v xml:space="preserve"> </v>
      </c>
      <c r="AE422" s="22" t="str">
        <f>IF(AND(A422="javelin 600", OR(AND(D422='club records'!$F$34, E422&gt;='club records'!$G$34), AND(D422='club records'!$F$35, E422&gt;='club records'!$G$35))), "CR", " ")</f>
        <v xml:space="preserve"> </v>
      </c>
      <c r="AF422" s="22" t="str">
        <f>IF(AND(A422="shot 2.72", AND(D422='club records'!$F$36, E422&gt;='club records'!$G$36)), "CR", " ")</f>
        <v xml:space="preserve"> </v>
      </c>
      <c r="AG422" s="22" t="str">
        <f>IF(AND(A422="shot 3", OR(AND(D422='club records'!$F$37, E422&gt;='club records'!$G$37), AND(D422='club records'!$F$38, E422&gt;='club records'!$G$38))), "CR", " ")</f>
        <v xml:space="preserve"> </v>
      </c>
      <c r="AH422" s="22" t="str">
        <f>IF(AND(A422="shot 4", OR(AND(D422='club records'!$F$39, E422&gt;='club records'!$G$39), AND(D422='club records'!$F$40, E422&gt;='club records'!$G$40))), "CR", " ")</f>
        <v xml:space="preserve"> </v>
      </c>
      <c r="AI422" s="22" t="str">
        <f>IF(AND(A422="70H", AND(D422='club records'!$J$6, E422&lt;='club records'!$K$6)), "CR", " ")</f>
        <v xml:space="preserve"> </v>
      </c>
      <c r="AJ422" s="22" t="str">
        <f>IF(AND(A422="75H", AND(D422='club records'!$J$7, E422&lt;='club records'!$K$7)), "CR", " ")</f>
        <v xml:space="preserve"> </v>
      </c>
      <c r="AK422" s="22" t="str">
        <f>IF(AND(A422="80H", AND(D422='club records'!$J$8, E422&lt;='club records'!$K$8)), "CR", " ")</f>
        <v xml:space="preserve"> </v>
      </c>
      <c r="AL422" s="22" t="str">
        <f>IF(AND(A422="100H", OR(AND(D422='club records'!$J$9, E422&lt;='club records'!$K$9), AND(D422='club records'!$J$10, E422&lt;='club records'!$K$10))), "CR", " ")</f>
        <v xml:space="preserve"> </v>
      </c>
      <c r="AM422" s="22" t="str">
        <f>IF(AND(A422="300H", AND(D422='club records'!$J$11, E422&lt;='club records'!$K$11)), "CR", " ")</f>
        <v xml:space="preserve"> </v>
      </c>
      <c r="AN422" s="22" t="str">
        <f>IF(AND(A422="400H", OR(AND(D422='club records'!$J$12, E422&lt;='club records'!$K$12), AND(D422='club records'!$J$13, E422&lt;='club records'!$K$13), AND(D422='club records'!$J$14, E422&lt;='club records'!$K$14))), "CR", " ")</f>
        <v xml:space="preserve"> </v>
      </c>
      <c r="AO422" s="22" t="str">
        <f>IF(AND(A422="1500SC", OR(AND(D422='club records'!$J$15, E422&lt;='club records'!$K$15), AND(D422='club records'!$J$16, E422&lt;='club records'!$K$16))), "CR", " ")</f>
        <v xml:space="preserve"> </v>
      </c>
      <c r="AP422" s="22" t="str">
        <f>IF(AND(A422="2000SC", OR(AND(D422='club records'!$J$18, E422&lt;='club records'!$K$18), AND(D422='club records'!$J$19, E422&lt;='club records'!$K$19))), "CR", " ")</f>
        <v xml:space="preserve"> </v>
      </c>
      <c r="AQ422" s="22" t="str">
        <f>IF(AND(A422="3000SC", AND(D422='club records'!$J$21, E422&lt;='club records'!$K$21)), "CR", " ")</f>
        <v xml:space="preserve"> </v>
      </c>
      <c r="AR422" s="21" t="str">
        <f>IF(AND(A422="4x100", OR(AND(D422='club records'!$N$1, E422&lt;='club records'!$O$1), AND(D422='club records'!$N$2, E422&lt;='club records'!$O$2), AND(D422='club records'!$N$3, E422&lt;='club records'!$O$3), AND(D422='club records'!$N$4, E422&lt;='club records'!$O$4), AND(D422='club records'!$N$5, E422&lt;='club records'!$O$5))), "CR", " ")</f>
        <v xml:space="preserve"> </v>
      </c>
      <c r="AS422" s="21" t="str">
        <f>IF(AND(A422="4x200", OR(AND(D422='club records'!$N$6, E422&lt;='club records'!$O$6), AND(D422='club records'!$N$7, E422&lt;='club records'!$O$7), AND(D422='club records'!$N$8, E422&lt;='club records'!$O$8), AND(D422='club records'!$N$9, E422&lt;='club records'!$O$9), AND(D422='club records'!$N$10, E422&lt;='club records'!$O$10))), "CR", " ")</f>
        <v xml:space="preserve"> </v>
      </c>
      <c r="AT422" s="21" t="str">
        <f>IF(AND(A422="4x300", OR(AND(D422='club records'!$N$11, E422&lt;='club records'!$O$11), AND(D422='club records'!$N$12, E422&lt;='club records'!$O$12))), "CR", " ")</f>
        <v xml:space="preserve"> </v>
      </c>
      <c r="AU422" s="21" t="str">
        <f>IF(AND(A422="4x400", OR(AND(D422='club records'!$N$13, E422&lt;='club records'!$O$13), AND(D422='club records'!$N$14, E422&lt;='club records'!$O$14), AND(D422='club records'!$N$15, E422&lt;='club records'!$O$15))), "CR", " ")</f>
        <v xml:space="preserve"> </v>
      </c>
      <c r="AV422" s="21" t="str">
        <f>IF(AND(A422="3x800", OR(AND(D422='club records'!$N$16, E422&lt;='club records'!$O$16), AND(D422='club records'!$N$17, E422&lt;='club records'!$O$17), AND(D422='club records'!$N$18, E422&lt;='club records'!$O$18), AND(D422='club records'!$N$19, E422&lt;='club records'!$O$19))), "CR", " ")</f>
        <v xml:space="preserve"> </v>
      </c>
      <c r="AW422" s="21" t="str">
        <f>IF(AND(A422="pentathlon", OR(AND(D422='club records'!$N$21, E422&gt;='club records'!$O$21), AND(D422='club records'!$N$22, E422&gt;='club records'!$O$22), AND(D422='club records'!$N$23, E422&gt;='club records'!$O$23), AND(D422='club records'!$N$24, E422&gt;='club records'!$O$24), AND(D422='club records'!$N$25, E422&gt;='club records'!$O$25))), "CR", " ")</f>
        <v xml:space="preserve"> </v>
      </c>
      <c r="AX422" s="21" t="str">
        <f>IF(AND(A422="heptathlon", OR(AND(D422='club records'!$N$26, E422&gt;='club records'!$O$26), AND(D422='club records'!$N$27, E422&gt;='club records'!$O$27), AND(D422='club records'!$N$28, E422&gt;='club records'!$O$28), )), "CR", " ")</f>
        <v xml:space="preserve"> </v>
      </c>
    </row>
    <row r="423" spans="1:50" ht="15" x14ac:dyDescent="0.25">
      <c r="A423" s="2" t="s">
        <v>169</v>
      </c>
      <c r="B423" s="2" t="s">
        <v>240</v>
      </c>
      <c r="C423" s="2" t="s">
        <v>241</v>
      </c>
      <c r="D423" s="13" t="s">
        <v>47</v>
      </c>
      <c r="E423" s="14">
        <v>11.17</v>
      </c>
      <c r="F423" s="19">
        <v>43625</v>
      </c>
      <c r="G423" s="2" t="s">
        <v>433</v>
      </c>
      <c r="H423" s="2" t="s">
        <v>434</v>
      </c>
      <c r="I423" s="20" t="str">
        <f>IF(OR(K423="CR", J423="CR", L423="CR", M423="CR", N423="CR", O423="CR", P423="CR", Q423="CR", R423="CR", S423="CR",T423="CR", U423="CR", V423="CR", W423="CR", X423="CR", Y423="CR", Z423="CR", AA423="CR", AB423="CR", AC423="CR", AD423="CR", AE423="CR", AF423="CR", AG423="CR", AH423="CR", AI423="CR", AJ423="CR", AK423="CR", AL423="CR", AM423="CR", AN423="CR", AO423="CR", AP423="CR", AQ423="CR", AR423="CR", AS423="CR", AT423="CR", AU423="CR", AV423="CR", AW423="CR", AX423="CR"), "***CLUB RECORD***", "")</f>
        <v/>
      </c>
      <c r="J423" s="21" t="str">
        <f>IF(AND(A423=100, OR(AND(D423='club records'!$B$6, E423&lt;='club records'!$C$6), AND(D423='club records'!$B$7, E423&lt;='club records'!$C$7), AND(D423='club records'!$B$8, E423&lt;='club records'!$C$8), AND(D423='club records'!$B$9, E423&lt;='club records'!$C$9), AND(D423='club records'!$B$10, E423&lt;='club records'!$C$10))),"CR"," ")</f>
        <v xml:space="preserve"> </v>
      </c>
      <c r="K423" s="21" t="str">
        <f>IF(AND(A423=200, OR(AND(D423='club records'!$B$11, E423&lt;='club records'!$C$11), AND(D423='club records'!$B$12, E423&lt;='club records'!$C$12), AND(D423='club records'!$B$13, E423&lt;='club records'!$C$13), AND(D423='club records'!$B$14, E423&lt;='club records'!$C$14), AND(D423='club records'!$B$15, E423&lt;='club records'!$C$15))),"CR"," ")</f>
        <v xml:space="preserve"> </v>
      </c>
      <c r="L423" s="21" t="str">
        <f>IF(AND(A423=300, OR(AND(D423='club records'!$B$16, E423&lt;='club records'!$C$16), AND(D423='club records'!$B$17, E423&lt;='club records'!$C$17))),"CR"," ")</f>
        <v xml:space="preserve"> </v>
      </c>
      <c r="M423" s="21" t="str">
        <f>IF(AND(A423=400, OR(AND(D423='club records'!$B$19, E423&lt;='club records'!$C$19), AND(D423='club records'!$B$20, E423&lt;='club records'!$C$20), AND(D423='club records'!$B$21, E423&lt;='club records'!$C$21))),"CR"," ")</f>
        <v xml:space="preserve"> </v>
      </c>
      <c r="N423" s="21" t="str">
        <f>IF(AND(A423=800, OR(AND(D423='club records'!$B$22, E423&lt;='club records'!$C$22), AND(D423='club records'!$B$23, E423&lt;='club records'!$C$23), AND(D423='club records'!$B$24, E423&lt;='club records'!$C$24), AND(D423='club records'!$B$25, E423&lt;='club records'!$C$25), AND(D423='club records'!$B$26, E423&lt;='club records'!$C$26))),"CR"," ")</f>
        <v xml:space="preserve"> </v>
      </c>
      <c r="O423" s="21" t="str">
        <f>IF(AND(A423=1200, AND(D423='club records'!$B$28, E423&lt;='club records'!$C$28)),"CR"," ")</f>
        <v xml:space="preserve"> </v>
      </c>
      <c r="P423" s="21" t="str">
        <f>IF(AND(A423=1500, OR(AND(D423='club records'!$B$29, E423&lt;='club records'!$C$29), AND(D423='club records'!$B$30, E423&lt;='club records'!$C$30), AND(D423='club records'!$B$31, E423&lt;='club records'!$C$31), AND(D423='club records'!$B$32, E423&lt;='club records'!$C$32), AND(D423='club records'!$B$33, E423&lt;='club records'!$C$33))),"CR"," ")</f>
        <v xml:space="preserve"> </v>
      </c>
      <c r="Q423" s="21" t="str">
        <f>IF(AND(A423="1M", AND(D423='club records'!$B$37,E423&lt;='club records'!$C$37)),"CR"," ")</f>
        <v xml:space="preserve"> </v>
      </c>
      <c r="R423" s="21" t="str">
        <f>IF(AND(A423=3000, OR(AND(D423='club records'!$B$39, E423&lt;='club records'!$C$39), AND(D423='club records'!$B$40, E423&lt;='club records'!$C$40), AND(D423='club records'!$B$41, E423&lt;='club records'!$C$41))),"CR"," ")</f>
        <v xml:space="preserve"> </v>
      </c>
      <c r="S423" s="21" t="str">
        <f>IF(AND(A423=5000, OR(AND(D423='club records'!$B$42, E423&lt;='club records'!$C$42), AND(D423='club records'!$B$43, E423&lt;='club records'!$C$43))),"CR"," ")</f>
        <v xml:space="preserve"> </v>
      </c>
      <c r="T423" s="21" t="str">
        <f>IF(AND(A423=10000, OR(AND(D423='club records'!$B$44, E423&lt;='club records'!$C$44), AND(D423='club records'!$B$45, E423&lt;='club records'!$C$45))),"CR"," ")</f>
        <v xml:space="preserve"> </v>
      </c>
      <c r="U423" s="22" t="str">
        <f>IF(AND(A423="high jump", OR(AND(D423='club records'!$F$1, E423&gt;='club records'!$G$1), AND(D423='club records'!$F$2, E423&gt;='club records'!$G$2), AND(D423='club records'!$F$3, E423&gt;='club records'!$G$3),AND(D423='club records'!$F$4, E423&gt;='club records'!$G$4), AND(D423='club records'!$F$5, E423&gt;='club records'!$G$5))), "CR", " ")</f>
        <v xml:space="preserve"> </v>
      </c>
      <c r="V423" s="22" t="str">
        <f>IF(AND(A423="long jump", OR(AND(D423='club records'!$F$6, E423&gt;='club records'!$G$6), AND(D423='club records'!$F$7, E423&gt;='club records'!$G$7), AND(D423='club records'!$F$8, E423&gt;='club records'!$G$8), AND(D423='club records'!$F$9, E423&gt;='club records'!$G$9), AND(D423='club records'!$F$10, E423&gt;='club records'!$G$10))), "CR", " ")</f>
        <v xml:space="preserve"> </v>
      </c>
      <c r="W423" s="22" t="str">
        <f>IF(AND(A423="triple jump", OR(AND(D423='club records'!$F$11, E423&gt;='club records'!$G$11), AND(D423='club records'!$F$12, E423&gt;='club records'!$G$12), AND(D423='club records'!$F$13, E423&gt;='club records'!$G$13), AND(D423='club records'!$F$14, E423&gt;='club records'!$G$14), AND(D423='club records'!$F$15, E423&gt;='club records'!$G$15))), "CR", " ")</f>
        <v xml:space="preserve"> </v>
      </c>
      <c r="X423" s="22" t="str">
        <f>IF(AND(A423="pole vault", OR(AND(D423='club records'!$F$16, E423&gt;='club records'!$G$16), AND(D423='club records'!$F$17, E423&gt;='club records'!$G$17), AND(D423='club records'!$F$18, E423&gt;='club records'!$G$18), AND(D423='club records'!$F$19, E423&gt;='club records'!$G$19), AND(D423='club records'!$F$20, E423&gt;='club records'!$G$20))), "CR", " ")</f>
        <v xml:space="preserve"> </v>
      </c>
      <c r="Y423" s="22" t="str">
        <f>IF(AND(A423="discus 0.75", AND(D423='club records'!$F$21, E423&gt;='club records'!$G$21)), "CR", " ")</f>
        <v xml:space="preserve"> </v>
      </c>
      <c r="Z423" s="22" t="str">
        <f>IF(AND(A423="discus 1", OR(AND(D423='club records'!$F$22, E423&gt;='club records'!$G$22), AND(D423='club records'!$F$23, E423&gt;='club records'!$G$23), AND(D423='club records'!$F$24, E423&gt;='club records'!$G$24), AND(D423='club records'!$F$25, E423&gt;='club records'!$G$25))), "CR", " ")</f>
        <v xml:space="preserve"> </v>
      </c>
      <c r="AA423" s="22" t="str">
        <f>IF(AND(A423="hammer 3", OR(AND(D423='club records'!$F$26, E423&gt;='club records'!$G$26), AND(D423='club records'!$F$27, E423&gt;='club records'!$G$27), AND(D423='club records'!$F$28, E423&gt;='club records'!$G$28))), "CR", " ")</f>
        <v xml:space="preserve"> </v>
      </c>
      <c r="AB423" s="22" t="str">
        <f>IF(AND(A423="hammer 4", OR(AND(D423='club records'!$F$29, E423&gt;='club records'!$G$29), AND(D423='club records'!$F$30, E423&gt;='club records'!$G$30))), "CR", " ")</f>
        <v xml:space="preserve"> </v>
      </c>
      <c r="AC423" s="22" t="str">
        <f>IF(AND(A423="javelin 400", AND(D423='club records'!$F$31, E423&gt;='club records'!$G$31)), "CR", " ")</f>
        <v xml:space="preserve"> </v>
      </c>
      <c r="AD423" s="22" t="str">
        <f>IF(AND(A423="javelin 500", OR(AND(D423='club records'!$F$32, E423&gt;='club records'!$G$32), AND(D423='club records'!$F$33, E423&gt;='club records'!$G$33))), "CR", " ")</f>
        <v xml:space="preserve"> </v>
      </c>
      <c r="AE423" s="22" t="str">
        <f>IF(AND(A423="javelin 600", OR(AND(D423='club records'!$F$34, E423&gt;='club records'!$G$34), AND(D423='club records'!$F$35, E423&gt;='club records'!$G$35))), "CR", " ")</f>
        <v xml:space="preserve"> </v>
      </c>
      <c r="AF423" s="22" t="str">
        <f>IF(AND(A423="shot 2.72", AND(D423='club records'!$F$36, E423&gt;='club records'!$G$36)), "CR", " ")</f>
        <v xml:space="preserve"> </v>
      </c>
      <c r="AG423" s="22" t="str">
        <f>IF(AND(A423="shot 3", OR(AND(D423='club records'!$F$37, E423&gt;='club records'!$G$37), AND(D423='club records'!$F$38, E423&gt;='club records'!$G$38))), "CR", " ")</f>
        <v xml:space="preserve"> </v>
      </c>
      <c r="AH423" s="22" t="str">
        <f>IF(AND(A423="shot 4", OR(AND(D423='club records'!$F$39, E423&gt;='club records'!$G$39), AND(D423='club records'!$F$40, E423&gt;='club records'!$G$40))), "CR", " ")</f>
        <v xml:space="preserve"> </v>
      </c>
      <c r="AI423" s="22" t="str">
        <f>IF(AND(A423="70H", AND(D423='club records'!$J$6, E423&lt;='club records'!$K$6)), "CR", " ")</f>
        <v xml:space="preserve"> </v>
      </c>
      <c r="AJ423" s="22" t="str">
        <f>IF(AND(A423="75H", AND(D423='club records'!$J$7, E423&lt;='club records'!$K$7)), "CR", " ")</f>
        <v xml:space="preserve"> </v>
      </c>
      <c r="AK423" s="22" t="str">
        <f>IF(AND(A423="80H", AND(D423='club records'!$J$8, E423&lt;='club records'!$K$8)), "CR", " ")</f>
        <v xml:space="preserve"> </v>
      </c>
      <c r="AL423" s="22" t="str">
        <f>IF(AND(A423="100H", OR(AND(D423='club records'!$J$9, E423&lt;='club records'!$K$9), AND(D423='club records'!$J$10, E423&lt;='club records'!$K$10))), "CR", " ")</f>
        <v xml:space="preserve"> </v>
      </c>
      <c r="AM423" s="22" t="str">
        <f>IF(AND(A423="300H", AND(D423='club records'!$J$11, E423&lt;='club records'!$K$11)), "CR", " ")</f>
        <v xml:space="preserve"> </v>
      </c>
      <c r="AN423" s="22" t="str">
        <f>IF(AND(A423="400H", OR(AND(D423='club records'!$J$12, E423&lt;='club records'!$K$12), AND(D423='club records'!$J$13, E423&lt;='club records'!$K$13), AND(D423='club records'!$J$14, E423&lt;='club records'!$K$14))), "CR", " ")</f>
        <v xml:space="preserve"> </v>
      </c>
      <c r="AO423" s="22" t="str">
        <f>IF(AND(A423="1500SC", OR(AND(D423='club records'!$J$15, E423&lt;='club records'!$K$15), AND(D423='club records'!$J$16, E423&lt;='club records'!$K$16))), "CR", " ")</f>
        <v xml:space="preserve"> </v>
      </c>
      <c r="AP423" s="22" t="str">
        <f>IF(AND(A423="2000SC", OR(AND(D423='club records'!$J$18, E423&lt;='club records'!$K$18), AND(D423='club records'!$J$19, E423&lt;='club records'!$K$19))), "CR", " ")</f>
        <v xml:space="preserve"> </v>
      </c>
      <c r="AQ423" s="22" t="str">
        <f>IF(AND(A423="3000SC", AND(D423='club records'!$J$21, E423&lt;='club records'!$K$21)), "CR", " ")</f>
        <v xml:space="preserve"> </v>
      </c>
      <c r="AR423" s="21" t="str">
        <f>IF(AND(A423="4x100", OR(AND(D423='club records'!$N$1, E423&lt;='club records'!$O$1), AND(D423='club records'!$N$2, E423&lt;='club records'!$O$2), AND(D423='club records'!$N$3, E423&lt;='club records'!$O$3), AND(D423='club records'!$N$4, E423&lt;='club records'!$O$4), AND(D423='club records'!$N$5, E423&lt;='club records'!$O$5))), "CR", " ")</f>
        <v xml:space="preserve"> </v>
      </c>
      <c r="AS423" s="21" t="str">
        <f>IF(AND(A423="4x200", OR(AND(D423='club records'!$N$6, E423&lt;='club records'!$O$6), AND(D423='club records'!$N$7, E423&lt;='club records'!$O$7), AND(D423='club records'!$N$8, E423&lt;='club records'!$O$8), AND(D423='club records'!$N$9, E423&lt;='club records'!$O$9), AND(D423='club records'!$N$10, E423&lt;='club records'!$O$10))), "CR", " ")</f>
        <v xml:space="preserve"> </v>
      </c>
      <c r="AT423" s="21" t="str">
        <f>IF(AND(A423="4x300", OR(AND(D423='club records'!$N$11, E423&lt;='club records'!$O$11), AND(D423='club records'!$N$12, E423&lt;='club records'!$O$12))), "CR", " ")</f>
        <v xml:space="preserve"> </v>
      </c>
      <c r="AU423" s="21" t="str">
        <f>IF(AND(A423="4x400", OR(AND(D423='club records'!$N$13, E423&lt;='club records'!$O$13), AND(D423='club records'!$N$14, E423&lt;='club records'!$O$14), AND(D423='club records'!$N$15, E423&lt;='club records'!$O$15))), "CR", " ")</f>
        <v xml:space="preserve"> </v>
      </c>
      <c r="AV423" s="21" t="str">
        <f>IF(AND(A423="3x800", OR(AND(D423='club records'!$N$16, E423&lt;='club records'!$O$16), AND(D423='club records'!$N$17, E423&lt;='club records'!$O$17), AND(D423='club records'!$N$18, E423&lt;='club records'!$O$18), AND(D423='club records'!$N$19, E423&lt;='club records'!$O$19))), "CR", " ")</f>
        <v xml:space="preserve"> </v>
      </c>
      <c r="AW423" s="21" t="str">
        <f>IF(AND(A423="pentathlon", OR(AND(D423='club records'!$N$21, E423&gt;='club records'!$O$21), AND(D423='club records'!$N$22, E423&gt;='club records'!$O$22), AND(D423='club records'!$N$23, E423&gt;='club records'!$O$23), AND(D423='club records'!$N$24, E423&gt;='club records'!$O$24), AND(D423='club records'!$N$25, E423&gt;='club records'!$O$25))), "CR", " ")</f>
        <v xml:space="preserve"> </v>
      </c>
      <c r="AX423" s="21" t="str">
        <f>IF(AND(A423="heptathlon", OR(AND(D423='club records'!$N$26, E423&gt;='club records'!$O$26), AND(D423='club records'!$N$27, E423&gt;='club records'!$O$27), AND(D423='club records'!$N$28, E423&gt;='club records'!$O$28), )), "CR", " ")</f>
        <v xml:space="preserve"> </v>
      </c>
    </row>
    <row r="424" spans="1:50" ht="15" x14ac:dyDescent="0.25">
      <c r="A424" s="2" t="s">
        <v>43</v>
      </c>
      <c r="B424" s="2" t="s">
        <v>62</v>
      </c>
      <c r="C424" s="2" t="s">
        <v>1</v>
      </c>
      <c r="D424" s="13" t="s">
        <v>47</v>
      </c>
      <c r="E424" s="14">
        <v>9.2799999999999994</v>
      </c>
      <c r="F424" s="19">
        <v>43590</v>
      </c>
      <c r="G424" s="2" t="s">
        <v>339</v>
      </c>
      <c r="H424" s="2" t="s">
        <v>349</v>
      </c>
      <c r="I424" s="20" t="str">
        <f>IF(OR(K424="CR", J424="CR", L424="CR", M424="CR", N424="CR", O424="CR", P424="CR", Q424="CR", R424="CR", S424="CR",T424="CR", U424="CR", V424="CR", W424="CR", X424="CR", Y424="CR", Z424="CR", AA424="CR", AB424="CR", AC424="CR", AD424="CR", AE424="CR", AF424="CR", AG424="CR", AH424="CR", AI424="CR", AJ424="CR", AK424="CR", AL424="CR", AM424="CR", AN424="CR", AO424="CR", AP424="CR", AQ424="CR", AR424="CR", AS424="CR", AT424="CR", AU424="CR", AV424="CR", AW424="CR", AX424="CR"), "***CLUB RECORD***", "")</f>
        <v/>
      </c>
      <c r="J424" s="21" t="str">
        <f>IF(AND(A424=100, OR(AND(D424='club records'!$B$6, E424&lt;='club records'!$C$6), AND(D424='club records'!$B$7, E424&lt;='club records'!$C$7), AND(D424='club records'!$B$8, E424&lt;='club records'!$C$8), AND(D424='club records'!$B$9, E424&lt;='club records'!$C$9), AND(D424='club records'!$B$10, E424&lt;='club records'!$C$10))),"CR"," ")</f>
        <v xml:space="preserve"> </v>
      </c>
      <c r="K424" s="21" t="str">
        <f>IF(AND(A424=200, OR(AND(D424='club records'!$B$11, E424&lt;='club records'!$C$11), AND(D424='club records'!$B$12, E424&lt;='club records'!$C$12), AND(D424='club records'!$B$13, E424&lt;='club records'!$C$13), AND(D424='club records'!$B$14, E424&lt;='club records'!$C$14), AND(D424='club records'!$B$15, E424&lt;='club records'!$C$15))),"CR"," ")</f>
        <v xml:space="preserve"> </v>
      </c>
      <c r="L424" s="21" t="str">
        <f>IF(AND(A424=300, OR(AND(D424='club records'!$B$16, E424&lt;='club records'!$C$16), AND(D424='club records'!$B$17, E424&lt;='club records'!$C$17))),"CR"," ")</f>
        <v xml:space="preserve"> </v>
      </c>
      <c r="M424" s="21" t="str">
        <f>IF(AND(A424=400, OR(AND(D424='club records'!$B$19, E424&lt;='club records'!$C$19), AND(D424='club records'!$B$20, E424&lt;='club records'!$C$20), AND(D424='club records'!$B$21, E424&lt;='club records'!$C$21))),"CR"," ")</f>
        <v xml:space="preserve"> </v>
      </c>
      <c r="N424" s="21" t="str">
        <f>IF(AND(A424=800, OR(AND(D424='club records'!$B$22, E424&lt;='club records'!$C$22), AND(D424='club records'!$B$23, E424&lt;='club records'!$C$23), AND(D424='club records'!$B$24, E424&lt;='club records'!$C$24), AND(D424='club records'!$B$25, E424&lt;='club records'!$C$25), AND(D424='club records'!$B$26, E424&lt;='club records'!$C$26))),"CR"," ")</f>
        <v xml:space="preserve"> </v>
      </c>
      <c r="O424" s="21" t="str">
        <f>IF(AND(A424=1200, AND(D424='club records'!$B$28, E424&lt;='club records'!$C$28)),"CR"," ")</f>
        <v xml:space="preserve"> </v>
      </c>
      <c r="P424" s="21" t="str">
        <f>IF(AND(A424=1500, OR(AND(D424='club records'!$B$29, E424&lt;='club records'!$C$29), AND(D424='club records'!$B$30, E424&lt;='club records'!$C$30), AND(D424='club records'!$B$31, E424&lt;='club records'!$C$31), AND(D424='club records'!$B$32, E424&lt;='club records'!$C$32), AND(D424='club records'!$B$33, E424&lt;='club records'!$C$33))),"CR"," ")</f>
        <v xml:space="preserve"> </v>
      </c>
      <c r="Q424" s="21" t="str">
        <f>IF(AND(A424="1M", AND(D424='club records'!$B$37,E424&lt;='club records'!$C$37)),"CR"," ")</f>
        <v xml:space="preserve"> </v>
      </c>
      <c r="R424" s="21" t="str">
        <f>IF(AND(A424=3000, OR(AND(D424='club records'!$B$39, E424&lt;='club records'!$C$39), AND(D424='club records'!$B$40, E424&lt;='club records'!$C$40), AND(D424='club records'!$B$41, E424&lt;='club records'!$C$41))),"CR"," ")</f>
        <v xml:space="preserve"> </v>
      </c>
      <c r="S424" s="21" t="str">
        <f>IF(AND(A424=5000, OR(AND(D424='club records'!$B$42, E424&lt;='club records'!$C$42), AND(D424='club records'!$B$43, E424&lt;='club records'!$C$43))),"CR"," ")</f>
        <v xml:space="preserve"> </v>
      </c>
      <c r="T424" s="21" t="str">
        <f>IF(AND(A424=10000, OR(AND(D424='club records'!$B$44, E424&lt;='club records'!$C$44), AND(D424='club records'!$B$45, E424&lt;='club records'!$C$45))),"CR"," ")</f>
        <v xml:space="preserve"> </v>
      </c>
      <c r="U424" s="22" t="str">
        <f>IF(AND(A424="high jump", OR(AND(D424='club records'!$F$1, E424&gt;='club records'!$G$1), AND(D424='club records'!$F$2, E424&gt;='club records'!$G$2), AND(D424='club records'!$F$3, E424&gt;='club records'!$G$3),AND(D424='club records'!$F$4, E424&gt;='club records'!$G$4), AND(D424='club records'!$F$5, E424&gt;='club records'!$G$5))), "CR", " ")</f>
        <v xml:space="preserve"> </v>
      </c>
      <c r="V424" s="22" t="str">
        <f>IF(AND(A424="long jump", OR(AND(D424='club records'!$F$6, E424&gt;='club records'!$G$6), AND(D424='club records'!$F$7, E424&gt;='club records'!$G$7), AND(D424='club records'!$F$8, E424&gt;='club records'!$G$8), AND(D424='club records'!$F$9, E424&gt;='club records'!$G$9), AND(D424='club records'!$F$10, E424&gt;='club records'!$G$10))), "CR", " ")</f>
        <v xml:space="preserve"> </v>
      </c>
      <c r="W424" s="22" t="str">
        <f>IF(AND(A424="triple jump", OR(AND(D424='club records'!$F$11, E424&gt;='club records'!$G$11), AND(D424='club records'!$F$12, E424&gt;='club records'!$G$12), AND(D424='club records'!$F$13, E424&gt;='club records'!$G$13), AND(D424='club records'!$F$14, E424&gt;='club records'!$G$14), AND(D424='club records'!$F$15, E424&gt;='club records'!$G$15))), "CR", " ")</f>
        <v xml:space="preserve"> </v>
      </c>
      <c r="X424" s="22" t="str">
        <f>IF(AND(A424="pole vault", OR(AND(D424='club records'!$F$16, E424&gt;='club records'!$G$16), AND(D424='club records'!$F$17, E424&gt;='club records'!$G$17), AND(D424='club records'!$F$18, E424&gt;='club records'!$G$18), AND(D424='club records'!$F$19, E424&gt;='club records'!$G$19), AND(D424='club records'!$F$20, E424&gt;='club records'!$G$20))), "CR", " ")</f>
        <v xml:space="preserve"> </v>
      </c>
      <c r="Y424" s="22" t="str">
        <f>IF(AND(A424="discus 0.75", AND(D424='club records'!$F$21, E424&gt;='club records'!$G$21)), "CR", " ")</f>
        <v xml:space="preserve"> </v>
      </c>
      <c r="Z424" s="22" t="str">
        <f>IF(AND(A424="discus 1", OR(AND(D424='club records'!$F$22, E424&gt;='club records'!$G$22), AND(D424='club records'!$F$23, E424&gt;='club records'!$G$23), AND(D424='club records'!$F$24, E424&gt;='club records'!$G$24), AND(D424='club records'!$F$25, E424&gt;='club records'!$G$25))), "CR", " ")</f>
        <v xml:space="preserve"> </v>
      </c>
      <c r="AA424" s="22" t="str">
        <f>IF(AND(A424="hammer 3", OR(AND(D424='club records'!$F$26, E424&gt;='club records'!$G$26), AND(D424='club records'!$F$27, E424&gt;='club records'!$G$27), AND(D424='club records'!$F$28, E424&gt;='club records'!$G$28))), "CR", " ")</f>
        <v xml:space="preserve"> </v>
      </c>
      <c r="AB424" s="22" t="str">
        <f>IF(AND(A424="hammer 4", OR(AND(D424='club records'!$F$29, E424&gt;='club records'!$G$29), AND(D424='club records'!$F$30, E424&gt;='club records'!$G$30))), "CR", " ")</f>
        <v xml:space="preserve"> </v>
      </c>
      <c r="AC424" s="22" t="str">
        <f>IF(AND(A424="javelin 400", AND(D424='club records'!$F$31, E424&gt;='club records'!$G$31)), "CR", " ")</f>
        <v xml:space="preserve"> </v>
      </c>
      <c r="AD424" s="22" t="str">
        <f>IF(AND(A424="javelin 500", OR(AND(D424='club records'!$F$32, E424&gt;='club records'!$G$32), AND(D424='club records'!$F$33, E424&gt;='club records'!$G$33))), "CR", " ")</f>
        <v xml:space="preserve"> </v>
      </c>
      <c r="AE424" s="22" t="str">
        <f>IF(AND(A424="javelin 600", OR(AND(D424='club records'!$F$34, E424&gt;='club records'!$G$34), AND(D424='club records'!$F$35, E424&gt;='club records'!$G$35))), "CR", " ")</f>
        <v xml:space="preserve"> </v>
      </c>
      <c r="AF424" s="22" t="str">
        <f>IF(AND(A424="shot 2.72", AND(D424='club records'!$F$36, E424&gt;='club records'!$G$36)), "CR", " ")</f>
        <v xml:space="preserve"> </v>
      </c>
      <c r="AG424" s="22" t="str">
        <f>IF(AND(A424="shot 3", OR(AND(D424='club records'!$F$37, E424&gt;='club records'!$G$37), AND(D424='club records'!$F$38, E424&gt;='club records'!$G$38))), "CR", " ")</f>
        <v xml:space="preserve"> </v>
      </c>
      <c r="AH424" s="22" t="str">
        <f>IF(AND(A424="shot 4", OR(AND(D424='club records'!$F$39, E424&gt;='club records'!$G$39), AND(D424='club records'!$F$40, E424&gt;='club records'!$G$40))), "CR", " ")</f>
        <v xml:space="preserve"> </v>
      </c>
      <c r="AI424" s="22" t="str">
        <f>IF(AND(A424="70H", AND(D424='club records'!$J$6, E424&lt;='club records'!$K$6)), "CR", " ")</f>
        <v xml:space="preserve"> </v>
      </c>
      <c r="AJ424" s="22" t="str">
        <f>IF(AND(A424="75H", AND(D424='club records'!$J$7, E424&lt;='club records'!$K$7)), "CR", " ")</f>
        <v xml:space="preserve"> </v>
      </c>
      <c r="AK424" s="22" t="str">
        <f>IF(AND(A424="80H", AND(D424='club records'!$J$8, E424&lt;='club records'!$K$8)), "CR", " ")</f>
        <v xml:space="preserve"> </v>
      </c>
      <c r="AL424" s="22" t="str">
        <f>IF(AND(A424="100H", OR(AND(D424='club records'!$J$9, E424&lt;='club records'!$K$9), AND(D424='club records'!$J$10, E424&lt;='club records'!$K$10))), "CR", " ")</f>
        <v xml:space="preserve"> </v>
      </c>
      <c r="AM424" s="22" t="str">
        <f>IF(AND(A424="300H", AND(D424='club records'!$J$11, E424&lt;='club records'!$K$11)), "CR", " ")</f>
        <v xml:space="preserve"> </v>
      </c>
      <c r="AN424" s="22" t="str">
        <f>IF(AND(A424="400H", OR(AND(D424='club records'!$J$12, E424&lt;='club records'!$K$12), AND(D424='club records'!$J$13, E424&lt;='club records'!$K$13), AND(D424='club records'!$J$14, E424&lt;='club records'!$K$14))), "CR", " ")</f>
        <v xml:space="preserve"> </v>
      </c>
      <c r="AO424" s="22" t="str">
        <f>IF(AND(A424="1500SC", OR(AND(D424='club records'!$J$15, E424&lt;='club records'!$K$15), AND(D424='club records'!$J$16, E424&lt;='club records'!$K$16))), "CR", " ")</f>
        <v xml:space="preserve"> </v>
      </c>
      <c r="AP424" s="22" t="str">
        <f>IF(AND(A424="2000SC", OR(AND(D424='club records'!$J$18, E424&lt;='club records'!$K$18), AND(D424='club records'!$J$19, E424&lt;='club records'!$K$19))), "CR", " ")</f>
        <v xml:space="preserve"> </v>
      </c>
      <c r="AQ424" s="22" t="str">
        <f>IF(AND(A424="3000SC", AND(D424='club records'!$J$21, E424&lt;='club records'!$K$21)), "CR", " ")</f>
        <v xml:space="preserve"> </v>
      </c>
      <c r="AR424" s="21" t="str">
        <f>IF(AND(A424="4x100", OR(AND(D424='club records'!$N$1, E424&lt;='club records'!$O$1), AND(D424='club records'!$N$2, E424&lt;='club records'!$O$2), AND(D424='club records'!$N$3, E424&lt;='club records'!$O$3), AND(D424='club records'!$N$4, E424&lt;='club records'!$O$4), AND(D424='club records'!$N$5, E424&lt;='club records'!$O$5))), "CR", " ")</f>
        <v xml:space="preserve"> </v>
      </c>
      <c r="AS424" s="21" t="str">
        <f>IF(AND(A424="4x200", OR(AND(D424='club records'!$N$6, E424&lt;='club records'!$O$6), AND(D424='club records'!$N$7, E424&lt;='club records'!$O$7), AND(D424='club records'!$N$8, E424&lt;='club records'!$O$8), AND(D424='club records'!$N$9, E424&lt;='club records'!$O$9), AND(D424='club records'!$N$10, E424&lt;='club records'!$O$10))), "CR", " ")</f>
        <v xml:space="preserve"> </v>
      </c>
      <c r="AT424" s="21" t="str">
        <f>IF(AND(A424="4x300", OR(AND(D424='club records'!$N$11, E424&lt;='club records'!$O$11), AND(D424='club records'!$N$12, E424&lt;='club records'!$O$12))), "CR", " ")</f>
        <v xml:space="preserve"> </v>
      </c>
      <c r="AU424" s="21" t="str">
        <f>IF(AND(A424="4x400", OR(AND(D424='club records'!$N$13, E424&lt;='club records'!$O$13), AND(D424='club records'!$N$14, E424&lt;='club records'!$O$14), AND(D424='club records'!$N$15, E424&lt;='club records'!$O$15))), "CR", " ")</f>
        <v xml:space="preserve"> </v>
      </c>
      <c r="AV424" s="21" t="str">
        <f>IF(AND(A424="3x800", OR(AND(D424='club records'!$N$16, E424&lt;='club records'!$O$16), AND(D424='club records'!$N$17, E424&lt;='club records'!$O$17), AND(D424='club records'!$N$18, E424&lt;='club records'!$O$18), AND(D424='club records'!$N$19, E424&lt;='club records'!$O$19))), "CR", " ")</f>
        <v xml:space="preserve"> </v>
      </c>
      <c r="AW424" s="21" t="str">
        <f>IF(AND(A424="pentathlon", OR(AND(D424='club records'!$N$21, E424&gt;='club records'!$O$21), AND(D424='club records'!$N$22, E424&gt;='club records'!$O$22), AND(D424='club records'!$N$23, E424&gt;='club records'!$O$23), AND(D424='club records'!$N$24, E424&gt;='club records'!$O$24), AND(D424='club records'!$N$25, E424&gt;='club records'!$O$25))), "CR", " ")</f>
        <v xml:space="preserve"> </v>
      </c>
      <c r="AX424" s="21" t="str">
        <f>IF(AND(A424="heptathlon", OR(AND(D424='club records'!$N$26, E424&gt;='club records'!$O$26), AND(D424='club records'!$N$27, E424&gt;='club records'!$O$27), AND(D424='club records'!$N$28, E424&gt;='club records'!$O$28), )), "CR", " ")</f>
        <v xml:space="preserve"> </v>
      </c>
    </row>
    <row r="425" spans="1:50" ht="15.75" customHeight="1" x14ac:dyDescent="0.25">
      <c r="B425" s="2" t="s">
        <v>56</v>
      </c>
      <c r="C425" s="2" t="s">
        <v>124</v>
      </c>
      <c r="D425" s="13" t="s">
        <v>47</v>
      </c>
      <c r="I425" s="20" t="str">
        <f>IF(OR(K425="CR", J425="CR", L425="CR", M425="CR", N425="CR", O425="CR", P425="CR", Q425="CR", R425="CR", S425="CR",T425="CR", U425="CR", V425="CR", W425="CR", X425="CR", Y425="CR", Z425="CR", AA425="CR", AB425="CR", AC425="CR", AD425="CR", AE425="CR", AF425="CR", AG425="CR", AH425="CR", AI425="CR", AJ425="CR", AK425="CR", AL425="CR", AM425="CR", AN425="CR", AO425="CR", AP425="CR", AQ425="CR", AR425="CR", AS425="CR", AT425="CR", AU425="CR", AV425="CR", AW425="CR", AX425="CR"), "***CLUB RECORD***", "")</f>
        <v/>
      </c>
      <c r="J425" s="21" t="str">
        <f>IF(AND(A425=100, OR(AND(D425='club records'!$B$6, E425&lt;='club records'!$C$6), AND(D425='club records'!$B$7, E425&lt;='club records'!$C$7), AND(D425='club records'!$B$8, E425&lt;='club records'!$C$8), AND(D425='club records'!$B$9, E425&lt;='club records'!$C$9), AND(D425='club records'!$B$10, E425&lt;='club records'!$C$10))),"CR"," ")</f>
        <v xml:space="preserve"> </v>
      </c>
      <c r="K425" s="21" t="str">
        <f>IF(AND(A425=200, OR(AND(D425='club records'!$B$11, E425&lt;='club records'!$C$11), AND(D425='club records'!$B$12, E425&lt;='club records'!$C$12), AND(D425='club records'!$B$13, E425&lt;='club records'!$C$13), AND(D425='club records'!$B$14, E425&lt;='club records'!$C$14), AND(D425='club records'!$B$15, E425&lt;='club records'!$C$15))),"CR"," ")</f>
        <v xml:space="preserve"> </v>
      </c>
      <c r="L425" s="21" t="str">
        <f>IF(AND(A425=300, OR(AND(D425='club records'!$B$16, E425&lt;='club records'!$C$16), AND(D425='club records'!$B$17, E425&lt;='club records'!$C$17))),"CR"," ")</f>
        <v xml:space="preserve"> </v>
      </c>
      <c r="M425" s="21" t="str">
        <f>IF(AND(A425=400, OR(AND(D425='club records'!$B$19, E425&lt;='club records'!$C$19), AND(D425='club records'!$B$20, E425&lt;='club records'!$C$20), AND(D425='club records'!$B$21, E425&lt;='club records'!$C$21))),"CR"," ")</f>
        <v xml:space="preserve"> </v>
      </c>
      <c r="N425" s="21" t="str">
        <f>IF(AND(A425=800, OR(AND(D425='club records'!$B$22, E425&lt;='club records'!$C$22), AND(D425='club records'!$B$23, E425&lt;='club records'!$C$23), AND(D425='club records'!$B$24, E425&lt;='club records'!$C$24), AND(D425='club records'!$B$25, E425&lt;='club records'!$C$25), AND(D425='club records'!$B$26, E425&lt;='club records'!$C$26))),"CR"," ")</f>
        <v xml:space="preserve"> </v>
      </c>
      <c r="O425" s="21" t="str">
        <f>IF(AND(A425=1200, AND(D425='club records'!$B$28, E425&lt;='club records'!$C$28)),"CR"," ")</f>
        <v xml:space="preserve"> </v>
      </c>
      <c r="P425" s="21" t="str">
        <f>IF(AND(A425=1500, OR(AND(D425='club records'!$B$29, E425&lt;='club records'!$C$29), AND(D425='club records'!$B$30, E425&lt;='club records'!$C$30), AND(D425='club records'!$B$31, E425&lt;='club records'!$C$31), AND(D425='club records'!$B$32, E425&lt;='club records'!$C$32), AND(D425='club records'!$B$33, E425&lt;='club records'!$C$33))),"CR"," ")</f>
        <v xml:space="preserve"> </v>
      </c>
      <c r="Q425" s="21" t="str">
        <f>IF(AND(A425="1M", AND(D425='club records'!$B$37,E425&lt;='club records'!$C$37)),"CR"," ")</f>
        <v xml:space="preserve"> </v>
      </c>
      <c r="R425" s="21" t="str">
        <f>IF(AND(A425=3000, OR(AND(D425='club records'!$B$39, E425&lt;='club records'!$C$39), AND(D425='club records'!$B$40, E425&lt;='club records'!$C$40), AND(D425='club records'!$B$41, E425&lt;='club records'!$C$41))),"CR"," ")</f>
        <v xml:space="preserve"> </v>
      </c>
      <c r="S425" s="21" t="str">
        <f>IF(AND(A425=5000, OR(AND(D425='club records'!$B$42, E425&lt;='club records'!$C$42), AND(D425='club records'!$B$43, E425&lt;='club records'!$C$43))),"CR"," ")</f>
        <v xml:space="preserve"> </v>
      </c>
      <c r="T425" s="21" t="str">
        <f>IF(AND(A425=10000, OR(AND(D425='club records'!$B$44, E425&lt;='club records'!$C$44), AND(D425='club records'!$B$45, E425&lt;='club records'!$C$45))),"CR"," ")</f>
        <v xml:space="preserve"> </v>
      </c>
      <c r="U425" s="22" t="str">
        <f>IF(AND(A425="high jump", OR(AND(D425='club records'!$F$1, E425&gt;='club records'!$G$1), AND(D425='club records'!$F$2, E425&gt;='club records'!$G$2), AND(D425='club records'!$F$3, E425&gt;='club records'!$G$3),AND(D425='club records'!$F$4, E425&gt;='club records'!$G$4), AND(D425='club records'!$F$5, E425&gt;='club records'!$G$5))), "CR", " ")</f>
        <v xml:space="preserve"> </v>
      </c>
      <c r="V425" s="22" t="str">
        <f>IF(AND(A425="long jump", OR(AND(D425='club records'!$F$6, E425&gt;='club records'!$G$6), AND(D425='club records'!$F$7, E425&gt;='club records'!$G$7), AND(D425='club records'!$F$8, E425&gt;='club records'!$G$8), AND(D425='club records'!$F$9, E425&gt;='club records'!$G$9), AND(D425='club records'!$F$10, E425&gt;='club records'!$G$10))), "CR", " ")</f>
        <v xml:space="preserve"> </v>
      </c>
      <c r="W425" s="22" t="str">
        <f>IF(AND(A425="triple jump", OR(AND(D425='club records'!$F$11, E425&gt;='club records'!$G$11), AND(D425='club records'!$F$12, E425&gt;='club records'!$G$12), AND(D425='club records'!$F$13, E425&gt;='club records'!$G$13), AND(D425='club records'!$F$14, E425&gt;='club records'!$G$14), AND(D425='club records'!$F$15, E425&gt;='club records'!$G$15))), "CR", " ")</f>
        <v xml:space="preserve"> </v>
      </c>
      <c r="X425" s="22" t="str">
        <f>IF(AND(A425="pole vault", OR(AND(D425='club records'!$F$16, E425&gt;='club records'!$G$16), AND(D425='club records'!$F$17, E425&gt;='club records'!$G$17), AND(D425='club records'!$F$18, E425&gt;='club records'!$G$18), AND(D425='club records'!$F$19, E425&gt;='club records'!$G$19), AND(D425='club records'!$F$20, E425&gt;='club records'!$G$20))), "CR", " ")</f>
        <v xml:space="preserve"> </v>
      </c>
      <c r="Y425" s="22" t="str">
        <f>IF(AND(A425="discus 0.75", AND(D425='club records'!$F$21, E425&gt;='club records'!$G$21)), "CR", " ")</f>
        <v xml:space="preserve"> </v>
      </c>
      <c r="Z425" s="22" t="str">
        <f>IF(AND(A425="discus 1", OR(AND(D425='club records'!$F$22, E425&gt;='club records'!$G$22), AND(D425='club records'!$F$23, E425&gt;='club records'!$G$23), AND(D425='club records'!$F$24, E425&gt;='club records'!$G$24), AND(D425='club records'!$F$25, E425&gt;='club records'!$G$25))), "CR", " ")</f>
        <v xml:space="preserve"> </v>
      </c>
      <c r="AA425" s="22" t="str">
        <f>IF(AND(A425="hammer 3", OR(AND(D425='club records'!$F$26, E425&gt;='club records'!$G$26), AND(D425='club records'!$F$27, E425&gt;='club records'!$G$27), AND(D425='club records'!$F$28, E425&gt;='club records'!$G$28))), "CR", " ")</f>
        <v xml:space="preserve"> </v>
      </c>
      <c r="AB425" s="22" t="str">
        <f>IF(AND(A425="hammer 4", OR(AND(D425='club records'!$F$29, E425&gt;='club records'!$G$29), AND(D425='club records'!$F$30, E425&gt;='club records'!$G$30))), "CR", " ")</f>
        <v xml:space="preserve"> </v>
      </c>
      <c r="AC425" s="22" t="str">
        <f>IF(AND(A425="javelin 400", AND(D425='club records'!$F$31, E425&gt;='club records'!$G$31)), "CR", " ")</f>
        <v xml:space="preserve"> </v>
      </c>
      <c r="AD425" s="22" t="str">
        <f>IF(AND(A425="javelin 500", OR(AND(D425='club records'!$F$32, E425&gt;='club records'!$G$32), AND(D425='club records'!$F$33, E425&gt;='club records'!$G$33))), "CR", " ")</f>
        <v xml:space="preserve"> </v>
      </c>
      <c r="AE425" s="22" t="str">
        <f>IF(AND(A425="javelin 600", OR(AND(D425='club records'!$F$34, E425&gt;='club records'!$G$34), AND(D425='club records'!$F$35, E425&gt;='club records'!$G$35))), "CR", " ")</f>
        <v xml:space="preserve"> </v>
      </c>
      <c r="AF425" s="22" t="str">
        <f>IF(AND(A425="shot 2.72", AND(D425='club records'!$F$36, E425&gt;='club records'!$G$36)), "CR", " ")</f>
        <v xml:space="preserve"> </v>
      </c>
      <c r="AG425" s="22" t="str">
        <f>IF(AND(A425="shot 3", OR(AND(D425='club records'!$F$37, E425&gt;='club records'!$G$37), AND(D425='club records'!$F$38, E425&gt;='club records'!$G$38))), "CR", " ")</f>
        <v xml:space="preserve"> </v>
      </c>
      <c r="AH425" s="22" t="str">
        <f>IF(AND(A425="shot 4", OR(AND(D425='club records'!$F$39, E425&gt;='club records'!$G$39), AND(D425='club records'!$F$40, E425&gt;='club records'!$G$40))), "CR", " ")</f>
        <v xml:space="preserve"> </v>
      </c>
      <c r="AI425" s="22" t="str">
        <f>IF(AND(A425="70H", AND(D425='club records'!$J$6, E425&lt;='club records'!$K$6)), "CR", " ")</f>
        <v xml:space="preserve"> </v>
      </c>
      <c r="AJ425" s="22" t="str">
        <f>IF(AND(A425="75H", AND(D425='club records'!$J$7, E425&lt;='club records'!$K$7)), "CR", " ")</f>
        <v xml:space="preserve"> </v>
      </c>
      <c r="AK425" s="22" t="str">
        <f>IF(AND(A425="80H", AND(D425='club records'!$J$8, E425&lt;='club records'!$K$8)), "CR", " ")</f>
        <v xml:space="preserve"> </v>
      </c>
      <c r="AL425" s="22" t="str">
        <f>IF(AND(A425="100H", OR(AND(D425='club records'!$J$9, E425&lt;='club records'!$K$9), AND(D425='club records'!$J$10, E425&lt;='club records'!$K$10))), "CR", " ")</f>
        <v xml:space="preserve"> </v>
      </c>
      <c r="AM425" s="22" t="str">
        <f>IF(AND(A425="300H", AND(D425='club records'!$J$11, E425&lt;='club records'!$K$11)), "CR", " ")</f>
        <v xml:space="preserve"> </v>
      </c>
      <c r="AN425" s="22" t="str">
        <f>IF(AND(A425="400H", OR(AND(D425='club records'!$J$12, E425&lt;='club records'!$K$12), AND(D425='club records'!$J$13, E425&lt;='club records'!$K$13), AND(D425='club records'!$J$14, E425&lt;='club records'!$K$14))), "CR", " ")</f>
        <v xml:space="preserve"> </v>
      </c>
      <c r="AO425" s="22" t="str">
        <f>IF(AND(A425="1500SC", OR(AND(D425='club records'!$J$15, E425&lt;='club records'!$K$15), AND(D425='club records'!$J$16, E425&lt;='club records'!$K$16))), "CR", " ")</f>
        <v xml:space="preserve"> </v>
      </c>
      <c r="AP425" s="22" t="str">
        <f>IF(AND(A425="2000SC", OR(AND(D425='club records'!$J$18, E425&lt;='club records'!$K$18), AND(D425='club records'!$J$19, E425&lt;='club records'!$K$19))), "CR", " ")</f>
        <v xml:space="preserve"> </v>
      </c>
      <c r="AQ425" s="22" t="str">
        <f>IF(AND(A425="3000SC", AND(D425='club records'!$J$21, E425&lt;='club records'!$K$21)), "CR", " ")</f>
        <v xml:space="preserve"> </v>
      </c>
      <c r="AR425" s="21" t="str">
        <f>IF(AND(A425="4x100", OR(AND(D425='club records'!$N$1, E425&lt;='club records'!$O$1), AND(D425='club records'!$N$2, E425&lt;='club records'!$O$2), AND(D425='club records'!$N$3, E425&lt;='club records'!$O$3), AND(D425='club records'!$N$4, E425&lt;='club records'!$O$4), AND(D425='club records'!$N$5, E425&lt;='club records'!$O$5))), "CR", " ")</f>
        <v xml:space="preserve"> </v>
      </c>
      <c r="AS425" s="21" t="str">
        <f>IF(AND(A425="4x200", OR(AND(D425='club records'!$N$6, E425&lt;='club records'!$O$6), AND(D425='club records'!$N$7, E425&lt;='club records'!$O$7), AND(D425='club records'!$N$8, E425&lt;='club records'!$O$8), AND(D425='club records'!$N$9, E425&lt;='club records'!$O$9), AND(D425='club records'!$N$10, E425&lt;='club records'!$O$10))), "CR", " ")</f>
        <v xml:space="preserve"> </v>
      </c>
      <c r="AT425" s="21" t="str">
        <f>IF(AND(A425="4x300", OR(AND(D425='club records'!$N$11, E425&lt;='club records'!$O$11), AND(D425='club records'!$N$12, E425&lt;='club records'!$O$12))), "CR", " ")</f>
        <v xml:space="preserve"> </v>
      </c>
      <c r="AU425" s="21" t="str">
        <f>IF(AND(A425="4x400", OR(AND(D425='club records'!$N$13, E425&lt;='club records'!$O$13), AND(D425='club records'!$N$14, E425&lt;='club records'!$O$14), AND(D425='club records'!$N$15, E425&lt;='club records'!$O$15))), "CR", " ")</f>
        <v xml:space="preserve"> </v>
      </c>
      <c r="AV425" s="21" t="str">
        <f>IF(AND(A425="3x800", OR(AND(D425='club records'!$N$16, E425&lt;='club records'!$O$16), AND(D425='club records'!$N$17, E425&lt;='club records'!$O$17), AND(D425='club records'!$N$18, E425&lt;='club records'!$O$18), AND(D425='club records'!$N$19, E425&lt;='club records'!$O$19))), "CR", " ")</f>
        <v xml:space="preserve"> </v>
      </c>
      <c r="AW425" s="21" t="str">
        <f>IF(AND(A425="pentathlon", OR(AND(D425='club records'!$N$21, E425&gt;='club records'!$O$21), AND(D425='club records'!$N$22, E425&gt;='club records'!$O$22), AND(D425='club records'!$N$23, E425&gt;='club records'!$O$23), AND(D425='club records'!$N$24, E425&gt;='club records'!$O$24), AND(D425='club records'!$N$25, E425&gt;='club records'!$O$25))), "CR", " ")</f>
        <v xml:space="preserve"> </v>
      </c>
      <c r="AX425" s="21" t="str">
        <f>IF(AND(A425="heptathlon", OR(AND(D425='club records'!$N$26, E425&gt;='club records'!$O$26), AND(D425='club records'!$N$27, E425&gt;='club records'!$O$27), AND(D425='club records'!$N$28, E425&gt;='club records'!$O$28), )), "CR", " ")</f>
        <v xml:space="preserve"> </v>
      </c>
    </row>
    <row r="426" spans="1:50" ht="15.75" customHeight="1" x14ac:dyDescent="0.25">
      <c r="B426" s="2" t="s">
        <v>39</v>
      </c>
      <c r="C426" s="2" t="s">
        <v>40</v>
      </c>
      <c r="D426" s="13" t="s">
        <v>47</v>
      </c>
      <c r="I426" s="20" t="str">
        <f>IF(OR(K426="CR", J426="CR", L426="CR", M426="CR", N426="CR", O426="CR", P426="CR", Q426="CR", R426="CR", S426="CR",T426="CR", U426="CR", V426="CR", W426="CR", X426="CR", Y426="CR", Z426="CR", AA426="CR", AB426="CR", AC426="CR", AD426="CR", AE426="CR", AF426="CR", AG426="CR", AH426="CR", AI426="CR", AJ426="CR", AK426="CR", AL426="CR", AM426="CR", AN426="CR", AO426="CR", AP426="CR", AQ426="CR", AR426="CR", AS426="CR", AT426="CR", AU426="CR", AV426="CR", AW426="CR", AX426="CR"), "***CLUB RECORD***", "")</f>
        <v/>
      </c>
      <c r="J426" s="21" t="str">
        <f>IF(AND(A426=100, OR(AND(D426='club records'!$B$6, E426&lt;='club records'!$C$6), AND(D426='club records'!$B$7, E426&lt;='club records'!$C$7), AND(D426='club records'!$B$8, E426&lt;='club records'!$C$8), AND(D426='club records'!$B$9, E426&lt;='club records'!$C$9), AND(D426='club records'!$B$10, E426&lt;='club records'!$C$10))),"CR"," ")</f>
        <v xml:space="preserve"> </v>
      </c>
      <c r="K426" s="21" t="str">
        <f>IF(AND(A426=200, OR(AND(D426='club records'!$B$11, E426&lt;='club records'!$C$11), AND(D426='club records'!$B$12, E426&lt;='club records'!$C$12), AND(D426='club records'!$B$13, E426&lt;='club records'!$C$13), AND(D426='club records'!$B$14, E426&lt;='club records'!$C$14), AND(D426='club records'!$B$15, E426&lt;='club records'!$C$15))),"CR"," ")</f>
        <v xml:space="preserve"> </v>
      </c>
      <c r="L426" s="21" t="str">
        <f>IF(AND(A426=300, OR(AND(D426='club records'!$B$16, E426&lt;='club records'!$C$16), AND(D426='club records'!$B$17, E426&lt;='club records'!$C$17))),"CR"," ")</f>
        <v xml:space="preserve"> </v>
      </c>
      <c r="M426" s="21" t="str">
        <f>IF(AND(A426=400, OR(AND(D426='club records'!$B$19, E426&lt;='club records'!$C$19), AND(D426='club records'!$B$20, E426&lt;='club records'!$C$20), AND(D426='club records'!$B$21, E426&lt;='club records'!$C$21))),"CR"," ")</f>
        <v xml:space="preserve"> </v>
      </c>
      <c r="N426" s="21" t="str">
        <f>IF(AND(A426=800, OR(AND(D426='club records'!$B$22, E426&lt;='club records'!$C$22), AND(D426='club records'!$B$23, E426&lt;='club records'!$C$23), AND(D426='club records'!$B$24, E426&lt;='club records'!$C$24), AND(D426='club records'!$B$25, E426&lt;='club records'!$C$25), AND(D426='club records'!$B$26, E426&lt;='club records'!$C$26))),"CR"," ")</f>
        <v xml:space="preserve"> </v>
      </c>
      <c r="O426" s="21" t="str">
        <f>IF(AND(A426=1200, AND(D426='club records'!$B$28, E426&lt;='club records'!$C$28)),"CR"," ")</f>
        <v xml:space="preserve"> </v>
      </c>
      <c r="P426" s="21" t="str">
        <f>IF(AND(A426=1500, OR(AND(D426='club records'!$B$29, E426&lt;='club records'!$C$29), AND(D426='club records'!$B$30, E426&lt;='club records'!$C$30), AND(D426='club records'!$B$31, E426&lt;='club records'!$C$31), AND(D426='club records'!$B$32, E426&lt;='club records'!$C$32), AND(D426='club records'!$B$33, E426&lt;='club records'!$C$33))),"CR"," ")</f>
        <v xml:space="preserve"> </v>
      </c>
      <c r="Q426" s="21" t="str">
        <f>IF(AND(A426="1M", AND(D426='club records'!$B$37,E426&lt;='club records'!$C$37)),"CR"," ")</f>
        <v xml:space="preserve"> </v>
      </c>
      <c r="R426" s="21" t="str">
        <f>IF(AND(A426=3000, OR(AND(D426='club records'!$B$39, E426&lt;='club records'!$C$39), AND(D426='club records'!$B$40, E426&lt;='club records'!$C$40), AND(D426='club records'!$B$41, E426&lt;='club records'!$C$41))),"CR"," ")</f>
        <v xml:space="preserve"> </v>
      </c>
      <c r="S426" s="21" t="str">
        <f>IF(AND(A426=5000, OR(AND(D426='club records'!$B$42, E426&lt;='club records'!$C$42), AND(D426='club records'!$B$43, E426&lt;='club records'!$C$43))),"CR"," ")</f>
        <v xml:space="preserve"> </v>
      </c>
      <c r="T426" s="21" t="str">
        <f>IF(AND(A426=10000, OR(AND(D426='club records'!$B$44, E426&lt;='club records'!$C$44), AND(D426='club records'!$B$45, E426&lt;='club records'!$C$45))),"CR"," ")</f>
        <v xml:space="preserve"> </v>
      </c>
      <c r="U426" s="22" t="str">
        <f>IF(AND(A426="high jump", OR(AND(D426='club records'!$F$1, E426&gt;='club records'!$G$1), AND(D426='club records'!$F$2, E426&gt;='club records'!$G$2), AND(D426='club records'!$F$3, E426&gt;='club records'!$G$3),AND(D426='club records'!$F$4, E426&gt;='club records'!$G$4), AND(D426='club records'!$F$5, E426&gt;='club records'!$G$5))), "CR", " ")</f>
        <v xml:space="preserve"> </v>
      </c>
      <c r="V426" s="22" t="str">
        <f>IF(AND(A426="long jump", OR(AND(D426='club records'!$F$6, E426&gt;='club records'!$G$6), AND(D426='club records'!$F$7, E426&gt;='club records'!$G$7), AND(D426='club records'!$F$8, E426&gt;='club records'!$G$8), AND(D426='club records'!$F$9, E426&gt;='club records'!$G$9), AND(D426='club records'!$F$10, E426&gt;='club records'!$G$10))), "CR", " ")</f>
        <v xml:space="preserve"> </v>
      </c>
      <c r="W426" s="22" t="str">
        <f>IF(AND(A426="triple jump", OR(AND(D426='club records'!$F$11, E426&gt;='club records'!$G$11), AND(D426='club records'!$F$12, E426&gt;='club records'!$G$12), AND(D426='club records'!$F$13, E426&gt;='club records'!$G$13), AND(D426='club records'!$F$14, E426&gt;='club records'!$G$14), AND(D426='club records'!$F$15, E426&gt;='club records'!$G$15))), "CR", " ")</f>
        <v xml:space="preserve"> </v>
      </c>
      <c r="X426" s="22" t="str">
        <f>IF(AND(A426="pole vault", OR(AND(D426='club records'!$F$16, E426&gt;='club records'!$G$16), AND(D426='club records'!$F$17, E426&gt;='club records'!$G$17), AND(D426='club records'!$F$18, E426&gt;='club records'!$G$18), AND(D426='club records'!$F$19, E426&gt;='club records'!$G$19), AND(D426='club records'!$F$20, E426&gt;='club records'!$G$20))), "CR", " ")</f>
        <v xml:space="preserve"> </v>
      </c>
      <c r="Y426" s="22" t="str">
        <f>IF(AND(A426="discus 0.75", AND(D426='club records'!$F$21, E426&gt;='club records'!$G$21)), "CR", " ")</f>
        <v xml:space="preserve"> </v>
      </c>
      <c r="Z426" s="22" t="str">
        <f>IF(AND(A426="discus 1", OR(AND(D426='club records'!$F$22, E426&gt;='club records'!$G$22), AND(D426='club records'!$F$23, E426&gt;='club records'!$G$23), AND(D426='club records'!$F$24, E426&gt;='club records'!$G$24), AND(D426='club records'!$F$25, E426&gt;='club records'!$G$25))), "CR", " ")</f>
        <v xml:space="preserve"> </v>
      </c>
      <c r="AA426" s="22" t="str">
        <f>IF(AND(A426="hammer 3", OR(AND(D426='club records'!$F$26, E426&gt;='club records'!$G$26), AND(D426='club records'!$F$27, E426&gt;='club records'!$G$27), AND(D426='club records'!$F$28, E426&gt;='club records'!$G$28))), "CR", " ")</f>
        <v xml:space="preserve"> </v>
      </c>
      <c r="AB426" s="22" t="str">
        <f>IF(AND(A426="hammer 4", OR(AND(D426='club records'!$F$29, E426&gt;='club records'!$G$29), AND(D426='club records'!$F$30, E426&gt;='club records'!$G$30))), "CR", " ")</f>
        <v xml:space="preserve"> </v>
      </c>
      <c r="AC426" s="22" t="str">
        <f>IF(AND(A426="javelin 400", AND(D426='club records'!$F$31, E426&gt;='club records'!$G$31)), "CR", " ")</f>
        <v xml:space="preserve"> </v>
      </c>
      <c r="AD426" s="22" t="str">
        <f>IF(AND(A426="javelin 500", OR(AND(D426='club records'!$F$32, E426&gt;='club records'!$G$32), AND(D426='club records'!$F$33, E426&gt;='club records'!$G$33))), "CR", " ")</f>
        <v xml:space="preserve"> </v>
      </c>
      <c r="AE426" s="22" t="str">
        <f>IF(AND(A426="javelin 600", OR(AND(D426='club records'!$F$34, E426&gt;='club records'!$G$34), AND(D426='club records'!$F$35, E426&gt;='club records'!$G$35))), "CR", " ")</f>
        <v xml:space="preserve"> </v>
      </c>
      <c r="AF426" s="22" t="str">
        <f>IF(AND(A426="shot 2.72", AND(D426='club records'!$F$36, E426&gt;='club records'!$G$36)), "CR", " ")</f>
        <v xml:space="preserve"> </v>
      </c>
      <c r="AG426" s="22" t="str">
        <f>IF(AND(A426="shot 3", OR(AND(D426='club records'!$F$37, E426&gt;='club records'!$G$37), AND(D426='club records'!$F$38, E426&gt;='club records'!$G$38))), "CR", " ")</f>
        <v xml:space="preserve"> </v>
      </c>
      <c r="AH426" s="22" t="str">
        <f>IF(AND(A426="shot 4", OR(AND(D426='club records'!$F$39, E426&gt;='club records'!$G$39), AND(D426='club records'!$F$40, E426&gt;='club records'!$G$40))), "CR", " ")</f>
        <v xml:space="preserve"> </v>
      </c>
      <c r="AI426" s="22" t="str">
        <f>IF(AND(A426="70H", AND(D426='club records'!$J$6, E426&lt;='club records'!$K$6)), "CR", " ")</f>
        <v xml:space="preserve"> </v>
      </c>
      <c r="AJ426" s="22" t="str">
        <f>IF(AND(A426="75H", AND(D426='club records'!$J$7, E426&lt;='club records'!$K$7)), "CR", " ")</f>
        <v xml:space="preserve"> </v>
      </c>
      <c r="AK426" s="22" t="str">
        <f>IF(AND(A426="80H", AND(D426='club records'!$J$8, E426&lt;='club records'!$K$8)), "CR", " ")</f>
        <v xml:space="preserve"> </v>
      </c>
      <c r="AL426" s="22" t="str">
        <f>IF(AND(A426="100H", OR(AND(D426='club records'!$J$9, E426&lt;='club records'!$K$9), AND(D426='club records'!$J$10, E426&lt;='club records'!$K$10))), "CR", " ")</f>
        <v xml:space="preserve"> </v>
      </c>
      <c r="AM426" s="22" t="str">
        <f>IF(AND(A426="300H", AND(D426='club records'!$J$11, E426&lt;='club records'!$K$11)), "CR", " ")</f>
        <v xml:space="preserve"> </v>
      </c>
      <c r="AN426" s="22" t="str">
        <f>IF(AND(A426="400H", OR(AND(D426='club records'!$J$12, E426&lt;='club records'!$K$12), AND(D426='club records'!$J$13, E426&lt;='club records'!$K$13), AND(D426='club records'!$J$14, E426&lt;='club records'!$K$14))), "CR", " ")</f>
        <v xml:space="preserve"> </v>
      </c>
      <c r="AO426" s="22" t="str">
        <f>IF(AND(A426="1500SC", OR(AND(D426='club records'!$J$15, E426&lt;='club records'!$K$15), AND(D426='club records'!$J$16, E426&lt;='club records'!$K$16))), "CR", " ")</f>
        <v xml:space="preserve"> </v>
      </c>
      <c r="AP426" s="22" t="str">
        <f>IF(AND(A426="2000SC", OR(AND(D426='club records'!$J$18, E426&lt;='club records'!$K$18), AND(D426='club records'!$J$19, E426&lt;='club records'!$K$19))), "CR", " ")</f>
        <v xml:space="preserve"> </v>
      </c>
      <c r="AQ426" s="22" t="str">
        <f>IF(AND(A426="3000SC", AND(D426='club records'!$J$21, E426&lt;='club records'!$K$21)), "CR", " ")</f>
        <v xml:space="preserve"> </v>
      </c>
      <c r="AR426" s="21" t="str">
        <f>IF(AND(A426="4x100", OR(AND(D426='club records'!$N$1, E426&lt;='club records'!$O$1), AND(D426='club records'!$N$2, E426&lt;='club records'!$O$2), AND(D426='club records'!$N$3, E426&lt;='club records'!$O$3), AND(D426='club records'!$N$4, E426&lt;='club records'!$O$4), AND(D426='club records'!$N$5, E426&lt;='club records'!$O$5))), "CR", " ")</f>
        <v xml:space="preserve"> </v>
      </c>
      <c r="AS426" s="21" t="str">
        <f>IF(AND(A426="4x200", OR(AND(D426='club records'!$N$6, E426&lt;='club records'!$O$6), AND(D426='club records'!$N$7, E426&lt;='club records'!$O$7), AND(D426='club records'!$N$8, E426&lt;='club records'!$O$8), AND(D426='club records'!$N$9, E426&lt;='club records'!$O$9), AND(D426='club records'!$N$10, E426&lt;='club records'!$O$10))), "CR", " ")</f>
        <v xml:space="preserve"> </v>
      </c>
      <c r="AT426" s="21" t="str">
        <f>IF(AND(A426="4x300", OR(AND(D426='club records'!$N$11, E426&lt;='club records'!$O$11), AND(D426='club records'!$N$12, E426&lt;='club records'!$O$12))), "CR", " ")</f>
        <v xml:space="preserve"> </v>
      </c>
      <c r="AU426" s="21" t="str">
        <f>IF(AND(A426="4x400", OR(AND(D426='club records'!$N$13, E426&lt;='club records'!$O$13), AND(D426='club records'!$N$14, E426&lt;='club records'!$O$14), AND(D426='club records'!$N$15, E426&lt;='club records'!$O$15))), "CR", " ")</f>
        <v xml:space="preserve"> </v>
      </c>
      <c r="AV426" s="21" t="str">
        <f>IF(AND(A426="3x800", OR(AND(D426='club records'!$N$16, E426&lt;='club records'!$O$16), AND(D426='club records'!$N$17, E426&lt;='club records'!$O$17), AND(D426='club records'!$N$18, E426&lt;='club records'!$O$18), AND(D426='club records'!$N$19, E426&lt;='club records'!$O$19))), "CR", " ")</f>
        <v xml:space="preserve"> </v>
      </c>
      <c r="AW426" s="21" t="str">
        <f>IF(AND(A426="pentathlon", OR(AND(D426='club records'!$N$21, E426&gt;='club records'!$O$21), AND(D426='club records'!$N$22, E426&gt;='club records'!$O$22), AND(D426='club records'!$N$23, E426&gt;='club records'!$O$23), AND(D426='club records'!$N$24, E426&gt;='club records'!$O$24), AND(D426='club records'!$N$25, E426&gt;='club records'!$O$25))), "CR", " ")</f>
        <v xml:space="preserve"> </v>
      </c>
      <c r="AX426" s="21" t="str">
        <f>IF(AND(A426="heptathlon", OR(AND(D426='club records'!$N$26, E426&gt;='club records'!$O$26), AND(D426='club records'!$N$27, E426&gt;='club records'!$O$27), AND(D426='club records'!$N$28, E426&gt;='club records'!$O$28), )), "CR", " ")</f>
        <v xml:space="preserve"> </v>
      </c>
    </row>
    <row r="427" spans="1:50" ht="15.75" customHeight="1" x14ac:dyDescent="0.25">
      <c r="B427" s="2" t="s">
        <v>145</v>
      </c>
      <c r="C427" s="2" t="s">
        <v>214</v>
      </c>
      <c r="D427" s="13" t="s">
        <v>47</v>
      </c>
      <c r="F427" s="23"/>
      <c r="I427" s="20" t="str">
        <f>IF(OR(K427="CR", J427="CR", L427="CR", M427="CR", N427="CR", O427="CR", P427="CR", Q427="CR", R427="CR", S427="CR",T427="CR", U427="CR", V427="CR", W427="CR", X427="CR", Y427="CR", Z427="CR", AA427="CR", AB427="CR", AC427="CR", AD427="CR", AE427="CR", AF427="CR", AG427="CR", AH427="CR", AI427="CR", AJ427="CR", AK427="CR", AL427="CR", AM427="CR", AN427="CR", AO427="CR", AP427="CR", AQ427="CR", AR427="CR", AS427="CR", AT427="CR", AU427="CR", AV427="CR", AW427="CR", AX427="CR"), "***CLUB RECORD***", "")</f>
        <v/>
      </c>
      <c r="J427" s="21" t="str">
        <f>IF(AND(A427=100, OR(AND(D427='club records'!$B$6, E427&lt;='club records'!$C$6), AND(D427='club records'!$B$7, E427&lt;='club records'!$C$7), AND(D427='club records'!$B$8, E427&lt;='club records'!$C$8), AND(D427='club records'!$B$9, E427&lt;='club records'!$C$9), AND(D427='club records'!$B$10, E427&lt;='club records'!$C$10))),"CR"," ")</f>
        <v xml:space="preserve"> </v>
      </c>
      <c r="K427" s="21" t="str">
        <f>IF(AND(A427=200, OR(AND(D427='club records'!$B$11, E427&lt;='club records'!$C$11), AND(D427='club records'!$B$12, E427&lt;='club records'!$C$12), AND(D427='club records'!$B$13, E427&lt;='club records'!$C$13), AND(D427='club records'!$B$14, E427&lt;='club records'!$C$14), AND(D427='club records'!$B$15, E427&lt;='club records'!$C$15))),"CR"," ")</f>
        <v xml:space="preserve"> </v>
      </c>
      <c r="L427" s="21" t="str">
        <f>IF(AND(A427=300, OR(AND(D427='club records'!$B$16, E427&lt;='club records'!$C$16), AND(D427='club records'!$B$17, E427&lt;='club records'!$C$17))),"CR"," ")</f>
        <v xml:space="preserve"> </v>
      </c>
      <c r="M427" s="21" t="str">
        <f>IF(AND(A427=400, OR(AND(D427='club records'!$B$19, E427&lt;='club records'!$C$19), AND(D427='club records'!$B$20, E427&lt;='club records'!$C$20), AND(D427='club records'!$B$21, E427&lt;='club records'!$C$21))),"CR"," ")</f>
        <v xml:space="preserve"> </v>
      </c>
      <c r="N427" s="21" t="str">
        <f>IF(AND(A427=800, OR(AND(D427='club records'!$B$22, E427&lt;='club records'!$C$22), AND(D427='club records'!$B$23, E427&lt;='club records'!$C$23), AND(D427='club records'!$B$24, E427&lt;='club records'!$C$24), AND(D427='club records'!$B$25, E427&lt;='club records'!$C$25), AND(D427='club records'!$B$26, E427&lt;='club records'!$C$26))),"CR"," ")</f>
        <v xml:space="preserve"> </v>
      </c>
      <c r="O427" s="21" t="str">
        <f>IF(AND(A427=1200, AND(D427='club records'!$B$28, E427&lt;='club records'!$C$28)),"CR"," ")</f>
        <v xml:space="preserve"> </v>
      </c>
      <c r="P427" s="21" t="str">
        <f>IF(AND(A427=1500, OR(AND(D427='club records'!$B$29, E427&lt;='club records'!$C$29), AND(D427='club records'!$B$30, E427&lt;='club records'!$C$30), AND(D427='club records'!$B$31, E427&lt;='club records'!$C$31), AND(D427='club records'!$B$32, E427&lt;='club records'!$C$32), AND(D427='club records'!$B$33, E427&lt;='club records'!$C$33))),"CR"," ")</f>
        <v xml:space="preserve"> </v>
      </c>
      <c r="Q427" s="21" t="str">
        <f>IF(AND(A427="1M", AND(D427='club records'!$B$37,E427&lt;='club records'!$C$37)),"CR"," ")</f>
        <v xml:space="preserve"> </v>
      </c>
      <c r="R427" s="21" t="str">
        <f>IF(AND(A427=3000, OR(AND(D427='club records'!$B$39, E427&lt;='club records'!$C$39), AND(D427='club records'!$B$40, E427&lt;='club records'!$C$40), AND(D427='club records'!$B$41, E427&lt;='club records'!$C$41))),"CR"," ")</f>
        <v xml:space="preserve"> </v>
      </c>
      <c r="S427" s="21" t="str">
        <f>IF(AND(A427=5000, OR(AND(D427='club records'!$B$42, E427&lt;='club records'!$C$42), AND(D427='club records'!$B$43, E427&lt;='club records'!$C$43))),"CR"," ")</f>
        <v xml:space="preserve"> </v>
      </c>
      <c r="T427" s="21" t="str">
        <f>IF(AND(A427=10000, OR(AND(D427='club records'!$B$44, E427&lt;='club records'!$C$44), AND(D427='club records'!$B$45, E427&lt;='club records'!$C$45))),"CR"," ")</f>
        <v xml:space="preserve"> </v>
      </c>
      <c r="U427" s="22" t="str">
        <f>IF(AND(A427="high jump", OR(AND(D427='club records'!$F$1, E427&gt;='club records'!$G$1), AND(D427='club records'!$F$2, E427&gt;='club records'!$G$2), AND(D427='club records'!$F$3, E427&gt;='club records'!$G$3),AND(D427='club records'!$F$4, E427&gt;='club records'!$G$4), AND(D427='club records'!$F$5, E427&gt;='club records'!$G$5))), "CR", " ")</f>
        <v xml:space="preserve"> </v>
      </c>
      <c r="V427" s="22" t="str">
        <f>IF(AND(A427="long jump", OR(AND(D427='club records'!$F$6, E427&gt;='club records'!$G$6), AND(D427='club records'!$F$7, E427&gt;='club records'!$G$7), AND(D427='club records'!$F$8, E427&gt;='club records'!$G$8), AND(D427='club records'!$F$9, E427&gt;='club records'!$G$9), AND(D427='club records'!$F$10, E427&gt;='club records'!$G$10))), "CR", " ")</f>
        <v xml:space="preserve"> </v>
      </c>
      <c r="W427" s="22" t="str">
        <f>IF(AND(A427="triple jump", OR(AND(D427='club records'!$F$11, E427&gt;='club records'!$G$11), AND(D427='club records'!$F$12, E427&gt;='club records'!$G$12), AND(D427='club records'!$F$13, E427&gt;='club records'!$G$13), AND(D427='club records'!$F$14, E427&gt;='club records'!$G$14), AND(D427='club records'!$F$15, E427&gt;='club records'!$G$15))), "CR", " ")</f>
        <v xml:space="preserve"> </v>
      </c>
      <c r="X427" s="22" t="str">
        <f>IF(AND(A427="pole vault", OR(AND(D427='club records'!$F$16, E427&gt;='club records'!$G$16), AND(D427='club records'!$F$17, E427&gt;='club records'!$G$17), AND(D427='club records'!$F$18, E427&gt;='club records'!$G$18), AND(D427='club records'!$F$19, E427&gt;='club records'!$G$19), AND(D427='club records'!$F$20, E427&gt;='club records'!$G$20))), "CR", " ")</f>
        <v xml:space="preserve"> </v>
      </c>
      <c r="Y427" s="22" t="str">
        <f>IF(AND(A427="discus 0.75", AND(D427='club records'!$F$21, E427&gt;='club records'!$G$21)), "CR", " ")</f>
        <v xml:space="preserve"> </v>
      </c>
      <c r="Z427" s="22" t="str">
        <f>IF(AND(A427="discus 1", OR(AND(D427='club records'!$F$22, E427&gt;='club records'!$G$22), AND(D427='club records'!$F$23, E427&gt;='club records'!$G$23), AND(D427='club records'!$F$24, E427&gt;='club records'!$G$24), AND(D427='club records'!$F$25, E427&gt;='club records'!$G$25))), "CR", " ")</f>
        <v xml:space="preserve"> </v>
      </c>
      <c r="AA427" s="22" t="str">
        <f>IF(AND(A427="hammer 3", OR(AND(D427='club records'!$F$26, E427&gt;='club records'!$G$26), AND(D427='club records'!$F$27, E427&gt;='club records'!$G$27), AND(D427='club records'!$F$28, E427&gt;='club records'!$G$28))), "CR", " ")</f>
        <v xml:space="preserve"> </v>
      </c>
      <c r="AB427" s="22" t="str">
        <f>IF(AND(A427="hammer 4", OR(AND(D427='club records'!$F$29, E427&gt;='club records'!$G$29), AND(D427='club records'!$F$30, E427&gt;='club records'!$G$30))), "CR", " ")</f>
        <v xml:space="preserve"> </v>
      </c>
      <c r="AC427" s="22" t="str">
        <f>IF(AND(A427="javelin 400", AND(D427='club records'!$F$31, E427&gt;='club records'!$G$31)), "CR", " ")</f>
        <v xml:space="preserve"> </v>
      </c>
      <c r="AD427" s="22" t="str">
        <f>IF(AND(A427="javelin 500", OR(AND(D427='club records'!$F$32, E427&gt;='club records'!$G$32), AND(D427='club records'!$F$33, E427&gt;='club records'!$G$33))), "CR", " ")</f>
        <v xml:space="preserve"> </v>
      </c>
      <c r="AE427" s="22" t="str">
        <f>IF(AND(A427="javelin 600", OR(AND(D427='club records'!$F$34, E427&gt;='club records'!$G$34), AND(D427='club records'!$F$35, E427&gt;='club records'!$G$35))), "CR", " ")</f>
        <v xml:space="preserve"> </v>
      </c>
      <c r="AF427" s="22" t="str">
        <f>IF(AND(A427="shot 2.72", AND(D427='club records'!$F$36, E427&gt;='club records'!$G$36)), "CR", " ")</f>
        <v xml:space="preserve"> </v>
      </c>
      <c r="AG427" s="22" t="str">
        <f>IF(AND(A427="shot 3", OR(AND(D427='club records'!$F$37, E427&gt;='club records'!$G$37), AND(D427='club records'!$F$38, E427&gt;='club records'!$G$38))), "CR", " ")</f>
        <v xml:space="preserve"> </v>
      </c>
      <c r="AH427" s="22" t="str">
        <f>IF(AND(A427="shot 4", OR(AND(D427='club records'!$F$39, E427&gt;='club records'!$G$39), AND(D427='club records'!$F$40, E427&gt;='club records'!$G$40))), "CR", " ")</f>
        <v xml:space="preserve"> </v>
      </c>
      <c r="AI427" s="22" t="str">
        <f>IF(AND(A427="70H", AND(D427='club records'!$J$6, E427&lt;='club records'!$K$6)), "CR", " ")</f>
        <v xml:space="preserve"> </v>
      </c>
      <c r="AJ427" s="22" t="str">
        <f>IF(AND(A427="75H", AND(D427='club records'!$J$7, E427&lt;='club records'!$K$7)), "CR", " ")</f>
        <v xml:space="preserve"> </v>
      </c>
      <c r="AK427" s="22" t="str">
        <f>IF(AND(A427="80H", AND(D427='club records'!$J$8, E427&lt;='club records'!$K$8)), "CR", " ")</f>
        <v xml:space="preserve"> </v>
      </c>
      <c r="AL427" s="22" t="str">
        <f>IF(AND(A427="100H", OR(AND(D427='club records'!$J$9, E427&lt;='club records'!$K$9), AND(D427='club records'!$J$10, E427&lt;='club records'!$K$10))), "CR", " ")</f>
        <v xml:space="preserve"> </v>
      </c>
      <c r="AM427" s="22" t="str">
        <f>IF(AND(A427="300H", AND(D427='club records'!$J$11, E427&lt;='club records'!$K$11)), "CR", " ")</f>
        <v xml:space="preserve"> </v>
      </c>
      <c r="AN427" s="22" t="str">
        <f>IF(AND(A427="400H", OR(AND(D427='club records'!$J$12, E427&lt;='club records'!$K$12), AND(D427='club records'!$J$13, E427&lt;='club records'!$K$13), AND(D427='club records'!$J$14, E427&lt;='club records'!$K$14))), "CR", " ")</f>
        <v xml:space="preserve"> </v>
      </c>
      <c r="AO427" s="22" t="str">
        <f>IF(AND(A427="1500SC", OR(AND(D427='club records'!$J$15, E427&lt;='club records'!$K$15), AND(D427='club records'!$J$16, E427&lt;='club records'!$K$16))), "CR", " ")</f>
        <v xml:space="preserve"> </v>
      </c>
      <c r="AP427" s="22" t="str">
        <f>IF(AND(A427="2000SC", OR(AND(D427='club records'!$J$18, E427&lt;='club records'!$K$18), AND(D427='club records'!$J$19, E427&lt;='club records'!$K$19))), "CR", " ")</f>
        <v xml:space="preserve"> </v>
      </c>
      <c r="AQ427" s="22" t="str">
        <f>IF(AND(A427="3000SC", AND(D427='club records'!$J$21, E427&lt;='club records'!$K$21)), "CR", " ")</f>
        <v xml:space="preserve"> </v>
      </c>
      <c r="AR427" s="21" t="str">
        <f>IF(AND(A427="4x100", OR(AND(D427='club records'!$N$1, E427&lt;='club records'!$O$1), AND(D427='club records'!$N$2, E427&lt;='club records'!$O$2), AND(D427='club records'!$N$3, E427&lt;='club records'!$O$3), AND(D427='club records'!$N$4, E427&lt;='club records'!$O$4), AND(D427='club records'!$N$5, E427&lt;='club records'!$O$5))), "CR", " ")</f>
        <v xml:space="preserve"> </v>
      </c>
      <c r="AS427" s="21" t="str">
        <f>IF(AND(A427="4x200", OR(AND(D427='club records'!$N$6, E427&lt;='club records'!$O$6), AND(D427='club records'!$N$7, E427&lt;='club records'!$O$7), AND(D427='club records'!$N$8, E427&lt;='club records'!$O$8), AND(D427='club records'!$N$9, E427&lt;='club records'!$O$9), AND(D427='club records'!$N$10, E427&lt;='club records'!$O$10))), "CR", " ")</f>
        <v xml:space="preserve"> </v>
      </c>
      <c r="AT427" s="21" t="str">
        <f>IF(AND(A427="4x300", OR(AND(D427='club records'!$N$11, E427&lt;='club records'!$O$11), AND(D427='club records'!$N$12, E427&lt;='club records'!$O$12))), "CR", " ")</f>
        <v xml:space="preserve"> </v>
      </c>
      <c r="AU427" s="21" t="str">
        <f>IF(AND(A427="4x400", OR(AND(D427='club records'!$N$13, E427&lt;='club records'!$O$13), AND(D427='club records'!$N$14, E427&lt;='club records'!$O$14), AND(D427='club records'!$N$15, E427&lt;='club records'!$O$15))), "CR", " ")</f>
        <v xml:space="preserve"> </v>
      </c>
      <c r="AV427" s="21" t="str">
        <f>IF(AND(A427="3x800", OR(AND(D427='club records'!$N$16, E427&lt;='club records'!$O$16), AND(D427='club records'!$N$17, E427&lt;='club records'!$O$17), AND(D427='club records'!$N$18, E427&lt;='club records'!$O$18), AND(D427='club records'!$N$19, E427&lt;='club records'!$O$19))), "CR", " ")</f>
        <v xml:space="preserve"> </v>
      </c>
      <c r="AW427" s="21" t="str">
        <f>IF(AND(A427="pentathlon", OR(AND(D427='club records'!$N$21, E427&gt;='club records'!$O$21), AND(D427='club records'!$N$22, E427&gt;='club records'!$O$22), AND(D427='club records'!$N$23, E427&gt;='club records'!$O$23), AND(D427='club records'!$N$24, E427&gt;='club records'!$O$24), AND(D427='club records'!$N$25, E427&gt;='club records'!$O$25))), "CR", " ")</f>
        <v xml:space="preserve"> </v>
      </c>
      <c r="AX427" s="21" t="str">
        <f>IF(AND(A427="heptathlon", OR(AND(D427='club records'!$N$26, E427&gt;='club records'!$O$26), AND(D427='club records'!$N$27, E427&gt;='club records'!$O$27), AND(D427='club records'!$N$28, E427&gt;='club records'!$O$28), )), "CR", " ")</f>
        <v xml:space="preserve"> </v>
      </c>
    </row>
    <row r="428" spans="1:50" ht="15.75" customHeight="1" x14ac:dyDescent="0.25">
      <c r="B428" s="2" t="s">
        <v>150</v>
      </c>
      <c r="C428" s="2" t="s">
        <v>151</v>
      </c>
      <c r="D428" s="13" t="s">
        <v>47</v>
      </c>
      <c r="F428" s="23"/>
      <c r="I428" s="20" t="str">
        <f>IF(OR(K428="CR", J428="CR", L428="CR", M428="CR", N428="CR", O428="CR", P428="CR", Q428="CR", R428="CR", S428="CR",T428="CR", U428="CR", V428="CR", W428="CR", X428="CR", Y428="CR", Z428="CR", AA428="CR", AB428="CR", AC428="CR", AD428="CR", AE428="CR", AF428="CR", AG428="CR", AH428="CR", AI428="CR", AJ428="CR", AK428="CR", AL428="CR", AM428="CR", AN428="CR", AO428="CR", AP428="CR", AQ428="CR", AR428="CR", AS428="CR", AT428="CR", AU428="CR", AV428="CR", AW428="CR", AX428="CR"), "***CLUB RECORD***", "")</f>
        <v/>
      </c>
      <c r="J428" s="21" t="str">
        <f>IF(AND(A428=100, OR(AND(D428='club records'!$B$6, E428&lt;='club records'!$C$6), AND(D428='club records'!$B$7, E428&lt;='club records'!$C$7), AND(D428='club records'!$B$8, E428&lt;='club records'!$C$8), AND(D428='club records'!$B$9, E428&lt;='club records'!$C$9), AND(D428='club records'!$B$10, E428&lt;='club records'!$C$10))),"CR"," ")</f>
        <v xml:space="preserve"> </v>
      </c>
      <c r="K428" s="21" t="str">
        <f>IF(AND(A428=200, OR(AND(D428='club records'!$B$11, E428&lt;='club records'!$C$11), AND(D428='club records'!$B$12, E428&lt;='club records'!$C$12), AND(D428='club records'!$B$13, E428&lt;='club records'!$C$13), AND(D428='club records'!$B$14, E428&lt;='club records'!$C$14), AND(D428='club records'!$B$15, E428&lt;='club records'!$C$15))),"CR"," ")</f>
        <v xml:space="preserve"> </v>
      </c>
      <c r="L428" s="21" t="str">
        <f>IF(AND(A428=300, OR(AND(D428='club records'!$B$16, E428&lt;='club records'!$C$16), AND(D428='club records'!$B$17, E428&lt;='club records'!$C$17))),"CR"," ")</f>
        <v xml:space="preserve"> </v>
      </c>
      <c r="M428" s="21" t="str">
        <f>IF(AND(A428=400, OR(AND(D428='club records'!$B$19, E428&lt;='club records'!$C$19), AND(D428='club records'!$B$20, E428&lt;='club records'!$C$20), AND(D428='club records'!$B$21, E428&lt;='club records'!$C$21))),"CR"," ")</f>
        <v xml:space="preserve"> </v>
      </c>
      <c r="N428" s="21" t="str">
        <f>IF(AND(A428=800, OR(AND(D428='club records'!$B$22, E428&lt;='club records'!$C$22), AND(D428='club records'!$B$23, E428&lt;='club records'!$C$23), AND(D428='club records'!$B$24, E428&lt;='club records'!$C$24), AND(D428='club records'!$B$25, E428&lt;='club records'!$C$25), AND(D428='club records'!$B$26, E428&lt;='club records'!$C$26))),"CR"," ")</f>
        <v xml:space="preserve"> </v>
      </c>
      <c r="O428" s="21" t="str">
        <f>IF(AND(A428=1200, AND(D428='club records'!$B$28, E428&lt;='club records'!$C$28)),"CR"," ")</f>
        <v xml:space="preserve"> </v>
      </c>
      <c r="P428" s="21" t="str">
        <f>IF(AND(A428=1500, OR(AND(D428='club records'!$B$29, E428&lt;='club records'!$C$29), AND(D428='club records'!$B$30, E428&lt;='club records'!$C$30), AND(D428='club records'!$B$31, E428&lt;='club records'!$C$31), AND(D428='club records'!$B$32, E428&lt;='club records'!$C$32), AND(D428='club records'!$B$33, E428&lt;='club records'!$C$33))),"CR"," ")</f>
        <v xml:space="preserve"> </v>
      </c>
      <c r="Q428" s="21" t="str">
        <f>IF(AND(A428="1M", AND(D428='club records'!$B$37,E428&lt;='club records'!$C$37)),"CR"," ")</f>
        <v xml:space="preserve"> </v>
      </c>
      <c r="R428" s="21" t="str">
        <f>IF(AND(A428=3000, OR(AND(D428='club records'!$B$39, E428&lt;='club records'!$C$39), AND(D428='club records'!$B$40, E428&lt;='club records'!$C$40), AND(D428='club records'!$B$41, E428&lt;='club records'!$C$41))),"CR"," ")</f>
        <v xml:space="preserve"> </v>
      </c>
      <c r="S428" s="21" t="str">
        <f>IF(AND(A428=5000, OR(AND(D428='club records'!$B$42, E428&lt;='club records'!$C$42), AND(D428='club records'!$B$43, E428&lt;='club records'!$C$43))),"CR"," ")</f>
        <v xml:space="preserve"> </v>
      </c>
      <c r="T428" s="21" t="str">
        <f>IF(AND(A428=10000, OR(AND(D428='club records'!$B$44, E428&lt;='club records'!$C$44), AND(D428='club records'!$B$45, E428&lt;='club records'!$C$45))),"CR"," ")</f>
        <v xml:space="preserve"> </v>
      </c>
      <c r="U428" s="22" t="str">
        <f>IF(AND(A428="high jump", OR(AND(D428='club records'!$F$1, E428&gt;='club records'!$G$1), AND(D428='club records'!$F$2, E428&gt;='club records'!$G$2), AND(D428='club records'!$F$3, E428&gt;='club records'!$G$3),AND(D428='club records'!$F$4, E428&gt;='club records'!$G$4), AND(D428='club records'!$F$5, E428&gt;='club records'!$G$5))), "CR", " ")</f>
        <v xml:space="preserve"> </v>
      </c>
      <c r="V428" s="22" t="str">
        <f>IF(AND(A428="long jump", OR(AND(D428='club records'!$F$6, E428&gt;='club records'!$G$6), AND(D428='club records'!$F$7, E428&gt;='club records'!$G$7), AND(D428='club records'!$F$8, E428&gt;='club records'!$G$8), AND(D428='club records'!$F$9, E428&gt;='club records'!$G$9), AND(D428='club records'!$F$10, E428&gt;='club records'!$G$10))), "CR", " ")</f>
        <v xml:space="preserve"> </v>
      </c>
      <c r="W428" s="22" t="str">
        <f>IF(AND(A428="triple jump", OR(AND(D428='club records'!$F$11, E428&gt;='club records'!$G$11), AND(D428='club records'!$F$12, E428&gt;='club records'!$G$12), AND(D428='club records'!$F$13, E428&gt;='club records'!$G$13), AND(D428='club records'!$F$14, E428&gt;='club records'!$G$14), AND(D428='club records'!$F$15, E428&gt;='club records'!$G$15))), "CR", " ")</f>
        <v xml:space="preserve"> </v>
      </c>
      <c r="X428" s="22" t="str">
        <f>IF(AND(A428="pole vault", OR(AND(D428='club records'!$F$16, E428&gt;='club records'!$G$16), AND(D428='club records'!$F$17, E428&gt;='club records'!$G$17), AND(D428='club records'!$F$18, E428&gt;='club records'!$G$18), AND(D428='club records'!$F$19, E428&gt;='club records'!$G$19), AND(D428='club records'!$F$20, E428&gt;='club records'!$G$20))), "CR", " ")</f>
        <v xml:space="preserve"> </v>
      </c>
      <c r="Y428" s="22" t="str">
        <f>IF(AND(A428="discus 0.75", AND(D428='club records'!$F$21, E428&gt;='club records'!$G$21)), "CR", " ")</f>
        <v xml:space="preserve"> </v>
      </c>
      <c r="Z428" s="22" t="str">
        <f>IF(AND(A428="discus 1", OR(AND(D428='club records'!$F$22, E428&gt;='club records'!$G$22), AND(D428='club records'!$F$23, E428&gt;='club records'!$G$23), AND(D428='club records'!$F$24, E428&gt;='club records'!$G$24), AND(D428='club records'!$F$25, E428&gt;='club records'!$G$25))), "CR", " ")</f>
        <v xml:space="preserve"> </v>
      </c>
      <c r="AA428" s="22" t="str">
        <f>IF(AND(A428="hammer 3", OR(AND(D428='club records'!$F$26, E428&gt;='club records'!$G$26), AND(D428='club records'!$F$27, E428&gt;='club records'!$G$27), AND(D428='club records'!$F$28, E428&gt;='club records'!$G$28))), "CR", " ")</f>
        <v xml:space="preserve"> </v>
      </c>
      <c r="AB428" s="22" t="str">
        <f>IF(AND(A428="hammer 4", OR(AND(D428='club records'!$F$29, E428&gt;='club records'!$G$29), AND(D428='club records'!$F$30, E428&gt;='club records'!$G$30))), "CR", " ")</f>
        <v xml:space="preserve"> </v>
      </c>
      <c r="AC428" s="22" t="str">
        <f>IF(AND(A428="javelin 400", AND(D428='club records'!$F$31, E428&gt;='club records'!$G$31)), "CR", " ")</f>
        <v xml:space="preserve"> </v>
      </c>
      <c r="AD428" s="22" t="str">
        <f>IF(AND(A428="javelin 500", OR(AND(D428='club records'!$F$32, E428&gt;='club records'!$G$32), AND(D428='club records'!$F$33, E428&gt;='club records'!$G$33))), "CR", " ")</f>
        <v xml:space="preserve"> </v>
      </c>
      <c r="AE428" s="22" t="str">
        <f>IF(AND(A428="javelin 600", OR(AND(D428='club records'!$F$34, E428&gt;='club records'!$G$34), AND(D428='club records'!$F$35, E428&gt;='club records'!$G$35))), "CR", " ")</f>
        <v xml:space="preserve"> </v>
      </c>
      <c r="AF428" s="22" t="str">
        <f>IF(AND(A428="shot 2.72", AND(D428='club records'!$F$36, E428&gt;='club records'!$G$36)), "CR", " ")</f>
        <v xml:space="preserve"> </v>
      </c>
      <c r="AG428" s="22" t="str">
        <f>IF(AND(A428="shot 3", OR(AND(D428='club records'!$F$37, E428&gt;='club records'!$G$37), AND(D428='club records'!$F$38, E428&gt;='club records'!$G$38))), "CR", " ")</f>
        <v xml:space="preserve"> </v>
      </c>
      <c r="AH428" s="22" t="str">
        <f>IF(AND(A428="shot 4", OR(AND(D428='club records'!$F$39, E428&gt;='club records'!$G$39), AND(D428='club records'!$F$40, E428&gt;='club records'!$G$40))), "CR", " ")</f>
        <v xml:space="preserve"> </v>
      </c>
      <c r="AI428" s="22" t="str">
        <f>IF(AND(A428="70H", AND(D428='club records'!$J$6, E428&lt;='club records'!$K$6)), "CR", " ")</f>
        <v xml:space="preserve"> </v>
      </c>
      <c r="AJ428" s="22" t="str">
        <f>IF(AND(A428="75H", AND(D428='club records'!$J$7, E428&lt;='club records'!$K$7)), "CR", " ")</f>
        <v xml:space="preserve"> </v>
      </c>
      <c r="AK428" s="22" t="str">
        <f>IF(AND(A428="80H", AND(D428='club records'!$J$8, E428&lt;='club records'!$K$8)), "CR", " ")</f>
        <v xml:space="preserve"> </v>
      </c>
      <c r="AL428" s="22" t="str">
        <f>IF(AND(A428="100H", OR(AND(D428='club records'!$J$9, E428&lt;='club records'!$K$9), AND(D428='club records'!$J$10, E428&lt;='club records'!$K$10))), "CR", " ")</f>
        <v xml:space="preserve"> </v>
      </c>
      <c r="AM428" s="22" t="str">
        <f>IF(AND(A428="300H", AND(D428='club records'!$J$11, E428&lt;='club records'!$K$11)), "CR", " ")</f>
        <v xml:space="preserve"> </v>
      </c>
      <c r="AN428" s="22" t="str">
        <f>IF(AND(A428="400H", OR(AND(D428='club records'!$J$12, E428&lt;='club records'!$K$12), AND(D428='club records'!$J$13, E428&lt;='club records'!$K$13), AND(D428='club records'!$J$14, E428&lt;='club records'!$K$14))), "CR", " ")</f>
        <v xml:space="preserve"> </v>
      </c>
      <c r="AO428" s="22" t="str">
        <f>IF(AND(A428="1500SC", OR(AND(D428='club records'!$J$15, E428&lt;='club records'!$K$15), AND(D428='club records'!$J$16, E428&lt;='club records'!$K$16))), "CR", " ")</f>
        <v xml:space="preserve"> </v>
      </c>
      <c r="AP428" s="22" t="str">
        <f>IF(AND(A428="2000SC", OR(AND(D428='club records'!$J$18, E428&lt;='club records'!$K$18), AND(D428='club records'!$J$19, E428&lt;='club records'!$K$19))), "CR", " ")</f>
        <v xml:space="preserve"> </v>
      </c>
      <c r="AQ428" s="22" t="str">
        <f>IF(AND(A428="3000SC", AND(D428='club records'!$J$21, E428&lt;='club records'!$K$21)), "CR", " ")</f>
        <v xml:space="preserve"> </v>
      </c>
      <c r="AR428" s="21" t="str">
        <f>IF(AND(A428="4x100", OR(AND(D428='club records'!$N$1, E428&lt;='club records'!$O$1), AND(D428='club records'!$N$2, E428&lt;='club records'!$O$2), AND(D428='club records'!$N$3, E428&lt;='club records'!$O$3), AND(D428='club records'!$N$4, E428&lt;='club records'!$O$4), AND(D428='club records'!$N$5, E428&lt;='club records'!$O$5))), "CR", " ")</f>
        <v xml:space="preserve"> </v>
      </c>
      <c r="AS428" s="21" t="str">
        <f>IF(AND(A428="4x200", OR(AND(D428='club records'!$N$6, E428&lt;='club records'!$O$6), AND(D428='club records'!$N$7, E428&lt;='club records'!$O$7), AND(D428='club records'!$N$8, E428&lt;='club records'!$O$8), AND(D428='club records'!$N$9, E428&lt;='club records'!$O$9), AND(D428='club records'!$N$10, E428&lt;='club records'!$O$10))), "CR", " ")</f>
        <v xml:space="preserve"> </v>
      </c>
      <c r="AT428" s="21" t="str">
        <f>IF(AND(A428="4x300", OR(AND(D428='club records'!$N$11, E428&lt;='club records'!$O$11), AND(D428='club records'!$N$12, E428&lt;='club records'!$O$12))), "CR", " ")</f>
        <v xml:space="preserve"> </v>
      </c>
      <c r="AU428" s="21" t="str">
        <f>IF(AND(A428="4x400", OR(AND(D428='club records'!$N$13, E428&lt;='club records'!$O$13), AND(D428='club records'!$N$14, E428&lt;='club records'!$O$14), AND(D428='club records'!$N$15, E428&lt;='club records'!$O$15))), "CR", " ")</f>
        <v xml:space="preserve"> </v>
      </c>
      <c r="AV428" s="21" t="str">
        <f>IF(AND(A428="3x800", OR(AND(D428='club records'!$N$16, E428&lt;='club records'!$O$16), AND(D428='club records'!$N$17, E428&lt;='club records'!$O$17), AND(D428='club records'!$N$18, E428&lt;='club records'!$O$18), AND(D428='club records'!$N$19, E428&lt;='club records'!$O$19))), "CR", " ")</f>
        <v xml:space="preserve"> </v>
      </c>
      <c r="AW428" s="21" t="str">
        <f>IF(AND(A428="pentathlon", OR(AND(D428='club records'!$N$21, E428&gt;='club records'!$O$21), AND(D428='club records'!$N$22, E428&gt;='club records'!$O$22), AND(D428='club records'!$N$23, E428&gt;='club records'!$O$23), AND(D428='club records'!$N$24, E428&gt;='club records'!$O$24), AND(D428='club records'!$N$25, E428&gt;='club records'!$O$25))), "CR", " ")</f>
        <v xml:space="preserve"> </v>
      </c>
      <c r="AX428" s="21" t="str">
        <f>IF(AND(A428="heptathlon", OR(AND(D428='club records'!$N$26, E428&gt;='club records'!$O$26), AND(D428='club records'!$N$27, E428&gt;='club records'!$O$27), AND(D428='club records'!$N$28, E428&gt;='club records'!$O$28), )), "CR", " ")</f>
        <v xml:space="preserve"> </v>
      </c>
    </row>
    <row r="429" spans="1:50" ht="15.75" customHeight="1" x14ac:dyDescent="0.25">
      <c r="A429" s="2">
        <v>100</v>
      </c>
      <c r="B429" s="2" t="s">
        <v>459</v>
      </c>
      <c r="C429" s="2" t="s">
        <v>87</v>
      </c>
      <c r="D429" s="13" t="s">
        <v>138</v>
      </c>
      <c r="E429" s="14">
        <v>14.66</v>
      </c>
      <c r="F429" s="19">
        <v>43649</v>
      </c>
      <c r="G429" s="2" t="s">
        <v>341</v>
      </c>
      <c r="H429" s="2" t="s">
        <v>334</v>
      </c>
      <c r="I429" s="20" t="str">
        <f>IF(OR(K429="CR", J429="CR", L429="CR", M429="CR", N429="CR", O429="CR", P429="CR", Q429="CR", R429="CR", S429="CR",T429="CR", U429="CR", V429="CR", W429="CR", X429="CR", Y429="CR", Z429="CR", AA429="CR", AB429="CR", AC429="CR", AD429="CR", AE429="CR", AF429="CR", AG429="CR", AH429="CR", AI429="CR", AJ429="CR", AK429="CR", AL429="CR", AM429="CR", AN429="CR", AO429="CR", AP429="CR", AQ429="CR", AR429="CR", AS429="CR", AT429="CR", AU429="CR", AV429="CR", AW429="CR", AX429="CR"), "***CLUB RECORD***", "")</f>
        <v/>
      </c>
      <c r="J429" s="21" t="str">
        <f>IF(AND(A429=100, OR(AND(D429='club records'!$B$6, E429&lt;='club records'!$C$6), AND(D429='club records'!$B$7, E429&lt;='club records'!$C$7), AND(D429='club records'!$B$8, E429&lt;='club records'!$C$8), AND(D429='club records'!$B$9, E429&lt;='club records'!$C$9), AND(D429='club records'!$B$10, E429&lt;='club records'!$C$10))),"CR"," ")</f>
        <v xml:space="preserve"> </v>
      </c>
      <c r="K429" s="21" t="str">
        <f>IF(AND(A429=200, OR(AND(D429='club records'!$B$11, E429&lt;='club records'!$C$11), AND(D429='club records'!$B$12, E429&lt;='club records'!$C$12), AND(D429='club records'!$B$13, E429&lt;='club records'!$C$13), AND(D429='club records'!$B$14, E429&lt;='club records'!$C$14), AND(D429='club records'!$B$15, E429&lt;='club records'!$C$15))),"CR"," ")</f>
        <v xml:space="preserve"> </v>
      </c>
      <c r="L429" s="21" t="str">
        <f>IF(AND(A429=300, OR(AND(D429='club records'!$B$16, E429&lt;='club records'!$C$16), AND(D429='club records'!$B$17, E429&lt;='club records'!$C$17))),"CR"," ")</f>
        <v xml:space="preserve"> </v>
      </c>
      <c r="M429" s="21" t="str">
        <f>IF(AND(A429=400, OR(AND(D429='club records'!$B$19, E429&lt;='club records'!$C$19), AND(D429='club records'!$B$20, E429&lt;='club records'!$C$20), AND(D429='club records'!$B$21, E429&lt;='club records'!$C$21))),"CR"," ")</f>
        <v xml:space="preserve"> </v>
      </c>
      <c r="N429" s="21" t="str">
        <f>IF(AND(A429=800, OR(AND(D429='club records'!$B$22, E429&lt;='club records'!$C$22), AND(D429='club records'!$B$23, E429&lt;='club records'!$C$23), AND(D429='club records'!$B$24, E429&lt;='club records'!$C$24), AND(D429='club records'!$B$25, E429&lt;='club records'!$C$25), AND(D429='club records'!$B$26, E429&lt;='club records'!$C$26))),"CR"," ")</f>
        <v xml:space="preserve"> </v>
      </c>
      <c r="O429" s="21" t="str">
        <f>IF(AND(A429=1200, AND(D429='club records'!$B$28, E429&lt;='club records'!$C$28)),"CR"," ")</f>
        <v xml:space="preserve"> </v>
      </c>
      <c r="P429" s="21" t="str">
        <f>IF(AND(A429=1500, OR(AND(D429='club records'!$B$29, E429&lt;='club records'!$C$29), AND(D429='club records'!$B$30, E429&lt;='club records'!$C$30), AND(D429='club records'!$B$31, E429&lt;='club records'!$C$31), AND(D429='club records'!$B$32, E429&lt;='club records'!$C$32), AND(D429='club records'!$B$33, E429&lt;='club records'!$C$33))),"CR"," ")</f>
        <v xml:space="preserve"> </v>
      </c>
      <c r="Q429" s="21" t="str">
        <f>IF(AND(A429="1M", AND(D429='club records'!$B$37,E429&lt;='club records'!$C$37)),"CR"," ")</f>
        <v xml:space="preserve"> </v>
      </c>
      <c r="R429" s="21" t="str">
        <f>IF(AND(A429=3000, OR(AND(D429='club records'!$B$39, E429&lt;='club records'!$C$39), AND(D429='club records'!$B$40, E429&lt;='club records'!$C$40), AND(D429='club records'!$B$41, E429&lt;='club records'!$C$41))),"CR"," ")</f>
        <v xml:space="preserve"> </v>
      </c>
      <c r="S429" s="21" t="str">
        <f>IF(AND(A429=5000, OR(AND(D429='club records'!$B$42, E429&lt;='club records'!$C$42), AND(D429='club records'!$B$43, E429&lt;='club records'!$C$43))),"CR"," ")</f>
        <v xml:space="preserve"> </v>
      </c>
      <c r="T429" s="21" t="str">
        <f>IF(AND(A429=10000, OR(AND(D429='club records'!$B$44, E429&lt;='club records'!$C$44), AND(D429='club records'!$B$45, E429&lt;='club records'!$C$45))),"CR"," ")</f>
        <v xml:space="preserve"> </v>
      </c>
      <c r="U429" s="22" t="str">
        <f>IF(AND(A429="high jump", OR(AND(D429='club records'!$F$1, E429&gt;='club records'!$G$1), AND(D429='club records'!$F$2, E429&gt;='club records'!$G$2), AND(D429='club records'!$F$3, E429&gt;='club records'!$G$3),AND(D429='club records'!$F$4, E429&gt;='club records'!$G$4), AND(D429='club records'!$F$5, E429&gt;='club records'!$G$5))), "CR", " ")</f>
        <v xml:space="preserve"> </v>
      </c>
      <c r="V429" s="22" t="str">
        <f>IF(AND(A429="long jump", OR(AND(D429='club records'!$F$6, E429&gt;='club records'!$G$6), AND(D429='club records'!$F$7, E429&gt;='club records'!$G$7), AND(D429='club records'!$F$8, E429&gt;='club records'!$G$8), AND(D429='club records'!$F$9, E429&gt;='club records'!$G$9), AND(D429='club records'!$F$10, E429&gt;='club records'!$G$10))), "CR", " ")</f>
        <v xml:space="preserve"> </v>
      </c>
      <c r="W429" s="22" t="str">
        <f>IF(AND(A429="triple jump", OR(AND(D429='club records'!$F$11, E429&gt;='club records'!$G$11), AND(D429='club records'!$F$12, E429&gt;='club records'!$G$12), AND(D429='club records'!$F$13, E429&gt;='club records'!$G$13), AND(D429='club records'!$F$14, E429&gt;='club records'!$G$14), AND(D429='club records'!$F$15, E429&gt;='club records'!$G$15))), "CR", " ")</f>
        <v xml:space="preserve"> </v>
      </c>
      <c r="X429" s="22" t="str">
        <f>IF(AND(A429="pole vault", OR(AND(D429='club records'!$F$16, E429&gt;='club records'!$G$16), AND(D429='club records'!$F$17, E429&gt;='club records'!$G$17), AND(D429='club records'!$F$18, E429&gt;='club records'!$G$18), AND(D429='club records'!$F$19, E429&gt;='club records'!$G$19), AND(D429='club records'!$F$20, E429&gt;='club records'!$G$20))), "CR", " ")</f>
        <v xml:space="preserve"> </v>
      </c>
      <c r="Y429" s="22" t="str">
        <f>IF(AND(A429="discus 0.75", AND(D429='club records'!$F$21, E429&gt;='club records'!$G$21)), "CR", " ")</f>
        <v xml:space="preserve"> </v>
      </c>
      <c r="Z429" s="22" t="str">
        <f>IF(AND(A429="discus 1", OR(AND(D429='club records'!$F$22, E429&gt;='club records'!$G$22), AND(D429='club records'!$F$23, E429&gt;='club records'!$G$23), AND(D429='club records'!$F$24, E429&gt;='club records'!$G$24), AND(D429='club records'!$F$25, E429&gt;='club records'!$G$25))), "CR", " ")</f>
        <v xml:space="preserve"> </v>
      </c>
      <c r="AA429" s="22" t="str">
        <f>IF(AND(A429="hammer 3", OR(AND(D429='club records'!$F$26, E429&gt;='club records'!$G$26), AND(D429='club records'!$F$27, E429&gt;='club records'!$G$27), AND(D429='club records'!$F$28, E429&gt;='club records'!$G$28))), "CR", " ")</f>
        <v xml:space="preserve"> </v>
      </c>
      <c r="AB429" s="22" t="str">
        <f>IF(AND(A429="hammer 4", OR(AND(D429='club records'!$F$29, E429&gt;='club records'!$G$29), AND(D429='club records'!$F$30, E429&gt;='club records'!$G$30))), "CR", " ")</f>
        <v xml:space="preserve"> </v>
      </c>
      <c r="AC429" s="22" t="str">
        <f>IF(AND(A429="javelin 400", AND(D429='club records'!$F$31, E429&gt;='club records'!$G$31)), "CR", " ")</f>
        <v xml:space="preserve"> </v>
      </c>
      <c r="AD429" s="22" t="str">
        <f>IF(AND(A429="javelin 500", OR(AND(D429='club records'!$F$32, E429&gt;='club records'!$G$32), AND(D429='club records'!$F$33, E429&gt;='club records'!$G$33))), "CR", " ")</f>
        <v xml:space="preserve"> </v>
      </c>
      <c r="AE429" s="22" t="str">
        <f>IF(AND(A429="javelin 600", OR(AND(D429='club records'!$F$34, E429&gt;='club records'!$G$34), AND(D429='club records'!$F$35, E429&gt;='club records'!$G$35))), "CR", " ")</f>
        <v xml:space="preserve"> </v>
      </c>
      <c r="AF429" s="22" t="str">
        <f>IF(AND(A429="shot 2.72", AND(D429='club records'!$F$36, E429&gt;='club records'!$G$36)), "CR", " ")</f>
        <v xml:space="preserve"> </v>
      </c>
      <c r="AG429" s="22" t="str">
        <f>IF(AND(A429="shot 3", OR(AND(D429='club records'!$F$37, E429&gt;='club records'!$G$37), AND(D429='club records'!$F$38, E429&gt;='club records'!$G$38))), "CR", " ")</f>
        <v xml:space="preserve"> </v>
      </c>
      <c r="AH429" s="22" t="str">
        <f>IF(AND(A429="shot 4", OR(AND(D429='club records'!$F$39, E429&gt;='club records'!$G$39), AND(D429='club records'!$F$40, E429&gt;='club records'!$G$40))), "CR", " ")</f>
        <v xml:space="preserve"> </v>
      </c>
      <c r="AI429" s="22" t="str">
        <f>IF(AND(A429="70H", AND(D429='club records'!$J$6, E429&lt;='club records'!$K$6)), "CR", " ")</f>
        <v xml:space="preserve"> </v>
      </c>
      <c r="AJ429" s="22" t="str">
        <f>IF(AND(A429="75H", AND(D429='club records'!$J$7, E429&lt;='club records'!$K$7)), "CR", " ")</f>
        <v xml:space="preserve"> </v>
      </c>
      <c r="AK429" s="22" t="str">
        <f>IF(AND(A429="80H", AND(D429='club records'!$J$8, E429&lt;='club records'!$K$8)), "CR", " ")</f>
        <v xml:space="preserve"> </v>
      </c>
      <c r="AL429" s="22" t="str">
        <f>IF(AND(A429="100H", OR(AND(D429='club records'!$J$9, E429&lt;='club records'!$K$9), AND(D429='club records'!$J$10, E429&lt;='club records'!$K$10))), "CR", " ")</f>
        <v xml:space="preserve"> </v>
      </c>
      <c r="AM429" s="22" t="str">
        <f>IF(AND(A429="300H", AND(D429='club records'!$J$11, E429&lt;='club records'!$K$11)), "CR", " ")</f>
        <v xml:space="preserve"> </v>
      </c>
      <c r="AN429" s="22" t="str">
        <f>IF(AND(A429="400H", OR(AND(D429='club records'!$J$12, E429&lt;='club records'!$K$12), AND(D429='club records'!$J$13, E429&lt;='club records'!$K$13), AND(D429='club records'!$J$14, E429&lt;='club records'!$K$14))), "CR", " ")</f>
        <v xml:space="preserve"> </v>
      </c>
      <c r="AO429" s="22" t="str">
        <f>IF(AND(A429="1500SC", OR(AND(D429='club records'!$J$15, E429&lt;='club records'!$K$15), AND(D429='club records'!$J$16, E429&lt;='club records'!$K$16))), "CR", " ")</f>
        <v xml:space="preserve"> </v>
      </c>
      <c r="AP429" s="22" t="str">
        <f>IF(AND(A429="2000SC", OR(AND(D429='club records'!$J$18, E429&lt;='club records'!$K$18), AND(D429='club records'!$J$19, E429&lt;='club records'!$K$19))), "CR", " ")</f>
        <v xml:space="preserve"> </v>
      </c>
      <c r="AQ429" s="22" t="str">
        <f>IF(AND(A429="3000SC", AND(D429='club records'!$J$21, E429&lt;='club records'!$K$21)), "CR", " ")</f>
        <v xml:space="preserve"> </v>
      </c>
      <c r="AR429" s="21" t="str">
        <f>IF(AND(A429="4x100", OR(AND(D429='club records'!$N$1, E429&lt;='club records'!$O$1), AND(D429='club records'!$N$2, E429&lt;='club records'!$O$2), AND(D429='club records'!$N$3, E429&lt;='club records'!$O$3), AND(D429='club records'!$N$4, E429&lt;='club records'!$O$4), AND(D429='club records'!$N$5, E429&lt;='club records'!$O$5))), "CR", " ")</f>
        <v xml:space="preserve"> </v>
      </c>
      <c r="AS429" s="21" t="str">
        <f>IF(AND(A429="4x200", OR(AND(D429='club records'!$N$6, E429&lt;='club records'!$O$6), AND(D429='club records'!$N$7, E429&lt;='club records'!$O$7), AND(D429='club records'!$N$8, E429&lt;='club records'!$O$8), AND(D429='club records'!$N$9, E429&lt;='club records'!$O$9), AND(D429='club records'!$N$10, E429&lt;='club records'!$O$10))), "CR", " ")</f>
        <v xml:space="preserve"> </v>
      </c>
      <c r="AT429" s="21" t="str">
        <f>IF(AND(A429="4x300", OR(AND(D429='club records'!$N$11, E429&lt;='club records'!$O$11), AND(D429='club records'!$N$12, E429&lt;='club records'!$O$12))), "CR", " ")</f>
        <v xml:space="preserve"> </v>
      </c>
      <c r="AU429" s="21" t="str">
        <f>IF(AND(A429="4x400", OR(AND(D429='club records'!$N$13, E429&lt;='club records'!$O$13), AND(D429='club records'!$N$14, E429&lt;='club records'!$O$14), AND(D429='club records'!$N$15, E429&lt;='club records'!$O$15))), "CR", " ")</f>
        <v xml:space="preserve"> </v>
      </c>
      <c r="AV429" s="21" t="str">
        <f>IF(AND(A429="3x800", OR(AND(D429='club records'!$N$16, E429&lt;='club records'!$O$16), AND(D429='club records'!$N$17, E429&lt;='club records'!$O$17), AND(D429='club records'!$N$18, E429&lt;='club records'!$O$18), AND(D429='club records'!$N$19, E429&lt;='club records'!$O$19))), "CR", " ")</f>
        <v xml:space="preserve"> </v>
      </c>
      <c r="AW429" s="21" t="str">
        <f>IF(AND(A429="pentathlon", OR(AND(D429='club records'!$N$21, E429&gt;='club records'!$O$21), AND(D429='club records'!$N$22, E429&gt;='club records'!$O$22), AND(D429='club records'!$N$23, E429&gt;='club records'!$O$23), AND(D429='club records'!$N$24, E429&gt;='club records'!$O$24), AND(D429='club records'!$N$25, E429&gt;='club records'!$O$25))), "CR", " ")</f>
        <v xml:space="preserve"> </v>
      </c>
      <c r="AX429" s="21" t="str">
        <f>IF(AND(A429="heptathlon", OR(AND(D429='club records'!$N$26, E429&gt;='club records'!$O$26), AND(D429='club records'!$N$27, E429&gt;='club records'!$O$27), AND(D429='club records'!$N$28, E429&gt;='club records'!$O$28), )), "CR", " ")</f>
        <v xml:space="preserve"> </v>
      </c>
    </row>
    <row r="430" spans="1:50" ht="15.75" customHeight="1" x14ac:dyDescent="0.25">
      <c r="A430" s="2">
        <v>1500</v>
      </c>
      <c r="B430" s="2" t="s">
        <v>14</v>
      </c>
      <c r="C430" s="2" t="s">
        <v>15</v>
      </c>
      <c r="D430" s="13" t="s">
        <v>138</v>
      </c>
      <c r="E430" s="14" t="s">
        <v>330</v>
      </c>
      <c r="F430" s="19">
        <v>39903</v>
      </c>
      <c r="G430" s="2" t="s">
        <v>294</v>
      </c>
      <c r="H430" s="2" t="s">
        <v>295</v>
      </c>
      <c r="I430" s="20" t="str">
        <f>IF(OR(K430="CR", J430="CR", L430="CR", M430="CR", N430="CR", O430="CR", P430="CR", Q430="CR", R430="CR", S430="CR",T430="CR", U430="CR", V430="CR", W430="CR", X430="CR", Y430="CR", Z430="CR", AA430="CR", AB430="CR", AC430="CR", AD430="CR", AE430="CR", AF430="CR", AG430="CR", AH430="CR", AI430="CR", AJ430="CR", AK430="CR", AL430="CR", AM430="CR", AN430="CR", AO430="CR", AP430="CR", AQ430="CR", AR430="CR", AS430="CR", AT430="CR", AU430="CR", AV430="CR", AW430="CR", AX430="CR"), "***CLUB RECORD***", "")</f>
        <v/>
      </c>
      <c r="J430" s="21" t="str">
        <f>IF(AND(A430=100, OR(AND(D430='club records'!$B$6, E430&lt;='club records'!$C$6), AND(D430='club records'!$B$7, E430&lt;='club records'!$C$7), AND(D430='club records'!$B$8, E430&lt;='club records'!$C$8), AND(D430='club records'!$B$9, E430&lt;='club records'!$C$9), AND(D430='club records'!$B$10, E430&lt;='club records'!$C$10))),"CR"," ")</f>
        <v xml:space="preserve"> </v>
      </c>
      <c r="K430" s="21" t="str">
        <f>IF(AND(A430=200, OR(AND(D430='club records'!$B$11, E430&lt;='club records'!$C$11), AND(D430='club records'!$B$12, E430&lt;='club records'!$C$12), AND(D430='club records'!$B$13, E430&lt;='club records'!$C$13), AND(D430='club records'!$B$14, E430&lt;='club records'!$C$14), AND(D430='club records'!$B$15, E430&lt;='club records'!$C$15))),"CR"," ")</f>
        <v xml:space="preserve"> </v>
      </c>
      <c r="L430" s="21" t="str">
        <f>IF(AND(A430=300, OR(AND(D430='club records'!$B$16, E430&lt;='club records'!$C$16), AND(D430='club records'!$B$17, E430&lt;='club records'!$C$17))),"CR"," ")</f>
        <v xml:space="preserve"> </v>
      </c>
      <c r="M430" s="21" t="str">
        <f>IF(AND(A430=400, OR(AND(D430='club records'!$B$19, E430&lt;='club records'!$C$19), AND(D430='club records'!$B$20, E430&lt;='club records'!$C$20), AND(D430='club records'!$B$21, E430&lt;='club records'!$C$21))),"CR"," ")</f>
        <v xml:space="preserve"> </v>
      </c>
      <c r="N430" s="21" t="str">
        <f>IF(AND(A430=800, OR(AND(D430='club records'!$B$22, E430&lt;='club records'!$C$22), AND(D430='club records'!$B$23, E430&lt;='club records'!$C$23), AND(D430='club records'!$B$24, E430&lt;='club records'!$C$24), AND(D430='club records'!$B$25, E430&lt;='club records'!$C$25), AND(D430='club records'!$B$26, E430&lt;='club records'!$C$26))),"CR"," ")</f>
        <v xml:space="preserve"> </v>
      </c>
      <c r="O430" s="21" t="str">
        <f>IF(AND(A430=1200, AND(D430='club records'!$B$28, E430&lt;='club records'!$C$28)),"CR"," ")</f>
        <v xml:space="preserve"> </v>
      </c>
      <c r="P430" s="21" t="str">
        <f>IF(AND(A430=1500, OR(AND(D430='club records'!$B$29, E430&lt;='club records'!$C$29), AND(D430='club records'!$B$30, E430&lt;='club records'!$C$30), AND(D430='club records'!$B$31, E430&lt;='club records'!$C$31), AND(D430='club records'!$B$32, E430&lt;='club records'!$C$32), AND(D430='club records'!$B$33, E430&lt;='club records'!$C$33))),"CR"," ")</f>
        <v xml:space="preserve"> </v>
      </c>
      <c r="Q430" s="21" t="str">
        <f>IF(AND(A430="1M", AND(D430='club records'!$B$37,E430&lt;='club records'!$C$37)),"CR"," ")</f>
        <v xml:space="preserve"> </v>
      </c>
      <c r="R430" s="21" t="str">
        <f>IF(AND(A430=3000, OR(AND(D430='club records'!$B$39, E430&lt;='club records'!$C$39), AND(D430='club records'!$B$40, E430&lt;='club records'!$C$40), AND(D430='club records'!$B$41, E430&lt;='club records'!$C$41))),"CR"," ")</f>
        <v xml:space="preserve"> </v>
      </c>
      <c r="S430" s="21" t="str">
        <f>IF(AND(A430=5000, OR(AND(D430='club records'!$B$42, E430&lt;='club records'!$C$42), AND(D430='club records'!$B$43, E430&lt;='club records'!$C$43))),"CR"," ")</f>
        <v xml:space="preserve"> </v>
      </c>
      <c r="T430" s="21" t="str">
        <f>IF(AND(A430=10000, OR(AND(D430='club records'!$B$44, E430&lt;='club records'!$C$44), AND(D430='club records'!$B$45, E430&lt;='club records'!$C$45))),"CR"," ")</f>
        <v xml:space="preserve"> </v>
      </c>
      <c r="U430" s="22" t="str">
        <f>IF(AND(A430="high jump", OR(AND(D430='club records'!$F$1, E430&gt;='club records'!$G$1), AND(D430='club records'!$F$2, E430&gt;='club records'!$G$2), AND(D430='club records'!$F$3, E430&gt;='club records'!$G$3),AND(D430='club records'!$F$4, E430&gt;='club records'!$G$4), AND(D430='club records'!$F$5, E430&gt;='club records'!$G$5))), "CR", " ")</f>
        <v xml:space="preserve"> </v>
      </c>
      <c r="V430" s="22" t="str">
        <f>IF(AND(A430="long jump", OR(AND(D430='club records'!$F$6, E430&gt;='club records'!$G$6), AND(D430='club records'!$F$7, E430&gt;='club records'!$G$7), AND(D430='club records'!$F$8, E430&gt;='club records'!$G$8), AND(D430='club records'!$F$9, E430&gt;='club records'!$G$9), AND(D430='club records'!$F$10, E430&gt;='club records'!$G$10))), "CR", " ")</f>
        <v xml:space="preserve"> </v>
      </c>
      <c r="W430" s="22" t="str">
        <f>IF(AND(A430="triple jump", OR(AND(D430='club records'!$F$11, E430&gt;='club records'!$G$11), AND(D430='club records'!$F$12, E430&gt;='club records'!$G$12), AND(D430='club records'!$F$13, E430&gt;='club records'!$G$13), AND(D430='club records'!$F$14, E430&gt;='club records'!$G$14), AND(D430='club records'!$F$15, E430&gt;='club records'!$G$15))), "CR", " ")</f>
        <v xml:space="preserve"> </v>
      </c>
      <c r="X430" s="22" t="str">
        <f>IF(AND(A430="pole vault", OR(AND(D430='club records'!$F$16, E430&gt;='club records'!$G$16), AND(D430='club records'!$F$17, E430&gt;='club records'!$G$17), AND(D430='club records'!$F$18, E430&gt;='club records'!$G$18), AND(D430='club records'!$F$19, E430&gt;='club records'!$G$19), AND(D430='club records'!$F$20, E430&gt;='club records'!$G$20))), "CR", " ")</f>
        <v xml:space="preserve"> </v>
      </c>
      <c r="Y430" s="22" t="str">
        <f>IF(AND(A430="discus 0.75", AND(D430='club records'!$F$21, E430&gt;='club records'!$G$21)), "CR", " ")</f>
        <v xml:space="preserve"> </v>
      </c>
      <c r="Z430" s="22" t="str">
        <f>IF(AND(A430="discus 1", OR(AND(D430='club records'!$F$22, E430&gt;='club records'!$G$22), AND(D430='club records'!$F$23, E430&gt;='club records'!$G$23), AND(D430='club records'!$F$24, E430&gt;='club records'!$G$24), AND(D430='club records'!$F$25, E430&gt;='club records'!$G$25))), "CR", " ")</f>
        <v xml:space="preserve"> </v>
      </c>
      <c r="AA430" s="22" t="str">
        <f>IF(AND(A430="hammer 3", OR(AND(D430='club records'!$F$26, E430&gt;='club records'!$G$26), AND(D430='club records'!$F$27, E430&gt;='club records'!$G$27), AND(D430='club records'!$F$28, E430&gt;='club records'!$G$28))), "CR", " ")</f>
        <v xml:space="preserve"> </v>
      </c>
      <c r="AB430" s="22" t="str">
        <f>IF(AND(A430="hammer 4", OR(AND(D430='club records'!$F$29, E430&gt;='club records'!$G$29), AND(D430='club records'!$F$30, E430&gt;='club records'!$G$30))), "CR", " ")</f>
        <v xml:space="preserve"> </v>
      </c>
      <c r="AC430" s="22" t="str">
        <f>IF(AND(A430="javelin 400", AND(D430='club records'!$F$31, E430&gt;='club records'!$G$31)), "CR", " ")</f>
        <v xml:space="preserve"> </v>
      </c>
      <c r="AD430" s="22" t="str">
        <f>IF(AND(A430="javelin 500", OR(AND(D430='club records'!$F$32, E430&gt;='club records'!$G$32), AND(D430='club records'!$F$33, E430&gt;='club records'!$G$33))), "CR", " ")</f>
        <v xml:space="preserve"> </v>
      </c>
      <c r="AE430" s="22" t="str">
        <f>IF(AND(A430="javelin 600", OR(AND(D430='club records'!$F$34, E430&gt;='club records'!$G$34), AND(D430='club records'!$F$35, E430&gt;='club records'!$G$35))), "CR", " ")</f>
        <v xml:space="preserve"> </v>
      </c>
      <c r="AF430" s="22" t="str">
        <f>IF(AND(A430="shot 2.72", AND(D430='club records'!$F$36, E430&gt;='club records'!$G$36)), "CR", " ")</f>
        <v xml:space="preserve"> </v>
      </c>
      <c r="AG430" s="22" t="str">
        <f>IF(AND(A430="shot 3", OR(AND(D430='club records'!$F$37, E430&gt;='club records'!$G$37), AND(D430='club records'!$F$38, E430&gt;='club records'!$G$38))), "CR", " ")</f>
        <v xml:space="preserve"> </v>
      </c>
      <c r="AH430" s="22" t="str">
        <f>IF(AND(A430="shot 4", OR(AND(D430='club records'!$F$39, E430&gt;='club records'!$G$39), AND(D430='club records'!$F$40, E430&gt;='club records'!$G$40))), "CR", " ")</f>
        <v xml:space="preserve"> </v>
      </c>
      <c r="AI430" s="22" t="str">
        <f>IF(AND(A430="70H", AND(D430='club records'!$J$6, E430&lt;='club records'!$K$6)), "CR", " ")</f>
        <v xml:space="preserve"> </v>
      </c>
      <c r="AJ430" s="22" t="str">
        <f>IF(AND(A430="75H", AND(D430='club records'!$J$7, E430&lt;='club records'!$K$7)), "CR", " ")</f>
        <v xml:space="preserve"> </v>
      </c>
      <c r="AK430" s="22" t="str">
        <f>IF(AND(A430="80H", AND(D430='club records'!$J$8, E430&lt;='club records'!$K$8)), "CR", " ")</f>
        <v xml:space="preserve"> </v>
      </c>
      <c r="AL430" s="22" t="str">
        <f>IF(AND(A430="100H", OR(AND(D430='club records'!$J$9, E430&lt;='club records'!$K$9), AND(D430='club records'!$J$10, E430&lt;='club records'!$K$10))), "CR", " ")</f>
        <v xml:space="preserve"> </v>
      </c>
      <c r="AM430" s="22" t="str">
        <f>IF(AND(A430="300H", AND(D430='club records'!$J$11, E430&lt;='club records'!$K$11)), "CR", " ")</f>
        <v xml:space="preserve"> </v>
      </c>
      <c r="AN430" s="22" t="str">
        <f>IF(AND(A430="400H", OR(AND(D430='club records'!$J$12, E430&lt;='club records'!$K$12), AND(D430='club records'!$J$13, E430&lt;='club records'!$K$13), AND(D430='club records'!$J$14, E430&lt;='club records'!$K$14))), "CR", " ")</f>
        <v xml:space="preserve"> </v>
      </c>
      <c r="AO430" s="22" t="str">
        <f>IF(AND(A430="1500SC", OR(AND(D430='club records'!$J$15, E430&lt;='club records'!$K$15), AND(D430='club records'!$J$16, E430&lt;='club records'!$K$16))), "CR", " ")</f>
        <v xml:space="preserve"> </v>
      </c>
      <c r="AP430" s="22" t="str">
        <f>IF(AND(A430="2000SC", OR(AND(D430='club records'!$J$18, E430&lt;='club records'!$K$18), AND(D430='club records'!$J$19, E430&lt;='club records'!$K$19))), "CR", " ")</f>
        <v xml:space="preserve"> </v>
      </c>
      <c r="AQ430" s="22" t="str">
        <f>IF(AND(A430="3000SC", AND(D430='club records'!$J$21, E430&lt;='club records'!$K$21)), "CR", " ")</f>
        <v xml:space="preserve"> </v>
      </c>
      <c r="AR430" s="21" t="str">
        <f>IF(AND(A430="4x100", OR(AND(D430='club records'!$N$1, E430&lt;='club records'!$O$1), AND(D430='club records'!$N$2, E430&lt;='club records'!$O$2), AND(D430='club records'!$N$3, E430&lt;='club records'!$O$3), AND(D430='club records'!$N$4, E430&lt;='club records'!$O$4), AND(D430='club records'!$N$5, E430&lt;='club records'!$O$5))), "CR", " ")</f>
        <v xml:space="preserve"> </v>
      </c>
      <c r="AS430" s="21" t="str">
        <f>IF(AND(A430="4x200", OR(AND(D430='club records'!$N$6, E430&lt;='club records'!$O$6), AND(D430='club records'!$N$7, E430&lt;='club records'!$O$7), AND(D430='club records'!$N$8, E430&lt;='club records'!$O$8), AND(D430='club records'!$N$9, E430&lt;='club records'!$O$9), AND(D430='club records'!$N$10, E430&lt;='club records'!$O$10))), "CR", " ")</f>
        <v xml:space="preserve"> </v>
      </c>
      <c r="AT430" s="21" t="str">
        <f>IF(AND(A430="4x300", OR(AND(D430='club records'!$N$11, E430&lt;='club records'!$O$11), AND(D430='club records'!$N$12, E430&lt;='club records'!$O$12))), "CR", " ")</f>
        <v xml:space="preserve"> </v>
      </c>
      <c r="AU430" s="21" t="str">
        <f>IF(AND(A430="4x400", OR(AND(D430='club records'!$N$13, E430&lt;='club records'!$O$13), AND(D430='club records'!$N$14, E430&lt;='club records'!$O$14), AND(D430='club records'!$N$15, E430&lt;='club records'!$O$15))), "CR", " ")</f>
        <v xml:space="preserve"> </v>
      </c>
      <c r="AV430" s="21" t="str">
        <f>IF(AND(A430="3x800", OR(AND(D430='club records'!$N$16, E430&lt;='club records'!$O$16), AND(D430='club records'!$N$17, E430&lt;='club records'!$O$17), AND(D430='club records'!$N$18, E430&lt;='club records'!$O$18), AND(D430='club records'!$N$19, E430&lt;='club records'!$O$19))), "CR", " ")</f>
        <v xml:space="preserve"> </v>
      </c>
      <c r="AW430" s="21" t="str">
        <f>IF(AND(A430="pentathlon", OR(AND(D430='club records'!$N$21, E430&gt;='club records'!$O$21), AND(D430='club records'!$N$22, E430&gt;='club records'!$O$22), AND(D430='club records'!$N$23, E430&gt;='club records'!$O$23), AND(D430='club records'!$N$24, E430&gt;='club records'!$O$24), AND(D430='club records'!$N$25, E430&gt;='club records'!$O$25))), "CR", " ")</f>
        <v xml:space="preserve"> </v>
      </c>
      <c r="AX430" s="21" t="str">
        <f>IF(AND(A430="heptathlon", OR(AND(D430='club records'!$N$26, E430&gt;='club records'!$O$26), AND(D430='club records'!$N$27, E430&gt;='club records'!$O$27), AND(D430='club records'!$N$28, E430&gt;='club records'!$O$28), )), "CR", " ")</f>
        <v xml:space="preserve"> </v>
      </c>
    </row>
    <row r="431" spans="1:50" ht="15.75" customHeight="1" x14ac:dyDescent="0.25">
      <c r="A431" s="2">
        <v>1500</v>
      </c>
      <c r="B431" s="2" t="s">
        <v>223</v>
      </c>
      <c r="C431" s="2" t="s">
        <v>224</v>
      </c>
      <c r="D431" s="13" t="s">
        <v>225</v>
      </c>
      <c r="E431" s="14" t="s">
        <v>462</v>
      </c>
      <c r="F431" s="19">
        <v>43632</v>
      </c>
      <c r="G431" s="2" t="s">
        <v>415</v>
      </c>
      <c r="H431" s="2" t="s">
        <v>452</v>
      </c>
      <c r="I431" s="20" t="str">
        <f>IF(OR(K431="CR", J431="CR", L431="CR", M431="CR", N431="CR", O431="CR", P431="CR", Q431="CR", R431="CR", S431="CR",T431="CR", U431="CR", V431="CR", W431="CR", X431="CR", Y431="CR", Z431="CR", AA431="CR", AB431="CR", AC431="CR", AD431="CR", AE431="CR", AF431="CR", AG431="CR", AH431="CR", AI431="CR", AJ431="CR", AK431="CR", AL431="CR", AM431="CR", AN431="CR", AO431="CR", AP431="CR", AQ431="CR", AR431="CR", AS431="CR", AT431="CR", AU431="CR", AV431="CR", AW431="CR", AX431="CR"), "***CLUB RECORD***", "")</f>
        <v/>
      </c>
      <c r="J431" s="21" t="str">
        <f>IF(AND(A431=100, OR(AND(D431='club records'!$B$6, E431&lt;='club records'!$C$6), AND(D431='club records'!$B$7, E431&lt;='club records'!$C$7), AND(D431='club records'!$B$8, E431&lt;='club records'!$C$8), AND(D431='club records'!$B$9, E431&lt;='club records'!$C$9), AND(D431='club records'!$B$10, E431&lt;='club records'!$C$10))),"CR"," ")</f>
        <v xml:space="preserve"> </v>
      </c>
      <c r="K431" s="21" t="str">
        <f>IF(AND(A431=200, OR(AND(D431='club records'!$B$11, E431&lt;='club records'!$C$11), AND(D431='club records'!$B$12, E431&lt;='club records'!$C$12), AND(D431='club records'!$B$13, E431&lt;='club records'!$C$13), AND(D431='club records'!$B$14, E431&lt;='club records'!$C$14), AND(D431='club records'!$B$15, E431&lt;='club records'!$C$15))),"CR"," ")</f>
        <v xml:space="preserve"> </v>
      </c>
      <c r="L431" s="21" t="str">
        <f>IF(AND(A431=300, OR(AND(D431='club records'!$B$16, E431&lt;='club records'!$C$16), AND(D431='club records'!$B$17, E431&lt;='club records'!$C$17))),"CR"," ")</f>
        <v xml:space="preserve"> </v>
      </c>
      <c r="M431" s="21" t="str">
        <f>IF(AND(A431=400, OR(AND(D431='club records'!$B$19, E431&lt;='club records'!$C$19), AND(D431='club records'!$B$20, E431&lt;='club records'!$C$20), AND(D431='club records'!$B$21, E431&lt;='club records'!$C$21))),"CR"," ")</f>
        <v xml:space="preserve"> </v>
      </c>
      <c r="N431" s="21" t="str">
        <f>IF(AND(A431=800, OR(AND(D431='club records'!$B$22, E431&lt;='club records'!$C$22), AND(D431='club records'!$B$23, E431&lt;='club records'!$C$23), AND(D431='club records'!$B$24, E431&lt;='club records'!$C$24), AND(D431='club records'!$B$25, E431&lt;='club records'!$C$25), AND(D431='club records'!$B$26, E431&lt;='club records'!$C$26))),"CR"," ")</f>
        <v xml:space="preserve"> </v>
      </c>
      <c r="O431" s="21" t="str">
        <f>IF(AND(A431=1200, AND(D431='club records'!$B$28, E431&lt;='club records'!$C$28)),"CR"," ")</f>
        <v xml:space="preserve"> </v>
      </c>
      <c r="P431" s="21" t="str">
        <f>IF(AND(A431=1500, OR(AND(D431='club records'!$B$29, E431&lt;='club records'!$C$29), AND(D431='club records'!$B$30, E431&lt;='club records'!$C$30), AND(D431='club records'!$B$31, E431&lt;='club records'!$C$31), AND(D431='club records'!$B$32, E431&lt;='club records'!$C$32), AND(D431='club records'!$B$33, E431&lt;='club records'!$C$33))),"CR"," ")</f>
        <v xml:space="preserve"> </v>
      </c>
      <c r="Q431" s="21" t="str">
        <f>IF(AND(A431="1M", AND(D431='club records'!$B$37,E431&lt;='club records'!$C$37)),"CR"," ")</f>
        <v xml:space="preserve"> </v>
      </c>
      <c r="R431" s="21" t="str">
        <f>IF(AND(A431=3000, OR(AND(D431='club records'!$B$39, E431&lt;='club records'!$C$39), AND(D431='club records'!$B$40, E431&lt;='club records'!$C$40), AND(D431='club records'!$B$41, E431&lt;='club records'!$C$41))),"CR"," ")</f>
        <v xml:space="preserve"> </v>
      </c>
      <c r="S431" s="21" t="str">
        <f>IF(AND(A431=5000, OR(AND(D431='club records'!$B$42, E431&lt;='club records'!$C$42), AND(D431='club records'!$B$43, E431&lt;='club records'!$C$43))),"CR"," ")</f>
        <v xml:space="preserve"> </v>
      </c>
      <c r="T431" s="21" t="str">
        <f>IF(AND(A431=10000, OR(AND(D431='club records'!$B$44, E431&lt;='club records'!$C$44), AND(D431='club records'!$B$45, E431&lt;='club records'!$C$45))),"CR"," ")</f>
        <v xml:space="preserve"> </v>
      </c>
      <c r="U431" s="22" t="str">
        <f>IF(AND(A431="high jump", OR(AND(D431='club records'!$F$1, E431&gt;='club records'!$G$1), AND(D431='club records'!$F$2, E431&gt;='club records'!$G$2), AND(D431='club records'!$F$3, E431&gt;='club records'!$G$3),AND(D431='club records'!$F$4, E431&gt;='club records'!$G$4), AND(D431='club records'!$F$5, E431&gt;='club records'!$G$5))), "CR", " ")</f>
        <v xml:space="preserve"> </v>
      </c>
      <c r="V431" s="22" t="str">
        <f>IF(AND(A431="long jump", OR(AND(D431='club records'!$F$6, E431&gt;='club records'!$G$6), AND(D431='club records'!$F$7, E431&gt;='club records'!$G$7), AND(D431='club records'!$F$8, E431&gt;='club records'!$G$8), AND(D431='club records'!$F$9, E431&gt;='club records'!$G$9), AND(D431='club records'!$F$10, E431&gt;='club records'!$G$10))), "CR", " ")</f>
        <v xml:space="preserve"> </v>
      </c>
      <c r="W431" s="22" t="str">
        <f>IF(AND(A431="triple jump", OR(AND(D431='club records'!$F$11, E431&gt;='club records'!$G$11), AND(D431='club records'!$F$12, E431&gt;='club records'!$G$12), AND(D431='club records'!$F$13, E431&gt;='club records'!$G$13), AND(D431='club records'!$F$14, E431&gt;='club records'!$G$14), AND(D431='club records'!$F$15, E431&gt;='club records'!$G$15))), "CR", " ")</f>
        <v xml:space="preserve"> </v>
      </c>
      <c r="X431" s="22" t="str">
        <f>IF(AND(A431="pole vault", OR(AND(D431='club records'!$F$16, E431&gt;='club records'!$G$16), AND(D431='club records'!$F$17, E431&gt;='club records'!$G$17), AND(D431='club records'!$F$18, E431&gt;='club records'!$G$18), AND(D431='club records'!$F$19, E431&gt;='club records'!$G$19), AND(D431='club records'!$F$20, E431&gt;='club records'!$G$20))), "CR", " ")</f>
        <v xml:space="preserve"> </v>
      </c>
      <c r="Y431" s="22" t="str">
        <f>IF(AND(A431="discus 0.75", AND(D431='club records'!$F$21, E431&gt;='club records'!$G$21)), "CR", " ")</f>
        <v xml:space="preserve"> </v>
      </c>
      <c r="Z431" s="22" t="str">
        <f>IF(AND(A431="discus 1", OR(AND(D431='club records'!$F$22, E431&gt;='club records'!$G$22), AND(D431='club records'!$F$23, E431&gt;='club records'!$G$23), AND(D431='club records'!$F$24, E431&gt;='club records'!$G$24), AND(D431='club records'!$F$25, E431&gt;='club records'!$G$25))), "CR", " ")</f>
        <v xml:space="preserve"> </v>
      </c>
      <c r="AA431" s="22" t="str">
        <f>IF(AND(A431="hammer 3", OR(AND(D431='club records'!$F$26, E431&gt;='club records'!$G$26), AND(D431='club records'!$F$27, E431&gt;='club records'!$G$27), AND(D431='club records'!$F$28, E431&gt;='club records'!$G$28))), "CR", " ")</f>
        <v xml:space="preserve"> </v>
      </c>
      <c r="AB431" s="22" t="str">
        <f>IF(AND(A431="hammer 4", OR(AND(D431='club records'!$F$29, E431&gt;='club records'!$G$29), AND(D431='club records'!$F$30, E431&gt;='club records'!$G$30))), "CR", " ")</f>
        <v xml:space="preserve"> </v>
      </c>
      <c r="AC431" s="22" t="str">
        <f>IF(AND(A431="javelin 400", AND(D431='club records'!$F$31, E431&gt;='club records'!$G$31)), "CR", " ")</f>
        <v xml:space="preserve"> </v>
      </c>
      <c r="AD431" s="22" t="str">
        <f>IF(AND(A431="javelin 500", OR(AND(D431='club records'!$F$32, E431&gt;='club records'!$G$32), AND(D431='club records'!$F$33, E431&gt;='club records'!$G$33))), "CR", " ")</f>
        <v xml:space="preserve"> </v>
      </c>
      <c r="AE431" s="22" t="str">
        <f>IF(AND(A431="javelin 600", OR(AND(D431='club records'!$F$34, E431&gt;='club records'!$G$34), AND(D431='club records'!$F$35, E431&gt;='club records'!$G$35))), "CR", " ")</f>
        <v xml:space="preserve"> </v>
      </c>
      <c r="AF431" s="22" t="str">
        <f>IF(AND(A431="shot 2.72", AND(D431='club records'!$F$36, E431&gt;='club records'!$G$36)), "CR", " ")</f>
        <v xml:space="preserve"> </v>
      </c>
      <c r="AG431" s="22" t="str">
        <f>IF(AND(A431="shot 3", OR(AND(D431='club records'!$F$37, E431&gt;='club records'!$G$37), AND(D431='club records'!$F$38, E431&gt;='club records'!$G$38))), "CR", " ")</f>
        <v xml:space="preserve"> </v>
      </c>
      <c r="AH431" s="22" t="str">
        <f>IF(AND(A431="shot 4", OR(AND(D431='club records'!$F$39, E431&gt;='club records'!$G$39), AND(D431='club records'!$F$40, E431&gt;='club records'!$G$40))), "CR", " ")</f>
        <v xml:space="preserve"> </v>
      </c>
      <c r="AI431" s="22" t="str">
        <f>IF(AND(A431="70H", AND(D431='club records'!$J$6, E431&lt;='club records'!$K$6)), "CR", " ")</f>
        <v xml:space="preserve"> </v>
      </c>
      <c r="AJ431" s="22" t="str">
        <f>IF(AND(A431="75H", AND(D431='club records'!$J$7, E431&lt;='club records'!$K$7)), "CR", " ")</f>
        <v xml:space="preserve"> </v>
      </c>
      <c r="AK431" s="22" t="str">
        <f>IF(AND(A431="80H", AND(D431='club records'!$J$8, E431&lt;='club records'!$K$8)), "CR", " ")</f>
        <v xml:space="preserve"> </v>
      </c>
      <c r="AL431" s="22" t="str">
        <f>IF(AND(A431="100H", OR(AND(D431='club records'!$J$9, E431&lt;='club records'!$K$9), AND(D431='club records'!$J$10, E431&lt;='club records'!$K$10))), "CR", " ")</f>
        <v xml:space="preserve"> </v>
      </c>
      <c r="AM431" s="22" t="str">
        <f>IF(AND(A431="300H", AND(D431='club records'!$J$11, E431&lt;='club records'!$K$11)), "CR", " ")</f>
        <v xml:space="preserve"> </v>
      </c>
      <c r="AN431" s="22" t="str">
        <f>IF(AND(A431="400H", OR(AND(D431='club records'!$J$12, E431&lt;='club records'!$K$12), AND(D431='club records'!$J$13, E431&lt;='club records'!$K$13), AND(D431='club records'!$J$14, E431&lt;='club records'!$K$14))), "CR", " ")</f>
        <v xml:space="preserve"> </v>
      </c>
      <c r="AO431" s="22" t="str">
        <f>IF(AND(A431="1500SC", OR(AND(D431='club records'!$J$15, E431&lt;='club records'!$K$15), AND(D431='club records'!$J$16, E431&lt;='club records'!$K$16))), "CR", " ")</f>
        <v xml:space="preserve"> </v>
      </c>
      <c r="AP431" s="22" t="str">
        <f>IF(AND(A431="2000SC", OR(AND(D431='club records'!$J$18, E431&lt;='club records'!$K$18), AND(D431='club records'!$J$19, E431&lt;='club records'!$K$19))), "CR", " ")</f>
        <v xml:space="preserve"> </v>
      </c>
      <c r="AQ431" s="22" t="str">
        <f>IF(AND(A431="3000SC", AND(D431='club records'!$J$21, E431&lt;='club records'!$K$21)), "CR", " ")</f>
        <v xml:space="preserve"> </v>
      </c>
      <c r="AR431" s="21" t="str">
        <f>IF(AND(A431="4x100", OR(AND(D431='club records'!$N$1, E431&lt;='club records'!$O$1), AND(D431='club records'!$N$2, E431&lt;='club records'!$O$2), AND(D431='club records'!$N$3, E431&lt;='club records'!$O$3), AND(D431='club records'!$N$4, E431&lt;='club records'!$O$4), AND(D431='club records'!$N$5, E431&lt;='club records'!$O$5))), "CR", " ")</f>
        <v xml:space="preserve"> </v>
      </c>
      <c r="AS431" s="21" t="str">
        <f>IF(AND(A431="4x200", OR(AND(D431='club records'!$N$6, E431&lt;='club records'!$O$6), AND(D431='club records'!$N$7, E431&lt;='club records'!$O$7), AND(D431='club records'!$N$8, E431&lt;='club records'!$O$8), AND(D431='club records'!$N$9, E431&lt;='club records'!$O$9), AND(D431='club records'!$N$10, E431&lt;='club records'!$O$10))), "CR", " ")</f>
        <v xml:space="preserve"> </v>
      </c>
      <c r="AT431" s="21" t="str">
        <f>IF(AND(A431="4x300", OR(AND(D431='club records'!$N$11, E431&lt;='club records'!$O$11), AND(D431='club records'!$N$12, E431&lt;='club records'!$O$12))), "CR", " ")</f>
        <v xml:space="preserve"> </v>
      </c>
      <c r="AU431" s="21" t="str">
        <f>IF(AND(A431="4x400", OR(AND(D431='club records'!$N$13, E431&lt;='club records'!$O$13), AND(D431='club records'!$N$14, E431&lt;='club records'!$O$14), AND(D431='club records'!$N$15, E431&lt;='club records'!$O$15))), "CR", " ")</f>
        <v xml:space="preserve"> </v>
      </c>
      <c r="AV431" s="21" t="str">
        <f>IF(AND(A431="3x800", OR(AND(D431='club records'!$N$16, E431&lt;='club records'!$O$16), AND(D431='club records'!$N$17, E431&lt;='club records'!$O$17), AND(D431='club records'!$N$18, E431&lt;='club records'!$O$18), AND(D431='club records'!$N$19, E431&lt;='club records'!$O$19))), "CR", " ")</f>
        <v xml:space="preserve"> </v>
      </c>
      <c r="AW431" s="21" t="str">
        <f>IF(AND(A431="pentathlon", OR(AND(D431='club records'!$N$21, E431&gt;='club records'!$O$21), AND(D431='club records'!$N$22, E431&gt;='club records'!$O$22), AND(D431='club records'!$N$23, E431&gt;='club records'!$O$23), AND(D431='club records'!$N$24, E431&gt;='club records'!$O$24), AND(D431='club records'!$N$25, E431&gt;='club records'!$O$25))), "CR", " ")</f>
        <v xml:space="preserve"> </v>
      </c>
      <c r="AX431" s="21" t="str">
        <f>IF(AND(A431="heptathlon", OR(AND(D431='club records'!$N$26, E431&gt;='club records'!$O$26), AND(D431='club records'!$N$27, E431&gt;='club records'!$O$27), AND(D431='club records'!$N$28, E431&gt;='club records'!$O$28), )), "CR", " ")</f>
        <v xml:space="preserve"> </v>
      </c>
    </row>
    <row r="432" spans="1:50" ht="15.75" customHeight="1" x14ac:dyDescent="0.25">
      <c r="A432" s="2">
        <v>3000</v>
      </c>
      <c r="B432" s="2" t="s">
        <v>223</v>
      </c>
      <c r="C432" s="2" t="s">
        <v>224</v>
      </c>
      <c r="D432" s="13" t="s">
        <v>225</v>
      </c>
      <c r="E432" s="14" t="s">
        <v>464</v>
      </c>
      <c r="F432" s="19">
        <v>43632</v>
      </c>
      <c r="G432" s="2" t="s">
        <v>415</v>
      </c>
      <c r="H432" s="2" t="s">
        <v>452</v>
      </c>
      <c r="I432" s="20" t="str">
        <f>IF(OR(K432="CR", J432="CR", L432="CR", M432="CR", N432="CR", O432="CR", P432="CR", Q432="CR", R432="CR", S432="CR",T432="CR", U432="CR", V432="CR", W432="CR", X432="CR", Y432="CR", Z432="CR", AA432="CR", AB432="CR", AC432="CR", AD432="CR", AE432="CR", AF432="CR", AG432="CR", AH432="CR", AI432="CR", AJ432="CR", AK432="CR", AL432="CR", AM432="CR", AN432="CR", AO432="CR", AP432="CR", AQ432="CR", AR432="CR", AS432="CR", AT432="CR", AU432="CR", AV432="CR", AW432="CR", AX432="CR"), "***CLUB RECORD***", "")</f>
        <v/>
      </c>
      <c r="J432" s="21" t="str">
        <f>IF(AND(A432=100, OR(AND(D432='club records'!$B$6, E432&lt;='club records'!$C$6), AND(D432='club records'!$B$7, E432&lt;='club records'!$C$7), AND(D432='club records'!$B$8, E432&lt;='club records'!$C$8), AND(D432='club records'!$B$9, E432&lt;='club records'!$C$9), AND(D432='club records'!$B$10, E432&lt;='club records'!$C$10))),"CR"," ")</f>
        <v xml:space="preserve"> </v>
      </c>
      <c r="K432" s="21" t="str">
        <f>IF(AND(A432=200, OR(AND(D432='club records'!$B$11, E432&lt;='club records'!$C$11), AND(D432='club records'!$B$12, E432&lt;='club records'!$C$12), AND(D432='club records'!$B$13, E432&lt;='club records'!$C$13), AND(D432='club records'!$B$14, E432&lt;='club records'!$C$14), AND(D432='club records'!$B$15, E432&lt;='club records'!$C$15))),"CR"," ")</f>
        <v xml:space="preserve"> </v>
      </c>
      <c r="L432" s="21" t="str">
        <f>IF(AND(A432=300, OR(AND(D432='club records'!$B$16, E432&lt;='club records'!$C$16), AND(D432='club records'!$B$17, E432&lt;='club records'!$C$17))),"CR"," ")</f>
        <v xml:space="preserve"> </v>
      </c>
      <c r="M432" s="21" t="str">
        <f>IF(AND(A432=400, OR(AND(D432='club records'!$B$19, E432&lt;='club records'!$C$19), AND(D432='club records'!$B$20, E432&lt;='club records'!$C$20), AND(D432='club records'!$B$21, E432&lt;='club records'!$C$21))),"CR"," ")</f>
        <v xml:space="preserve"> </v>
      </c>
      <c r="N432" s="21" t="str">
        <f>IF(AND(A432=800, OR(AND(D432='club records'!$B$22, E432&lt;='club records'!$C$22), AND(D432='club records'!$B$23, E432&lt;='club records'!$C$23), AND(D432='club records'!$B$24, E432&lt;='club records'!$C$24), AND(D432='club records'!$B$25, E432&lt;='club records'!$C$25), AND(D432='club records'!$B$26, E432&lt;='club records'!$C$26))),"CR"," ")</f>
        <v xml:space="preserve"> </v>
      </c>
      <c r="O432" s="21" t="str">
        <f>IF(AND(A432=1200, AND(D432='club records'!$B$28, E432&lt;='club records'!$C$28)),"CR"," ")</f>
        <v xml:space="preserve"> </v>
      </c>
      <c r="P432" s="21" t="str">
        <f>IF(AND(A432=1500, OR(AND(D432='club records'!$B$29, E432&lt;='club records'!$C$29), AND(D432='club records'!$B$30, E432&lt;='club records'!$C$30), AND(D432='club records'!$B$31, E432&lt;='club records'!$C$31), AND(D432='club records'!$B$32, E432&lt;='club records'!$C$32), AND(D432='club records'!$B$33, E432&lt;='club records'!$C$33))),"CR"," ")</f>
        <v xml:space="preserve"> </v>
      </c>
      <c r="Q432" s="21" t="str">
        <f>IF(AND(A432="1M", AND(D432='club records'!$B$37,E432&lt;='club records'!$C$37)),"CR"," ")</f>
        <v xml:space="preserve"> </v>
      </c>
      <c r="R432" s="21" t="str">
        <f>IF(AND(A432=3000, OR(AND(D432='club records'!$B$39, E432&lt;='club records'!$C$39), AND(D432='club records'!$B$40, E432&lt;='club records'!$C$40), AND(D432='club records'!$B$41, E432&lt;='club records'!$C$41))),"CR"," ")</f>
        <v xml:space="preserve"> </v>
      </c>
      <c r="S432" s="21" t="str">
        <f>IF(AND(A432=5000, OR(AND(D432='club records'!$B$42, E432&lt;='club records'!$C$42), AND(D432='club records'!$B$43, E432&lt;='club records'!$C$43))),"CR"," ")</f>
        <v xml:space="preserve"> </v>
      </c>
      <c r="T432" s="21" t="str">
        <f>IF(AND(A432=10000, OR(AND(D432='club records'!$B$44, E432&lt;='club records'!$C$44), AND(D432='club records'!$B$45, E432&lt;='club records'!$C$45))),"CR"," ")</f>
        <v xml:space="preserve"> </v>
      </c>
      <c r="U432" s="22" t="str">
        <f>IF(AND(A432="high jump", OR(AND(D432='club records'!$F$1, E432&gt;='club records'!$G$1), AND(D432='club records'!$F$2, E432&gt;='club records'!$G$2), AND(D432='club records'!$F$3, E432&gt;='club records'!$G$3),AND(D432='club records'!$F$4, E432&gt;='club records'!$G$4), AND(D432='club records'!$F$5, E432&gt;='club records'!$G$5))), "CR", " ")</f>
        <v xml:space="preserve"> </v>
      </c>
      <c r="V432" s="22" t="str">
        <f>IF(AND(A432="long jump", OR(AND(D432='club records'!$F$6, E432&gt;='club records'!$G$6), AND(D432='club records'!$F$7, E432&gt;='club records'!$G$7), AND(D432='club records'!$F$8, E432&gt;='club records'!$G$8), AND(D432='club records'!$F$9, E432&gt;='club records'!$G$9), AND(D432='club records'!$F$10, E432&gt;='club records'!$G$10))), "CR", " ")</f>
        <v xml:space="preserve"> </v>
      </c>
      <c r="W432" s="22" t="str">
        <f>IF(AND(A432="triple jump", OR(AND(D432='club records'!$F$11, E432&gt;='club records'!$G$11), AND(D432='club records'!$F$12, E432&gt;='club records'!$G$12), AND(D432='club records'!$F$13, E432&gt;='club records'!$G$13), AND(D432='club records'!$F$14, E432&gt;='club records'!$G$14), AND(D432='club records'!$F$15, E432&gt;='club records'!$G$15))), "CR", " ")</f>
        <v xml:space="preserve"> </v>
      </c>
      <c r="X432" s="22" t="str">
        <f>IF(AND(A432="pole vault", OR(AND(D432='club records'!$F$16, E432&gt;='club records'!$G$16), AND(D432='club records'!$F$17, E432&gt;='club records'!$G$17), AND(D432='club records'!$F$18, E432&gt;='club records'!$G$18), AND(D432='club records'!$F$19, E432&gt;='club records'!$G$19), AND(D432='club records'!$F$20, E432&gt;='club records'!$G$20))), "CR", " ")</f>
        <v xml:space="preserve"> </v>
      </c>
      <c r="Y432" s="22" t="str">
        <f>IF(AND(A432="discus 0.75", AND(D432='club records'!$F$21, E432&gt;='club records'!$G$21)), "CR", " ")</f>
        <v xml:space="preserve"> </v>
      </c>
      <c r="Z432" s="22" t="str">
        <f>IF(AND(A432="discus 1", OR(AND(D432='club records'!$F$22, E432&gt;='club records'!$G$22), AND(D432='club records'!$F$23, E432&gt;='club records'!$G$23), AND(D432='club records'!$F$24, E432&gt;='club records'!$G$24), AND(D432='club records'!$F$25, E432&gt;='club records'!$G$25))), "CR", " ")</f>
        <v xml:space="preserve"> </v>
      </c>
      <c r="AA432" s="22" t="str">
        <f>IF(AND(A432="hammer 3", OR(AND(D432='club records'!$F$26, E432&gt;='club records'!$G$26), AND(D432='club records'!$F$27, E432&gt;='club records'!$G$27), AND(D432='club records'!$F$28, E432&gt;='club records'!$G$28))), "CR", " ")</f>
        <v xml:space="preserve"> </v>
      </c>
      <c r="AB432" s="22" t="str">
        <f>IF(AND(A432="hammer 4", OR(AND(D432='club records'!$F$29, E432&gt;='club records'!$G$29), AND(D432='club records'!$F$30, E432&gt;='club records'!$G$30))), "CR", " ")</f>
        <v xml:space="preserve"> </v>
      </c>
      <c r="AC432" s="22" t="str">
        <f>IF(AND(A432="javelin 400", AND(D432='club records'!$F$31, E432&gt;='club records'!$G$31)), "CR", " ")</f>
        <v xml:space="preserve"> </v>
      </c>
      <c r="AD432" s="22" t="str">
        <f>IF(AND(A432="javelin 500", OR(AND(D432='club records'!$F$32, E432&gt;='club records'!$G$32), AND(D432='club records'!$F$33, E432&gt;='club records'!$G$33))), "CR", " ")</f>
        <v xml:space="preserve"> </v>
      </c>
      <c r="AE432" s="22" t="str">
        <f>IF(AND(A432="javelin 600", OR(AND(D432='club records'!$F$34, E432&gt;='club records'!$G$34), AND(D432='club records'!$F$35, E432&gt;='club records'!$G$35))), "CR", " ")</f>
        <v xml:space="preserve"> </v>
      </c>
      <c r="AF432" s="22" t="str">
        <f>IF(AND(A432="shot 2.72", AND(D432='club records'!$F$36, E432&gt;='club records'!$G$36)), "CR", " ")</f>
        <v xml:space="preserve"> </v>
      </c>
      <c r="AG432" s="22" t="str">
        <f>IF(AND(A432="shot 3", OR(AND(D432='club records'!$F$37, E432&gt;='club records'!$G$37), AND(D432='club records'!$F$38, E432&gt;='club records'!$G$38))), "CR", " ")</f>
        <v xml:space="preserve"> </v>
      </c>
      <c r="AH432" s="22" t="str">
        <f>IF(AND(A432="shot 4", OR(AND(D432='club records'!$F$39, E432&gt;='club records'!$G$39), AND(D432='club records'!$F$40, E432&gt;='club records'!$G$40))), "CR", " ")</f>
        <v xml:space="preserve"> </v>
      </c>
      <c r="AI432" s="22" t="str">
        <f>IF(AND(A432="70H", AND(D432='club records'!$J$6, E432&lt;='club records'!$K$6)), "CR", " ")</f>
        <v xml:space="preserve"> </v>
      </c>
      <c r="AJ432" s="22" t="str">
        <f>IF(AND(A432="75H", AND(D432='club records'!$J$7, E432&lt;='club records'!$K$7)), "CR", " ")</f>
        <v xml:space="preserve"> </v>
      </c>
      <c r="AK432" s="22" t="str">
        <f>IF(AND(A432="80H", AND(D432='club records'!$J$8, E432&lt;='club records'!$K$8)), "CR", " ")</f>
        <v xml:space="preserve"> </v>
      </c>
      <c r="AL432" s="22" t="str">
        <f>IF(AND(A432="100H", OR(AND(D432='club records'!$J$9, E432&lt;='club records'!$K$9), AND(D432='club records'!$J$10, E432&lt;='club records'!$K$10))), "CR", " ")</f>
        <v xml:space="preserve"> </v>
      </c>
      <c r="AM432" s="22" t="str">
        <f>IF(AND(A432="300H", AND(D432='club records'!$J$11, E432&lt;='club records'!$K$11)), "CR", " ")</f>
        <v xml:space="preserve"> </v>
      </c>
      <c r="AN432" s="22" t="str">
        <f>IF(AND(A432="400H", OR(AND(D432='club records'!$J$12, E432&lt;='club records'!$K$12), AND(D432='club records'!$J$13, E432&lt;='club records'!$K$13), AND(D432='club records'!$J$14, E432&lt;='club records'!$K$14))), "CR", " ")</f>
        <v xml:space="preserve"> </v>
      </c>
      <c r="AO432" s="22" t="str">
        <f>IF(AND(A432="1500SC", OR(AND(D432='club records'!$J$15, E432&lt;='club records'!$K$15), AND(D432='club records'!$J$16, E432&lt;='club records'!$K$16))), "CR", " ")</f>
        <v xml:space="preserve"> </v>
      </c>
      <c r="AP432" s="22" t="str">
        <f>IF(AND(A432="2000SC", OR(AND(D432='club records'!$J$18, E432&lt;='club records'!$K$18), AND(D432='club records'!$J$19, E432&lt;='club records'!$K$19))), "CR", " ")</f>
        <v xml:space="preserve"> </v>
      </c>
      <c r="AQ432" s="22" t="str">
        <f>IF(AND(A432="3000SC", AND(D432='club records'!$J$21, E432&lt;='club records'!$K$21)), "CR", " ")</f>
        <v xml:space="preserve"> </v>
      </c>
      <c r="AR432" s="21" t="str">
        <f>IF(AND(A432="4x100", OR(AND(D432='club records'!$N$1, E432&lt;='club records'!$O$1), AND(D432='club records'!$N$2, E432&lt;='club records'!$O$2), AND(D432='club records'!$N$3, E432&lt;='club records'!$O$3), AND(D432='club records'!$N$4, E432&lt;='club records'!$O$4), AND(D432='club records'!$N$5, E432&lt;='club records'!$O$5))), "CR", " ")</f>
        <v xml:space="preserve"> </v>
      </c>
      <c r="AS432" s="21" t="str">
        <f>IF(AND(A432="4x200", OR(AND(D432='club records'!$N$6, E432&lt;='club records'!$O$6), AND(D432='club records'!$N$7, E432&lt;='club records'!$O$7), AND(D432='club records'!$N$8, E432&lt;='club records'!$O$8), AND(D432='club records'!$N$9, E432&lt;='club records'!$O$9), AND(D432='club records'!$N$10, E432&lt;='club records'!$O$10))), "CR", " ")</f>
        <v xml:space="preserve"> </v>
      </c>
      <c r="AT432" s="21" t="str">
        <f>IF(AND(A432="4x300", OR(AND(D432='club records'!$N$11, E432&lt;='club records'!$O$11), AND(D432='club records'!$N$12, E432&lt;='club records'!$O$12))), "CR", " ")</f>
        <v xml:space="preserve"> </v>
      </c>
      <c r="AU432" s="21" t="str">
        <f>IF(AND(A432="4x400", OR(AND(D432='club records'!$N$13, E432&lt;='club records'!$O$13), AND(D432='club records'!$N$14, E432&lt;='club records'!$O$14), AND(D432='club records'!$N$15, E432&lt;='club records'!$O$15))), "CR", " ")</f>
        <v xml:space="preserve"> </v>
      </c>
      <c r="AV432" s="21" t="str">
        <f>IF(AND(A432="3x800", OR(AND(D432='club records'!$N$16, E432&lt;='club records'!$O$16), AND(D432='club records'!$N$17, E432&lt;='club records'!$O$17), AND(D432='club records'!$N$18, E432&lt;='club records'!$O$18), AND(D432='club records'!$N$19, E432&lt;='club records'!$O$19))), "CR", " ")</f>
        <v xml:space="preserve"> </v>
      </c>
      <c r="AW432" s="21" t="str">
        <f>IF(AND(A432="pentathlon", OR(AND(D432='club records'!$N$21, E432&gt;='club records'!$O$21), AND(D432='club records'!$N$22, E432&gt;='club records'!$O$22), AND(D432='club records'!$N$23, E432&gt;='club records'!$O$23), AND(D432='club records'!$N$24, E432&gt;='club records'!$O$24), AND(D432='club records'!$N$25, E432&gt;='club records'!$O$25))), "CR", " ")</f>
        <v xml:space="preserve"> </v>
      </c>
      <c r="AX432" s="21" t="str">
        <f>IF(AND(A432="heptathlon", OR(AND(D432='club records'!$N$26, E432&gt;='club records'!$O$26), AND(D432='club records'!$N$27, E432&gt;='club records'!$O$27), AND(D432='club records'!$N$28, E432&gt;='club records'!$O$28), )), "CR", " ")</f>
        <v xml:space="preserve"> </v>
      </c>
    </row>
    <row r="433" spans="1:50" ht="15.75" customHeight="1" x14ac:dyDescent="0.25">
      <c r="A433" s="2" t="s">
        <v>406</v>
      </c>
      <c r="B433" s="2" t="s">
        <v>410</v>
      </c>
      <c r="C433" s="2" t="s">
        <v>411</v>
      </c>
      <c r="E433" s="14" t="s">
        <v>412</v>
      </c>
      <c r="F433" s="19">
        <v>43609</v>
      </c>
      <c r="G433" s="23" t="s">
        <v>408</v>
      </c>
      <c r="H433" s="2" t="s">
        <v>409</v>
      </c>
      <c r="I433" s="20" t="str">
        <f>IF(OR(K433="CR", J433="CR", L433="CR", M433="CR", N433="CR", O433="CR", P433="CR", Q433="CR", R433="CR", S433="CR",T433="CR", U433="CR", V433="CR", W433="CR", X433="CR", Y433="CR", Z433="CR", AA433="CR", AB433="CR", AC433="CR", AD433="CR", AE433="CR", AF433="CR", AG433="CR", AH433="CR", AI433="CR", AJ433="CR", AK433="CR", AL433="CR", AM433="CR", AN433="CR", AO433="CR", AP433="CR", AQ433="CR", AR433="CR", AS433="CR", AT433="CR", AU433="CR", AV433="CR", AW433="CR", AX433="CR"), "***CLUB RECORD***", "")</f>
        <v/>
      </c>
      <c r="J433" s="21" t="str">
        <f>IF(AND(A433=100, OR(AND(D433='club records'!$B$6, E433&lt;='club records'!$C$6), AND(D433='club records'!$B$7, E433&lt;='club records'!$C$7), AND(D433='club records'!$B$8, E433&lt;='club records'!$C$8), AND(D433='club records'!$B$9, E433&lt;='club records'!$C$9), AND(D433='club records'!$B$10, E433&lt;='club records'!$C$10))),"CR"," ")</f>
        <v xml:space="preserve"> </v>
      </c>
      <c r="K433" s="21" t="str">
        <f>IF(AND(A433=200, OR(AND(D433='club records'!$B$11, E433&lt;='club records'!$C$11), AND(D433='club records'!$B$12, E433&lt;='club records'!$C$12), AND(D433='club records'!$B$13, E433&lt;='club records'!$C$13), AND(D433='club records'!$B$14, E433&lt;='club records'!$C$14), AND(D433='club records'!$B$15, E433&lt;='club records'!$C$15))),"CR"," ")</f>
        <v xml:space="preserve"> </v>
      </c>
      <c r="L433" s="21" t="str">
        <f>IF(AND(A433=300, OR(AND(D433='club records'!$B$16, E433&lt;='club records'!$C$16), AND(D433='club records'!$B$17, E433&lt;='club records'!$C$17))),"CR"," ")</f>
        <v xml:space="preserve"> </v>
      </c>
      <c r="M433" s="21" t="str">
        <f>IF(AND(A433=400, OR(AND(D433='club records'!$B$19, E433&lt;='club records'!$C$19), AND(D433='club records'!$B$20, E433&lt;='club records'!$C$20), AND(D433='club records'!$B$21, E433&lt;='club records'!$C$21))),"CR"," ")</f>
        <v xml:space="preserve"> </v>
      </c>
      <c r="N433" s="21" t="str">
        <f>IF(AND(A433=800, OR(AND(D433='club records'!$B$22, E433&lt;='club records'!$C$22), AND(D433='club records'!$B$23, E433&lt;='club records'!$C$23), AND(D433='club records'!$B$24, E433&lt;='club records'!$C$24), AND(D433='club records'!$B$25, E433&lt;='club records'!$C$25), AND(D433='club records'!$B$26, E433&lt;='club records'!$C$26))),"CR"," ")</f>
        <v xml:space="preserve"> </v>
      </c>
      <c r="O433" s="21" t="str">
        <f>IF(AND(A433=1200, AND(D433='club records'!$B$28, E433&lt;='club records'!$C$28)),"CR"," ")</f>
        <v xml:space="preserve"> </v>
      </c>
      <c r="P433" s="21" t="str">
        <f>IF(AND(A433=1500, OR(AND(D433='club records'!$B$29, E433&lt;='club records'!$C$29), AND(D433='club records'!$B$30, E433&lt;='club records'!$C$30), AND(D433='club records'!$B$31, E433&lt;='club records'!$C$31), AND(D433='club records'!$B$32, E433&lt;='club records'!$C$32), AND(D433='club records'!$B$33, E433&lt;='club records'!$C$33))),"CR"," ")</f>
        <v xml:space="preserve"> </v>
      </c>
      <c r="Q433" s="21" t="str">
        <f>IF(AND(A433="1M", AND(D433='club records'!$B$37,E433&lt;='club records'!$C$37)),"CR"," ")</f>
        <v xml:space="preserve"> </v>
      </c>
      <c r="R433" s="21" t="str">
        <f>IF(AND(A433=3000, OR(AND(D433='club records'!$B$39, E433&lt;='club records'!$C$39), AND(D433='club records'!$B$40, E433&lt;='club records'!$C$40), AND(D433='club records'!$B$41, E433&lt;='club records'!$C$41))),"CR"," ")</f>
        <v xml:space="preserve"> </v>
      </c>
      <c r="S433" s="21" t="str">
        <f>IF(AND(A433=5000, OR(AND(D433='club records'!$B$42, E433&lt;='club records'!$C$42), AND(D433='club records'!$B$43, E433&lt;='club records'!$C$43))),"CR"," ")</f>
        <v xml:space="preserve"> </v>
      </c>
      <c r="T433" s="21" t="str">
        <f>IF(AND(A433=10000, OR(AND(D433='club records'!$B$44, E433&lt;='club records'!$C$44), AND(D433='club records'!$B$45, E433&lt;='club records'!$C$45))),"CR"," ")</f>
        <v xml:space="preserve"> </v>
      </c>
      <c r="U433" s="22" t="str">
        <f>IF(AND(A433="high jump", OR(AND(D433='club records'!$F$1, E433&gt;='club records'!$G$1), AND(D433='club records'!$F$2, E433&gt;='club records'!$G$2), AND(D433='club records'!$F$3, E433&gt;='club records'!$G$3),AND(D433='club records'!$F$4, E433&gt;='club records'!$G$4), AND(D433='club records'!$F$5, E433&gt;='club records'!$G$5))), "CR", " ")</f>
        <v xml:space="preserve"> </v>
      </c>
      <c r="V433" s="22" t="str">
        <f>IF(AND(A433="long jump", OR(AND(D433='club records'!$F$6, E433&gt;='club records'!$G$6), AND(D433='club records'!$F$7, E433&gt;='club records'!$G$7), AND(D433='club records'!$F$8, E433&gt;='club records'!$G$8), AND(D433='club records'!$F$9, E433&gt;='club records'!$G$9), AND(D433='club records'!$F$10, E433&gt;='club records'!$G$10))), "CR", " ")</f>
        <v xml:space="preserve"> </v>
      </c>
      <c r="W433" s="22" t="str">
        <f>IF(AND(A433="triple jump", OR(AND(D433='club records'!$F$11, E433&gt;='club records'!$G$11), AND(D433='club records'!$F$12, E433&gt;='club records'!$G$12), AND(D433='club records'!$F$13, E433&gt;='club records'!$G$13), AND(D433='club records'!$F$14, E433&gt;='club records'!$G$14), AND(D433='club records'!$F$15, E433&gt;='club records'!$G$15))), "CR", " ")</f>
        <v xml:space="preserve"> </v>
      </c>
      <c r="X433" s="22" t="str">
        <f>IF(AND(A433="pole vault", OR(AND(D433='club records'!$F$16, E433&gt;='club records'!$G$16), AND(D433='club records'!$F$17, E433&gt;='club records'!$G$17), AND(D433='club records'!$F$18, E433&gt;='club records'!$G$18), AND(D433='club records'!$F$19, E433&gt;='club records'!$G$19), AND(D433='club records'!$F$20, E433&gt;='club records'!$G$20))), "CR", " ")</f>
        <v xml:space="preserve"> </v>
      </c>
      <c r="Y433" s="22" t="str">
        <f>IF(AND(A433="discus 0.75", AND(D433='club records'!$F$21, E433&gt;='club records'!$G$21)), "CR", " ")</f>
        <v xml:space="preserve"> </v>
      </c>
      <c r="Z433" s="22" t="str">
        <f>IF(AND(A433="discus 1", OR(AND(D433='club records'!$F$22, E433&gt;='club records'!$G$22), AND(D433='club records'!$F$23, E433&gt;='club records'!$G$23), AND(D433='club records'!$F$24, E433&gt;='club records'!$G$24), AND(D433='club records'!$F$25, E433&gt;='club records'!$G$25))), "CR", " ")</f>
        <v xml:space="preserve"> </v>
      </c>
      <c r="AA433" s="22" t="str">
        <f>IF(AND(A433="hammer 3", OR(AND(D433='club records'!$F$26, E433&gt;='club records'!$G$26), AND(D433='club records'!$F$27, E433&gt;='club records'!$G$27), AND(D433='club records'!$F$28, E433&gt;='club records'!$G$28))), "CR", " ")</f>
        <v xml:space="preserve"> </v>
      </c>
      <c r="AB433" s="22" t="str">
        <f>IF(AND(A433="hammer 4", OR(AND(D433='club records'!$F$29, E433&gt;='club records'!$G$29), AND(D433='club records'!$F$30, E433&gt;='club records'!$G$30))), "CR", " ")</f>
        <v xml:space="preserve"> </v>
      </c>
      <c r="AC433" s="22" t="str">
        <f>IF(AND(A433="javelin 400", AND(D433='club records'!$F$31, E433&gt;='club records'!$G$31)), "CR", " ")</f>
        <v xml:space="preserve"> </v>
      </c>
      <c r="AD433" s="22" t="str">
        <f>IF(AND(A433="javelin 500", OR(AND(D433='club records'!$F$32, E433&gt;='club records'!$G$32), AND(D433='club records'!$F$33, E433&gt;='club records'!$G$33))), "CR", " ")</f>
        <v xml:space="preserve"> </v>
      </c>
      <c r="AE433" s="22" t="str">
        <f>IF(AND(A433="javelin 600", OR(AND(D433='club records'!$F$34, E433&gt;='club records'!$G$34), AND(D433='club records'!$F$35, E433&gt;='club records'!$G$35))), "CR", " ")</f>
        <v xml:space="preserve"> </v>
      </c>
      <c r="AF433" s="22" t="str">
        <f>IF(AND(A433="shot 2.72", AND(D433='club records'!$F$36, E433&gt;='club records'!$G$36)), "CR", " ")</f>
        <v xml:space="preserve"> </v>
      </c>
      <c r="AG433" s="22" t="str">
        <f>IF(AND(A433="shot 3", OR(AND(D433='club records'!$F$37, E433&gt;='club records'!$G$37), AND(D433='club records'!$F$38, E433&gt;='club records'!$G$38))), "CR", " ")</f>
        <v xml:space="preserve"> </v>
      </c>
      <c r="AH433" s="22" t="str">
        <f>IF(AND(A433="shot 4", OR(AND(D433='club records'!$F$39, E433&gt;='club records'!$G$39), AND(D433='club records'!$F$40, E433&gt;='club records'!$G$40))), "CR", " ")</f>
        <v xml:space="preserve"> </v>
      </c>
      <c r="AI433" s="22" t="str">
        <f>IF(AND(A433="70H", AND(D433='club records'!$J$6, E433&lt;='club records'!$K$6)), "CR", " ")</f>
        <v xml:space="preserve"> </v>
      </c>
      <c r="AJ433" s="22" t="str">
        <f>IF(AND(A433="75H", AND(D433='club records'!$J$7, E433&lt;='club records'!$K$7)), "CR", " ")</f>
        <v xml:space="preserve"> </v>
      </c>
      <c r="AK433" s="22" t="str">
        <f>IF(AND(A433="80H", AND(D433='club records'!$J$8, E433&lt;='club records'!$K$8)), "CR", " ")</f>
        <v xml:space="preserve"> </v>
      </c>
      <c r="AL433" s="22" t="str">
        <f>IF(AND(A433="100H", OR(AND(D433='club records'!$J$9, E433&lt;='club records'!$K$9), AND(D433='club records'!$J$10, E433&lt;='club records'!$K$10))), "CR", " ")</f>
        <v xml:space="preserve"> </v>
      </c>
      <c r="AM433" s="22" t="str">
        <f>IF(AND(A433="300H", AND(D433='club records'!$J$11, E433&lt;='club records'!$K$11)), "CR", " ")</f>
        <v xml:space="preserve"> </v>
      </c>
      <c r="AN433" s="22" t="str">
        <f>IF(AND(A433="400H", OR(AND(D433='club records'!$J$12, E433&lt;='club records'!$K$12), AND(D433='club records'!$J$13, E433&lt;='club records'!$K$13), AND(D433='club records'!$J$14, E433&lt;='club records'!$K$14))), "CR", " ")</f>
        <v xml:space="preserve"> </v>
      </c>
      <c r="AO433" s="22" t="str">
        <f>IF(AND(A433="1500SC", OR(AND(D433='club records'!$J$15, E433&lt;='club records'!$K$15), AND(D433='club records'!$J$16, E433&lt;='club records'!$K$16))), "CR", " ")</f>
        <v xml:space="preserve"> </v>
      </c>
      <c r="AP433" s="22" t="str">
        <f>IF(AND(A433="2000SC", OR(AND(D433='club records'!$J$18, E433&lt;='club records'!$K$18), AND(D433='club records'!$J$19, E433&lt;='club records'!$K$19))), "CR", " ")</f>
        <v xml:space="preserve"> </v>
      </c>
      <c r="AQ433" s="22" t="str">
        <f>IF(AND(A433="3000SC", AND(D433='club records'!$J$21, E433&lt;='club records'!$K$21)), "CR", " ")</f>
        <v xml:space="preserve"> </v>
      </c>
      <c r="AR433" s="21" t="str">
        <f>IF(AND(A433="4x100", OR(AND(D433='club records'!$N$1, E433&lt;='club records'!$O$1), AND(D433='club records'!$N$2, E433&lt;='club records'!$O$2), AND(D433='club records'!$N$3, E433&lt;='club records'!$O$3), AND(D433='club records'!$N$4, E433&lt;='club records'!$O$4), AND(D433='club records'!$N$5, E433&lt;='club records'!$O$5))), "CR", " ")</f>
        <v xml:space="preserve"> </v>
      </c>
      <c r="AS433" s="21" t="str">
        <f>IF(AND(A433="4x200", OR(AND(D433='club records'!$N$6, E433&lt;='club records'!$O$6), AND(D433='club records'!$N$7, E433&lt;='club records'!$O$7), AND(D433='club records'!$N$8, E433&lt;='club records'!$O$8), AND(D433='club records'!$N$9, E433&lt;='club records'!$O$9), AND(D433='club records'!$N$10, E433&lt;='club records'!$O$10))), "CR", " ")</f>
        <v xml:space="preserve"> </v>
      </c>
      <c r="AT433" s="21" t="str">
        <f>IF(AND(A433="4x300", OR(AND(D433='club records'!$N$11, E433&lt;='club records'!$O$11), AND(D433='club records'!$N$12, E433&lt;='club records'!$O$12))), "CR", " ")</f>
        <v xml:space="preserve"> </v>
      </c>
      <c r="AU433" s="21" t="str">
        <f>IF(AND(A433="4x400", OR(AND(D433='club records'!$N$13, E433&lt;='club records'!$O$13), AND(D433='club records'!$N$14, E433&lt;='club records'!$O$14), AND(D433='club records'!$N$15, E433&lt;='club records'!$O$15))), "CR", " ")</f>
        <v xml:space="preserve"> </v>
      </c>
      <c r="AV433" s="21" t="str">
        <f>IF(AND(A433="3x800", OR(AND(D433='club records'!$N$16, E433&lt;='club records'!$O$16), AND(D433='club records'!$N$17, E433&lt;='club records'!$O$17), AND(D433='club records'!$N$18, E433&lt;='club records'!$O$18), AND(D433='club records'!$N$19, E433&lt;='club records'!$O$19))), "CR", " ")</f>
        <v xml:space="preserve"> </v>
      </c>
      <c r="AW433" s="21" t="str">
        <f>IF(AND(A433="pentathlon", OR(AND(D433='club records'!$N$21, E433&gt;='club records'!$O$21), AND(D433='club records'!$N$22, E433&gt;='club records'!$O$22), AND(D433='club records'!$N$23, E433&gt;='club records'!$O$23), AND(D433='club records'!$N$24, E433&gt;='club records'!$O$24), AND(D433='club records'!$N$25, E433&gt;='club records'!$O$25))), "CR", " ")</f>
        <v xml:space="preserve"> </v>
      </c>
      <c r="AX433" s="21" t="str">
        <f>IF(AND(A433="heptathlon", OR(AND(D433='club records'!$N$26, E433&gt;='club records'!$O$26), AND(D433='club records'!$N$27, E433&gt;='club records'!$O$27), AND(D433='club records'!$N$28, E433&gt;='club records'!$O$28), )), "CR", " ")</f>
        <v xml:space="preserve"> </v>
      </c>
    </row>
    <row r="434" spans="1:50" ht="15.75" customHeight="1" x14ac:dyDescent="0.25">
      <c r="A434" s="2" t="s">
        <v>406</v>
      </c>
      <c r="B434" s="2" t="s">
        <v>223</v>
      </c>
      <c r="C434" s="2" t="s">
        <v>224</v>
      </c>
      <c r="E434" s="14" t="s">
        <v>407</v>
      </c>
      <c r="F434" s="19">
        <v>43609</v>
      </c>
      <c r="G434" s="23" t="s">
        <v>408</v>
      </c>
      <c r="H434" s="2" t="s">
        <v>409</v>
      </c>
      <c r="I434" s="20" t="str">
        <f>IF(OR(K434="CR", J434="CR", L434="CR", M434="CR", N434="CR", O434="CR", P434="CR", Q434="CR", R434="CR", S434="CR",T434="CR", U434="CR", V434="CR", W434="CR", X434="CR", Y434="CR", Z434="CR", AA434="CR", AB434="CR", AC434="CR", AD434="CR", AE434="CR", AF434="CR", AG434="CR", AH434="CR", AI434="CR", AJ434="CR", AK434="CR", AL434="CR", AM434="CR", AN434="CR", AO434="CR", AP434="CR", AQ434="CR", AR434="CR", AS434="CR", AT434="CR", AU434="CR", AV434="CR", AW434="CR", AX434="CR"), "***CLUB RECORD***", "")</f>
        <v/>
      </c>
      <c r="J434" s="21" t="str">
        <f>IF(AND(A434=100, OR(AND(D434='club records'!$B$6, E434&lt;='club records'!$C$6), AND(D434='club records'!$B$7, E434&lt;='club records'!$C$7), AND(D434='club records'!$B$8, E434&lt;='club records'!$C$8), AND(D434='club records'!$B$9, E434&lt;='club records'!$C$9), AND(D434='club records'!$B$10, E434&lt;='club records'!$C$10))),"CR"," ")</f>
        <v xml:space="preserve"> </v>
      </c>
      <c r="K434" s="21" t="str">
        <f>IF(AND(A434=200, OR(AND(D434='club records'!$B$11, E434&lt;='club records'!$C$11), AND(D434='club records'!$B$12, E434&lt;='club records'!$C$12), AND(D434='club records'!$B$13, E434&lt;='club records'!$C$13), AND(D434='club records'!$B$14, E434&lt;='club records'!$C$14), AND(D434='club records'!$B$15, E434&lt;='club records'!$C$15))),"CR"," ")</f>
        <v xml:space="preserve"> </v>
      </c>
      <c r="L434" s="21" t="str">
        <f>IF(AND(A434=300, OR(AND(D434='club records'!$B$16, E434&lt;='club records'!$C$16), AND(D434='club records'!$B$17, E434&lt;='club records'!$C$17))),"CR"," ")</f>
        <v xml:space="preserve"> </v>
      </c>
      <c r="M434" s="21" t="str">
        <f>IF(AND(A434=400, OR(AND(D434='club records'!$B$19, E434&lt;='club records'!$C$19), AND(D434='club records'!$B$20, E434&lt;='club records'!$C$20), AND(D434='club records'!$B$21, E434&lt;='club records'!$C$21))),"CR"," ")</f>
        <v xml:space="preserve"> </v>
      </c>
      <c r="N434" s="21" t="str">
        <f>IF(AND(A434=800, OR(AND(D434='club records'!$B$22, E434&lt;='club records'!$C$22), AND(D434='club records'!$B$23, E434&lt;='club records'!$C$23), AND(D434='club records'!$B$24, E434&lt;='club records'!$C$24), AND(D434='club records'!$B$25, E434&lt;='club records'!$C$25), AND(D434='club records'!$B$26, E434&lt;='club records'!$C$26))),"CR"," ")</f>
        <v xml:space="preserve"> </v>
      </c>
      <c r="O434" s="21" t="str">
        <f>IF(AND(A434=1200, AND(D434='club records'!$B$28, E434&lt;='club records'!$C$28)),"CR"," ")</f>
        <v xml:space="preserve"> </v>
      </c>
      <c r="P434" s="21" t="str">
        <f>IF(AND(A434=1500, OR(AND(D434='club records'!$B$29, E434&lt;='club records'!$C$29), AND(D434='club records'!$B$30, E434&lt;='club records'!$C$30), AND(D434='club records'!$B$31, E434&lt;='club records'!$C$31), AND(D434='club records'!$B$32, E434&lt;='club records'!$C$32), AND(D434='club records'!$B$33, E434&lt;='club records'!$C$33))),"CR"," ")</f>
        <v xml:space="preserve"> </v>
      </c>
      <c r="Q434" s="21" t="str">
        <f>IF(AND(A434="1M", AND(D434='club records'!$B$37,E434&lt;='club records'!$C$37)),"CR"," ")</f>
        <v xml:space="preserve"> </v>
      </c>
      <c r="R434" s="21" t="str">
        <f>IF(AND(A434=3000, OR(AND(D434='club records'!$B$39, E434&lt;='club records'!$C$39), AND(D434='club records'!$B$40, E434&lt;='club records'!$C$40), AND(D434='club records'!$B$41, E434&lt;='club records'!$C$41))),"CR"," ")</f>
        <v xml:space="preserve"> </v>
      </c>
      <c r="S434" s="21" t="str">
        <f>IF(AND(A434=5000, OR(AND(D434='club records'!$B$42, E434&lt;='club records'!$C$42), AND(D434='club records'!$B$43, E434&lt;='club records'!$C$43))),"CR"," ")</f>
        <v xml:space="preserve"> </v>
      </c>
      <c r="T434" s="21" t="str">
        <f>IF(AND(A434=10000, OR(AND(D434='club records'!$B$44, E434&lt;='club records'!$C$44), AND(D434='club records'!$B$45, E434&lt;='club records'!$C$45))),"CR"," ")</f>
        <v xml:space="preserve"> </v>
      </c>
      <c r="U434" s="22" t="str">
        <f>IF(AND(A434="high jump", OR(AND(D434='club records'!$F$1, E434&gt;='club records'!$G$1), AND(D434='club records'!$F$2, E434&gt;='club records'!$G$2), AND(D434='club records'!$F$3, E434&gt;='club records'!$G$3),AND(D434='club records'!$F$4, E434&gt;='club records'!$G$4), AND(D434='club records'!$F$5, E434&gt;='club records'!$G$5))), "CR", " ")</f>
        <v xml:space="preserve"> </v>
      </c>
      <c r="V434" s="22" t="str">
        <f>IF(AND(A434="long jump", OR(AND(D434='club records'!$F$6, E434&gt;='club records'!$G$6), AND(D434='club records'!$F$7, E434&gt;='club records'!$G$7), AND(D434='club records'!$F$8, E434&gt;='club records'!$G$8), AND(D434='club records'!$F$9, E434&gt;='club records'!$G$9), AND(D434='club records'!$F$10, E434&gt;='club records'!$G$10))), "CR", " ")</f>
        <v xml:space="preserve"> </v>
      </c>
      <c r="W434" s="22" t="str">
        <f>IF(AND(A434="triple jump", OR(AND(D434='club records'!$F$11, E434&gt;='club records'!$G$11), AND(D434='club records'!$F$12, E434&gt;='club records'!$G$12), AND(D434='club records'!$F$13, E434&gt;='club records'!$G$13), AND(D434='club records'!$F$14, E434&gt;='club records'!$G$14), AND(D434='club records'!$F$15, E434&gt;='club records'!$G$15))), "CR", " ")</f>
        <v xml:space="preserve"> </v>
      </c>
      <c r="X434" s="22" t="str">
        <f>IF(AND(A434="pole vault", OR(AND(D434='club records'!$F$16, E434&gt;='club records'!$G$16), AND(D434='club records'!$F$17, E434&gt;='club records'!$G$17), AND(D434='club records'!$F$18, E434&gt;='club records'!$G$18), AND(D434='club records'!$F$19, E434&gt;='club records'!$G$19), AND(D434='club records'!$F$20, E434&gt;='club records'!$G$20))), "CR", " ")</f>
        <v xml:space="preserve"> </v>
      </c>
      <c r="Y434" s="22" t="str">
        <f>IF(AND(A434="discus 0.75", AND(D434='club records'!$F$21, E434&gt;='club records'!$G$21)), "CR", " ")</f>
        <v xml:space="preserve"> </v>
      </c>
      <c r="Z434" s="22" t="str">
        <f>IF(AND(A434="discus 1", OR(AND(D434='club records'!$F$22, E434&gt;='club records'!$G$22), AND(D434='club records'!$F$23, E434&gt;='club records'!$G$23), AND(D434='club records'!$F$24, E434&gt;='club records'!$G$24), AND(D434='club records'!$F$25, E434&gt;='club records'!$G$25))), "CR", " ")</f>
        <v xml:space="preserve"> </v>
      </c>
      <c r="AA434" s="22" t="str">
        <f>IF(AND(A434="hammer 3", OR(AND(D434='club records'!$F$26, E434&gt;='club records'!$G$26), AND(D434='club records'!$F$27, E434&gt;='club records'!$G$27), AND(D434='club records'!$F$28, E434&gt;='club records'!$G$28))), "CR", " ")</f>
        <v xml:space="preserve"> </v>
      </c>
      <c r="AB434" s="22" t="str">
        <f>IF(AND(A434="hammer 4", OR(AND(D434='club records'!$F$29, E434&gt;='club records'!$G$29), AND(D434='club records'!$F$30, E434&gt;='club records'!$G$30))), "CR", " ")</f>
        <v xml:space="preserve"> </v>
      </c>
      <c r="AC434" s="22" t="str">
        <f>IF(AND(A434="javelin 400", AND(D434='club records'!$F$31, E434&gt;='club records'!$G$31)), "CR", " ")</f>
        <v xml:space="preserve"> </v>
      </c>
      <c r="AD434" s="22" t="str">
        <f>IF(AND(A434="javelin 500", OR(AND(D434='club records'!$F$32, E434&gt;='club records'!$G$32), AND(D434='club records'!$F$33, E434&gt;='club records'!$G$33))), "CR", " ")</f>
        <v xml:space="preserve"> </v>
      </c>
      <c r="AE434" s="22" t="str">
        <f>IF(AND(A434="javelin 600", OR(AND(D434='club records'!$F$34, E434&gt;='club records'!$G$34), AND(D434='club records'!$F$35, E434&gt;='club records'!$G$35))), "CR", " ")</f>
        <v xml:space="preserve"> </v>
      </c>
      <c r="AF434" s="22" t="str">
        <f>IF(AND(A434="shot 2.72", AND(D434='club records'!$F$36, E434&gt;='club records'!$G$36)), "CR", " ")</f>
        <v xml:space="preserve"> </v>
      </c>
      <c r="AG434" s="22" t="str">
        <f>IF(AND(A434="shot 3", OR(AND(D434='club records'!$F$37, E434&gt;='club records'!$G$37), AND(D434='club records'!$F$38, E434&gt;='club records'!$G$38))), "CR", " ")</f>
        <v xml:space="preserve"> </v>
      </c>
      <c r="AH434" s="22" t="str">
        <f>IF(AND(A434="shot 4", OR(AND(D434='club records'!$F$39, E434&gt;='club records'!$G$39), AND(D434='club records'!$F$40, E434&gt;='club records'!$G$40))), "CR", " ")</f>
        <v xml:space="preserve"> </v>
      </c>
      <c r="AI434" s="22" t="str">
        <f>IF(AND(A434="70H", AND(D434='club records'!$J$6, E434&lt;='club records'!$K$6)), "CR", " ")</f>
        <v xml:space="preserve"> </v>
      </c>
      <c r="AJ434" s="22" t="str">
        <f>IF(AND(A434="75H", AND(D434='club records'!$J$7, E434&lt;='club records'!$K$7)), "CR", " ")</f>
        <v xml:space="preserve"> </v>
      </c>
      <c r="AK434" s="22" t="str">
        <f>IF(AND(A434="80H", AND(D434='club records'!$J$8, E434&lt;='club records'!$K$8)), "CR", " ")</f>
        <v xml:space="preserve"> </v>
      </c>
      <c r="AL434" s="22" t="str">
        <f>IF(AND(A434="100H", OR(AND(D434='club records'!$J$9, E434&lt;='club records'!$K$9), AND(D434='club records'!$J$10, E434&lt;='club records'!$K$10))), "CR", " ")</f>
        <v xml:space="preserve"> </v>
      </c>
      <c r="AM434" s="22" t="str">
        <f>IF(AND(A434="300H", AND(D434='club records'!$J$11, E434&lt;='club records'!$K$11)), "CR", " ")</f>
        <v xml:space="preserve"> </v>
      </c>
      <c r="AN434" s="22" t="str">
        <f>IF(AND(A434="400H", OR(AND(D434='club records'!$J$12, E434&lt;='club records'!$K$12), AND(D434='club records'!$J$13, E434&lt;='club records'!$K$13), AND(D434='club records'!$J$14, E434&lt;='club records'!$K$14))), "CR", " ")</f>
        <v xml:space="preserve"> </v>
      </c>
      <c r="AO434" s="22" t="str">
        <f>IF(AND(A434="1500SC", OR(AND(D434='club records'!$J$15, E434&lt;='club records'!$K$15), AND(D434='club records'!$J$16, E434&lt;='club records'!$K$16))), "CR", " ")</f>
        <v xml:space="preserve"> </v>
      </c>
      <c r="AP434" s="22" t="str">
        <f>IF(AND(A434="2000SC", OR(AND(D434='club records'!$J$18, E434&lt;='club records'!$K$18), AND(D434='club records'!$J$19, E434&lt;='club records'!$K$19))), "CR", " ")</f>
        <v xml:space="preserve"> </v>
      </c>
      <c r="AQ434" s="22" t="str">
        <f>IF(AND(A434="3000SC", AND(D434='club records'!$J$21, E434&lt;='club records'!$K$21)), "CR", " ")</f>
        <v xml:space="preserve"> </v>
      </c>
      <c r="AR434" s="21" t="str">
        <f>IF(AND(A434="4x100", OR(AND(D434='club records'!$N$1, E434&lt;='club records'!$O$1), AND(D434='club records'!$N$2, E434&lt;='club records'!$O$2), AND(D434='club records'!$N$3, E434&lt;='club records'!$O$3), AND(D434='club records'!$N$4, E434&lt;='club records'!$O$4), AND(D434='club records'!$N$5, E434&lt;='club records'!$O$5))), "CR", " ")</f>
        <v xml:space="preserve"> </v>
      </c>
      <c r="AS434" s="21" t="str">
        <f>IF(AND(A434="4x200", OR(AND(D434='club records'!$N$6, E434&lt;='club records'!$O$6), AND(D434='club records'!$N$7, E434&lt;='club records'!$O$7), AND(D434='club records'!$N$8, E434&lt;='club records'!$O$8), AND(D434='club records'!$N$9, E434&lt;='club records'!$O$9), AND(D434='club records'!$N$10, E434&lt;='club records'!$O$10))), "CR", " ")</f>
        <v xml:space="preserve"> </v>
      </c>
      <c r="AT434" s="21" t="str">
        <f>IF(AND(A434="4x300", OR(AND(D434='club records'!$N$11, E434&lt;='club records'!$O$11), AND(D434='club records'!$N$12, E434&lt;='club records'!$O$12))), "CR", " ")</f>
        <v xml:space="preserve"> </v>
      </c>
      <c r="AU434" s="21" t="str">
        <f>IF(AND(A434="4x400", OR(AND(D434='club records'!$N$13, E434&lt;='club records'!$O$13), AND(D434='club records'!$N$14, E434&lt;='club records'!$O$14), AND(D434='club records'!$N$15, E434&lt;='club records'!$O$15))), "CR", " ")</f>
        <v xml:space="preserve"> </v>
      </c>
      <c r="AV434" s="21" t="str">
        <f>IF(AND(A434="3x800", OR(AND(D434='club records'!$N$16, E434&lt;='club records'!$O$16), AND(D434='club records'!$N$17, E434&lt;='club records'!$O$17), AND(D434='club records'!$N$18, E434&lt;='club records'!$O$18), AND(D434='club records'!$N$19, E434&lt;='club records'!$O$19))), "CR", " ")</f>
        <v xml:space="preserve"> </v>
      </c>
      <c r="AW434" s="21" t="str">
        <f>IF(AND(A434="pentathlon", OR(AND(D434='club records'!$N$21, E434&gt;='club records'!$O$21), AND(D434='club records'!$N$22, E434&gt;='club records'!$O$22), AND(D434='club records'!$N$23, E434&gt;='club records'!$O$23), AND(D434='club records'!$N$24, E434&gt;='club records'!$O$24), AND(D434='club records'!$N$25, E434&gt;='club records'!$O$25))), "CR", " ")</f>
        <v xml:space="preserve"> </v>
      </c>
      <c r="AX434" s="21" t="str">
        <f>IF(AND(A434="heptathlon", OR(AND(D434='club records'!$N$26, E434&gt;='club records'!$O$26), AND(D434='club records'!$N$27, E434&gt;='club records'!$O$27), AND(D434='club records'!$N$28, E434&gt;='club records'!$O$28), )), "CR", " ")</f>
        <v xml:space="preserve"> </v>
      </c>
    </row>
    <row r="435" spans="1:50" ht="15.75" customHeight="1" x14ac:dyDescent="0.25">
      <c r="I435" s="20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1"/>
      <c r="AS435" s="21"/>
      <c r="AT435" s="21"/>
      <c r="AU435" s="21"/>
      <c r="AV435" s="21"/>
      <c r="AW435" s="21"/>
      <c r="AX435" s="21"/>
    </row>
    <row r="436" spans="1:50" ht="15.75" customHeight="1" x14ac:dyDescent="0.25">
      <c r="I436" s="20" t="str">
        <f>IF(OR(K436="CR", J436="CR", L436="CR", M436="CR", N436="CR", O436="CR", P436="CR", Q436="CR", R436="CR", S436="CR",T436="CR", U436="CR", V436="CR", W436="CR", X436="CR", Y436="CR", Z436="CR", AA436="CR", AB436="CR", AC436="CR", AD436="CR", AE436="CR", AF436="CR", AG436="CR", AH436="CR", AI436="CR", AJ436="CR", AK436="CR", AL436="CR", AM436="CR", AN436="CR", AO436="CR", AP436="CR", AQ436="CR", AR436="CR", AS436="CR", AT436="CR", AU436="CR", AV436="CR", AW436="CR", AX436="CR"), "***CLUB RECORD***", "")</f>
        <v/>
      </c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1"/>
      <c r="AS436" s="21"/>
      <c r="AT436" s="21"/>
      <c r="AU436" s="21"/>
      <c r="AV436" s="21"/>
      <c r="AW436" s="21"/>
      <c r="AX436" s="21"/>
    </row>
  </sheetData>
  <autoFilter ref="A2:AX436"/>
  <sortState ref="A2:AX434">
    <sortCondition ref="D2:D434"/>
    <sortCondition ref="A2:A434"/>
    <sortCondition ref="E2:E434"/>
    <sortCondition ref="B2:B434"/>
  </sortState>
  <pageMargins left="0.7" right="0.7" top="0.75" bottom="0.75" header="0.3" footer="0.3"/>
  <pageSetup paperSize="9" orientation="portrait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opLeftCell="A6" zoomScale="59" zoomScaleNormal="59" workbookViewId="0">
      <selection activeCell="C42" sqref="C42"/>
    </sheetView>
  </sheetViews>
  <sheetFormatPr defaultRowHeight="15" x14ac:dyDescent="0.25"/>
  <cols>
    <col min="1" max="2" width="9.140625" style="1"/>
    <col min="3" max="3" width="9.140625" style="8"/>
    <col min="5" max="5" width="13.7109375" style="1" customWidth="1"/>
    <col min="6" max="6" width="9.140625" style="1"/>
    <col min="7" max="7" width="9.140625" style="8"/>
    <col min="8" max="8" width="8" customWidth="1"/>
    <col min="9" max="11" width="9.140625" style="1"/>
    <col min="12" max="12" width="9.140625" style="8"/>
    <col min="13" max="15" width="9.140625" style="1"/>
  </cols>
  <sheetData>
    <row r="1" spans="1:15" x14ac:dyDescent="0.25">
      <c r="A1" s="1">
        <v>60</v>
      </c>
      <c r="B1" s="3" t="s">
        <v>48</v>
      </c>
      <c r="C1" s="4"/>
      <c r="D1" s="5"/>
      <c r="E1" s="1" t="s">
        <v>41</v>
      </c>
      <c r="F1" s="3" t="s">
        <v>48</v>
      </c>
      <c r="G1" s="4">
        <v>1.46</v>
      </c>
      <c r="H1" s="5"/>
      <c r="I1" s="1" t="s">
        <v>239</v>
      </c>
      <c r="J1" s="3" t="s">
        <v>48</v>
      </c>
      <c r="K1" s="3"/>
      <c r="L1" s="6"/>
      <c r="M1" s="1" t="s">
        <v>248</v>
      </c>
      <c r="N1" s="3" t="s">
        <v>48</v>
      </c>
      <c r="O1" s="3">
        <v>52.87</v>
      </c>
    </row>
    <row r="2" spans="1:15" x14ac:dyDescent="0.25">
      <c r="B2" s="3" t="s">
        <v>46</v>
      </c>
      <c r="C2" s="4"/>
      <c r="D2" s="5"/>
      <c r="F2" s="3" t="s">
        <v>46</v>
      </c>
      <c r="G2" s="4">
        <v>1.7</v>
      </c>
      <c r="H2" s="5"/>
      <c r="J2" s="3" t="s">
        <v>46</v>
      </c>
      <c r="K2" s="3"/>
      <c r="L2" s="6"/>
      <c r="N2" s="3" t="s">
        <v>46</v>
      </c>
      <c r="O2" s="3">
        <v>49.9</v>
      </c>
    </row>
    <row r="3" spans="1:15" x14ac:dyDescent="0.25">
      <c r="B3" s="3" t="s">
        <v>50</v>
      </c>
      <c r="C3" s="4"/>
      <c r="D3" s="5"/>
      <c r="F3" s="3" t="s">
        <v>50</v>
      </c>
      <c r="G3" s="4">
        <v>1.7</v>
      </c>
      <c r="H3" s="5"/>
      <c r="J3" s="3" t="s">
        <v>50</v>
      </c>
      <c r="K3" s="3"/>
      <c r="L3" s="6"/>
      <c r="N3" s="3" t="s">
        <v>50</v>
      </c>
      <c r="O3" s="3">
        <v>48.5</v>
      </c>
    </row>
    <row r="4" spans="1:15" x14ac:dyDescent="0.25">
      <c r="B4" s="3" t="s">
        <v>47</v>
      </c>
      <c r="C4" s="4"/>
      <c r="D4" s="5"/>
      <c r="F4" s="3" t="s">
        <v>47</v>
      </c>
      <c r="G4" s="4">
        <v>1.82</v>
      </c>
      <c r="H4" s="5"/>
      <c r="J4" s="3" t="s">
        <v>47</v>
      </c>
      <c r="K4" s="3"/>
      <c r="L4" s="6"/>
      <c r="N4" s="3" t="s">
        <v>47</v>
      </c>
      <c r="O4" s="3">
        <v>48.4</v>
      </c>
    </row>
    <row r="5" spans="1:15" x14ac:dyDescent="0.25">
      <c r="B5" s="3" t="s">
        <v>45</v>
      </c>
      <c r="C5" s="4"/>
      <c r="D5" s="5"/>
      <c r="F5" s="3" t="s">
        <v>45</v>
      </c>
      <c r="G5" s="4">
        <v>1.87</v>
      </c>
      <c r="H5" s="5"/>
      <c r="J5" s="3" t="s">
        <v>45</v>
      </c>
      <c r="K5" s="3"/>
      <c r="L5" s="6"/>
      <c r="N5" s="3" t="s">
        <v>45</v>
      </c>
      <c r="O5" s="3">
        <v>45.2</v>
      </c>
    </row>
    <row r="6" spans="1:15" x14ac:dyDescent="0.25">
      <c r="A6" s="1">
        <v>100</v>
      </c>
      <c r="B6" s="3" t="s">
        <v>48</v>
      </c>
      <c r="C6" s="4">
        <v>13</v>
      </c>
      <c r="D6" s="5"/>
      <c r="E6" s="1" t="s">
        <v>42</v>
      </c>
      <c r="F6" s="3" t="s">
        <v>48</v>
      </c>
      <c r="G6" s="4">
        <v>4.8099999999999996</v>
      </c>
      <c r="H6" s="5"/>
      <c r="I6" s="1" t="s">
        <v>286</v>
      </c>
      <c r="J6" s="3" t="s">
        <v>48</v>
      </c>
      <c r="K6" s="3">
        <v>11.48</v>
      </c>
      <c r="L6" s="6"/>
      <c r="M6" s="1" t="s">
        <v>249</v>
      </c>
      <c r="N6" s="3" t="s">
        <v>48</v>
      </c>
      <c r="O6" s="3" t="s">
        <v>287</v>
      </c>
    </row>
    <row r="7" spans="1:15" x14ac:dyDescent="0.25">
      <c r="B7" s="3" t="s">
        <v>46</v>
      </c>
      <c r="C7" s="4">
        <v>12.3</v>
      </c>
      <c r="D7" s="5"/>
      <c r="F7" s="3" t="s">
        <v>46</v>
      </c>
      <c r="G7" s="4">
        <v>5.32</v>
      </c>
      <c r="H7" s="5"/>
      <c r="I7" s="1" t="s">
        <v>247</v>
      </c>
      <c r="J7" s="3" t="s">
        <v>46</v>
      </c>
      <c r="K7" s="3">
        <v>11.35</v>
      </c>
      <c r="L7" s="6"/>
      <c r="N7" s="3" t="s">
        <v>46</v>
      </c>
      <c r="O7" s="3" t="s">
        <v>291</v>
      </c>
    </row>
    <row r="8" spans="1:15" x14ac:dyDescent="0.25">
      <c r="B8" s="3" t="s">
        <v>50</v>
      </c>
      <c r="C8" s="4">
        <v>11.8</v>
      </c>
      <c r="D8" s="5"/>
      <c r="F8" s="3" t="s">
        <v>50</v>
      </c>
      <c r="G8" s="4">
        <v>5.77</v>
      </c>
      <c r="H8" s="5"/>
      <c r="I8" s="7" t="s">
        <v>149</v>
      </c>
      <c r="J8" s="7" t="s">
        <v>50</v>
      </c>
      <c r="K8" s="7">
        <v>11.2</v>
      </c>
      <c r="L8" s="6"/>
      <c r="N8" s="3" t="s">
        <v>50</v>
      </c>
      <c r="O8" s="3" t="s">
        <v>275</v>
      </c>
    </row>
    <row r="9" spans="1:15" x14ac:dyDescent="0.25">
      <c r="B9" s="3" t="s">
        <v>47</v>
      </c>
      <c r="C9" s="4">
        <v>11.59</v>
      </c>
      <c r="D9" s="5"/>
      <c r="F9" s="3" t="s">
        <v>47</v>
      </c>
      <c r="G9" s="4">
        <v>6</v>
      </c>
      <c r="H9" s="5"/>
      <c r="I9" s="1" t="s">
        <v>30</v>
      </c>
      <c r="J9" s="3" t="s">
        <v>47</v>
      </c>
      <c r="K9" s="3">
        <v>13.9</v>
      </c>
      <c r="L9" s="6"/>
      <c r="N9" s="3" t="s">
        <v>47</v>
      </c>
      <c r="O9" s="3" t="s">
        <v>269</v>
      </c>
    </row>
    <row r="10" spans="1:15" x14ac:dyDescent="0.25">
      <c r="B10" s="3" t="s">
        <v>45</v>
      </c>
      <c r="C10" s="4">
        <v>11.4</v>
      </c>
      <c r="D10" s="5"/>
      <c r="F10" s="3" t="s">
        <v>45</v>
      </c>
      <c r="G10" s="4">
        <v>6.42</v>
      </c>
      <c r="H10" s="5"/>
      <c r="J10" s="3" t="s">
        <v>45</v>
      </c>
      <c r="K10" s="3">
        <v>13.6</v>
      </c>
      <c r="L10" s="6"/>
      <c r="N10" s="3" t="s">
        <v>45</v>
      </c>
      <c r="O10" s="3" t="s">
        <v>262</v>
      </c>
    </row>
    <row r="11" spans="1:15" x14ac:dyDescent="0.25">
      <c r="A11" s="1">
        <v>200</v>
      </c>
      <c r="B11" s="3" t="s">
        <v>48</v>
      </c>
      <c r="C11" s="4">
        <v>26.6</v>
      </c>
      <c r="D11" s="5"/>
      <c r="E11" s="1" t="s">
        <v>43</v>
      </c>
      <c r="F11" s="3" t="s">
        <v>48</v>
      </c>
      <c r="G11" s="4">
        <v>9.84</v>
      </c>
      <c r="H11" s="5"/>
      <c r="I11" s="7" t="s">
        <v>122</v>
      </c>
      <c r="J11" s="7" t="s">
        <v>50</v>
      </c>
      <c r="K11" s="7">
        <v>42.81</v>
      </c>
      <c r="L11" s="6"/>
      <c r="M11" s="1" t="s">
        <v>251</v>
      </c>
      <c r="N11" s="3" t="s">
        <v>46</v>
      </c>
      <c r="O11" s="3" t="s">
        <v>281</v>
      </c>
    </row>
    <row r="12" spans="1:15" x14ac:dyDescent="0.25">
      <c r="B12" s="3" t="s">
        <v>46</v>
      </c>
      <c r="C12" s="4">
        <v>24.63</v>
      </c>
      <c r="D12" s="5"/>
      <c r="F12" s="3" t="s">
        <v>46</v>
      </c>
      <c r="G12" s="4">
        <v>10.53</v>
      </c>
      <c r="H12" s="5"/>
      <c r="I12" s="1" t="s">
        <v>20</v>
      </c>
      <c r="J12" s="3" t="s">
        <v>50</v>
      </c>
      <c r="K12" s="3">
        <v>60.23</v>
      </c>
      <c r="L12" s="6"/>
      <c r="M12" s="7"/>
      <c r="N12" s="7" t="s">
        <v>50</v>
      </c>
      <c r="O12" s="3" t="s">
        <v>276</v>
      </c>
    </row>
    <row r="13" spans="1:15" x14ac:dyDescent="0.25">
      <c r="B13" s="3" t="s">
        <v>50</v>
      </c>
      <c r="C13" s="4">
        <v>23.8</v>
      </c>
      <c r="D13" s="5"/>
      <c r="F13" s="9" t="s">
        <v>50</v>
      </c>
      <c r="G13" s="10">
        <v>12.46</v>
      </c>
      <c r="H13" s="5"/>
      <c r="J13" s="3" t="s">
        <v>47</v>
      </c>
      <c r="K13" s="3">
        <v>59.04</v>
      </c>
      <c r="L13" s="6"/>
      <c r="M13" s="7" t="s">
        <v>289</v>
      </c>
      <c r="N13" s="3" t="s">
        <v>50</v>
      </c>
      <c r="O13" s="3" t="s">
        <v>277</v>
      </c>
    </row>
    <row r="14" spans="1:15" x14ac:dyDescent="0.25">
      <c r="B14" s="3" t="s">
        <v>47</v>
      </c>
      <c r="C14" s="4">
        <v>23.57</v>
      </c>
      <c r="D14" s="5"/>
      <c r="F14" s="3" t="s">
        <v>47</v>
      </c>
      <c r="G14" s="4">
        <v>13.01</v>
      </c>
      <c r="H14" s="5"/>
      <c r="J14" s="3" t="s">
        <v>45</v>
      </c>
      <c r="K14" s="3">
        <v>55.24</v>
      </c>
      <c r="L14" s="6"/>
      <c r="N14" s="3" t="s">
        <v>47</v>
      </c>
      <c r="O14" s="3" t="s">
        <v>270</v>
      </c>
    </row>
    <row r="15" spans="1:15" x14ac:dyDescent="0.25">
      <c r="B15" s="3" t="s">
        <v>45</v>
      </c>
      <c r="C15" s="4">
        <v>22.59</v>
      </c>
      <c r="D15" s="5"/>
      <c r="F15" s="3" t="s">
        <v>45</v>
      </c>
      <c r="G15" s="4">
        <v>13.25</v>
      </c>
      <c r="H15" s="5"/>
      <c r="I15" s="7" t="s">
        <v>204</v>
      </c>
      <c r="J15" s="7" t="s">
        <v>50</v>
      </c>
      <c r="K15" s="7" t="s">
        <v>274</v>
      </c>
      <c r="L15" s="6"/>
      <c r="N15" s="3" t="s">
        <v>45</v>
      </c>
      <c r="O15" s="3" t="s">
        <v>263</v>
      </c>
    </row>
    <row r="16" spans="1:15" x14ac:dyDescent="0.25">
      <c r="A16" s="1">
        <v>300</v>
      </c>
      <c r="B16" s="3" t="s">
        <v>46</v>
      </c>
      <c r="C16" s="4">
        <v>42.67</v>
      </c>
      <c r="D16" s="5"/>
      <c r="E16" s="1" t="s">
        <v>44</v>
      </c>
      <c r="F16" s="1" t="s">
        <v>48</v>
      </c>
      <c r="G16" s="8">
        <v>0</v>
      </c>
      <c r="H16" s="5"/>
      <c r="J16" s="7" t="s">
        <v>47</v>
      </c>
      <c r="K16" s="3" t="s">
        <v>268</v>
      </c>
      <c r="L16" s="6"/>
      <c r="M16" s="1" t="s">
        <v>246</v>
      </c>
      <c r="N16" s="3" t="s">
        <v>48</v>
      </c>
      <c r="O16" s="3" t="s">
        <v>288</v>
      </c>
    </row>
    <row r="17" spans="1:15" x14ac:dyDescent="0.25">
      <c r="B17" s="3" t="s">
        <v>50</v>
      </c>
      <c r="C17" s="4">
        <v>39.200000000000003</v>
      </c>
      <c r="D17" s="5"/>
      <c r="F17" s="3" t="s">
        <v>46</v>
      </c>
      <c r="G17" s="4">
        <v>2.5099999999999998</v>
      </c>
      <c r="H17" s="5"/>
      <c r="I17" s="1" t="s">
        <v>250</v>
      </c>
      <c r="J17" s="5" t="s">
        <v>50</v>
      </c>
      <c r="K17" s="5"/>
      <c r="L17" s="6"/>
      <c r="N17" s="3" t="s">
        <v>46</v>
      </c>
      <c r="O17" s="3" t="s">
        <v>282</v>
      </c>
    </row>
    <row r="18" spans="1:15" x14ac:dyDescent="0.25">
      <c r="A18" s="1">
        <v>400</v>
      </c>
      <c r="B18" s="5" t="s">
        <v>46</v>
      </c>
      <c r="C18" s="6"/>
      <c r="D18" s="5"/>
      <c r="F18" s="3" t="s">
        <v>50</v>
      </c>
      <c r="G18" s="4">
        <v>3.2</v>
      </c>
      <c r="H18" s="5"/>
      <c r="J18" s="1" t="s">
        <v>47</v>
      </c>
      <c r="K18" s="1" t="s">
        <v>267</v>
      </c>
      <c r="L18" s="6"/>
      <c r="N18" s="3" t="s">
        <v>50</v>
      </c>
      <c r="O18" s="3" t="s">
        <v>278</v>
      </c>
    </row>
    <row r="19" spans="1:15" x14ac:dyDescent="0.25">
      <c r="B19" s="3" t="s">
        <v>50</v>
      </c>
      <c r="C19" s="4">
        <v>55</v>
      </c>
      <c r="D19" s="5"/>
      <c r="F19" s="3" t="s">
        <v>47</v>
      </c>
      <c r="G19" s="4">
        <v>3.71</v>
      </c>
      <c r="H19" s="5"/>
      <c r="J19" s="3" t="s">
        <v>45</v>
      </c>
      <c r="K19" s="3" t="s">
        <v>261</v>
      </c>
      <c r="L19" s="6"/>
      <c r="N19" s="3" t="s">
        <v>47</v>
      </c>
      <c r="O19" s="3" t="s">
        <v>271</v>
      </c>
    </row>
    <row r="20" spans="1:15" x14ac:dyDescent="0.25">
      <c r="B20" s="3" t="s">
        <v>47</v>
      </c>
      <c r="C20" s="4">
        <v>53.8</v>
      </c>
      <c r="D20" s="5"/>
      <c r="F20" s="3" t="s">
        <v>45</v>
      </c>
      <c r="G20" s="4">
        <v>4.05</v>
      </c>
      <c r="H20" s="5"/>
      <c r="I20" s="1" t="s">
        <v>252</v>
      </c>
      <c r="J20" s="5" t="s">
        <v>47</v>
      </c>
      <c r="K20" s="5"/>
      <c r="L20" s="6"/>
      <c r="M20" s="5"/>
      <c r="N20" s="5"/>
      <c r="O20" s="5"/>
    </row>
    <row r="21" spans="1:15" x14ac:dyDescent="0.25">
      <c r="B21" s="3" t="s">
        <v>45</v>
      </c>
      <c r="C21" s="4">
        <v>50.71</v>
      </c>
      <c r="D21" s="5"/>
      <c r="E21" s="7" t="s">
        <v>222</v>
      </c>
      <c r="F21" s="3" t="s">
        <v>48</v>
      </c>
      <c r="G21" s="4">
        <v>23.32</v>
      </c>
      <c r="H21" s="5"/>
      <c r="J21" s="3" t="s">
        <v>45</v>
      </c>
      <c r="K21" s="3" t="s">
        <v>292</v>
      </c>
      <c r="L21" s="6"/>
      <c r="M21" s="1" t="s">
        <v>253</v>
      </c>
      <c r="N21" s="3" t="s">
        <v>48</v>
      </c>
      <c r="O21" s="3">
        <v>2366</v>
      </c>
    </row>
    <row r="22" spans="1:15" x14ac:dyDescent="0.25">
      <c r="A22" s="1">
        <v>800</v>
      </c>
      <c r="B22" s="3" t="s">
        <v>48</v>
      </c>
      <c r="C22" s="4" t="s">
        <v>283</v>
      </c>
      <c r="D22" s="5"/>
      <c r="E22" s="7" t="s">
        <v>170</v>
      </c>
      <c r="F22" s="3" t="s">
        <v>46</v>
      </c>
      <c r="G22" s="4">
        <v>34.36</v>
      </c>
      <c r="H22" s="5"/>
      <c r="L22" s="6"/>
      <c r="N22" s="3" t="s">
        <v>46</v>
      </c>
      <c r="O22" s="3">
        <v>3121</v>
      </c>
    </row>
    <row r="23" spans="1:15" x14ac:dyDescent="0.25">
      <c r="B23" s="3" t="s">
        <v>46</v>
      </c>
      <c r="C23" s="4" t="s">
        <v>279</v>
      </c>
      <c r="D23" s="5"/>
      <c r="E23" s="7"/>
      <c r="F23" s="3" t="s">
        <v>50</v>
      </c>
      <c r="G23" s="4">
        <v>44.34</v>
      </c>
      <c r="H23" s="5"/>
      <c r="L23" s="6"/>
      <c r="N23" s="3" t="s">
        <v>50</v>
      </c>
      <c r="O23" s="3">
        <v>3582</v>
      </c>
    </row>
    <row r="24" spans="1:15" x14ac:dyDescent="0.25">
      <c r="B24" s="3" t="s">
        <v>50</v>
      </c>
      <c r="C24" s="4" t="s">
        <v>272</v>
      </c>
      <c r="D24" s="5"/>
      <c r="E24" s="7"/>
      <c r="F24" s="3" t="s">
        <v>47</v>
      </c>
      <c r="G24" s="4">
        <v>45.26</v>
      </c>
      <c r="H24" s="5"/>
      <c r="L24" s="6"/>
      <c r="N24" s="3" t="s">
        <v>47</v>
      </c>
      <c r="O24" s="3">
        <v>3885</v>
      </c>
    </row>
    <row r="25" spans="1:15" x14ac:dyDescent="0.25">
      <c r="B25" s="3" t="s">
        <v>47</v>
      </c>
      <c r="C25" s="4" t="s">
        <v>264</v>
      </c>
      <c r="D25" s="5"/>
      <c r="E25" s="7"/>
      <c r="F25" s="3" t="s">
        <v>45</v>
      </c>
      <c r="G25" s="4">
        <v>67.48</v>
      </c>
      <c r="H25" s="5"/>
      <c r="L25" s="6"/>
      <c r="N25" s="3" t="s">
        <v>45</v>
      </c>
      <c r="O25" s="3">
        <v>4309</v>
      </c>
    </row>
    <row r="26" spans="1:15" x14ac:dyDescent="0.25">
      <c r="B26" s="3" t="s">
        <v>45</v>
      </c>
      <c r="C26" s="4" t="s">
        <v>256</v>
      </c>
      <c r="D26" s="5"/>
      <c r="E26" s="7" t="s">
        <v>171</v>
      </c>
      <c r="F26" s="3" t="s">
        <v>48</v>
      </c>
      <c r="G26" s="4">
        <v>31.44</v>
      </c>
      <c r="H26" s="5"/>
      <c r="L26" s="6"/>
      <c r="M26" s="1" t="s">
        <v>254</v>
      </c>
      <c r="N26" s="3" t="s">
        <v>50</v>
      </c>
      <c r="O26" s="3">
        <v>5051</v>
      </c>
    </row>
    <row r="27" spans="1:15" x14ac:dyDescent="0.25">
      <c r="A27" s="5"/>
      <c r="B27" s="5"/>
      <c r="C27" s="6"/>
      <c r="D27" s="5"/>
      <c r="E27" s="7"/>
      <c r="F27" s="3" t="s">
        <v>46</v>
      </c>
      <c r="G27" s="4">
        <v>48.59</v>
      </c>
      <c r="H27" s="5"/>
      <c r="L27" s="6"/>
      <c r="N27" s="3" t="s">
        <v>47</v>
      </c>
      <c r="O27" s="3">
        <v>5687</v>
      </c>
    </row>
    <row r="28" spans="1:15" x14ac:dyDescent="0.25">
      <c r="A28" s="7">
        <v>1200</v>
      </c>
      <c r="B28" s="7" t="s">
        <v>48</v>
      </c>
      <c r="C28" s="11" t="s">
        <v>285</v>
      </c>
      <c r="D28" s="5"/>
      <c r="E28" s="7"/>
      <c r="F28" s="3" t="s">
        <v>50</v>
      </c>
      <c r="G28" s="4">
        <v>55.98</v>
      </c>
      <c r="H28" s="5"/>
      <c r="L28" s="6"/>
      <c r="N28" s="3" t="s">
        <v>45</v>
      </c>
      <c r="O28" s="3">
        <v>5687</v>
      </c>
    </row>
    <row r="29" spans="1:15" x14ac:dyDescent="0.25">
      <c r="A29" s="1">
        <v>1500</v>
      </c>
      <c r="B29" s="3" t="s">
        <v>48</v>
      </c>
      <c r="C29" s="4" t="s">
        <v>284</v>
      </c>
      <c r="D29" s="5"/>
      <c r="E29" s="7" t="s">
        <v>176</v>
      </c>
      <c r="F29" s="3" t="s">
        <v>47</v>
      </c>
      <c r="G29" s="4">
        <v>61.77</v>
      </c>
      <c r="H29" s="5"/>
      <c r="L29" s="6"/>
    </row>
    <row r="30" spans="1:15" x14ac:dyDescent="0.25">
      <c r="B30" s="3" t="s">
        <v>46</v>
      </c>
      <c r="C30" s="4" t="s">
        <v>280</v>
      </c>
      <c r="D30" s="5"/>
      <c r="E30" s="7"/>
      <c r="F30" s="3" t="s">
        <v>45</v>
      </c>
      <c r="G30" s="4">
        <v>67.58</v>
      </c>
      <c r="L30" s="6"/>
    </row>
    <row r="31" spans="1:15" x14ac:dyDescent="0.25">
      <c r="B31" s="3" t="s">
        <v>50</v>
      </c>
      <c r="C31" s="4" t="s">
        <v>273</v>
      </c>
      <c r="D31" s="5"/>
      <c r="E31" s="7" t="s">
        <v>174</v>
      </c>
      <c r="F31" s="3" t="s">
        <v>48</v>
      </c>
      <c r="G31" s="4">
        <v>28.82</v>
      </c>
      <c r="L31" s="6"/>
    </row>
    <row r="32" spans="1:15" x14ac:dyDescent="0.25">
      <c r="B32" s="3" t="s">
        <v>47</v>
      </c>
      <c r="C32" s="4" t="s">
        <v>265</v>
      </c>
      <c r="D32" s="5"/>
      <c r="E32" s="7" t="s">
        <v>172</v>
      </c>
      <c r="F32" s="3" t="s">
        <v>46</v>
      </c>
      <c r="G32" s="4">
        <v>32.99</v>
      </c>
      <c r="L32" s="6"/>
    </row>
    <row r="33" spans="1:12" x14ac:dyDescent="0.25">
      <c r="B33" s="3" t="s">
        <v>45</v>
      </c>
      <c r="C33" s="4" t="s">
        <v>257</v>
      </c>
      <c r="D33" s="5"/>
      <c r="E33" s="7"/>
      <c r="F33" s="3" t="s">
        <v>50</v>
      </c>
      <c r="G33" s="4">
        <v>50.39</v>
      </c>
      <c r="L33" s="6"/>
    </row>
    <row r="34" spans="1:12" x14ac:dyDescent="0.25">
      <c r="A34" s="1" t="s">
        <v>255</v>
      </c>
      <c r="B34" s="1" t="s">
        <v>46</v>
      </c>
      <c r="D34" s="5"/>
      <c r="E34" s="7" t="s">
        <v>175</v>
      </c>
      <c r="F34" s="3" t="s">
        <v>47</v>
      </c>
      <c r="G34" s="4">
        <v>46.04</v>
      </c>
      <c r="L34" s="6"/>
    </row>
    <row r="35" spans="1:12" x14ac:dyDescent="0.25">
      <c r="B35" s="1" t="s">
        <v>50</v>
      </c>
      <c r="D35" s="5"/>
      <c r="E35" s="7"/>
      <c r="F35" s="3" t="s">
        <v>45</v>
      </c>
      <c r="G35" s="4">
        <v>57.19</v>
      </c>
      <c r="L35" s="6"/>
    </row>
    <row r="36" spans="1:12" x14ac:dyDescent="0.25">
      <c r="B36" s="1" t="s">
        <v>47</v>
      </c>
      <c r="D36" s="5"/>
      <c r="E36" s="7" t="s">
        <v>173</v>
      </c>
      <c r="F36" s="3" t="s">
        <v>48</v>
      </c>
      <c r="G36" s="4">
        <v>9.66</v>
      </c>
      <c r="L36" s="6"/>
    </row>
    <row r="37" spans="1:12" x14ac:dyDescent="0.25">
      <c r="B37" s="3" t="s">
        <v>45</v>
      </c>
      <c r="C37" s="4" t="s">
        <v>258</v>
      </c>
      <c r="D37" s="5"/>
      <c r="E37" s="7" t="s">
        <v>168</v>
      </c>
      <c r="F37" s="3" t="s">
        <v>46</v>
      </c>
      <c r="G37" s="4">
        <v>12.03</v>
      </c>
      <c r="L37" s="6"/>
    </row>
    <row r="38" spans="1:12" x14ac:dyDescent="0.25">
      <c r="A38" s="1">
        <v>3000</v>
      </c>
      <c r="B38" s="1" t="s">
        <v>46</v>
      </c>
      <c r="C38" s="8">
        <v>0</v>
      </c>
      <c r="D38" s="5"/>
      <c r="E38" s="7"/>
      <c r="F38" s="3" t="s">
        <v>50</v>
      </c>
      <c r="G38" s="4">
        <v>14.04</v>
      </c>
      <c r="L38" s="6"/>
    </row>
    <row r="39" spans="1:12" x14ac:dyDescent="0.25">
      <c r="B39" s="3" t="s">
        <v>50</v>
      </c>
      <c r="C39" s="4" t="s">
        <v>357</v>
      </c>
      <c r="D39" s="5"/>
      <c r="E39" s="7" t="s">
        <v>169</v>
      </c>
      <c r="F39" s="3" t="s">
        <v>47</v>
      </c>
      <c r="G39" s="4">
        <v>15.48</v>
      </c>
      <c r="L39" s="6"/>
    </row>
    <row r="40" spans="1:12" x14ac:dyDescent="0.25">
      <c r="B40" s="3" t="s">
        <v>47</v>
      </c>
      <c r="C40" s="4" t="s">
        <v>358</v>
      </c>
      <c r="D40" s="5"/>
      <c r="E40" s="7"/>
      <c r="F40" s="3" t="s">
        <v>45</v>
      </c>
      <c r="G40" s="4">
        <v>18.989999999999998</v>
      </c>
      <c r="L40" s="6"/>
    </row>
    <row r="41" spans="1:12" x14ac:dyDescent="0.25">
      <c r="B41" s="3" t="s">
        <v>45</v>
      </c>
      <c r="C41" s="4" t="s">
        <v>359</v>
      </c>
      <c r="D41" s="5"/>
    </row>
    <row r="42" spans="1:12" x14ac:dyDescent="0.25">
      <c r="A42" s="1">
        <v>5000</v>
      </c>
      <c r="B42" s="3" t="s">
        <v>47</v>
      </c>
      <c r="C42" s="4" t="s">
        <v>266</v>
      </c>
      <c r="D42" s="5"/>
    </row>
    <row r="43" spans="1:12" x14ac:dyDescent="0.25">
      <c r="B43" s="3" t="s">
        <v>45</v>
      </c>
      <c r="C43" s="4" t="s">
        <v>259</v>
      </c>
      <c r="D43" s="5"/>
    </row>
    <row r="44" spans="1:12" x14ac:dyDescent="0.25">
      <c r="A44" s="1">
        <v>10000</v>
      </c>
      <c r="B44" s="1" t="s">
        <v>47</v>
      </c>
      <c r="C44" s="8">
        <v>0</v>
      </c>
      <c r="D44" s="5"/>
    </row>
    <row r="45" spans="1:12" x14ac:dyDescent="0.25">
      <c r="B45" s="3" t="s">
        <v>45</v>
      </c>
      <c r="C45" s="4" t="s">
        <v>260</v>
      </c>
      <c r="D45" s="5"/>
    </row>
    <row r="156" spans="10:10" x14ac:dyDescent="0.25">
      <c r="J156" s="1" t="str">
        <f>IF(AND(A156=100, OR(AND(D156='club records'!B6, E156&lt;='club records'!C6), AND(D156='club records'!B7, E156&lt;='club records'!C7), AND(D156='club records'!B8, E156&lt;='club records'!C8), AND(D156='club records'!B9, E156&lt;='club records'!C9), AND(D156='club records'!B10, E156&lt;='club records'!C10))),"CR"," ")</f>
        <v xml:space="preserve"> 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W-2018</vt:lpstr>
      <vt:lpstr>club records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2000513</dc:creator>
  <cp:lastModifiedBy>2000513</cp:lastModifiedBy>
  <dcterms:created xsi:type="dcterms:W3CDTF">2017-04-22T19:16:39Z</dcterms:created>
  <dcterms:modified xsi:type="dcterms:W3CDTF">2019-07-06T15:41:57Z</dcterms:modified>
</cp:coreProperties>
</file>