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All W-2018" sheetId="4" r:id="rId1"/>
    <sheet name="Sheet2" sheetId="7" state="hidden" r:id="rId2"/>
    <sheet name="Sheet1" sheetId="6" state="hidden" r:id="rId3"/>
    <sheet name="club records" sheetId="5" state="hidden" r:id="rId4"/>
  </sheets>
  <definedNames>
    <definedName name="_xlnm._FilterDatabase" localSheetId="0" hidden="1">'All W-2018'!$A$2:$XDN$487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69" i="4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69" l="1"/>
  <c r="J323"/>
  <c r="J144"/>
  <c r="J241"/>
  <c r="J41"/>
  <c r="J321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15" l="1"/>
  <c r="J40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17" l="1"/>
  <c r="J314"/>
  <c r="J257"/>
  <c r="J421"/>
  <c r="J379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 l="1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 l="1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19" l="1"/>
  <c r="J92"/>
  <c r="J400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435" l="1"/>
  <c r="J331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 l="1"/>
  <c r="J98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 l="1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J118" l="1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339" l="1"/>
  <c r="J203"/>
  <c r="AY330" l="1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 l="1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 l="1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299" l="1"/>
  <c r="J393"/>
  <c r="J377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 l="1"/>
  <c r="AY391" l="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 l="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141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121" l="1"/>
  <c r="J302"/>
  <c r="J236"/>
  <c r="J476"/>
  <c r="J454"/>
  <c r="J288"/>
  <c r="J427"/>
  <c r="J204"/>
  <c r="J424"/>
  <c r="J420"/>
  <c r="J416"/>
  <c r="J268"/>
  <c r="J259"/>
  <c r="J252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441" l="1"/>
  <c r="J373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 l="1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217" l="1"/>
  <c r="J430"/>
  <c r="J455"/>
  <c r="AY375" l="1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5" l="1"/>
  <c r="J375"/>
  <c r="J397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295" l="1"/>
  <c r="J450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 l="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 l="1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196" l="1"/>
  <c r="J436"/>
  <c r="J437"/>
  <c r="J33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15" l="1"/>
  <c r="J366"/>
  <c r="J280"/>
  <c r="J344"/>
  <c r="J343"/>
  <c r="J327"/>
  <c r="J347"/>
  <c r="J342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 l="1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264" l="1"/>
  <c r="J286"/>
  <c r="J307"/>
  <c r="J119"/>
  <c r="J142"/>
  <c r="J107"/>
  <c r="J65"/>
  <c r="J44"/>
  <c r="J212"/>
  <c r="J206"/>
  <c r="J209"/>
  <c r="J190"/>
  <c r="J149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186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110" l="1"/>
  <c r="J15"/>
  <c r="J22"/>
  <c r="J112"/>
  <c r="J17"/>
  <c r="J113"/>
  <c r="J84"/>
  <c r="J24"/>
  <c r="J6"/>
  <c r="AY477" l="1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77" l="1"/>
  <c r="J470"/>
  <c r="J452"/>
  <c r="J463"/>
  <c r="J405"/>
  <c r="J392"/>
  <c r="J456"/>
  <c r="J432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99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14" l="1"/>
  <c r="J276"/>
  <c r="J164"/>
  <c r="J386"/>
  <c r="J159"/>
  <c r="AY311" l="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311" l="1"/>
  <c r="J473"/>
  <c r="J91"/>
  <c r="J433"/>
  <c r="J242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00" l="1"/>
  <c r="J293"/>
  <c r="J289"/>
  <c r="J319"/>
  <c r="J296"/>
  <c r="J266"/>
  <c r="J309"/>
  <c r="J255"/>
  <c r="J294"/>
  <c r="J368"/>
  <c r="J357"/>
  <c r="J358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 l="1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82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34" l="1"/>
  <c r="J5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 l="1"/>
  <c r="S422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T422"/>
  <c r="R422"/>
  <c r="Q422"/>
  <c r="P422"/>
  <c r="O422"/>
  <c r="N422"/>
  <c r="M422"/>
  <c r="L422"/>
  <c r="K422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188" l="1"/>
  <c r="J422"/>
  <c r="J396"/>
  <c r="J372"/>
  <c r="J139" l="1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94"/>
  <c r="J95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104" l="1"/>
  <c r="J66"/>
  <c r="J45"/>
  <c r="J67"/>
  <c r="AY198" l="1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8" l="1"/>
  <c r="J197"/>
  <c r="J205"/>
  <c r="J219"/>
  <c r="J207"/>
  <c r="J218"/>
  <c r="J237"/>
  <c r="J231"/>
  <c r="J199"/>
  <c r="J192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75" l="1"/>
  <c r="J263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42" l="1"/>
  <c r="J137"/>
  <c r="J68"/>
  <c r="J46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AC389"/>
  <c r="AD389"/>
  <c r="AE389"/>
  <c r="AF389"/>
  <c r="AG389"/>
  <c r="AH389"/>
  <c r="AI389"/>
  <c r="AJ389"/>
  <c r="AK389"/>
  <c r="AL389"/>
  <c r="AM389"/>
  <c r="AN389"/>
  <c r="AO389"/>
  <c r="AP389"/>
  <c r="AQ389"/>
  <c r="AR389"/>
  <c r="AS389"/>
  <c r="AT389"/>
  <c r="AU389"/>
  <c r="AV389"/>
  <c r="AW389"/>
  <c r="AX389"/>
  <c r="AY38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AM402"/>
  <c r="AN402"/>
  <c r="AO402"/>
  <c r="AP402"/>
  <c r="AQ402"/>
  <c r="AR402"/>
  <c r="AS402"/>
  <c r="AT402"/>
  <c r="AU402"/>
  <c r="AV402"/>
  <c r="AW402"/>
  <c r="AX402"/>
  <c r="AY402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K398"/>
  <c r="L398"/>
  <c r="M398"/>
  <c r="N398"/>
  <c r="O398"/>
  <c r="P398"/>
  <c r="Q398"/>
  <c r="R398"/>
  <c r="S398"/>
  <c r="T398"/>
  <c r="U398"/>
  <c r="V398"/>
  <c r="W398"/>
  <c r="X398"/>
  <c r="Y398"/>
  <c r="Z398"/>
  <c r="AA398"/>
  <c r="AB398"/>
  <c r="AC398"/>
  <c r="AD398"/>
  <c r="AE398"/>
  <c r="AF398"/>
  <c r="AG398"/>
  <c r="AH398"/>
  <c r="AI398"/>
  <c r="AJ398"/>
  <c r="AK398"/>
  <c r="AL398"/>
  <c r="AM398"/>
  <c r="AN398"/>
  <c r="AO398"/>
  <c r="AP398"/>
  <c r="AQ398"/>
  <c r="AR398"/>
  <c r="AS398"/>
  <c r="AT398"/>
  <c r="AU398"/>
  <c r="AV398"/>
  <c r="AW398"/>
  <c r="AX398"/>
  <c r="AY398"/>
  <c r="J458" l="1"/>
  <c r="J402"/>
  <c r="J350"/>
  <c r="J485"/>
  <c r="J469"/>
  <c r="J468"/>
  <c r="J429"/>
  <c r="J398"/>
  <c r="J399"/>
  <c r="J389"/>
  <c r="AY409" l="1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409" l="1"/>
  <c r="J305"/>
  <c r="J363"/>
  <c r="J356"/>
  <c r="J478"/>
  <c r="J227"/>
  <c r="J228"/>
  <c r="J308"/>
  <c r="J449"/>
  <c r="J234"/>
  <c r="J239"/>
  <c r="J136"/>
  <c r="J320"/>
  <c r="J168"/>
  <c r="J258"/>
  <c r="J157"/>
  <c r="J287"/>
  <c r="J247"/>
  <c r="J105"/>
  <c r="J153"/>
  <c r="J283"/>
  <c r="J486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 l="1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131"/>
  <c r="J238" l="1"/>
  <c r="J223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72"/>
  <c r="J70"/>
  <c r="J69"/>
  <c r="J79"/>
  <c r="J77"/>
  <c r="J81"/>
  <c r="J80"/>
  <c r="J111" l="1"/>
  <c r="J158"/>
  <c r="J115"/>
  <c r="J163"/>
  <c r="J170"/>
  <c r="J160"/>
  <c r="J171"/>
  <c r="AY387" l="1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189" l="1"/>
  <c r="J260"/>
  <c r="J387"/>
  <c r="J108"/>
  <c r="J173"/>
  <c r="J418"/>
  <c r="J404"/>
  <c r="J256"/>
  <c r="J336"/>
  <c r="J175"/>
  <c r="J172"/>
  <c r="J177"/>
  <c r="J176"/>
  <c r="J434"/>
  <c r="J285"/>
  <c r="J202"/>
  <c r="J13"/>
  <c r="J12"/>
  <c r="J183"/>
  <c r="J31"/>
  <c r="J291"/>
  <c r="J272"/>
  <c r="J408"/>
  <c r="J271"/>
  <c r="J290"/>
  <c r="J200"/>
  <c r="J220"/>
  <c r="J267"/>
  <c r="J184"/>
  <c r="J182"/>
  <c r="J181"/>
  <c r="J180"/>
  <c r="J221"/>
  <c r="J313"/>
  <c r="J316"/>
  <c r="J78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4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88"/>
  <c r="J86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85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6" l="1"/>
  <c r="J83"/>
  <c r="J75"/>
  <c r="J318"/>
  <c r="J90"/>
  <c r="J93"/>
  <c r="J32"/>
  <c r="J21"/>
  <c r="J36"/>
  <c r="J23"/>
  <c r="J33"/>
  <c r="J35"/>
  <c r="J230"/>
  <c r="J216"/>
  <c r="J374"/>
  <c r="J224"/>
  <c r="J225"/>
  <c r="J226"/>
  <c r="J229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 l="1"/>
  <c r="J303"/>
  <c r="AY116" l="1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26"/>
  <c r="J129"/>
  <c r="J138"/>
  <c r="J122"/>
  <c r="J123"/>
  <c r="J124"/>
  <c r="J125"/>
  <c r="J127"/>
  <c r="J128"/>
  <c r="J130"/>
  <c r="J134"/>
  <c r="J14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116" l="1"/>
  <c r="J152"/>
  <c r="J251"/>
  <c r="J250"/>
  <c r="J56"/>
  <c r="J50"/>
  <c r="J148"/>
  <c r="J156"/>
  <c r="J150"/>
  <c r="J146"/>
  <c r="J244"/>
  <c r="J246"/>
  <c r="J248"/>
  <c r="J154"/>
  <c r="J155"/>
  <c r="J30"/>
  <c r="J253"/>
  <c r="J55"/>
  <c r="J48"/>
  <c r="J49"/>
  <c r="J54"/>
  <c r="J47"/>
  <c r="J62"/>
  <c r="J61"/>
  <c r="J58"/>
  <c r="J63"/>
  <c r="J51"/>
  <c r="J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57" l="1"/>
  <c r="J59"/>
  <c r="J298"/>
  <c r="J292"/>
  <c r="J10"/>
  <c r="J9"/>
  <c r="J4"/>
  <c r="J354"/>
  <c r="J7"/>
  <c r="J297"/>
  <c r="J8"/>
  <c r="J2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E472"/>
  <c r="AD472"/>
  <c r="AC472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K277"/>
  <c r="J475" l="1"/>
  <c r="J270"/>
  <c r="J467"/>
  <c r="J383"/>
  <c r="J474"/>
  <c r="J87"/>
  <c r="J385"/>
  <c r="J243"/>
  <c r="J359"/>
  <c r="J351"/>
  <c r="J278"/>
  <c r="J334"/>
  <c r="J466"/>
  <c r="J169"/>
  <c r="J380"/>
  <c r="J151"/>
  <c r="J333"/>
  <c r="J411"/>
  <c r="J381"/>
  <c r="J120"/>
  <c r="J147"/>
  <c r="J322"/>
  <c r="J451"/>
  <c r="J401"/>
  <c r="J362"/>
  <c r="J310"/>
  <c r="J367"/>
  <c r="J384"/>
  <c r="J135"/>
  <c r="J471"/>
  <c r="J461"/>
  <c r="J423"/>
  <c r="J472"/>
  <c r="J143"/>
  <c r="J457"/>
  <c r="J312"/>
  <c r="J410"/>
  <c r="J161"/>
  <c r="J361"/>
  <c r="J353"/>
  <c r="J14"/>
  <c r="J261"/>
  <c r="J419"/>
  <c r="J326"/>
  <c r="J265"/>
  <c r="J273"/>
  <c r="J340"/>
  <c r="J338"/>
  <c r="J282"/>
  <c r="J346"/>
  <c r="J443"/>
  <c r="AY277"/>
  <c r="AX277"/>
  <c r="AW277"/>
  <c r="AV277" l="1"/>
  <c r="AS277"/>
  <c r="AT277"/>
  <c r="AU277"/>
  <c r="AO277"/>
  <c r="AR277"/>
  <c r="AQ277"/>
  <c r="AP277"/>
  <c r="AN277"/>
  <c r="AM277"/>
  <c r="AL277"/>
  <c r="AK277"/>
  <c r="AJ277"/>
  <c r="AI277" l="1"/>
  <c r="AH277"/>
  <c r="AG277"/>
  <c r="AF277"/>
  <c r="AE277"/>
  <c r="AD277"/>
  <c r="AC277"/>
  <c r="AB277"/>
  <c r="Z277"/>
  <c r="AA277"/>
  <c r="Y277"/>
  <c r="X277"/>
  <c r="W277"/>
  <c r="V277" l="1"/>
  <c r="U277"/>
  <c r="T277"/>
  <c r="S277"/>
  <c r="R277"/>
  <c r="Q277"/>
  <c r="P277" l="1"/>
  <c r="O277"/>
  <c r="N277"/>
  <c r="M277"/>
  <c r="L277"/>
  <c r="J156" i="5"/>
  <c r="J277" i="4" l="1"/>
</calcChain>
</file>

<file path=xl/sharedStrings.xml><?xml version="1.0" encoding="utf-8"?>
<sst xmlns="http://schemas.openxmlformats.org/spreadsheetml/2006/main" count="3524" uniqueCount="561">
  <si>
    <t>Craig</t>
  </si>
  <si>
    <t>McDonald</t>
  </si>
  <si>
    <t>Cameron</t>
  </si>
  <si>
    <t>Robertson</t>
  </si>
  <si>
    <t>Ellie</t>
  </si>
  <si>
    <t>Lauren</t>
  </si>
  <si>
    <t>Lam</t>
  </si>
  <si>
    <t>Emily</t>
  </si>
  <si>
    <t>Dudgeon</t>
  </si>
  <si>
    <t>Hannah</t>
  </si>
  <si>
    <t>Alison</t>
  </si>
  <si>
    <t>Broadhurst</t>
  </si>
  <si>
    <t>Catherine</t>
  </si>
  <si>
    <t>Ferry</t>
  </si>
  <si>
    <t>Sarah</t>
  </si>
  <si>
    <t>Catriona</t>
  </si>
  <si>
    <t>Pennet</t>
  </si>
  <si>
    <t>Laura</t>
  </si>
  <si>
    <t>400H</t>
  </si>
  <si>
    <t>Isla</t>
  </si>
  <si>
    <t>Gillian</t>
  </si>
  <si>
    <t>Cooke</t>
  </si>
  <si>
    <t>Paula</t>
  </si>
  <si>
    <t>Gass</t>
  </si>
  <si>
    <t>Burns</t>
  </si>
  <si>
    <t>Olivia</t>
  </si>
  <si>
    <t>Emma</t>
  </si>
  <si>
    <t>100H</t>
  </si>
  <si>
    <t>Katie</t>
  </si>
  <si>
    <t>Lynsey</t>
  </si>
  <si>
    <t>Sharp</t>
  </si>
  <si>
    <t>Johnson</t>
  </si>
  <si>
    <t>Charlotte</t>
  </si>
  <si>
    <t>Scott-Pearce</t>
  </si>
  <si>
    <t>Taylor</t>
  </si>
  <si>
    <t>Kirsten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</si>
  <si>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</si>
  <si>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</si>
  <si>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</si>
  <si>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</si>
  <si>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</si>
  <si>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</si>
  <si>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</si>
  <si>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</si>
  <si>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Reville</t>
  </si>
  <si>
    <t>U17</t>
  </si>
  <si>
    <t>Malone</t>
  </si>
  <si>
    <t xml:space="preserve">Abigail </t>
  </si>
  <si>
    <t>Davison</t>
  </si>
  <si>
    <t>Susanne</t>
  </si>
  <si>
    <t>Anderson</t>
  </si>
  <si>
    <t>Anna</t>
  </si>
  <si>
    <t>Widdowson</t>
  </si>
  <si>
    <t>Alice</t>
  </si>
  <si>
    <t>Ball</t>
  </si>
  <si>
    <t>Esther</t>
  </si>
  <si>
    <t>Watson</t>
  </si>
  <si>
    <t>Josie</t>
  </si>
  <si>
    <t>Lily</t>
  </si>
  <si>
    <t>Ruby</t>
  </si>
  <si>
    <t>Renton</t>
  </si>
  <si>
    <t>Swan</t>
  </si>
  <si>
    <t>Arrundale</t>
  </si>
  <si>
    <t>Sophie</t>
  </si>
  <si>
    <t>Holmes</t>
  </si>
  <si>
    <t>Mariem</t>
  </si>
  <si>
    <t>Alannah</t>
  </si>
  <si>
    <t>Macaulay Orr</t>
  </si>
  <si>
    <t>Connie</t>
  </si>
  <si>
    <t>Roxburgh</t>
  </si>
  <si>
    <t>Canning</t>
  </si>
  <si>
    <t>Holly</t>
  </si>
  <si>
    <t>McArthur</t>
  </si>
  <si>
    <t>Carolyn</t>
  </si>
  <si>
    <t>Jessica</t>
  </si>
  <si>
    <t>Little</t>
  </si>
  <si>
    <t>Maddie</t>
  </si>
  <si>
    <t>Wilson</t>
  </si>
  <si>
    <t>Tallulah</t>
  </si>
  <si>
    <t>McMorris</t>
  </si>
  <si>
    <t>Kyna</t>
  </si>
  <si>
    <t>Forbes</t>
  </si>
  <si>
    <t>Amy</t>
  </si>
  <si>
    <t>Chambers</t>
  </si>
  <si>
    <t>Skye</t>
  </si>
  <si>
    <t>Waugh</t>
  </si>
  <si>
    <t>Molly</t>
  </si>
  <si>
    <t>Christabel</t>
  </si>
  <si>
    <t>Antwi</t>
  </si>
  <si>
    <t>Niamh</t>
  </si>
  <si>
    <t>Edgar</t>
  </si>
  <si>
    <t>Annabelle</t>
  </si>
  <si>
    <t>Eilidh</t>
  </si>
  <si>
    <t xml:space="preserve">Macara </t>
  </si>
  <si>
    <t>Stewart</t>
  </si>
  <si>
    <t>Lorimer</t>
  </si>
  <si>
    <t>Chloe</t>
  </si>
  <si>
    <t>Winkler</t>
  </si>
  <si>
    <t>Anise</t>
  </si>
  <si>
    <t>Forrest</t>
  </si>
  <si>
    <t>Lucy</t>
  </si>
  <si>
    <t>Fleur</t>
  </si>
  <si>
    <t>U11</t>
  </si>
  <si>
    <t>Keira</t>
  </si>
  <si>
    <t>Waddell</t>
  </si>
  <si>
    <t>Rose</t>
  </si>
  <si>
    <t>Newman</t>
  </si>
  <si>
    <t>Solley</t>
  </si>
  <si>
    <t>Megan</t>
  </si>
  <si>
    <t>Barnes</t>
  </si>
  <si>
    <t>Eve</t>
  </si>
  <si>
    <t>Chalmers</t>
  </si>
  <si>
    <t>300H</t>
  </si>
  <si>
    <t>Garland</t>
  </si>
  <si>
    <t>Maisie</t>
  </si>
  <si>
    <t>McEwan</t>
  </si>
  <si>
    <t>Marissa</t>
  </si>
  <si>
    <t>Maclean</t>
  </si>
  <si>
    <t xml:space="preserve">Stella </t>
  </si>
  <si>
    <t>Freya</t>
  </si>
  <si>
    <t>Pryce</t>
  </si>
  <si>
    <t>Mairi</t>
  </si>
  <si>
    <t>Cochrane</t>
  </si>
  <si>
    <t>Jeannie</t>
  </si>
  <si>
    <t>Mardon</t>
  </si>
  <si>
    <t>V45</t>
  </si>
  <si>
    <t>Jedidah</t>
  </si>
  <si>
    <t>Ajala</t>
  </si>
  <si>
    <t>Gallacher</t>
  </si>
  <si>
    <t>Beatrice</t>
  </si>
  <si>
    <t>Natalie</t>
  </si>
  <si>
    <t>Robbins</t>
  </si>
  <si>
    <t>Murchison</t>
  </si>
  <si>
    <t>80H</t>
  </si>
  <si>
    <t>NDiaye</t>
  </si>
  <si>
    <t>Smart</t>
  </si>
  <si>
    <t>McKay</t>
  </si>
  <si>
    <t>Croall</t>
  </si>
  <si>
    <t>Rosie</t>
  </si>
  <si>
    <t>Browne</t>
  </si>
  <si>
    <t>O'hara</t>
  </si>
  <si>
    <t>Nicholson</t>
  </si>
  <si>
    <t>Cerys</t>
  </si>
  <si>
    <t>Scott Hobbs</t>
  </si>
  <si>
    <t>Innes</t>
  </si>
  <si>
    <t>shot 3</t>
  </si>
  <si>
    <t>shot 4</t>
  </si>
  <si>
    <t>discus 1</t>
  </si>
  <si>
    <t>hammer 3</t>
  </si>
  <si>
    <t>javelin 500</t>
  </si>
  <si>
    <t>shot 2.72</t>
  </si>
  <si>
    <t>javelin 400</t>
  </si>
  <si>
    <t>javelin 600</t>
  </si>
  <si>
    <t>hammer 4</t>
  </si>
  <si>
    <t>Stacey</t>
  </si>
  <si>
    <t>Downie</t>
  </si>
  <si>
    <t>Pippa</t>
  </si>
  <si>
    <t>Carcas</t>
  </si>
  <si>
    <t>Eloise</t>
  </si>
  <si>
    <t>Walker</t>
  </si>
  <si>
    <t>Strathdee</t>
  </si>
  <si>
    <t>Beth</t>
  </si>
  <si>
    <t>Dobbin</t>
  </si>
  <si>
    <t>Courtney</t>
  </si>
  <si>
    <t>MacGuire</t>
  </si>
  <si>
    <t>Lowry</t>
  </si>
  <si>
    <t>Abby</t>
  </si>
  <si>
    <t>Divers</t>
  </si>
  <si>
    <t>Lucia</t>
  </si>
  <si>
    <t>Montgomery</t>
  </si>
  <si>
    <t>Kidd</t>
  </si>
  <si>
    <t>Gracie</t>
  </si>
  <si>
    <t>Orlaith</t>
  </si>
  <si>
    <t>Shepherd</t>
  </si>
  <si>
    <t>Nimi</t>
  </si>
  <si>
    <t>Fakunle</t>
  </si>
  <si>
    <t>Alisha</t>
  </si>
  <si>
    <t>Rees</t>
  </si>
  <si>
    <t>1500SC</t>
  </si>
  <si>
    <t>Sorcha</t>
  </si>
  <si>
    <t>Ishbel</t>
  </si>
  <si>
    <t>Cruden</t>
  </si>
  <si>
    <t>Warnock</t>
  </si>
  <si>
    <t>Petrie</t>
  </si>
  <si>
    <t>Mhairi</t>
  </si>
  <si>
    <t>discus 0.75</t>
  </si>
  <si>
    <t>Karen</t>
  </si>
  <si>
    <t>Dobbie</t>
  </si>
  <si>
    <t>V50</t>
  </si>
  <si>
    <t>Alexandra</t>
  </si>
  <si>
    <t>Gordon</t>
  </si>
  <si>
    <t>Foster</t>
  </si>
  <si>
    <t>Sanderson</t>
  </si>
  <si>
    <t>Joanna</t>
  </si>
  <si>
    <t>Hirst</t>
  </si>
  <si>
    <t>Kate</t>
  </si>
  <si>
    <t>MacPhail</t>
  </si>
  <si>
    <t>60H</t>
  </si>
  <si>
    <t>Shona</t>
  </si>
  <si>
    <t>Crossan</t>
  </si>
  <si>
    <t>Mia</t>
  </si>
  <si>
    <t>Parkin</t>
  </si>
  <si>
    <t>Fiyin</t>
  </si>
  <si>
    <t>Nuttall</t>
  </si>
  <si>
    <t>3x800</t>
  </si>
  <si>
    <t>75H</t>
  </si>
  <si>
    <t>4x100</t>
  </si>
  <si>
    <t>4x200</t>
  </si>
  <si>
    <t>2000SC</t>
  </si>
  <si>
    <t>4x300</t>
  </si>
  <si>
    <t>3000SC</t>
  </si>
  <si>
    <t>pentathlon</t>
  </si>
  <si>
    <t>hepthathlon</t>
  </si>
  <si>
    <t>1M</t>
  </si>
  <si>
    <t>1.57.69</t>
  </si>
  <si>
    <t>4.01.20</t>
  </si>
  <si>
    <t>4.22.64</t>
  </si>
  <si>
    <t>14.56.94</t>
  </si>
  <si>
    <t>31.56.97</t>
  </si>
  <si>
    <t>6.36.45</t>
  </si>
  <si>
    <t>1.40.95</t>
  </si>
  <si>
    <t>3.39.3</t>
  </si>
  <si>
    <t>2.02.32</t>
  </si>
  <si>
    <t>4.15.1</t>
  </si>
  <si>
    <t>15.52.55</t>
  </si>
  <si>
    <t>7.21.88</t>
  </si>
  <si>
    <t>5.14.24</t>
  </si>
  <si>
    <t>1.46.39</t>
  </si>
  <si>
    <t>3.52.22</t>
  </si>
  <si>
    <t>7.02.51</t>
  </si>
  <si>
    <t>2.08.8</t>
  </si>
  <si>
    <t>4.29.23</t>
  </si>
  <si>
    <t>5.25.11</t>
  </si>
  <si>
    <t>1.43.2</t>
  </si>
  <si>
    <t>2.46.95</t>
  </si>
  <si>
    <t>3.56.09</t>
  </si>
  <si>
    <t>7.00.08</t>
  </si>
  <si>
    <t>2.09.98</t>
  </si>
  <si>
    <t>4.33.44</t>
  </si>
  <si>
    <t>2.56.57</t>
  </si>
  <si>
    <t>7.06.01</t>
  </si>
  <si>
    <t>2.17.91</t>
  </si>
  <si>
    <t>4.44.32</t>
  </si>
  <si>
    <t>3.49.54</t>
  </si>
  <si>
    <t>70H</t>
  </si>
  <si>
    <t>1.55.5</t>
  </si>
  <si>
    <t>7.23.1</t>
  </si>
  <si>
    <t>4x400</t>
  </si>
  <si>
    <t>heptathlon</t>
  </si>
  <si>
    <t>1.47.6</t>
  </si>
  <si>
    <t>09.51.42</t>
  </si>
  <si>
    <t>u17</t>
  </si>
  <si>
    <t>Meadowmill</t>
  </si>
  <si>
    <t>Lothian trials</t>
  </si>
  <si>
    <t>Libby</t>
  </si>
  <si>
    <t>Harrison</t>
  </si>
  <si>
    <t>Sommerville</t>
  </si>
  <si>
    <t>Scott</t>
  </si>
  <si>
    <t>Marianna</t>
  </si>
  <si>
    <t>MacLean</t>
  </si>
  <si>
    <t>Maya</t>
  </si>
  <si>
    <t>Mahaso</t>
  </si>
  <si>
    <t>Ballantine</t>
  </si>
  <si>
    <t>Jones</t>
  </si>
  <si>
    <t>Ava</t>
  </si>
  <si>
    <t>McComb</t>
  </si>
  <si>
    <t>Athena</t>
  </si>
  <si>
    <t>Sintoris</t>
  </si>
  <si>
    <t>Young</t>
  </si>
  <si>
    <t>Zisman</t>
  </si>
  <si>
    <t>Bolton</t>
  </si>
  <si>
    <t>Elise</t>
  </si>
  <si>
    <t>Ariuna</t>
  </si>
  <si>
    <t>Lulu</t>
  </si>
  <si>
    <t>MacLeold</t>
  </si>
  <si>
    <t>3.12.99</t>
  </si>
  <si>
    <t>Dashka</t>
  </si>
  <si>
    <t>MacDonald</t>
  </si>
  <si>
    <t>3.20.54</t>
  </si>
  <si>
    <t>Carly</t>
  </si>
  <si>
    <t>Smith</t>
  </si>
  <si>
    <t>2.39.95</t>
  </si>
  <si>
    <t>2.40.59</t>
  </si>
  <si>
    <t>Van der Merwe</t>
  </si>
  <si>
    <t>Audrey</t>
  </si>
  <si>
    <t>Wanless</t>
  </si>
  <si>
    <t>5.07.98</t>
  </si>
  <si>
    <t>Rory</t>
  </si>
  <si>
    <t>Bell</t>
  </si>
  <si>
    <t>Livingston</t>
  </si>
  <si>
    <t>OGM</t>
  </si>
  <si>
    <t>Aberdeen</t>
  </si>
  <si>
    <t>SWAL 1</t>
  </si>
  <si>
    <t>MacIntyre</t>
  </si>
  <si>
    <t>Vallance</t>
  </si>
  <si>
    <t>Carlisle</t>
  </si>
  <si>
    <t>4.34.28</t>
  </si>
  <si>
    <t>Grangemouth</t>
  </si>
  <si>
    <t>Scottish University championships</t>
  </si>
  <si>
    <t>Purves</t>
  </si>
  <si>
    <t>Patience</t>
  </si>
  <si>
    <t>McAslan</t>
  </si>
  <si>
    <t>Calder</t>
  </si>
  <si>
    <t>2.59.92</t>
  </si>
  <si>
    <t>YDL match 1</t>
  </si>
  <si>
    <t>Lilian</t>
  </si>
  <si>
    <t>4.09.84</t>
  </si>
  <si>
    <t>Wormwood Scrubs</t>
  </si>
  <si>
    <t>09.30.00</t>
  </si>
  <si>
    <t>09.04.14</t>
  </si>
  <si>
    <t>08.29.02</t>
  </si>
  <si>
    <t>Bedford</t>
  </si>
  <si>
    <t>British University championships</t>
  </si>
  <si>
    <t>Bethany</t>
  </si>
  <si>
    <t>McAndrew</t>
  </si>
  <si>
    <t>Mitchinson</t>
  </si>
  <si>
    <t>MacLeod</t>
  </si>
  <si>
    <t>National Open</t>
  </si>
  <si>
    <t>East District Championships</t>
  </si>
  <si>
    <t>5.39.35</t>
  </si>
  <si>
    <t>4.46.37</t>
  </si>
  <si>
    <t>4.53.63</t>
  </si>
  <si>
    <t>Inverness</t>
  </si>
  <si>
    <t>North District Championships</t>
  </si>
  <si>
    <t>Montpellier</t>
  </si>
  <si>
    <t>FVL match 1</t>
  </si>
  <si>
    <t>2.44.4</t>
  </si>
  <si>
    <t>2.57.5</t>
  </si>
  <si>
    <t>2.45.0</t>
  </si>
  <si>
    <t>2.35.3</t>
  </si>
  <si>
    <t>Grace</t>
  </si>
  <si>
    <t>2.39.7</t>
  </si>
  <si>
    <t>2.53.5</t>
  </si>
  <si>
    <t>Russ</t>
  </si>
  <si>
    <t>YDL match 2</t>
  </si>
  <si>
    <t>4.54.50</t>
  </si>
  <si>
    <t>Sarah Burns, Charlotte Smart, Jedidah Ajala, Rose Jones</t>
  </si>
  <si>
    <t>Aruina</t>
  </si>
  <si>
    <t>2.44.80</t>
  </si>
  <si>
    <t>Alexander</t>
  </si>
  <si>
    <t>5.31.89</t>
  </si>
  <si>
    <t>11.27.08</t>
  </si>
  <si>
    <t>Antrim</t>
  </si>
  <si>
    <t>Universities match</t>
  </si>
  <si>
    <t>English combined events championships</t>
  </si>
  <si>
    <t>Big jumps festival</t>
  </si>
  <si>
    <t>4.23.92</t>
  </si>
  <si>
    <t>Manchester</t>
  </si>
  <si>
    <t>BMC</t>
  </si>
  <si>
    <t>1600 (Mile)</t>
  </si>
  <si>
    <t>6.03.5</t>
  </si>
  <si>
    <t>Stirling</t>
  </si>
  <si>
    <t>Monument Mile classic</t>
  </si>
  <si>
    <t>Jacqueline</t>
  </si>
  <si>
    <t>Rainger</t>
  </si>
  <si>
    <t>5.47.6</t>
  </si>
  <si>
    <t>5.02.3</t>
  </si>
  <si>
    <t>Scotstoun</t>
  </si>
  <si>
    <t>11.15.60</t>
  </si>
  <si>
    <t>2.17.26</t>
  </si>
  <si>
    <t>Chester-le-Street</t>
  </si>
  <si>
    <t>2.25.9</t>
  </si>
  <si>
    <t>Avril</t>
  </si>
  <si>
    <t>Jackson</t>
  </si>
  <si>
    <t>Zurich (SUI)</t>
  </si>
  <si>
    <t>Crownpoint</t>
  </si>
  <si>
    <t>GAA sprint gala</t>
  </si>
  <si>
    <t>Scottish Schools championships</t>
  </si>
  <si>
    <t>Arona (ESP)</t>
  </si>
  <si>
    <t>10.18.97</t>
  </si>
  <si>
    <t>2.33.24</t>
  </si>
  <si>
    <t>5.01.08</t>
  </si>
  <si>
    <t/>
  </si>
  <si>
    <t>5.10.20</t>
  </si>
  <si>
    <t>7-8 June 2019</t>
  </si>
  <si>
    <t>Leigh</t>
  </si>
  <si>
    <t>UKWAL</t>
  </si>
  <si>
    <t>Stoddart</t>
  </si>
  <si>
    <t>10.53.45</t>
  </si>
  <si>
    <t>10.24.68</t>
  </si>
  <si>
    <t>Olivia Walker, Sarah Malone, Stacey Downie, Sarah Warnock</t>
  </si>
  <si>
    <t>2.21.56</t>
  </si>
  <si>
    <t>8-9 June 2019</t>
  </si>
  <si>
    <t>2.16.78</t>
  </si>
  <si>
    <t>heptathon</t>
  </si>
  <si>
    <t>2.19.47</t>
  </si>
  <si>
    <t>2.06.82</t>
  </si>
  <si>
    <t>Kilmarnock</t>
  </si>
  <si>
    <t>Laval (FRA)</t>
  </si>
  <si>
    <t>SWAL 2</t>
  </si>
  <si>
    <t>U23 English Championships</t>
  </si>
  <si>
    <t>2.16.41</t>
  </si>
  <si>
    <t>2.16.42</t>
  </si>
  <si>
    <t>U20 English Championships</t>
  </si>
  <si>
    <t>2.34.74</t>
  </si>
  <si>
    <t>Elaine</t>
  </si>
  <si>
    <t>Eadie</t>
  </si>
  <si>
    <t>5.16.36</t>
  </si>
  <si>
    <t>5.46.01</t>
  </si>
  <si>
    <t>11.54.83</t>
  </si>
  <si>
    <t>Daisy</t>
  </si>
  <si>
    <t>Pryor</t>
  </si>
  <si>
    <t>Zuza</t>
  </si>
  <si>
    <t>Woznicka</t>
  </si>
  <si>
    <t>YDL match 3</t>
  </si>
  <si>
    <t>Ashley</t>
  </si>
  <si>
    <t>Wicks</t>
  </si>
  <si>
    <t>FVL match 2</t>
  </si>
  <si>
    <t>Reid</t>
  </si>
  <si>
    <t>2.29.5</t>
  </si>
  <si>
    <t>2.40.8</t>
  </si>
  <si>
    <t>2.49.2</t>
  </si>
  <si>
    <t>2.55.5</t>
  </si>
  <si>
    <t>shot 2</t>
  </si>
  <si>
    <t>Klara</t>
  </si>
  <si>
    <t>Mason</t>
  </si>
  <si>
    <t>Lilyah</t>
  </si>
  <si>
    <t>Somalya</t>
  </si>
  <si>
    <t>3.36.5</t>
  </si>
  <si>
    <t>2.22.90</t>
  </si>
  <si>
    <t>4.36.65</t>
  </si>
  <si>
    <t>4.44.57</t>
  </si>
  <si>
    <t>5.57.70</t>
  </si>
  <si>
    <t>2.07.36</t>
  </si>
  <si>
    <t>Thores</t>
  </si>
  <si>
    <t>London</t>
  </si>
  <si>
    <t>Sprint gala</t>
  </si>
  <si>
    <t>09.21.96</t>
  </si>
  <si>
    <t>Birmingham</t>
  </si>
  <si>
    <t>Eton</t>
  </si>
  <si>
    <t>Jayne</t>
  </si>
  <si>
    <t>Nisbet</t>
  </si>
  <si>
    <t>5.22.92</t>
  </si>
  <si>
    <t>11.08.56</t>
  </si>
  <si>
    <t>3.41.97</t>
  </si>
  <si>
    <t>Scottish combined events &amp; vets championships</t>
  </si>
  <si>
    <t>V35</t>
  </si>
  <si>
    <t>5.28.83</t>
  </si>
  <si>
    <t>5.39.68</t>
  </si>
  <si>
    <t>Susan</t>
  </si>
  <si>
    <t>Ridley</t>
  </si>
  <si>
    <t>Stretford</t>
  </si>
  <si>
    <t>Anniversary games</t>
  </si>
  <si>
    <t>Zoe</t>
  </si>
  <si>
    <t>Bates</t>
  </si>
  <si>
    <t>4.59.82</t>
  </si>
  <si>
    <t>SWAL 3</t>
  </si>
  <si>
    <t>1.58.61</t>
  </si>
  <si>
    <t>4.33.81</t>
  </si>
  <si>
    <t>18.16.26</t>
  </si>
  <si>
    <t>10.31.41</t>
  </si>
  <si>
    <t>2.44.08</t>
  </si>
  <si>
    <t>Allana</t>
  </si>
  <si>
    <t>2.48.45</t>
  </si>
  <si>
    <t>4.46.56</t>
  </si>
  <si>
    <t>Pitreavie</t>
  </si>
  <si>
    <t>Jumps Series</t>
  </si>
  <si>
    <t xml:space="preserve">combined events </t>
  </si>
  <si>
    <t>Coventry</t>
  </si>
  <si>
    <t>Masters championships</t>
  </si>
  <si>
    <t>East Kilbride</t>
  </si>
  <si>
    <t>UKWAL 3</t>
  </si>
  <si>
    <t>2.18.55</t>
  </si>
  <si>
    <t>4.58.84</t>
  </si>
  <si>
    <t>10.27.46</t>
  </si>
  <si>
    <t>6.54.30</t>
  </si>
  <si>
    <t>UKWAL 2</t>
  </si>
  <si>
    <t>U17 Challenge 1</t>
  </si>
  <si>
    <t>U17 Challenge 2</t>
  </si>
  <si>
    <t>3-4 August 2019</t>
  </si>
  <si>
    <t>Home countries International</t>
  </si>
  <si>
    <t>2.18.05</t>
  </si>
  <si>
    <t>V</t>
  </si>
  <si>
    <t>11.24.22</t>
  </si>
  <si>
    <t>YDL Scottish final</t>
  </si>
  <si>
    <t>Alex</t>
  </si>
  <si>
    <t>Sutton</t>
  </si>
  <si>
    <t>Birrell</t>
  </si>
  <si>
    <t>Isabelle</t>
  </si>
  <si>
    <t>Murray</t>
  </si>
  <si>
    <t>V40</t>
  </si>
  <si>
    <t>Rosie Foster 13.71 incorrect for 100 (it was for 70H)</t>
  </si>
  <si>
    <t>U13 check</t>
  </si>
  <si>
    <t xml:space="preserve">removed Ruaridh Black from women </t>
  </si>
  <si>
    <t>U17 Challenge Final</t>
  </si>
  <si>
    <t>U15 check</t>
  </si>
  <si>
    <t>OK</t>
  </si>
  <si>
    <t>U17 check</t>
  </si>
  <si>
    <t>U20 check</t>
  </si>
  <si>
    <t>Dunfermline</t>
  </si>
  <si>
    <t>Pitreavie championships</t>
  </si>
  <si>
    <t>2.51.50</t>
  </si>
  <si>
    <t>Scottish championships</t>
  </si>
  <si>
    <t>removed Rosie Brown PV. Believe it was Rosie Browne who competed in YDL at Stretford on 30June</t>
  </si>
  <si>
    <t>Scottish Championships</t>
  </si>
  <si>
    <t>4.35.53</t>
  </si>
  <si>
    <t>5.38.77</t>
  </si>
  <si>
    <t>British masters championships</t>
  </si>
  <si>
    <t>Kirsty</t>
  </si>
  <si>
    <t>Yates</t>
  </si>
  <si>
    <t>2.13.44</t>
  </si>
  <si>
    <t>Lydia</t>
  </si>
  <si>
    <t>Blythe</t>
  </si>
  <si>
    <t>5.08.16</t>
  </si>
  <si>
    <t>2.44.10</t>
  </si>
  <si>
    <t>Valentine</t>
  </si>
  <si>
    <t>2.59.88</t>
  </si>
  <si>
    <t>1.58.96</t>
  </si>
  <si>
    <t>10.48.65</t>
  </si>
  <si>
    <t>Stockton</t>
  </si>
  <si>
    <t>Great North city games</t>
  </si>
  <si>
    <t>5.43.19</t>
  </si>
  <si>
    <t>Sportcity</t>
  </si>
  <si>
    <t>YDL UK Final</t>
  </si>
  <si>
    <t>2.09.63</t>
  </si>
  <si>
    <t>British championships</t>
  </si>
  <si>
    <t>5.32.66</t>
  </si>
  <si>
    <t>Pitreavie Young Athletes meeting</t>
  </si>
  <si>
    <t>6.02.66</t>
  </si>
  <si>
    <t>2.34.89</t>
  </si>
  <si>
    <t>Kathryn</t>
  </si>
  <si>
    <t>Christie</t>
  </si>
  <si>
    <t>FVL 3</t>
  </si>
  <si>
    <t>Morris</t>
  </si>
  <si>
    <t>2.52.7</t>
  </si>
  <si>
    <t>Mooney</t>
  </si>
  <si>
    <t>5.58.1</t>
  </si>
  <si>
    <t>5.42.0</t>
  </si>
  <si>
    <t>6.02.2</t>
  </si>
  <si>
    <t>5.56.1</t>
  </si>
  <si>
    <t>5.10.2</t>
  </si>
  <si>
    <t>2.52.37</t>
  </si>
  <si>
    <t>Molly Reville, Anise Macaulay Orr, Marissa Maclean, Katie Johnson</t>
  </si>
  <si>
    <t>Anna Widdowson, Molly Reville, Elise Macara, Marissa Maclean</t>
  </si>
  <si>
    <t>2.31.67</t>
  </si>
  <si>
    <t>2.35.29</t>
  </si>
  <si>
    <t>4.07.90</t>
  </si>
  <si>
    <t>4.12.99</t>
  </si>
  <si>
    <t>2.47.59</t>
  </si>
  <si>
    <t>5.15.62</t>
  </si>
  <si>
    <t>5.56.88</t>
  </si>
  <si>
    <t>Susanne Anderson, Katie Reville, Eilidh McIntyre, Ellie O'Hara</t>
  </si>
  <si>
    <t>British Championships</t>
  </si>
  <si>
    <t>Dashka MacDonald, Grace Croall, Megan McKay</t>
  </si>
  <si>
    <t>8.10.32</t>
  </si>
  <si>
    <t>Scottish Relay championships</t>
  </si>
  <si>
    <t>Luly</t>
  </si>
  <si>
    <t>Sharyn</t>
  </si>
  <si>
    <t>Ramage</t>
  </si>
  <si>
    <t>V55</t>
  </si>
  <si>
    <t>6.28.29</t>
  </si>
  <si>
    <t>CSSAL</t>
  </si>
  <si>
    <t>Throws Grand prix</t>
  </si>
  <si>
    <t>2.27.61</t>
  </si>
  <si>
    <t>Basingstoke</t>
  </si>
  <si>
    <t>UKWL</t>
  </si>
  <si>
    <t>5.28.46</t>
  </si>
  <si>
    <t>Oxford</t>
  </si>
  <si>
    <t>Anniversary Games</t>
  </si>
  <si>
    <t>Hannah Cameron, Mhairi Patience, Stacey Downie, Kirsten McAslan</t>
  </si>
  <si>
    <t>Team A</t>
  </si>
</sst>
</file>

<file path=xl/styles.xml><?xml version="1.0" encoding="utf-8"?>
<styleSheet xmlns="http://schemas.openxmlformats.org/spreadsheetml/2006/main">
  <numFmts count="3">
    <numFmt numFmtId="164" formatCode="[$-809]d\ mmmm\ yyyy;@"/>
    <numFmt numFmtId="165" formatCode="[$-809]dd\ mmmm\ yyyy;@"/>
    <numFmt numFmtId="166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0" borderId="0" xfId="0" applyNumberFormat="1" applyFill="1"/>
    <xf numFmtId="0" fontId="0" fillId="2" borderId="0" xfId="0" applyFont="1" applyFill="1"/>
    <xf numFmtId="2" fontId="0" fillId="2" borderId="0" xfId="0" applyNumberFormat="1" applyFont="1" applyFill="1"/>
    <xf numFmtId="2" fontId="0" fillId="4" borderId="0" xfId="0" applyNumberForma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486"/>
  <sheetViews>
    <sheetView tabSelected="1" topLeftCell="B1" zoomScaleNormal="100" workbookViewId="0">
      <selection activeCell="A438" sqref="A1:A1048576"/>
    </sheetView>
  </sheetViews>
  <sheetFormatPr defaultColWidth="14" defaultRowHeight="15.75" customHeight="1"/>
  <cols>
    <col min="1" max="1" width="6.85546875" style="13" hidden="1" customWidth="1"/>
    <col min="2" max="2" width="13" style="2" customWidth="1"/>
    <col min="3" max="3" width="18.7109375" style="2" customWidth="1"/>
    <col min="4" max="4" width="18.42578125" style="2" customWidth="1"/>
    <col min="5" max="5" width="6" style="13" customWidth="1"/>
    <col min="6" max="6" width="11.28515625" style="14" customWidth="1"/>
    <col min="7" max="7" width="17.5703125" style="19" customWidth="1"/>
    <col min="8" max="8" width="15.42578125" style="2" customWidth="1"/>
    <col min="9" max="9" width="40" style="2" customWidth="1"/>
    <col min="10" max="10" width="19.140625" style="26" customWidth="1"/>
    <col min="11" max="14" width="14" style="2" hidden="1" customWidth="1"/>
    <col min="15" max="20" width="14" style="12" hidden="1" customWidth="1"/>
    <col min="21" max="51" width="14" style="2" hidden="1" customWidth="1"/>
    <col min="52" max="52" width="0" style="2" hidden="1" customWidth="1"/>
    <col min="53" max="16384" width="14" style="2"/>
  </cols>
  <sheetData>
    <row r="2" spans="1:51" ht="15.75" customHeight="1">
      <c r="A2" s="13" t="s">
        <v>102</v>
      </c>
      <c r="B2" s="2">
        <v>100</v>
      </c>
      <c r="C2" s="2" t="s">
        <v>68</v>
      </c>
      <c r="D2" s="2" t="s">
        <v>192</v>
      </c>
      <c r="E2" s="13" t="s">
        <v>102</v>
      </c>
      <c r="F2" s="15">
        <v>15</v>
      </c>
      <c r="G2" s="19">
        <v>43701</v>
      </c>
      <c r="H2" s="2" t="s">
        <v>297</v>
      </c>
      <c r="I2" s="2" t="s">
        <v>522</v>
      </c>
      <c r="J2" s="20" t="str">
        <f>IF(OR(L2="CR", K2="CR", M2="CR", N2="CR", O2="CR", P2="CR", Q2="CR", R2="CR", S2="CR", T2="CR",U2="CR", V2="CR", W2="CR", X2="CR", Y2="CR", Z2="CR", AA2="CR", AB2="CR", AC2="CR", AD2="CR", AE2="CR", AF2="CR", AG2="CR", AH2="CR", AI2="CR", AJ2="CR", AK2="CR", AL2="CR", AM2="CR", AN2="CR", AO2="CR", AP2="CR", AQ2="CR", AR2="CR", AS2="CR", AT2="CR", AU2="CR", AV2="CR", AW2="CR", AX2="CR", AY2="CR"), "***CLUB RECORD***", "")</f>
        <v/>
      </c>
      <c r="K2" s="21" t="str">
        <f>IF(AND(B2=100, OR(AND(E2='club records'!$B$6, F2&lt;='club records'!$C$6), AND(E2='club records'!$B$7, F2&lt;='club records'!$C$7), AND(E2='club records'!$B$8, F2&lt;='club records'!$C$8), AND(E2='club records'!$B$9, F2&lt;='club records'!$C$9), AND(E2='club records'!$B$10, F2&lt;='club records'!$C$10))),"CR"," ")</f>
        <v xml:space="preserve"> </v>
      </c>
      <c r="L2" s="21" t="str">
        <f>IF(AND(B2=200, OR(AND(E2='club records'!$B$11, F2&lt;='club records'!$C$11), AND(E2='club records'!$B$12, F2&lt;='club records'!$C$12), AND(E2='club records'!$B$13, F2&lt;='club records'!$C$13), AND(E2='club records'!$B$14, F2&lt;='club records'!$C$14), AND(E2='club records'!$B$15, F2&lt;='club records'!$C$15))),"CR"," ")</f>
        <v xml:space="preserve"> </v>
      </c>
      <c r="M2" s="21" t="str">
        <f>IF(AND(B2=300, OR(AND(E2='club records'!$B$16, F2&lt;='club records'!$C$16), AND(E2='club records'!$B$17, F2&lt;='club records'!$C$17))),"CR"," ")</f>
        <v xml:space="preserve"> </v>
      </c>
      <c r="N2" s="21" t="str">
        <f>IF(AND(B2=400, OR(AND(E2='club records'!$B$19, F2&lt;='club records'!$C$19), AND(E2='club records'!$B$20, F2&lt;='club records'!$C$20), AND(E2='club records'!$B$21, F2&lt;='club records'!$C$21))),"CR"," ")</f>
        <v xml:space="preserve"> </v>
      </c>
      <c r="O2" s="21" t="str">
        <f>IF(AND(B2=800, OR(AND(E2='club records'!$B$22, F2&lt;='club records'!$C$22), AND(E2='club records'!$B$23, F2&lt;='club records'!$C$23), AND(E2='club records'!$B$24, F2&lt;='club records'!$C$24), AND(E2='club records'!$B$25, F2&lt;='club records'!$C$25), AND(E2='club records'!$B$26, F2&lt;='club records'!$C$26))),"CR"," ")</f>
        <v xml:space="preserve"> </v>
      </c>
      <c r="P2" s="21" t="str">
        <f>IF(AND(B2=1200, AND(E2='club records'!$B$28, F2&lt;='club records'!$C$28)),"CR"," ")</f>
        <v xml:space="preserve"> </v>
      </c>
      <c r="Q2" s="21" t="str">
        <f>IF(AND(B2=1500, OR(AND(E2='club records'!$B$29, F2&lt;='club records'!$C$29), AND(E2='club records'!$B$30, F2&lt;='club records'!$C$30), AND(E2='club records'!$B$31, F2&lt;='club records'!$C$31), AND(E2='club records'!$B$32, F2&lt;='club records'!$C$32), AND(E2='club records'!$B$33, F2&lt;='club records'!$C$33))),"CR"," ")</f>
        <v xml:space="preserve"> </v>
      </c>
      <c r="R2" s="21" t="str">
        <f>IF(AND(B2="1M", AND(E2='club records'!$B$37,F2&lt;='club records'!$C$37)),"CR"," ")</f>
        <v xml:space="preserve"> </v>
      </c>
      <c r="S2" s="21" t="str">
        <f>IF(AND(B2=3000, OR(AND(E2='club records'!$B$39, F2&lt;='club records'!$C$39), AND(E2='club records'!$B$40, F2&lt;='club records'!$C$40), AND(E2='club records'!$B$41, F2&lt;='club records'!$C$41))),"CR"," ")</f>
        <v xml:space="preserve"> </v>
      </c>
      <c r="T2" s="21" t="str">
        <f>IF(AND(B2=5000, OR(AND(E2='club records'!$B$42, F2&lt;='club records'!$C$42), AND(E2='club records'!$B$43, F2&lt;='club records'!$C$43))),"CR"," ")</f>
        <v xml:space="preserve"> </v>
      </c>
      <c r="U2" s="21" t="str">
        <f>IF(AND(B2=10000, OR(AND(E2='club records'!$B$44, F2&lt;='club records'!$C$44), AND(E2='club records'!$B$45, F2&lt;='club records'!$C$45))),"CR"," ")</f>
        <v xml:space="preserve"> </v>
      </c>
      <c r="V2" s="22" t="str">
        <f>IF(AND(B2="high jump", OR(AND(E2='club records'!$F$1, F2&gt;='club records'!$G$1), AND(E2='club records'!$F$2, F2&gt;='club records'!$G$2), AND(E2='club records'!$F$3, F2&gt;='club records'!$G$3),AND(E2='club records'!$F$4, F2&gt;='club records'!$G$4), AND(E2='club records'!$F$5, F2&gt;='club records'!$G$5))), "CR", " ")</f>
        <v xml:space="preserve"> </v>
      </c>
      <c r="W2" s="22" t="str">
        <f>IF(AND(B2="long jump", OR(AND(E2='club records'!$F$6, F2&gt;='club records'!$G$6), AND(E2='club records'!$F$7, F2&gt;='club records'!$G$7), AND(E2='club records'!$F$8, F2&gt;='club records'!$G$8), AND(E2='club records'!$F$9, F2&gt;='club records'!$G$9), AND(E2='club records'!$F$10, F2&gt;='club records'!$G$10))), "CR", " ")</f>
        <v xml:space="preserve"> </v>
      </c>
      <c r="X2" s="22" t="str">
        <f>IF(AND(B2="triple jump", OR(AND(E2='club records'!$F$11, F2&gt;='club records'!$G$11), AND(E2='club records'!$F$12, F2&gt;='club records'!$G$12), AND(E2='club records'!$F$13, F2&gt;='club records'!$G$13), AND(E2='club records'!$F$14, F2&gt;='club records'!$G$14), AND(E2='club records'!$F$15, F2&gt;='club records'!$G$15))), "CR", " ")</f>
        <v xml:space="preserve"> </v>
      </c>
      <c r="Y2" s="22" t="str">
        <f>IF(AND(B2="pole vault", OR(AND(E2='club records'!$F$16, F2&gt;='club records'!$G$16), AND(E2='club records'!$F$17, F2&gt;='club records'!$G$17), AND(E2='club records'!$F$18, F2&gt;='club records'!$G$18), AND(E2='club records'!$F$19, F2&gt;='club records'!$G$19), AND(E2='club records'!$F$20, F2&gt;='club records'!$G$20))), "CR", " ")</f>
        <v xml:space="preserve"> </v>
      </c>
      <c r="Z2" s="22" t="str">
        <f>IF(AND(B2="discus 0.75", AND(E2='club records'!$F$21, F2&gt;='club records'!$G$21)), "CR", " ")</f>
        <v xml:space="preserve"> </v>
      </c>
      <c r="AA2" s="22" t="str">
        <f>IF(AND(B2="discus 1", OR(AND(E2='club records'!$F$22, F2&gt;='club records'!$G$22), AND(E2='club records'!$F$23, F2&gt;='club records'!$G$23), AND(E2='club records'!$F$24, F2&gt;='club records'!$G$24), AND(E2='club records'!$F$25, F2&gt;='club records'!$G$25))), "CR", " ")</f>
        <v xml:space="preserve"> </v>
      </c>
      <c r="AB2" s="22" t="str">
        <f>IF(AND(B2="hammer 3", OR(AND(E2='club records'!$F$26, F2&gt;='club records'!$G$26), AND(E2='club records'!$F$27, F2&gt;='club records'!$G$27), AND(E2='club records'!$F$28, F2&gt;='club records'!$G$28))), "CR", " ")</f>
        <v xml:space="preserve"> </v>
      </c>
      <c r="AC2" s="22" t="str">
        <f>IF(AND(B2="hammer 4", OR(AND(E2='club records'!$F$29, F2&gt;='club records'!$G$29), AND(E2='club records'!$F$30, F2&gt;='club records'!$G$30))), "CR", " ")</f>
        <v xml:space="preserve"> </v>
      </c>
      <c r="AD2" s="22" t="str">
        <f>IF(AND(B2="javelin 400", AND(E2='club records'!$F$31, F2&gt;='club records'!$G$31)), "CR", " ")</f>
        <v xml:space="preserve"> </v>
      </c>
      <c r="AE2" s="22" t="str">
        <f>IF(AND(B2="javelin 500", OR(AND(E2='club records'!$F$32, F2&gt;='club records'!$G$32), AND(E2='club records'!$F$33, F2&gt;='club records'!$G$33))), "CR", " ")</f>
        <v xml:space="preserve"> </v>
      </c>
      <c r="AF2" s="22" t="str">
        <f>IF(AND(B2="javelin 600", OR(AND(E2='club records'!$F$34, F2&gt;='club records'!$G$34), AND(E2='club records'!$F$35, F2&gt;='club records'!$G$35))), "CR", " ")</f>
        <v xml:space="preserve"> </v>
      </c>
      <c r="AG2" s="22" t="str">
        <f>IF(AND(B2="shot 2.72", AND(E2='club records'!$F$36, F2&gt;='club records'!$G$36)), "CR", " ")</f>
        <v xml:space="preserve"> </v>
      </c>
      <c r="AH2" s="22" t="str">
        <f>IF(AND(B2="shot 3", OR(AND(E2='club records'!$F$37, F2&gt;='club records'!$G$37), AND(E2='club records'!$F$38, F2&gt;='club records'!$G$38))), "CR", " ")</f>
        <v xml:space="preserve"> </v>
      </c>
      <c r="AI2" s="22" t="str">
        <f>IF(AND(B2="shot 4", OR(AND(E2='club records'!$F$39, F2&gt;='club records'!$G$39), AND(E2='club records'!$F$40, F2&gt;='club records'!$G$40))), "CR", " ")</f>
        <v xml:space="preserve"> </v>
      </c>
      <c r="AJ2" s="22" t="str">
        <f>IF(AND(B2="70H", AND(E2='club records'!$J$6, F2&lt;='club records'!$K$6)), "CR", " ")</f>
        <v xml:space="preserve"> </v>
      </c>
      <c r="AK2" s="22" t="str">
        <f>IF(AND(B2="75H", AND(E2='club records'!$J$7, F2&lt;='club records'!$K$7)), "CR", " ")</f>
        <v xml:space="preserve"> </v>
      </c>
      <c r="AL2" s="22" t="str">
        <f>IF(AND(B2="80H", AND(E2='club records'!$J$8, F2&lt;='club records'!$K$8)), "CR", " ")</f>
        <v xml:space="preserve"> </v>
      </c>
      <c r="AM2" s="22" t="str">
        <f>IF(AND(B2="100H", OR(AND(E2='club records'!$J$9, F2&lt;='club records'!$K$9), AND(E2='club records'!$J$10, F2&lt;='club records'!$K$10))), "CR", " ")</f>
        <v xml:space="preserve"> </v>
      </c>
      <c r="AN2" s="22" t="str">
        <f>IF(AND(B2="300H", AND(E2='club records'!$J$11, F2&lt;='club records'!$K$11)), "CR", " ")</f>
        <v xml:space="preserve"> </v>
      </c>
      <c r="AO2" s="22" t="str">
        <f>IF(AND(B2="400H", OR(AND(E2='club records'!$J$12, F2&lt;='club records'!$K$12), AND(E2='club records'!$J$13, F2&lt;='club records'!$K$13), AND(E2='club records'!$J$14, F2&lt;='club records'!$K$14))), "CR", " ")</f>
        <v xml:space="preserve"> </v>
      </c>
      <c r="AP2" s="22" t="str">
        <f>IF(AND(B2="1500SC", OR(AND(E2='club records'!$J$15, F2&lt;='club records'!$K$15), AND(E2='club records'!$J$16, F2&lt;='club records'!$K$16))), "CR", " ")</f>
        <v xml:space="preserve"> </v>
      </c>
      <c r="AQ2" s="22" t="str">
        <f>IF(AND(B2="2000SC", OR(AND(E2='club records'!$J$18, F2&lt;='club records'!$K$18), AND(E2='club records'!$J$19, F2&lt;='club records'!$K$19))), "CR", " ")</f>
        <v xml:space="preserve"> </v>
      </c>
      <c r="AR2" s="22" t="str">
        <f>IF(AND(B2="3000SC", AND(E2='club records'!$J$21, F2&lt;='club records'!$K$21)), "CR", " ")</f>
        <v xml:space="preserve"> </v>
      </c>
      <c r="AS2" s="21" t="str">
        <f>IF(AND(B2="4x100", OR(AND(E2='club records'!$N$1, F2&lt;='club records'!$O$1), AND(E2='club records'!$N$2, F2&lt;='club records'!$O$2), AND(E2='club records'!$N$3, F2&lt;='club records'!$O$3), AND(E2='club records'!$N$4, F2&lt;='club records'!$O$4), AND(E2='club records'!$N$5, F2&lt;='club records'!$O$5))), "CR", " ")</f>
        <v xml:space="preserve"> </v>
      </c>
      <c r="AT2" s="21" t="str">
        <f>IF(AND(B2="4x200", OR(AND(E2='club records'!$N$6, F2&lt;='club records'!$O$6), AND(E2='club records'!$N$7, F2&lt;='club records'!$O$7), AND(E2='club records'!$N$8, F2&lt;='club records'!$O$8), AND(E2='club records'!$N$9, F2&lt;='club records'!$O$9), AND(E2='club records'!$N$10, F2&lt;='club records'!$O$10))), "CR", " ")</f>
        <v xml:space="preserve"> </v>
      </c>
      <c r="AU2" s="21" t="str">
        <f>IF(AND(B2="4x300", OR(AND(E2='club records'!$N$11, F2&lt;='club records'!$O$11), AND(E2='club records'!$N$12, F2&lt;='club records'!$O$12))), "CR", " ")</f>
        <v xml:space="preserve"> </v>
      </c>
      <c r="AV2" s="21" t="str">
        <f>IF(AND(B2="4x400", OR(AND(E2='club records'!$N$13, F2&lt;='club records'!$O$13), AND(E2='club records'!$N$14, F2&lt;='club records'!$O$14), AND(E2='club records'!$N$15, F2&lt;='club records'!$O$15))), "CR", " ")</f>
        <v xml:space="preserve"> </v>
      </c>
      <c r="AW2" s="21" t="str">
        <f>IF(AND(B2="3x800", OR(AND(E2='club records'!$N$16, F2&lt;='club records'!$O$16), AND(E2='club records'!$N$17, F2&lt;='club records'!$O$17), AND(E2='club records'!$N$18, F2&lt;='club records'!$O$18), AND(E2='club records'!$N$19, F2&lt;='club records'!$O$19))), "CR", " ")</f>
        <v xml:space="preserve"> </v>
      </c>
      <c r="AX2" s="21" t="str">
        <f>IF(AND(B2="pentathlon", OR(AND(E2='club records'!$N$21, F2&gt;='club records'!$O$21), AND(E2='club records'!$N$22, F2&gt;='club records'!$O$22), AND(E2='club records'!$N$23, F2&gt;='club records'!$O$23), AND(E2='club records'!$N$24, F2&gt;='club records'!$O$24), AND(E2='club records'!$N$25, F2&gt;='club records'!$O$25))), "CR", " ")</f>
        <v xml:space="preserve"> </v>
      </c>
      <c r="AY2" s="21" t="str">
        <f>IF(AND(B2="heptathlon", OR(AND(E2='club records'!$N$26, F2&gt;='club records'!$O$26), AND(E2='club records'!$N$27, F2&gt;='club records'!$O$27), AND(E2='club records'!$N$28, F2&gt;='club records'!$O$28), )), "CR", " ")</f>
        <v xml:space="preserve"> </v>
      </c>
    </row>
    <row r="3" spans="1:51" ht="15.75" customHeight="1">
      <c r="A3" s="13" t="s">
        <v>102</v>
      </c>
      <c r="B3" s="2">
        <v>100</v>
      </c>
      <c r="C3" s="2" t="s">
        <v>5</v>
      </c>
      <c r="D3" s="2" t="s">
        <v>333</v>
      </c>
      <c r="E3" s="13" t="s">
        <v>102</v>
      </c>
      <c r="F3" s="15">
        <v>15.5</v>
      </c>
      <c r="G3" s="19">
        <v>43701</v>
      </c>
      <c r="H3" s="2" t="s">
        <v>297</v>
      </c>
      <c r="I3" s="2" t="s">
        <v>522</v>
      </c>
      <c r="J3" s="20" t="s">
        <v>372</v>
      </c>
      <c r="O3" s="2"/>
      <c r="P3" s="2"/>
      <c r="Q3" s="2"/>
      <c r="R3" s="2"/>
      <c r="S3" s="2"/>
      <c r="T3" s="2"/>
    </row>
    <row r="4" spans="1:51" ht="15.75" customHeight="1">
      <c r="A4" s="13" t="s">
        <v>102</v>
      </c>
      <c r="B4" s="2">
        <v>100</v>
      </c>
      <c r="C4" s="2" t="s">
        <v>100</v>
      </c>
      <c r="D4" s="2" t="s">
        <v>257</v>
      </c>
      <c r="E4" s="13" t="s">
        <v>102</v>
      </c>
      <c r="F4" s="15">
        <v>15.6</v>
      </c>
      <c r="G4" s="19">
        <v>43638</v>
      </c>
      <c r="H4" s="2" t="s">
        <v>297</v>
      </c>
      <c r="I4" s="2" t="s">
        <v>407</v>
      </c>
      <c r="J4" s="20" t="str">
        <f t="shared" ref="J4:J10" si="0">IF(OR(L4="CR", K4="CR", M4="CR", N4="CR", O4="CR", P4="CR", Q4="CR", R4="CR", S4="CR", T4="CR",U4="CR", V4="CR", W4="CR", X4="CR", Y4="CR", Z4="CR", AA4="CR", AB4="CR", AC4="CR", AD4="CR", AE4="CR", AF4="CR", AG4="CR", AH4="CR", AI4="CR", AJ4="CR", AK4="CR", AL4="CR", AM4="CR", AN4="CR", AO4="CR", AP4="CR", AQ4="CR", AR4="CR", AS4="CR", AT4="CR", AU4="CR", AV4="CR", AW4="CR", AX4="CR", AY4="CR"), "***CLUB RECORD***", "")</f>
        <v/>
      </c>
      <c r="K4" s="21" t="str">
        <f>IF(AND(B4=100, OR(AND(E4='club records'!$B$6, F4&lt;='club records'!$C$6), AND(E4='club records'!$B$7, F4&lt;='club records'!$C$7), AND(E4='club records'!$B$8, F4&lt;='club records'!$C$8), AND(E4='club records'!$B$9, F4&lt;='club records'!$C$9), AND(E4='club records'!$B$10, F4&lt;='club records'!$C$10))),"CR"," ")</f>
        <v xml:space="preserve"> </v>
      </c>
      <c r="L4" s="21" t="str">
        <f>IF(AND(B4=200, OR(AND(E4='club records'!$B$11, F4&lt;='club records'!$C$11), AND(E4='club records'!$B$12, F4&lt;='club records'!$C$12), AND(E4='club records'!$B$13, F4&lt;='club records'!$C$13), AND(E4='club records'!$B$14, F4&lt;='club records'!$C$14), AND(E4='club records'!$B$15, F4&lt;='club records'!$C$15))),"CR"," ")</f>
        <v xml:space="preserve"> </v>
      </c>
      <c r="M4" s="21" t="str">
        <f>IF(AND(B4=300, OR(AND(E4='club records'!$B$16, F4&lt;='club records'!$C$16), AND(E4='club records'!$B$17, F4&lt;='club records'!$C$17))),"CR"," ")</f>
        <v xml:space="preserve"> </v>
      </c>
      <c r="N4" s="21" t="str">
        <f>IF(AND(B4=400, OR(AND(E4='club records'!$B$19, F4&lt;='club records'!$C$19), AND(E4='club records'!$B$20, F4&lt;='club records'!$C$20), AND(E4='club records'!$B$21, F4&lt;='club records'!$C$21))),"CR"," ")</f>
        <v xml:space="preserve"> </v>
      </c>
      <c r="O4" s="21" t="str">
        <f>IF(AND(B4=800, OR(AND(E4='club records'!$B$22, F4&lt;='club records'!$C$22), AND(E4='club records'!$B$23, F4&lt;='club records'!$C$23), AND(E4='club records'!$B$24, F4&lt;='club records'!$C$24), AND(E4='club records'!$B$25, F4&lt;='club records'!$C$25), AND(E4='club records'!$B$26, F4&lt;='club records'!$C$26))),"CR"," ")</f>
        <v xml:space="preserve"> </v>
      </c>
      <c r="P4" s="21" t="str">
        <f>IF(AND(B4=1200, AND(E4='club records'!$B$28, F4&lt;='club records'!$C$28)),"CR"," ")</f>
        <v xml:space="preserve"> </v>
      </c>
      <c r="Q4" s="21" t="str">
        <f>IF(AND(B4=1500, OR(AND(E4='club records'!$B$29, F4&lt;='club records'!$C$29), AND(E4='club records'!$B$30, F4&lt;='club records'!$C$30), AND(E4='club records'!$B$31, F4&lt;='club records'!$C$31), AND(E4='club records'!$B$32, F4&lt;='club records'!$C$32), AND(E4='club records'!$B$33, F4&lt;='club records'!$C$33))),"CR"," ")</f>
        <v xml:space="preserve"> </v>
      </c>
      <c r="R4" s="21" t="str">
        <f>IF(AND(B4="1M", AND(E4='club records'!$B$37,F4&lt;='club records'!$C$37)),"CR"," ")</f>
        <v xml:space="preserve"> </v>
      </c>
      <c r="S4" s="21" t="str">
        <f>IF(AND(B4=3000, OR(AND(E4='club records'!$B$39, F4&lt;='club records'!$C$39), AND(E4='club records'!$B$40, F4&lt;='club records'!$C$40), AND(E4='club records'!$B$41, F4&lt;='club records'!$C$41))),"CR"," ")</f>
        <v xml:space="preserve"> </v>
      </c>
      <c r="T4" s="21" t="str">
        <f>IF(AND(B4=5000, OR(AND(E4='club records'!$B$42, F4&lt;='club records'!$C$42), AND(E4='club records'!$B$43, F4&lt;='club records'!$C$43))),"CR"," ")</f>
        <v xml:space="preserve"> </v>
      </c>
      <c r="U4" s="21" t="str">
        <f>IF(AND(B4=10000, OR(AND(E4='club records'!$B$44, F4&lt;='club records'!$C$44), AND(E4='club records'!$B$45, F4&lt;='club records'!$C$45))),"CR"," ")</f>
        <v xml:space="preserve"> </v>
      </c>
      <c r="V4" s="22" t="str">
        <f>IF(AND(B4="high jump", OR(AND(E4='club records'!$F$1, F4&gt;='club records'!$G$1), AND(E4='club records'!$F$2, F4&gt;='club records'!$G$2), AND(E4='club records'!$F$3, F4&gt;='club records'!$G$3),AND(E4='club records'!$F$4, F4&gt;='club records'!$G$4), AND(E4='club records'!$F$5, F4&gt;='club records'!$G$5))), "CR", " ")</f>
        <v xml:space="preserve"> </v>
      </c>
      <c r="W4" s="22" t="str">
        <f>IF(AND(B4="long jump", OR(AND(E4='club records'!$F$6, F4&gt;='club records'!$G$6), AND(E4='club records'!$F$7, F4&gt;='club records'!$G$7), AND(E4='club records'!$F$8, F4&gt;='club records'!$G$8), AND(E4='club records'!$F$9, F4&gt;='club records'!$G$9), AND(E4='club records'!$F$10, F4&gt;='club records'!$G$10))), "CR", " ")</f>
        <v xml:space="preserve"> </v>
      </c>
      <c r="X4" s="22" t="str">
        <f>IF(AND(B4="triple jump", OR(AND(E4='club records'!$F$11, F4&gt;='club records'!$G$11), AND(E4='club records'!$F$12, F4&gt;='club records'!$G$12), AND(E4='club records'!$F$13, F4&gt;='club records'!$G$13), AND(E4='club records'!$F$14, F4&gt;='club records'!$G$14), AND(E4='club records'!$F$15, F4&gt;='club records'!$G$15))), "CR", " ")</f>
        <v xml:space="preserve"> </v>
      </c>
      <c r="Y4" s="22" t="str">
        <f>IF(AND(B4="pole vault", OR(AND(E4='club records'!$F$16, F4&gt;='club records'!$G$16), AND(E4='club records'!$F$17, F4&gt;='club records'!$G$17), AND(E4='club records'!$F$18, F4&gt;='club records'!$G$18), AND(E4='club records'!$F$19, F4&gt;='club records'!$G$19), AND(E4='club records'!$F$20, F4&gt;='club records'!$G$20))), "CR", " ")</f>
        <v xml:space="preserve"> </v>
      </c>
      <c r="Z4" s="22" t="str">
        <f>IF(AND(B4="discus 0.75", AND(E4='club records'!$F$21, F4&gt;='club records'!$G$21)), "CR", " ")</f>
        <v xml:space="preserve"> </v>
      </c>
      <c r="AA4" s="22" t="str">
        <f>IF(AND(B4="discus 1", OR(AND(E4='club records'!$F$22, F4&gt;='club records'!$G$22), AND(E4='club records'!$F$23, F4&gt;='club records'!$G$23), AND(E4='club records'!$F$24, F4&gt;='club records'!$G$24), AND(E4='club records'!$F$25, F4&gt;='club records'!$G$25))), "CR", " ")</f>
        <v xml:space="preserve"> </v>
      </c>
      <c r="AB4" s="22" t="str">
        <f>IF(AND(B4="hammer 3", OR(AND(E4='club records'!$F$26, F4&gt;='club records'!$G$26), AND(E4='club records'!$F$27, F4&gt;='club records'!$G$27), AND(E4='club records'!$F$28, F4&gt;='club records'!$G$28))), "CR", " ")</f>
        <v xml:space="preserve"> </v>
      </c>
      <c r="AC4" s="22" t="str">
        <f>IF(AND(B4="hammer 4", OR(AND(E4='club records'!$F$29, F4&gt;='club records'!$G$29), AND(E4='club records'!$F$30, F4&gt;='club records'!$G$30))), "CR", " ")</f>
        <v xml:space="preserve"> </v>
      </c>
      <c r="AD4" s="22" t="str">
        <f>IF(AND(B4="javelin 400", AND(E4='club records'!$F$31, F4&gt;='club records'!$G$31)), "CR", " ")</f>
        <v xml:space="preserve"> </v>
      </c>
      <c r="AE4" s="22" t="str">
        <f>IF(AND(B4="javelin 500", OR(AND(E4='club records'!$F$32, F4&gt;='club records'!$G$32), AND(E4='club records'!$F$33, F4&gt;='club records'!$G$33))), "CR", " ")</f>
        <v xml:space="preserve"> </v>
      </c>
      <c r="AF4" s="22" t="str">
        <f>IF(AND(B4="javelin 600", OR(AND(E4='club records'!$F$34, F4&gt;='club records'!$G$34), AND(E4='club records'!$F$35, F4&gt;='club records'!$G$35))), "CR", " ")</f>
        <v xml:space="preserve"> </v>
      </c>
      <c r="AG4" s="22" t="str">
        <f>IF(AND(B4="shot 2.72", AND(E4='club records'!$F$36, F4&gt;='club records'!$G$36)), "CR", " ")</f>
        <v xml:space="preserve"> </v>
      </c>
      <c r="AH4" s="22" t="str">
        <f>IF(AND(B4="shot 3", OR(AND(E4='club records'!$F$37, F4&gt;='club records'!$G$37), AND(E4='club records'!$F$38, F4&gt;='club records'!$G$38))), "CR", " ")</f>
        <v xml:space="preserve"> </v>
      </c>
      <c r="AI4" s="22" t="str">
        <f>IF(AND(B4="shot 4", OR(AND(E4='club records'!$F$39, F4&gt;='club records'!$G$39), AND(E4='club records'!$F$40, F4&gt;='club records'!$G$40))), "CR", " ")</f>
        <v xml:space="preserve"> </v>
      </c>
      <c r="AJ4" s="22" t="str">
        <f>IF(AND(B4="70H", AND(E4='club records'!$J$6, F4&lt;='club records'!$K$6)), "CR", " ")</f>
        <v xml:space="preserve"> </v>
      </c>
      <c r="AK4" s="22" t="str">
        <f>IF(AND(B4="75H", AND(E4='club records'!$J$7, F4&lt;='club records'!$K$7)), "CR", " ")</f>
        <v xml:space="preserve"> </v>
      </c>
      <c r="AL4" s="22" t="str">
        <f>IF(AND(B4="80H", AND(E4='club records'!$J$8, F4&lt;='club records'!$K$8)), "CR", " ")</f>
        <v xml:space="preserve"> </v>
      </c>
      <c r="AM4" s="22" t="str">
        <f>IF(AND(B4="100H", OR(AND(E4='club records'!$J$9, F4&lt;='club records'!$K$9), AND(E4='club records'!$J$10, F4&lt;='club records'!$K$10))), "CR", " ")</f>
        <v xml:space="preserve"> </v>
      </c>
      <c r="AN4" s="22" t="str">
        <f>IF(AND(B4="300H", AND(E4='club records'!$J$11, F4&lt;='club records'!$K$11)), "CR", " ")</f>
        <v xml:space="preserve"> </v>
      </c>
      <c r="AO4" s="22" t="str">
        <f>IF(AND(B4="400H", OR(AND(E4='club records'!$J$12, F4&lt;='club records'!$K$12), AND(E4='club records'!$J$13, F4&lt;='club records'!$K$13), AND(E4='club records'!$J$14, F4&lt;='club records'!$K$14))), "CR", " ")</f>
        <v xml:space="preserve"> </v>
      </c>
      <c r="AP4" s="22" t="str">
        <f>IF(AND(B4="1500SC", OR(AND(E4='club records'!$J$15, F4&lt;='club records'!$K$15), AND(E4='club records'!$J$16, F4&lt;='club records'!$K$16))), "CR", " ")</f>
        <v xml:space="preserve"> </v>
      </c>
      <c r="AQ4" s="22" t="str">
        <f>IF(AND(B4="2000SC", OR(AND(E4='club records'!$J$18, F4&lt;='club records'!$K$18), AND(E4='club records'!$J$19, F4&lt;='club records'!$K$19))), "CR", " ")</f>
        <v xml:space="preserve"> </v>
      </c>
      <c r="AR4" s="22" t="str">
        <f>IF(AND(B4="3000SC", AND(E4='club records'!$J$21, F4&lt;='club records'!$K$21)), "CR", " ")</f>
        <v xml:space="preserve"> </v>
      </c>
      <c r="AS4" s="21" t="str">
        <f>IF(AND(B4="4x100", OR(AND(E4='club records'!$N$1, F4&lt;='club records'!$O$1), AND(E4='club records'!$N$2, F4&lt;='club records'!$O$2), AND(E4='club records'!$N$3, F4&lt;='club records'!$O$3), AND(E4='club records'!$N$4, F4&lt;='club records'!$O$4), AND(E4='club records'!$N$5, F4&lt;='club records'!$O$5))), "CR", " ")</f>
        <v xml:space="preserve"> </v>
      </c>
      <c r="AT4" s="21" t="str">
        <f>IF(AND(B4="4x200", OR(AND(E4='club records'!$N$6, F4&lt;='club records'!$O$6), AND(E4='club records'!$N$7, F4&lt;='club records'!$O$7), AND(E4='club records'!$N$8, F4&lt;='club records'!$O$8), AND(E4='club records'!$N$9, F4&lt;='club records'!$O$9), AND(E4='club records'!$N$10, F4&lt;='club records'!$O$10))), "CR", " ")</f>
        <v xml:space="preserve"> </v>
      </c>
      <c r="AU4" s="21" t="str">
        <f>IF(AND(B4="4x300", OR(AND(E4='club records'!$N$11, F4&lt;='club records'!$O$11), AND(E4='club records'!$N$12, F4&lt;='club records'!$O$12))), "CR", " ")</f>
        <v xml:space="preserve"> </v>
      </c>
      <c r="AV4" s="21" t="str">
        <f>IF(AND(B4="4x400", OR(AND(E4='club records'!$N$13, F4&lt;='club records'!$O$13), AND(E4='club records'!$N$14, F4&lt;='club records'!$O$14), AND(E4='club records'!$N$15, F4&lt;='club records'!$O$15))), "CR", " ")</f>
        <v xml:space="preserve"> </v>
      </c>
      <c r="AW4" s="21" t="str">
        <f>IF(AND(B4="3x800", OR(AND(E4='club records'!$N$16, F4&lt;='club records'!$O$16), AND(E4='club records'!$N$17, F4&lt;='club records'!$O$17), AND(E4='club records'!$N$18, F4&lt;='club records'!$O$18), AND(E4='club records'!$N$19, F4&lt;='club records'!$O$19))), "CR", " ")</f>
        <v xml:space="preserve"> </v>
      </c>
      <c r="AX4" s="21" t="str">
        <f>IF(AND(B4="pentathlon", OR(AND(E4='club records'!$N$21, F4&gt;='club records'!$O$21), AND(E4='club records'!$N$22, F4&gt;='club records'!$O$22), AND(E4='club records'!$N$23, F4&gt;='club records'!$O$23), AND(E4='club records'!$N$24, F4&gt;='club records'!$O$24), AND(E4='club records'!$N$25, F4&gt;='club records'!$O$25))), "CR", " ")</f>
        <v xml:space="preserve"> </v>
      </c>
      <c r="AY4" s="21" t="str">
        <f>IF(AND(B4="heptathlon", OR(AND(E4='club records'!$N$26, F4&gt;='club records'!$O$26), AND(E4='club records'!$N$27, F4&gt;='club records'!$O$27), AND(E4='club records'!$N$28, F4&gt;='club records'!$O$28), )), "CR", " ")</f>
        <v xml:space="preserve"> </v>
      </c>
    </row>
    <row r="5" spans="1:51" ht="15.75" customHeight="1">
      <c r="A5" s="13" t="s">
        <v>102</v>
      </c>
      <c r="B5" s="2">
        <v>100</v>
      </c>
      <c r="C5" s="2" t="s">
        <v>171</v>
      </c>
      <c r="D5" s="2" t="s">
        <v>315</v>
      </c>
      <c r="E5" s="13" t="s">
        <v>102</v>
      </c>
      <c r="F5" s="15">
        <v>15.8</v>
      </c>
      <c r="G5" s="19">
        <v>43638</v>
      </c>
      <c r="H5" s="2" t="s">
        <v>297</v>
      </c>
      <c r="I5" s="2" t="s">
        <v>407</v>
      </c>
      <c r="J5" s="20" t="str">
        <f t="shared" si="0"/>
        <v/>
      </c>
      <c r="K5" s="21" t="str">
        <f>IF(AND(B5=100, OR(AND(E5='club records'!$B$6, F5&lt;='club records'!$C$6), AND(E5='club records'!$B$7, F5&lt;='club records'!$C$7), AND(E5='club records'!$B$8, F5&lt;='club records'!$C$8), AND(E5='club records'!$B$9, F5&lt;='club records'!$C$9), AND(E5='club records'!$B$10, F5&lt;='club records'!$C$10))),"CR"," ")</f>
        <v xml:space="preserve"> </v>
      </c>
      <c r="L5" s="21" t="str">
        <f>IF(AND(B5=200, OR(AND(E5='club records'!$B$11, F5&lt;='club records'!$C$11), AND(E5='club records'!$B$12, F5&lt;='club records'!$C$12), AND(E5='club records'!$B$13, F5&lt;='club records'!$C$13), AND(E5='club records'!$B$14, F5&lt;='club records'!$C$14), AND(E5='club records'!$B$15, F5&lt;='club records'!$C$15))),"CR"," ")</f>
        <v xml:space="preserve"> </v>
      </c>
      <c r="M5" s="21" t="str">
        <f>IF(AND(B5=300, OR(AND(E5='club records'!$B$16, F5&lt;='club records'!$C$16), AND(E5='club records'!$B$17, F5&lt;='club records'!$C$17))),"CR"," ")</f>
        <v xml:space="preserve"> </v>
      </c>
      <c r="N5" s="21" t="str">
        <f>IF(AND(B5=400, OR(AND(E5='club records'!$B$19, F5&lt;='club records'!$C$19), AND(E5='club records'!$B$20, F5&lt;='club records'!$C$20), AND(E5='club records'!$B$21, F5&lt;='club records'!$C$21))),"CR"," ")</f>
        <v xml:space="preserve"> </v>
      </c>
      <c r="O5" s="21" t="str">
        <f>IF(AND(B5=800, OR(AND(E5='club records'!$B$22, F5&lt;='club records'!$C$22), AND(E5='club records'!$B$23, F5&lt;='club records'!$C$23), AND(E5='club records'!$B$24, F5&lt;='club records'!$C$24), AND(E5='club records'!$B$25, F5&lt;='club records'!$C$25), AND(E5='club records'!$B$26, F5&lt;='club records'!$C$26))),"CR"," ")</f>
        <v xml:space="preserve"> </v>
      </c>
      <c r="P5" s="21" t="str">
        <f>IF(AND(B5=1200, AND(E5='club records'!$B$28, F5&lt;='club records'!$C$28)),"CR"," ")</f>
        <v xml:space="preserve"> </v>
      </c>
      <c r="Q5" s="21" t="str">
        <f>IF(AND(B5=1500, OR(AND(E5='club records'!$B$29, F5&lt;='club records'!$C$29), AND(E5='club records'!$B$30, F5&lt;='club records'!$C$30), AND(E5='club records'!$B$31, F5&lt;='club records'!$C$31), AND(E5='club records'!$B$32, F5&lt;='club records'!$C$32), AND(E5='club records'!$B$33, F5&lt;='club records'!$C$33))),"CR"," ")</f>
        <v xml:space="preserve"> </v>
      </c>
      <c r="R5" s="21" t="str">
        <f>IF(AND(B5="1M", AND(E5='club records'!$B$37,F5&lt;='club records'!$C$37)),"CR"," ")</f>
        <v xml:space="preserve"> </v>
      </c>
      <c r="S5" s="21" t="str">
        <f>IF(AND(B5=3000, OR(AND(E5='club records'!$B$39, F5&lt;='club records'!$C$39), AND(E5='club records'!$B$40, F5&lt;='club records'!$C$40), AND(E5='club records'!$B$41, F5&lt;='club records'!$C$41))),"CR"," ")</f>
        <v xml:space="preserve"> </v>
      </c>
      <c r="T5" s="21" t="str">
        <f>IF(AND(B5=5000, OR(AND(E5='club records'!$B$42, F5&lt;='club records'!$C$42), AND(E5='club records'!$B$43, F5&lt;='club records'!$C$43))),"CR"," ")</f>
        <v xml:space="preserve"> </v>
      </c>
      <c r="U5" s="21" t="str">
        <f>IF(AND(B5=10000, OR(AND(E5='club records'!$B$44, F5&lt;='club records'!$C$44), AND(E5='club records'!$B$45, F5&lt;='club records'!$C$45))),"CR"," ")</f>
        <v xml:space="preserve"> </v>
      </c>
      <c r="V5" s="22" t="str">
        <f>IF(AND(B5="high jump", OR(AND(E5='club records'!$F$1, F5&gt;='club records'!$G$1), AND(E5='club records'!$F$2, F5&gt;='club records'!$G$2), AND(E5='club records'!$F$3, F5&gt;='club records'!$G$3),AND(E5='club records'!$F$4, F5&gt;='club records'!$G$4), AND(E5='club records'!$F$5, F5&gt;='club records'!$G$5))), "CR", " ")</f>
        <v xml:space="preserve"> </v>
      </c>
      <c r="W5" s="22" t="str">
        <f>IF(AND(B5="long jump", OR(AND(E5='club records'!$F$6, F5&gt;='club records'!$G$6), AND(E5='club records'!$F$7, F5&gt;='club records'!$G$7), AND(E5='club records'!$F$8, F5&gt;='club records'!$G$8), AND(E5='club records'!$F$9, F5&gt;='club records'!$G$9), AND(E5='club records'!$F$10, F5&gt;='club records'!$G$10))), "CR", " ")</f>
        <v xml:space="preserve"> </v>
      </c>
      <c r="X5" s="22" t="str">
        <f>IF(AND(B5="triple jump", OR(AND(E5='club records'!$F$11, F5&gt;='club records'!$G$11), AND(E5='club records'!$F$12, F5&gt;='club records'!$G$12), AND(E5='club records'!$F$13, F5&gt;='club records'!$G$13), AND(E5='club records'!$F$14, F5&gt;='club records'!$G$14), AND(E5='club records'!$F$15, F5&gt;='club records'!$G$15))), "CR", " ")</f>
        <v xml:space="preserve"> </v>
      </c>
      <c r="Y5" s="22" t="str">
        <f>IF(AND(B5="pole vault", OR(AND(E5='club records'!$F$16, F5&gt;='club records'!$G$16), AND(E5='club records'!$F$17, F5&gt;='club records'!$G$17), AND(E5='club records'!$F$18, F5&gt;='club records'!$G$18), AND(E5='club records'!$F$19, F5&gt;='club records'!$G$19), AND(E5='club records'!$F$20, F5&gt;='club records'!$G$20))), "CR", " ")</f>
        <v xml:space="preserve"> </v>
      </c>
      <c r="Z5" s="22" t="str">
        <f>IF(AND(B5="discus 0.75", AND(E5='club records'!$F$21, F5&gt;='club records'!$G$21)), "CR", " ")</f>
        <v xml:space="preserve"> </v>
      </c>
      <c r="AA5" s="22" t="str">
        <f>IF(AND(B5="discus 1", OR(AND(E5='club records'!$F$22, F5&gt;='club records'!$G$22), AND(E5='club records'!$F$23, F5&gt;='club records'!$G$23), AND(E5='club records'!$F$24, F5&gt;='club records'!$G$24), AND(E5='club records'!$F$25, F5&gt;='club records'!$G$25))), "CR", " ")</f>
        <v xml:space="preserve"> </v>
      </c>
      <c r="AB5" s="22" t="str">
        <f>IF(AND(B5="hammer 3", OR(AND(E5='club records'!$F$26, F5&gt;='club records'!$G$26), AND(E5='club records'!$F$27, F5&gt;='club records'!$G$27), AND(E5='club records'!$F$28, F5&gt;='club records'!$G$28))), "CR", " ")</f>
        <v xml:space="preserve"> </v>
      </c>
      <c r="AC5" s="22" t="str">
        <f>IF(AND(B5="hammer 4", OR(AND(E5='club records'!$F$29, F5&gt;='club records'!$G$29), AND(E5='club records'!$F$30, F5&gt;='club records'!$G$30))), "CR", " ")</f>
        <v xml:space="preserve"> </v>
      </c>
      <c r="AD5" s="22" t="str">
        <f>IF(AND(B5="javelin 400", AND(E5='club records'!$F$31, F5&gt;='club records'!$G$31)), "CR", " ")</f>
        <v xml:space="preserve"> </v>
      </c>
      <c r="AE5" s="22" t="str">
        <f>IF(AND(B5="javelin 500", OR(AND(E5='club records'!$F$32, F5&gt;='club records'!$G$32), AND(E5='club records'!$F$33, F5&gt;='club records'!$G$33))), "CR", " ")</f>
        <v xml:space="preserve"> </v>
      </c>
      <c r="AF5" s="22" t="str">
        <f>IF(AND(B5="javelin 600", OR(AND(E5='club records'!$F$34, F5&gt;='club records'!$G$34), AND(E5='club records'!$F$35, F5&gt;='club records'!$G$35))), "CR", " ")</f>
        <v xml:space="preserve"> </v>
      </c>
      <c r="AG5" s="22" t="str">
        <f>IF(AND(B5="shot 2.72", AND(E5='club records'!$F$36, F5&gt;='club records'!$G$36)), "CR", " ")</f>
        <v xml:space="preserve"> </v>
      </c>
      <c r="AH5" s="22" t="str">
        <f>IF(AND(B5="shot 3", OR(AND(E5='club records'!$F$37, F5&gt;='club records'!$G$37), AND(E5='club records'!$F$38, F5&gt;='club records'!$G$38))), "CR", " ")</f>
        <v xml:space="preserve"> </v>
      </c>
      <c r="AI5" s="22" t="str">
        <f>IF(AND(B5="shot 4", OR(AND(E5='club records'!$F$39, F5&gt;='club records'!$G$39), AND(E5='club records'!$F$40, F5&gt;='club records'!$G$40))), "CR", " ")</f>
        <v xml:space="preserve"> </v>
      </c>
      <c r="AJ5" s="22" t="str">
        <f>IF(AND(B5="70H", AND(E5='club records'!$J$6, F5&lt;='club records'!$K$6)), "CR", " ")</f>
        <v xml:space="preserve"> </v>
      </c>
      <c r="AK5" s="22" t="str">
        <f>IF(AND(B5="75H", AND(E5='club records'!$J$7, F5&lt;='club records'!$K$7)), "CR", " ")</f>
        <v xml:space="preserve"> </v>
      </c>
      <c r="AL5" s="22" t="str">
        <f>IF(AND(B5="80H", AND(E5='club records'!$J$8, F5&lt;='club records'!$K$8)), "CR", " ")</f>
        <v xml:space="preserve"> </v>
      </c>
      <c r="AM5" s="22" t="str">
        <f>IF(AND(B5="100H", OR(AND(E5='club records'!$J$9, F5&lt;='club records'!$K$9), AND(E5='club records'!$J$10, F5&lt;='club records'!$K$10))), "CR", " ")</f>
        <v xml:space="preserve"> </v>
      </c>
      <c r="AN5" s="22" t="str">
        <f>IF(AND(B5="300H", AND(E5='club records'!$J$11, F5&lt;='club records'!$K$11)), "CR", " ")</f>
        <v xml:space="preserve"> </v>
      </c>
      <c r="AO5" s="22" t="str">
        <f>IF(AND(B5="400H", OR(AND(E5='club records'!$J$12, F5&lt;='club records'!$K$12), AND(E5='club records'!$J$13, F5&lt;='club records'!$K$13), AND(E5='club records'!$J$14, F5&lt;='club records'!$K$14))), "CR", " ")</f>
        <v xml:space="preserve"> </v>
      </c>
      <c r="AP5" s="22" t="str">
        <f>IF(AND(B5="1500SC", OR(AND(E5='club records'!$J$15, F5&lt;='club records'!$K$15), AND(E5='club records'!$J$16, F5&lt;='club records'!$K$16))), "CR", " ")</f>
        <v xml:space="preserve"> </v>
      </c>
      <c r="AQ5" s="22" t="str">
        <f>IF(AND(B5="2000SC", OR(AND(E5='club records'!$J$18, F5&lt;='club records'!$K$18), AND(E5='club records'!$J$19, F5&lt;='club records'!$K$19))), "CR", " ")</f>
        <v xml:space="preserve"> </v>
      </c>
      <c r="AR5" s="22" t="str">
        <f>IF(AND(B5="3000SC", AND(E5='club records'!$J$21, F5&lt;='club records'!$K$21)), "CR", " ")</f>
        <v xml:space="preserve"> </v>
      </c>
      <c r="AS5" s="21" t="str">
        <f>IF(AND(B5="4x100", OR(AND(E5='club records'!$N$1, F5&lt;='club records'!$O$1), AND(E5='club records'!$N$2, F5&lt;='club records'!$O$2), AND(E5='club records'!$N$3, F5&lt;='club records'!$O$3), AND(E5='club records'!$N$4, F5&lt;='club records'!$O$4), AND(E5='club records'!$N$5, F5&lt;='club records'!$O$5))), "CR", " ")</f>
        <v xml:space="preserve"> </v>
      </c>
      <c r="AT5" s="21" t="str">
        <f>IF(AND(B5="4x200", OR(AND(E5='club records'!$N$6, F5&lt;='club records'!$O$6), AND(E5='club records'!$N$7, F5&lt;='club records'!$O$7), AND(E5='club records'!$N$8, F5&lt;='club records'!$O$8), AND(E5='club records'!$N$9, F5&lt;='club records'!$O$9), AND(E5='club records'!$N$10, F5&lt;='club records'!$O$10))), "CR", " ")</f>
        <v xml:space="preserve"> </v>
      </c>
      <c r="AU5" s="21" t="str">
        <f>IF(AND(B5="4x300", OR(AND(E5='club records'!$N$11, F5&lt;='club records'!$O$11), AND(E5='club records'!$N$12, F5&lt;='club records'!$O$12))), "CR", " ")</f>
        <v xml:space="preserve"> </v>
      </c>
      <c r="AV5" s="21" t="str">
        <f>IF(AND(B5="4x400", OR(AND(E5='club records'!$N$13, F5&lt;='club records'!$O$13), AND(E5='club records'!$N$14, F5&lt;='club records'!$O$14), AND(E5='club records'!$N$15, F5&lt;='club records'!$O$15))), "CR", " ")</f>
        <v xml:space="preserve"> </v>
      </c>
      <c r="AW5" s="21" t="str">
        <f>IF(AND(B5="3x800", OR(AND(E5='club records'!$N$16, F5&lt;='club records'!$O$16), AND(E5='club records'!$N$17, F5&lt;='club records'!$O$17), AND(E5='club records'!$N$18, F5&lt;='club records'!$O$18), AND(E5='club records'!$N$19, F5&lt;='club records'!$O$19))), "CR", " ")</f>
        <v xml:space="preserve"> </v>
      </c>
      <c r="AX5" s="21" t="str">
        <f>IF(AND(B5="pentathlon", OR(AND(E5='club records'!$N$21, F5&gt;='club records'!$O$21), AND(E5='club records'!$N$22, F5&gt;='club records'!$O$22), AND(E5='club records'!$N$23, F5&gt;='club records'!$O$23), AND(E5='club records'!$N$24, F5&gt;='club records'!$O$24), AND(E5='club records'!$N$25, F5&gt;='club records'!$O$25))), "CR", " ")</f>
        <v xml:space="preserve"> </v>
      </c>
      <c r="AY5" s="21" t="str">
        <f>IF(AND(B5="heptathlon", OR(AND(E5='club records'!$N$26, F5&gt;='club records'!$O$26), AND(E5='club records'!$N$27, F5&gt;='club records'!$O$27), AND(E5='club records'!$N$28, F5&gt;='club records'!$O$28), )), "CR", " ")</f>
        <v xml:space="preserve"> </v>
      </c>
    </row>
    <row r="6" spans="1:51" ht="15">
      <c r="A6" s="13" t="s">
        <v>102</v>
      </c>
      <c r="B6" s="2">
        <v>100</v>
      </c>
      <c r="C6" s="2" t="s">
        <v>193</v>
      </c>
      <c r="D6" s="2" t="s">
        <v>194</v>
      </c>
      <c r="E6" s="13" t="s">
        <v>102</v>
      </c>
      <c r="F6" s="15">
        <v>15.9</v>
      </c>
      <c r="G6" s="19">
        <v>43603</v>
      </c>
      <c r="H6" s="2" t="s">
        <v>289</v>
      </c>
      <c r="I6" s="2" t="s">
        <v>325</v>
      </c>
      <c r="J6" s="20" t="str">
        <f t="shared" si="0"/>
        <v/>
      </c>
      <c r="K6" s="21" t="str">
        <f>IF(AND(B6=100, OR(AND(E6='club records'!$B$6, F6&lt;='club records'!$C$6), AND(E6='club records'!$B$7, F6&lt;='club records'!$C$7), AND(E6='club records'!$B$8, F6&lt;='club records'!$C$8), AND(E6='club records'!$B$9, F6&lt;='club records'!$C$9), AND(E6='club records'!$B$10, F6&lt;='club records'!$C$10))),"CR"," ")</f>
        <v xml:space="preserve"> </v>
      </c>
      <c r="L6" s="21" t="str">
        <f>IF(AND(B6=200, OR(AND(E6='club records'!$B$11, F6&lt;='club records'!$C$11), AND(E6='club records'!$B$12, F6&lt;='club records'!$C$12), AND(E6='club records'!$B$13, F6&lt;='club records'!$C$13), AND(E6='club records'!$B$14, F6&lt;='club records'!$C$14), AND(E6='club records'!$B$15, F6&lt;='club records'!$C$15))),"CR"," ")</f>
        <v xml:space="preserve"> </v>
      </c>
      <c r="M6" s="21" t="str">
        <f>IF(AND(B6=300, OR(AND(E6='club records'!$B$16, F6&lt;='club records'!$C$16), AND(E6='club records'!$B$17, F6&lt;='club records'!$C$17))),"CR"," ")</f>
        <v xml:space="preserve"> </v>
      </c>
      <c r="N6" s="21" t="str">
        <f>IF(AND(B6=400, OR(AND(E6='club records'!$B$19, F6&lt;='club records'!$C$19), AND(E6='club records'!$B$20, F6&lt;='club records'!$C$20), AND(E6='club records'!$B$21, F6&lt;='club records'!$C$21))),"CR"," ")</f>
        <v xml:space="preserve"> </v>
      </c>
      <c r="O6" s="21" t="str">
        <f>IF(AND(B6=800, OR(AND(E6='club records'!$B$22, F6&lt;='club records'!$C$22), AND(E6='club records'!$B$23, F6&lt;='club records'!$C$23), AND(E6='club records'!$B$24, F6&lt;='club records'!$C$24), AND(E6='club records'!$B$25, F6&lt;='club records'!$C$25), AND(E6='club records'!$B$26, F6&lt;='club records'!$C$26))),"CR"," ")</f>
        <v xml:space="preserve"> </v>
      </c>
      <c r="P6" s="21" t="str">
        <f>IF(AND(B6=1200, AND(E6='club records'!$B$28, F6&lt;='club records'!$C$28)),"CR"," ")</f>
        <v xml:space="preserve"> </v>
      </c>
      <c r="Q6" s="21" t="str">
        <f>IF(AND(B6=1500, OR(AND(E6='club records'!$B$29, F6&lt;='club records'!$C$29), AND(E6='club records'!$B$30, F6&lt;='club records'!$C$30), AND(E6='club records'!$B$31, F6&lt;='club records'!$C$31), AND(E6='club records'!$B$32, F6&lt;='club records'!$C$32), AND(E6='club records'!$B$33, F6&lt;='club records'!$C$33))),"CR"," ")</f>
        <v xml:space="preserve"> </v>
      </c>
      <c r="R6" s="21" t="str">
        <f>IF(AND(B6="1M", AND(E6='club records'!$B$37,F6&lt;='club records'!$C$37)),"CR"," ")</f>
        <v xml:space="preserve"> </v>
      </c>
      <c r="S6" s="21" t="str">
        <f>IF(AND(B6=3000, OR(AND(E6='club records'!$B$39, F6&lt;='club records'!$C$39), AND(E6='club records'!$B$40, F6&lt;='club records'!$C$40), AND(E6='club records'!$B$41, F6&lt;='club records'!$C$41))),"CR"," ")</f>
        <v xml:space="preserve"> </v>
      </c>
      <c r="T6" s="21" t="str">
        <f>IF(AND(B6=5000, OR(AND(E6='club records'!$B$42, F6&lt;='club records'!$C$42), AND(E6='club records'!$B$43, F6&lt;='club records'!$C$43))),"CR"," ")</f>
        <v xml:space="preserve"> </v>
      </c>
      <c r="U6" s="21" t="str">
        <f>IF(AND(B6=10000, OR(AND(E6='club records'!$B$44, F6&lt;='club records'!$C$44), AND(E6='club records'!$B$45, F6&lt;='club records'!$C$45))),"CR"," ")</f>
        <v xml:space="preserve"> </v>
      </c>
      <c r="V6" s="22" t="str">
        <f>IF(AND(B6="high jump", OR(AND(E6='club records'!$F$1, F6&gt;='club records'!$G$1), AND(E6='club records'!$F$2, F6&gt;='club records'!$G$2), AND(E6='club records'!$F$3, F6&gt;='club records'!$G$3),AND(E6='club records'!$F$4, F6&gt;='club records'!$G$4), AND(E6='club records'!$F$5, F6&gt;='club records'!$G$5))), "CR", " ")</f>
        <v xml:space="preserve"> </v>
      </c>
      <c r="W6" s="22" t="str">
        <f>IF(AND(B6="long jump", OR(AND(E6='club records'!$F$6, F6&gt;='club records'!$G$6), AND(E6='club records'!$F$7, F6&gt;='club records'!$G$7), AND(E6='club records'!$F$8, F6&gt;='club records'!$G$8), AND(E6='club records'!$F$9, F6&gt;='club records'!$G$9), AND(E6='club records'!$F$10, F6&gt;='club records'!$G$10))), "CR", " ")</f>
        <v xml:space="preserve"> </v>
      </c>
      <c r="X6" s="22" t="str">
        <f>IF(AND(B6="triple jump", OR(AND(E6='club records'!$F$11, F6&gt;='club records'!$G$11), AND(E6='club records'!$F$12, F6&gt;='club records'!$G$12), AND(E6='club records'!$F$13, F6&gt;='club records'!$G$13), AND(E6='club records'!$F$14, F6&gt;='club records'!$G$14), AND(E6='club records'!$F$15, F6&gt;='club records'!$G$15))), "CR", " ")</f>
        <v xml:space="preserve"> </v>
      </c>
      <c r="Y6" s="22" t="str">
        <f>IF(AND(B6="pole vault", OR(AND(E6='club records'!$F$16, F6&gt;='club records'!$G$16), AND(E6='club records'!$F$17, F6&gt;='club records'!$G$17), AND(E6='club records'!$F$18, F6&gt;='club records'!$G$18), AND(E6='club records'!$F$19, F6&gt;='club records'!$G$19), AND(E6='club records'!$F$20, F6&gt;='club records'!$G$20))), "CR", " ")</f>
        <v xml:space="preserve"> </v>
      </c>
      <c r="Z6" s="22" t="str">
        <f>IF(AND(B6="discus 0.75", AND(E6='club records'!$F$21, F6&gt;='club records'!$G$21)), "CR", " ")</f>
        <v xml:space="preserve"> </v>
      </c>
      <c r="AA6" s="22" t="str">
        <f>IF(AND(B6="discus 1", OR(AND(E6='club records'!$F$22, F6&gt;='club records'!$G$22), AND(E6='club records'!$F$23, F6&gt;='club records'!$G$23), AND(E6='club records'!$F$24, F6&gt;='club records'!$G$24), AND(E6='club records'!$F$25, F6&gt;='club records'!$G$25))), "CR", " ")</f>
        <v xml:space="preserve"> </v>
      </c>
      <c r="AB6" s="22" t="str">
        <f>IF(AND(B6="hammer 3", OR(AND(E6='club records'!$F$26, F6&gt;='club records'!$G$26), AND(E6='club records'!$F$27, F6&gt;='club records'!$G$27), AND(E6='club records'!$F$28, F6&gt;='club records'!$G$28))), "CR", " ")</f>
        <v xml:space="preserve"> </v>
      </c>
      <c r="AC6" s="22" t="str">
        <f>IF(AND(B6="hammer 4", OR(AND(E6='club records'!$F$29, F6&gt;='club records'!$G$29), AND(E6='club records'!$F$30, F6&gt;='club records'!$G$30))), "CR", " ")</f>
        <v xml:space="preserve"> </v>
      </c>
      <c r="AD6" s="22" t="str">
        <f>IF(AND(B6="javelin 400", AND(E6='club records'!$F$31, F6&gt;='club records'!$G$31)), "CR", " ")</f>
        <v xml:space="preserve"> </v>
      </c>
      <c r="AE6" s="22" t="str">
        <f>IF(AND(B6="javelin 500", OR(AND(E6='club records'!$F$32, F6&gt;='club records'!$G$32), AND(E6='club records'!$F$33, F6&gt;='club records'!$G$33))), "CR", " ")</f>
        <v xml:space="preserve"> </v>
      </c>
      <c r="AF6" s="22" t="str">
        <f>IF(AND(B6="javelin 600", OR(AND(E6='club records'!$F$34, F6&gt;='club records'!$G$34), AND(E6='club records'!$F$35, F6&gt;='club records'!$G$35))), "CR", " ")</f>
        <v xml:space="preserve"> </v>
      </c>
      <c r="AG6" s="22" t="str">
        <f>IF(AND(B6="shot 2.72", AND(E6='club records'!$F$36, F6&gt;='club records'!$G$36)), "CR", " ")</f>
        <v xml:space="preserve"> </v>
      </c>
      <c r="AH6" s="22" t="str">
        <f>IF(AND(B6="shot 3", OR(AND(E6='club records'!$F$37, F6&gt;='club records'!$G$37), AND(E6='club records'!$F$38, F6&gt;='club records'!$G$38))), "CR", " ")</f>
        <v xml:space="preserve"> </v>
      </c>
      <c r="AI6" s="22" t="str">
        <f>IF(AND(B6="shot 4", OR(AND(E6='club records'!$F$39, F6&gt;='club records'!$G$39), AND(E6='club records'!$F$40, F6&gt;='club records'!$G$40))), "CR", " ")</f>
        <v xml:space="preserve"> </v>
      </c>
      <c r="AJ6" s="22" t="str">
        <f>IF(AND(B6="70H", AND(E6='club records'!$J$6, F6&lt;='club records'!$K$6)), "CR", " ")</f>
        <v xml:space="preserve"> </v>
      </c>
      <c r="AK6" s="22" t="str">
        <f>IF(AND(B6="75H", AND(E6='club records'!$J$7, F6&lt;='club records'!$K$7)), "CR", " ")</f>
        <v xml:space="preserve"> </v>
      </c>
      <c r="AL6" s="22" t="str">
        <f>IF(AND(B6="80H", AND(E6='club records'!$J$8, F6&lt;='club records'!$K$8)), "CR", " ")</f>
        <v xml:space="preserve"> </v>
      </c>
      <c r="AM6" s="22" t="str">
        <f>IF(AND(B6="100H", OR(AND(E6='club records'!$J$9, F6&lt;='club records'!$K$9), AND(E6='club records'!$J$10, F6&lt;='club records'!$K$10))), "CR", " ")</f>
        <v xml:space="preserve"> </v>
      </c>
      <c r="AN6" s="22" t="str">
        <f>IF(AND(B6="300H", AND(E6='club records'!$J$11, F6&lt;='club records'!$K$11)), "CR", " ")</f>
        <v xml:space="preserve"> </v>
      </c>
      <c r="AO6" s="22" t="str">
        <f>IF(AND(B6="400H", OR(AND(E6='club records'!$J$12, F6&lt;='club records'!$K$12), AND(E6='club records'!$J$13, F6&lt;='club records'!$K$13), AND(E6='club records'!$J$14, F6&lt;='club records'!$K$14))), "CR", " ")</f>
        <v xml:space="preserve"> </v>
      </c>
      <c r="AP6" s="22" t="str">
        <f>IF(AND(B6="1500SC", OR(AND(E6='club records'!$J$15, F6&lt;='club records'!$K$15), AND(E6='club records'!$J$16, F6&lt;='club records'!$K$16))), "CR", " ")</f>
        <v xml:space="preserve"> </v>
      </c>
      <c r="AQ6" s="22" t="str">
        <f>IF(AND(B6="2000SC", OR(AND(E6='club records'!$J$18, F6&lt;='club records'!$K$18), AND(E6='club records'!$J$19, F6&lt;='club records'!$K$19))), "CR", " ")</f>
        <v xml:space="preserve"> </v>
      </c>
      <c r="AR6" s="22" t="str">
        <f>IF(AND(B6="3000SC", AND(E6='club records'!$J$21, F6&lt;='club records'!$K$21)), "CR", " ")</f>
        <v xml:space="preserve"> </v>
      </c>
      <c r="AS6" s="21" t="str">
        <f>IF(AND(B6="4x100", OR(AND(E6='club records'!$N$1, F6&lt;='club records'!$O$1), AND(E6='club records'!$N$2, F6&lt;='club records'!$O$2), AND(E6='club records'!$N$3, F6&lt;='club records'!$O$3), AND(E6='club records'!$N$4, F6&lt;='club records'!$O$4), AND(E6='club records'!$N$5, F6&lt;='club records'!$O$5))), "CR", " ")</f>
        <v xml:space="preserve"> </v>
      </c>
      <c r="AT6" s="21" t="str">
        <f>IF(AND(B6="4x200", OR(AND(E6='club records'!$N$6, F6&lt;='club records'!$O$6), AND(E6='club records'!$N$7, F6&lt;='club records'!$O$7), AND(E6='club records'!$N$8, F6&lt;='club records'!$O$8), AND(E6='club records'!$N$9, F6&lt;='club records'!$O$9), AND(E6='club records'!$N$10, F6&lt;='club records'!$O$10))), "CR", " ")</f>
        <v xml:space="preserve"> </v>
      </c>
      <c r="AU6" s="21" t="str">
        <f>IF(AND(B6="4x300", OR(AND(E6='club records'!$N$11, F6&lt;='club records'!$O$11), AND(E6='club records'!$N$12, F6&lt;='club records'!$O$12))), "CR", " ")</f>
        <v xml:space="preserve"> </v>
      </c>
      <c r="AV6" s="21" t="str">
        <f>IF(AND(B6="4x400", OR(AND(E6='club records'!$N$13, F6&lt;='club records'!$O$13), AND(E6='club records'!$N$14, F6&lt;='club records'!$O$14), AND(E6='club records'!$N$15, F6&lt;='club records'!$O$15))), "CR", " ")</f>
        <v xml:space="preserve"> </v>
      </c>
      <c r="AW6" s="21" t="str">
        <f>IF(AND(B6="3x800", OR(AND(E6='club records'!$N$16, F6&lt;='club records'!$O$16), AND(E6='club records'!$N$17, F6&lt;='club records'!$O$17), AND(E6='club records'!$N$18, F6&lt;='club records'!$O$18), AND(E6='club records'!$N$19, F6&lt;='club records'!$O$19))), "CR", " ")</f>
        <v xml:space="preserve"> </v>
      </c>
      <c r="AX6" s="21" t="str">
        <f>IF(AND(B6="pentathlon", OR(AND(E6='club records'!$N$21, F6&gt;='club records'!$O$21), AND(E6='club records'!$N$22, F6&gt;='club records'!$O$22), AND(E6='club records'!$N$23, F6&gt;='club records'!$O$23), AND(E6='club records'!$N$24, F6&gt;='club records'!$O$24), AND(E6='club records'!$N$25, F6&gt;='club records'!$O$25))), "CR", " ")</f>
        <v xml:space="preserve"> </v>
      </c>
      <c r="AY6" s="21" t="str">
        <f>IF(AND(B6="heptathlon", OR(AND(E6='club records'!$N$26, F6&gt;='club records'!$O$26), AND(E6='club records'!$N$27, F6&gt;='club records'!$O$27), AND(E6='club records'!$N$28, F6&gt;='club records'!$O$28), )), "CR", " ")</f>
        <v xml:space="preserve"> </v>
      </c>
    </row>
    <row r="7" spans="1:51" ht="15">
      <c r="A7" s="13" t="s">
        <v>102</v>
      </c>
      <c r="B7" s="2">
        <v>100</v>
      </c>
      <c r="C7" s="2" t="s">
        <v>254</v>
      </c>
      <c r="D7" s="2" t="s">
        <v>255</v>
      </c>
      <c r="E7" s="13" t="s">
        <v>102</v>
      </c>
      <c r="F7" s="14">
        <v>16.059999999999999</v>
      </c>
      <c r="G7" s="19">
        <v>39903</v>
      </c>
      <c r="H7" s="2" t="s">
        <v>252</v>
      </c>
      <c r="I7" s="2" t="s">
        <v>253</v>
      </c>
      <c r="J7" s="20" t="str">
        <f t="shared" si="0"/>
        <v/>
      </c>
      <c r="K7" s="21" t="str">
        <f>IF(AND(B7=100, OR(AND(E7='club records'!$B$6, F7&lt;='club records'!$C$6), AND(E7='club records'!$B$7, F7&lt;='club records'!$C$7), AND(E7='club records'!$B$8, F7&lt;='club records'!$C$8), AND(E7='club records'!$B$9, F7&lt;='club records'!$C$9), AND(E7='club records'!$B$10, F7&lt;='club records'!$C$10))),"CR"," ")</f>
        <v xml:space="preserve"> </v>
      </c>
      <c r="L7" s="21" t="str">
        <f>IF(AND(B7=200, OR(AND(E7='club records'!$B$11, F7&lt;='club records'!$C$11), AND(E7='club records'!$B$12, F7&lt;='club records'!$C$12), AND(E7='club records'!$B$13, F7&lt;='club records'!$C$13), AND(E7='club records'!$B$14, F7&lt;='club records'!$C$14), AND(E7='club records'!$B$15, F7&lt;='club records'!$C$15))),"CR"," ")</f>
        <v xml:space="preserve"> </v>
      </c>
      <c r="M7" s="21" t="str">
        <f>IF(AND(B7=300, OR(AND(E7='club records'!$B$16, F7&lt;='club records'!$C$16), AND(E7='club records'!$B$17, F7&lt;='club records'!$C$17))),"CR"," ")</f>
        <v xml:space="preserve"> </v>
      </c>
      <c r="N7" s="21" t="str">
        <f>IF(AND(B7=400, OR(AND(E7='club records'!$B$19, F7&lt;='club records'!$C$19), AND(E7='club records'!$B$20, F7&lt;='club records'!$C$20), AND(E7='club records'!$B$21, F7&lt;='club records'!$C$21))),"CR"," ")</f>
        <v xml:space="preserve"> </v>
      </c>
      <c r="O7" s="21" t="str">
        <f>IF(AND(B7=800, OR(AND(E7='club records'!$B$22, F7&lt;='club records'!$C$22), AND(E7='club records'!$B$23, F7&lt;='club records'!$C$23), AND(E7='club records'!$B$24, F7&lt;='club records'!$C$24), AND(E7='club records'!$B$25, F7&lt;='club records'!$C$25), AND(E7='club records'!$B$26, F7&lt;='club records'!$C$26))),"CR"," ")</f>
        <v xml:space="preserve"> </v>
      </c>
      <c r="P7" s="21" t="str">
        <f>IF(AND(B7=1200, AND(E7='club records'!$B$28, F7&lt;='club records'!$C$28)),"CR"," ")</f>
        <v xml:space="preserve"> </v>
      </c>
      <c r="Q7" s="21" t="str">
        <f>IF(AND(B7=1500, OR(AND(E7='club records'!$B$29, F7&lt;='club records'!$C$29), AND(E7='club records'!$B$30, F7&lt;='club records'!$C$30), AND(E7='club records'!$B$31, F7&lt;='club records'!$C$31), AND(E7='club records'!$B$32, F7&lt;='club records'!$C$32), AND(E7='club records'!$B$33, F7&lt;='club records'!$C$33))),"CR"," ")</f>
        <v xml:space="preserve"> </v>
      </c>
      <c r="R7" s="21" t="str">
        <f>IF(AND(B7="1M", AND(E7='club records'!$B$37,F7&lt;='club records'!$C$37)),"CR"," ")</f>
        <v xml:space="preserve"> </v>
      </c>
      <c r="S7" s="21" t="str">
        <f>IF(AND(B7=3000, OR(AND(E7='club records'!$B$39, F7&lt;='club records'!$C$39), AND(E7='club records'!$B$40, F7&lt;='club records'!$C$40), AND(E7='club records'!$B$41, F7&lt;='club records'!$C$41))),"CR"," ")</f>
        <v xml:space="preserve"> </v>
      </c>
      <c r="T7" s="21" t="str">
        <f>IF(AND(B7=5000, OR(AND(E7='club records'!$B$42, F7&lt;='club records'!$C$42), AND(E7='club records'!$B$43, F7&lt;='club records'!$C$43))),"CR"," ")</f>
        <v xml:space="preserve"> </v>
      </c>
      <c r="U7" s="21" t="str">
        <f>IF(AND(B7=10000, OR(AND(E7='club records'!$B$44, F7&lt;='club records'!$C$44), AND(E7='club records'!$B$45, F7&lt;='club records'!$C$45))),"CR"," ")</f>
        <v xml:space="preserve"> </v>
      </c>
      <c r="V7" s="22" t="str">
        <f>IF(AND(B7="high jump", OR(AND(E7='club records'!$F$1, F7&gt;='club records'!$G$1), AND(E7='club records'!$F$2, F7&gt;='club records'!$G$2), AND(E7='club records'!$F$3, F7&gt;='club records'!$G$3),AND(E7='club records'!$F$4, F7&gt;='club records'!$G$4), AND(E7='club records'!$F$5, F7&gt;='club records'!$G$5))), "CR", " ")</f>
        <v xml:space="preserve"> </v>
      </c>
      <c r="W7" s="22" t="str">
        <f>IF(AND(B7="long jump", OR(AND(E7='club records'!$F$6, F7&gt;='club records'!$G$6), AND(E7='club records'!$F$7, F7&gt;='club records'!$G$7), AND(E7='club records'!$F$8, F7&gt;='club records'!$G$8), AND(E7='club records'!$F$9, F7&gt;='club records'!$G$9), AND(E7='club records'!$F$10, F7&gt;='club records'!$G$10))), "CR", " ")</f>
        <v xml:space="preserve"> </v>
      </c>
      <c r="X7" s="22" t="str">
        <f>IF(AND(B7="triple jump", OR(AND(E7='club records'!$F$11, F7&gt;='club records'!$G$11), AND(E7='club records'!$F$12, F7&gt;='club records'!$G$12), AND(E7='club records'!$F$13, F7&gt;='club records'!$G$13), AND(E7='club records'!$F$14, F7&gt;='club records'!$G$14), AND(E7='club records'!$F$15, F7&gt;='club records'!$G$15))), "CR", " ")</f>
        <v xml:space="preserve"> </v>
      </c>
      <c r="Y7" s="22" t="str">
        <f>IF(AND(B7="pole vault", OR(AND(E7='club records'!$F$16, F7&gt;='club records'!$G$16), AND(E7='club records'!$F$17, F7&gt;='club records'!$G$17), AND(E7='club records'!$F$18, F7&gt;='club records'!$G$18), AND(E7='club records'!$F$19, F7&gt;='club records'!$G$19), AND(E7='club records'!$F$20, F7&gt;='club records'!$G$20))), "CR", " ")</f>
        <v xml:space="preserve"> </v>
      </c>
      <c r="Z7" s="22" t="str">
        <f>IF(AND(B7="discus 0.75", AND(E7='club records'!$F$21, F7&gt;='club records'!$G$21)), "CR", " ")</f>
        <v xml:space="preserve"> </v>
      </c>
      <c r="AA7" s="22" t="str">
        <f>IF(AND(B7="discus 1", OR(AND(E7='club records'!$F$22, F7&gt;='club records'!$G$22), AND(E7='club records'!$F$23, F7&gt;='club records'!$G$23), AND(E7='club records'!$F$24, F7&gt;='club records'!$G$24), AND(E7='club records'!$F$25, F7&gt;='club records'!$G$25))), "CR", " ")</f>
        <v xml:space="preserve"> </v>
      </c>
      <c r="AB7" s="22" t="str">
        <f>IF(AND(B7="hammer 3", OR(AND(E7='club records'!$F$26, F7&gt;='club records'!$G$26), AND(E7='club records'!$F$27, F7&gt;='club records'!$G$27), AND(E7='club records'!$F$28, F7&gt;='club records'!$G$28))), "CR", " ")</f>
        <v xml:space="preserve"> </v>
      </c>
      <c r="AC7" s="22" t="str">
        <f>IF(AND(B7="hammer 4", OR(AND(E7='club records'!$F$29, F7&gt;='club records'!$G$29), AND(E7='club records'!$F$30, F7&gt;='club records'!$G$30))), "CR", " ")</f>
        <v xml:space="preserve"> </v>
      </c>
      <c r="AD7" s="22" t="str">
        <f>IF(AND(B7="javelin 400", AND(E7='club records'!$F$31, F7&gt;='club records'!$G$31)), "CR", " ")</f>
        <v xml:space="preserve"> </v>
      </c>
      <c r="AE7" s="22" t="str">
        <f>IF(AND(B7="javelin 500", OR(AND(E7='club records'!$F$32, F7&gt;='club records'!$G$32), AND(E7='club records'!$F$33, F7&gt;='club records'!$G$33))), "CR", " ")</f>
        <v xml:space="preserve"> </v>
      </c>
      <c r="AF7" s="22" t="str">
        <f>IF(AND(B7="javelin 600", OR(AND(E7='club records'!$F$34, F7&gt;='club records'!$G$34), AND(E7='club records'!$F$35, F7&gt;='club records'!$G$35))), "CR", " ")</f>
        <v xml:space="preserve"> </v>
      </c>
      <c r="AG7" s="22" t="str">
        <f>IF(AND(B7="shot 2.72", AND(E7='club records'!$F$36, F7&gt;='club records'!$G$36)), "CR", " ")</f>
        <v xml:space="preserve"> </v>
      </c>
      <c r="AH7" s="22" t="str">
        <f>IF(AND(B7="shot 3", OR(AND(E7='club records'!$F$37, F7&gt;='club records'!$G$37), AND(E7='club records'!$F$38, F7&gt;='club records'!$G$38))), "CR", " ")</f>
        <v xml:space="preserve"> </v>
      </c>
      <c r="AI7" s="22" t="str">
        <f>IF(AND(B7="shot 4", OR(AND(E7='club records'!$F$39, F7&gt;='club records'!$G$39), AND(E7='club records'!$F$40, F7&gt;='club records'!$G$40))), "CR", " ")</f>
        <v xml:space="preserve"> </v>
      </c>
      <c r="AJ7" s="22" t="str">
        <f>IF(AND(B7="70H", AND(E7='club records'!$J$6, F7&lt;='club records'!$K$6)), "CR", " ")</f>
        <v xml:space="preserve"> </v>
      </c>
      <c r="AK7" s="22" t="str">
        <f>IF(AND(B7="75H", AND(E7='club records'!$J$7, F7&lt;='club records'!$K$7)), "CR", " ")</f>
        <v xml:space="preserve"> </v>
      </c>
      <c r="AL7" s="22" t="str">
        <f>IF(AND(B7="80H", AND(E7='club records'!$J$8, F7&lt;='club records'!$K$8)), "CR", " ")</f>
        <v xml:space="preserve"> </v>
      </c>
      <c r="AM7" s="22" t="str">
        <f>IF(AND(B7="100H", OR(AND(E7='club records'!$J$9, F7&lt;='club records'!$K$9), AND(E7='club records'!$J$10, F7&lt;='club records'!$K$10))), "CR", " ")</f>
        <v xml:space="preserve"> </v>
      </c>
      <c r="AN7" s="22" t="str">
        <f>IF(AND(B7="300H", AND(E7='club records'!$J$11, F7&lt;='club records'!$K$11)), "CR", " ")</f>
        <v xml:space="preserve"> </v>
      </c>
      <c r="AO7" s="22" t="str">
        <f>IF(AND(B7="400H", OR(AND(E7='club records'!$J$12, F7&lt;='club records'!$K$12), AND(E7='club records'!$J$13, F7&lt;='club records'!$K$13), AND(E7='club records'!$J$14, F7&lt;='club records'!$K$14))), "CR", " ")</f>
        <v xml:space="preserve"> </v>
      </c>
      <c r="AP7" s="22" t="str">
        <f>IF(AND(B7="1500SC", OR(AND(E7='club records'!$J$15, F7&lt;='club records'!$K$15), AND(E7='club records'!$J$16, F7&lt;='club records'!$K$16))), "CR", " ")</f>
        <v xml:space="preserve"> </v>
      </c>
      <c r="AQ7" s="22" t="str">
        <f>IF(AND(B7="2000SC", OR(AND(E7='club records'!$J$18, F7&lt;='club records'!$K$18), AND(E7='club records'!$J$19, F7&lt;='club records'!$K$19))), "CR", " ")</f>
        <v xml:space="preserve"> </v>
      </c>
      <c r="AR7" s="22" t="str">
        <f>IF(AND(B7="3000SC", AND(E7='club records'!$J$21, F7&lt;='club records'!$K$21)), "CR", " ")</f>
        <v xml:space="preserve"> </v>
      </c>
      <c r="AS7" s="21" t="str">
        <f>IF(AND(B7="4x100", OR(AND(E7='club records'!$N$1, F7&lt;='club records'!$O$1), AND(E7='club records'!$N$2, F7&lt;='club records'!$O$2), AND(E7='club records'!$N$3, F7&lt;='club records'!$O$3), AND(E7='club records'!$N$4, F7&lt;='club records'!$O$4), AND(E7='club records'!$N$5, F7&lt;='club records'!$O$5))), "CR", " ")</f>
        <v xml:space="preserve"> </v>
      </c>
      <c r="AT7" s="21" t="str">
        <f>IF(AND(B7="4x200", OR(AND(E7='club records'!$N$6, F7&lt;='club records'!$O$6), AND(E7='club records'!$N$7, F7&lt;='club records'!$O$7), AND(E7='club records'!$N$8, F7&lt;='club records'!$O$8), AND(E7='club records'!$N$9, F7&lt;='club records'!$O$9), AND(E7='club records'!$N$10, F7&lt;='club records'!$O$10))), "CR", " ")</f>
        <v xml:space="preserve"> </v>
      </c>
      <c r="AU7" s="21" t="str">
        <f>IF(AND(B7="4x300", OR(AND(E7='club records'!$N$11, F7&lt;='club records'!$O$11), AND(E7='club records'!$N$12, F7&lt;='club records'!$O$12))), "CR", " ")</f>
        <v xml:space="preserve"> </v>
      </c>
      <c r="AV7" s="21" t="str">
        <f>IF(AND(B7="4x400", OR(AND(E7='club records'!$N$13, F7&lt;='club records'!$O$13), AND(E7='club records'!$N$14, F7&lt;='club records'!$O$14), AND(E7='club records'!$N$15, F7&lt;='club records'!$O$15))), "CR", " ")</f>
        <v xml:space="preserve"> </v>
      </c>
      <c r="AW7" s="21" t="str">
        <f>IF(AND(B7="3x800", OR(AND(E7='club records'!$N$16, F7&lt;='club records'!$O$16), AND(E7='club records'!$N$17, F7&lt;='club records'!$O$17), AND(E7='club records'!$N$18, F7&lt;='club records'!$O$18), AND(E7='club records'!$N$19, F7&lt;='club records'!$O$19))), "CR", " ")</f>
        <v xml:space="preserve"> </v>
      </c>
      <c r="AX7" s="21" t="str">
        <f>IF(AND(B7="pentathlon", OR(AND(E7='club records'!$N$21, F7&gt;='club records'!$O$21), AND(E7='club records'!$N$22, F7&gt;='club records'!$O$22), AND(E7='club records'!$N$23, F7&gt;='club records'!$O$23), AND(E7='club records'!$N$24, F7&gt;='club records'!$O$24), AND(E7='club records'!$N$25, F7&gt;='club records'!$O$25))), "CR", " ")</f>
        <v xml:space="preserve"> </v>
      </c>
      <c r="AY7" s="21" t="str">
        <f>IF(AND(B7="heptathlon", OR(AND(E7='club records'!$N$26, F7&gt;='club records'!$O$26), AND(E7='club records'!$N$27, F7&gt;='club records'!$O$27), AND(E7='club records'!$N$28, F7&gt;='club records'!$O$28), )), "CR", " ")</f>
        <v xml:space="preserve"> </v>
      </c>
    </row>
    <row r="8" spans="1:51" ht="15">
      <c r="A8" s="13" t="s">
        <v>102</v>
      </c>
      <c r="B8" s="2">
        <v>100</v>
      </c>
      <c r="C8" s="2" t="s">
        <v>200</v>
      </c>
      <c r="D8" s="2" t="s">
        <v>201</v>
      </c>
      <c r="E8" s="13" t="s">
        <v>102</v>
      </c>
      <c r="F8" s="15">
        <v>16.2</v>
      </c>
      <c r="G8" s="19">
        <v>43701</v>
      </c>
      <c r="H8" s="2" t="s">
        <v>297</v>
      </c>
      <c r="I8" s="2" t="s">
        <v>522</v>
      </c>
      <c r="J8" s="20" t="str">
        <f t="shared" si="0"/>
        <v/>
      </c>
      <c r="K8" s="21" t="str">
        <f>IF(AND(B8=100, OR(AND(E8='club records'!$B$6, F8&lt;='club records'!$C$6), AND(E8='club records'!$B$7, F8&lt;='club records'!$C$7), AND(E8='club records'!$B$8, F8&lt;='club records'!$C$8), AND(E8='club records'!$B$9, F8&lt;='club records'!$C$9), AND(E8='club records'!$B$10, F8&lt;='club records'!$C$10))),"CR"," ")</f>
        <v xml:space="preserve"> </v>
      </c>
      <c r="L8" s="21" t="str">
        <f>IF(AND(B8=200, OR(AND(E8='club records'!$B$11, F8&lt;='club records'!$C$11), AND(E8='club records'!$B$12, F8&lt;='club records'!$C$12), AND(E8='club records'!$B$13, F8&lt;='club records'!$C$13), AND(E8='club records'!$B$14, F8&lt;='club records'!$C$14), AND(E8='club records'!$B$15, F8&lt;='club records'!$C$15))),"CR"," ")</f>
        <v xml:space="preserve"> </v>
      </c>
      <c r="M8" s="21" t="str">
        <f>IF(AND(B8=300, OR(AND(E8='club records'!$B$16, F8&lt;='club records'!$C$16), AND(E8='club records'!$B$17, F8&lt;='club records'!$C$17))),"CR"," ")</f>
        <v xml:space="preserve"> </v>
      </c>
      <c r="N8" s="21" t="str">
        <f>IF(AND(B8=400, OR(AND(E8='club records'!$B$19, F8&lt;='club records'!$C$19), AND(E8='club records'!$B$20, F8&lt;='club records'!$C$20), AND(E8='club records'!$B$21, F8&lt;='club records'!$C$21))),"CR"," ")</f>
        <v xml:space="preserve"> </v>
      </c>
      <c r="O8" s="21" t="str">
        <f>IF(AND(B8=800, OR(AND(E8='club records'!$B$22, F8&lt;='club records'!$C$22), AND(E8='club records'!$B$23, F8&lt;='club records'!$C$23), AND(E8='club records'!$B$24, F8&lt;='club records'!$C$24), AND(E8='club records'!$B$25, F8&lt;='club records'!$C$25), AND(E8='club records'!$B$26, F8&lt;='club records'!$C$26))),"CR"," ")</f>
        <v xml:space="preserve"> </v>
      </c>
      <c r="P8" s="21" t="str">
        <f>IF(AND(B8=1200, AND(E8='club records'!$B$28, F8&lt;='club records'!$C$28)),"CR"," ")</f>
        <v xml:space="preserve"> </v>
      </c>
      <c r="Q8" s="21" t="str">
        <f>IF(AND(B8=1500, OR(AND(E8='club records'!$B$29, F8&lt;='club records'!$C$29), AND(E8='club records'!$B$30, F8&lt;='club records'!$C$30), AND(E8='club records'!$B$31, F8&lt;='club records'!$C$31), AND(E8='club records'!$B$32, F8&lt;='club records'!$C$32), AND(E8='club records'!$B$33, F8&lt;='club records'!$C$33))),"CR"," ")</f>
        <v xml:space="preserve"> </v>
      </c>
      <c r="R8" s="21" t="str">
        <f>IF(AND(B8="1M", AND(E8='club records'!$B$37,F8&lt;='club records'!$C$37)),"CR"," ")</f>
        <v xml:space="preserve"> </v>
      </c>
      <c r="S8" s="21" t="str">
        <f>IF(AND(B8=3000, OR(AND(E8='club records'!$B$39, F8&lt;='club records'!$C$39), AND(E8='club records'!$B$40, F8&lt;='club records'!$C$40), AND(E8='club records'!$B$41, F8&lt;='club records'!$C$41))),"CR"," ")</f>
        <v xml:space="preserve"> </v>
      </c>
      <c r="T8" s="21" t="str">
        <f>IF(AND(B8=5000, OR(AND(E8='club records'!$B$42, F8&lt;='club records'!$C$42), AND(E8='club records'!$B$43, F8&lt;='club records'!$C$43))),"CR"," ")</f>
        <v xml:space="preserve"> </v>
      </c>
      <c r="U8" s="21" t="str">
        <f>IF(AND(B8=10000, OR(AND(E8='club records'!$B$44, F8&lt;='club records'!$C$44), AND(E8='club records'!$B$45, F8&lt;='club records'!$C$45))),"CR"," ")</f>
        <v xml:space="preserve"> </v>
      </c>
      <c r="V8" s="22" t="str">
        <f>IF(AND(B8="high jump", OR(AND(E8='club records'!$F$1, F8&gt;='club records'!$G$1), AND(E8='club records'!$F$2, F8&gt;='club records'!$G$2), AND(E8='club records'!$F$3, F8&gt;='club records'!$G$3),AND(E8='club records'!$F$4, F8&gt;='club records'!$G$4), AND(E8='club records'!$F$5, F8&gt;='club records'!$G$5))), "CR", " ")</f>
        <v xml:space="preserve"> </v>
      </c>
      <c r="W8" s="22" t="str">
        <f>IF(AND(B8="long jump", OR(AND(E8='club records'!$F$6, F8&gt;='club records'!$G$6), AND(E8='club records'!$F$7, F8&gt;='club records'!$G$7), AND(E8='club records'!$F$8, F8&gt;='club records'!$G$8), AND(E8='club records'!$F$9, F8&gt;='club records'!$G$9), AND(E8='club records'!$F$10, F8&gt;='club records'!$G$10))), "CR", " ")</f>
        <v xml:space="preserve"> </v>
      </c>
      <c r="X8" s="22" t="str">
        <f>IF(AND(B8="triple jump", OR(AND(E8='club records'!$F$11, F8&gt;='club records'!$G$11), AND(E8='club records'!$F$12, F8&gt;='club records'!$G$12), AND(E8='club records'!$F$13, F8&gt;='club records'!$G$13), AND(E8='club records'!$F$14, F8&gt;='club records'!$G$14), AND(E8='club records'!$F$15, F8&gt;='club records'!$G$15))), "CR", " ")</f>
        <v xml:space="preserve"> </v>
      </c>
      <c r="Y8" s="22" t="str">
        <f>IF(AND(B8="pole vault", OR(AND(E8='club records'!$F$16, F8&gt;='club records'!$G$16), AND(E8='club records'!$F$17, F8&gt;='club records'!$G$17), AND(E8='club records'!$F$18, F8&gt;='club records'!$G$18), AND(E8='club records'!$F$19, F8&gt;='club records'!$G$19), AND(E8='club records'!$F$20, F8&gt;='club records'!$G$20))), "CR", " ")</f>
        <v xml:space="preserve"> </v>
      </c>
      <c r="Z8" s="22" t="str">
        <f>IF(AND(B8="discus 0.75", AND(E8='club records'!$F$21, F8&gt;='club records'!$G$21)), "CR", " ")</f>
        <v xml:space="preserve"> </v>
      </c>
      <c r="AA8" s="22" t="str">
        <f>IF(AND(B8="discus 1", OR(AND(E8='club records'!$F$22, F8&gt;='club records'!$G$22), AND(E8='club records'!$F$23, F8&gt;='club records'!$G$23), AND(E8='club records'!$F$24, F8&gt;='club records'!$G$24), AND(E8='club records'!$F$25, F8&gt;='club records'!$G$25))), "CR", " ")</f>
        <v xml:space="preserve"> </v>
      </c>
      <c r="AB8" s="22" t="str">
        <f>IF(AND(B8="hammer 3", OR(AND(E8='club records'!$F$26, F8&gt;='club records'!$G$26), AND(E8='club records'!$F$27, F8&gt;='club records'!$G$27), AND(E8='club records'!$F$28, F8&gt;='club records'!$G$28))), "CR", " ")</f>
        <v xml:space="preserve"> </v>
      </c>
      <c r="AC8" s="22" t="str">
        <f>IF(AND(B8="hammer 4", OR(AND(E8='club records'!$F$29, F8&gt;='club records'!$G$29), AND(E8='club records'!$F$30, F8&gt;='club records'!$G$30))), "CR", " ")</f>
        <v xml:space="preserve"> </v>
      </c>
      <c r="AD8" s="22" t="str">
        <f>IF(AND(B8="javelin 400", AND(E8='club records'!$F$31, F8&gt;='club records'!$G$31)), "CR", " ")</f>
        <v xml:space="preserve"> </v>
      </c>
      <c r="AE8" s="22" t="str">
        <f>IF(AND(B8="javelin 500", OR(AND(E8='club records'!$F$32, F8&gt;='club records'!$G$32), AND(E8='club records'!$F$33, F8&gt;='club records'!$G$33))), "CR", " ")</f>
        <v xml:space="preserve"> </v>
      </c>
      <c r="AF8" s="22" t="str">
        <f>IF(AND(B8="javelin 600", OR(AND(E8='club records'!$F$34, F8&gt;='club records'!$G$34), AND(E8='club records'!$F$35, F8&gt;='club records'!$G$35))), "CR", " ")</f>
        <v xml:space="preserve"> </v>
      </c>
      <c r="AG8" s="22" t="str">
        <f>IF(AND(B8="shot 2.72", AND(E8='club records'!$F$36, F8&gt;='club records'!$G$36)), "CR", " ")</f>
        <v xml:space="preserve"> </v>
      </c>
      <c r="AH8" s="22" t="str">
        <f>IF(AND(B8="shot 3", OR(AND(E8='club records'!$F$37, F8&gt;='club records'!$G$37), AND(E8='club records'!$F$38, F8&gt;='club records'!$G$38))), "CR", " ")</f>
        <v xml:space="preserve"> </v>
      </c>
      <c r="AI8" s="22" t="str">
        <f>IF(AND(B8="shot 4", OR(AND(E8='club records'!$F$39, F8&gt;='club records'!$G$39), AND(E8='club records'!$F$40, F8&gt;='club records'!$G$40))), "CR", " ")</f>
        <v xml:space="preserve"> </v>
      </c>
      <c r="AJ8" s="22" t="str">
        <f>IF(AND(B8="70H", AND(E8='club records'!$J$6, F8&lt;='club records'!$K$6)), "CR", " ")</f>
        <v xml:space="preserve"> </v>
      </c>
      <c r="AK8" s="22" t="str">
        <f>IF(AND(B8="75H", AND(E8='club records'!$J$7, F8&lt;='club records'!$K$7)), "CR", " ")</f>
        <v xml:space="preserve"> </v>
      </c>
      <c r="AL8" s="22" t="str">
        <f>IF(AND(B8="80H", AND(E8='club records'!$J$8, F8&lt;='club records'!$K$8)), "CR", " ")</f>
        <v xml:space="preserve"> </v>
      </c>
      <c r="AM8" s="22" t="str">
        <f>IF(AND(B8="100H", OR(AND(E8='club records'!$J$9, F8&lt;='club records'!$K$9), AND(E8='club records'!$J$10, F8&lt;='club records'!$K$10))), "CR", " ")</f>
        <v xml:space="preserve"> </v>
      </c>
      <c r="AN8" s="22" t="str">
        <f>IF(AND(B8="300H", AND(E8='club records'!$J$11, F8&lt;='club records'!$K$11)), "CR", " ")</f>
        <v xml:space="preserve"> </v>
      </c>
      <c r="AO8" s="22" t="str">
        <f>IF(AND(B8="400H", OR(AND(E8='club records'!$J$12, F8&lt;='club records'!$K$12), AND(E8='club records'!$J$13, F8&lt;='club records'!$K$13), AND(E8='club records'!$J$14, F8&lt;='club records'!$K$14))), "CR", " ")</f>
        <v xml:space="preserve"> </v>
      </c>
      <c r="AP8" s="22" t="str">
        <f>IF(AND(B8="1500SC", OR(AND(E8='club records'!$J$15, F8&lt;='club records'!$K$15), AND(E8='club records'!$J$16, F8&lt;='club records'!$K$16))), "CR", " ")</f>
        <v xml:space="preserve"> </v>
      </c>
      <c r="AQ8" s="22" t="str">
        <f>IF(AND(B8="2000SC", OR(AND(E8='club records'!$J$18, F8&lt;='club records'!$K$18), AND(E8='club records'!$J$19, F8&lt;='club records'!$K$19))), "CR", " ")</f>
        <v xml:space="preserve"> </v>
      </c>
      <c r="AR8" s="22" t="str">
        <f>IF(AND(B8="3000SC", AND(E8='club records'!$J$21, F8&lt;='club records'!$K$21)), "CR", " ")</f>
        <v xml:space="preserve"> </v>
      </c>
      <c r="AS8" s="21" t="str">
        <f>IF(AND(B8="4x100", OR(AND(E8='club records'!$N$1, F8&lt;='club records'!$O$1), AND(E8='club records'!$N$2, F8&lt;='club records'!$O$2), AND(E8='club records'!$N$3, F8&lt;='club records'!$O$3), AND(E8='club records'!$N$4, F8&lt;='club records'!$O$4), AND(E8='club records'!$N$5, F8&lt;='club records'!$O$5))), "CR", " ")</f>
        <v xml:space="preserve"> </v>
      </c>
      <c r="AT8" s="21" t="str">
        <f>IF(AND(B8="4x200", OR(AND(E8='club records'!$N$6, F8&lt;='club records'!$O$6), AND(E8='club records'!$N$7, F8&lt;='club records'!$O$7), AND(E8='club records'!$N$8, F8&lt;='club records'!$O$8), AND(E8='club records'!$N$9, F8&lt;='club records'!$O$9), AND(E8='club records'!$N$10, F8&lt;='club records'!$O$10))), "CR", " ")</f>
        <v xml:space="preserve"> </v>
      </c>
      <c r="AU8" s="21" t="str">
        <f>IF(AND(B8="4x300", OR(AND(E8='club records'!$N$11, F8&lt;='club records'!$O$11), AND(E8='club records'!$N$12, F8&lt;='club records'!$O$12))), "CR", " ")</f>
        <v xml:space="preserve"> </v>
      </c>
      <c r="AV8" s="21" t="str">
        <f>IF(AND(B8="4x400", OR(AND(E8='club records'!$N$13, F8&lt;='club records'!$O$13), AND(E8='club records'!$N$14, F8&lt;='club records'!$O$14), AND(E8='club records'!$N$15, F8&lt;='club records'!$O$15))), "CR", " ")</f>
        <v xml:space="preserve"> </v>
      </c>
      <c r="AW8" s="21" t="str">
        <f>IF(AND(B8="3x800", OR(AND(E8='club records'!$N$16, F8&lt;='club records'!$O$16), AND(E8='club records'!$N$17, F8&lt;='club records'!$O$17), AND(E8='club records'!$N$18, F8&lt;='club records'!$O$18), AND(E8='club records'!$N$19, F8&lt;='club records'!$O$19))), "CR", " ")</f>
        <v xml:space="preserve"> </v>
      </c>
      <c r="AX8" s="21" t="str">
        <f>IF(AND(B8="pentathlon", OR(AND(E8='club records'!$N$21, F8&gt;='club records'!$O$21), AND(E8='club records'!$N$22, F8&gt;='club records'!$O$22), AND(E8='club records'!$N$23, F8&gt;='club records'!$O$23), AND(E8='club records'!$N$24, F8&gt;='club records'!$O$24), AND(E8='club records'!$N$25, F8&gt;='club records'!$O$25))), "CR", " ")</f>
        <v xml:space="preserve"> </v>
      </c>
      <c r="AY8" s="21" t="str">
        <f>IF(AND(B8="heptathlon", OR(AND(E8='club records'!$N$26, F8&gt;='club records'!$O$26), AND(E8='club records'!$N$27, F8&gt;='club records'!$O$27), AND(E8='club records'!$N$28, F8&gt;='club records'!$O$28), )), "CR", " ")</f>
        <v xml:space="preserve"> </v>
      </c>
    </row>
    <row r="9" spans="1:51" ht="15">
      <c r="A9" s="13" t="s">
        <v>102</v>
      </c>
      <c r="B9" s="2">
        <v>100</v>
      </c>
      <c r="C9" s="2" t="s">
        <v>91</v>
      </c>
      <c r="D9" s="2" t="s">
        <v>283</v>
      </c>
      <c r="E9" s="13" t="s">
        <v>102</v>
      </c>
      <c r="F9" s="14">
        <v>16.940000000000001</v>
      </c>
      <c r="G9" s="19">
        <v>39903</v>
      </c>
      <c r="H9" s="2" t="s">
        <v>252</v>
      </c>
      <c r="I9" s="2" t="s">
        <v>253</v>
      </c>
      <c r="J9" s="20" t="str">
        <f t="shared" si="0"/>
        <v/>
      </c>
      <c r="K9" s="21" t="str">
        <f>IF(AND(B9=100, OR(AND(E9='club records'!$B$6, F9&lt;='club records'!$C$6), AND(E9='club records'!$B$7, F9&lt;='club records'!$C$7), AND(E9='club records'!$B$8, F9&lt;='club records'!$C$8), AND(E9='club records'!$B$9, F9&lt;='club records'!$C$9), AND(E9='club records'!$B$10, F9&lt;='club records'!$C$10))),"CR"," ")</f>
        <v xml:space="preserve"> </v>
      </c>
      <c r="L9" s="21" t="str">
        <f>IF(AND(B9=200, OR(AND(E9='club records'!$B$11, F9&lt;='club records'!$C$11), AND(E9='club records'!$B$12, F9&lt;='club records'!$C$12), AND(E9='club records'!$B$13, F9&lt;='club records'!$C$13), AND(E9='club records'!$B$14, F9&lt;='club records'!$C$14), AND(E9='club records'!$B$15, F9&lt;='club records'!$C$15))),"CR"," ")</f>
        <v xml:space="preserve"> </v>
      </c>
      <c r="M9" s="21" t="str">
        <f>IF(AND(B9=300, OR(AND(E9='club records'!$B$16, F9&lt;='club records'!$C$16), AND(E9='club records'!$B$17, F9&lt;='club records'!$C$17))),"CR"," ")</f>
        <v xml:space="preserve"> </v>
      </c>
      <c r="N9" s="21" t="str">
        <f>IF(AND(B9=400, OR(AND(E9='club records'!$B$19, F9&lt;='club records'!$C$19), AND(E9='club records'!$B$20, F9&lt;='club records'!$C$20), AND(E9='club records'!$B$21, F9&lt;='club records'!$C$21))),"CR"," ")</f>
        <v xml:space="preserve"> </v>
      </c>
      <c r="O9" s="21" t="str">
        <f>IF(AND(B9=800, OR(AND(E9='club records'!$B$22, F9&lt;='club records'!$C$22), AND(E9='club records'!$B$23, F9&lt;='club records'!$C$23), AND(E9='club records'!$B$24, F9&lt;='club records'!$C$24), AND(E9='club records'!$B$25, F9&lt;='club records'!$C$25), AND(E9='club records'!$B$26, F9&lt;='club records'!$C$26))),"CR"," ")</f>
        <v xml:space="preserve"> </v>
      </c>
      <c r="P9" s="21" t="str">
        <f>IF(AND(B9=1200, AND(E9='club records'!$B$28, F9&lt;='club records'!$C$28)),"CR"," ")</f>
        <v xml:space="preserve"> </v>
      </c>
      <c r="Q9" s="21" t="str">
        <f>IF(AND(B9=1500, OR(AND(E9='club records'!$B$29, F9&lt;='club records'!$C$29), AND(E9='club records'!$B$30, F9&lt;='club records'!$C$30), AND(E9='club records'!$B$31, F9&lt;='club records'!$C$31), AND(E9='club records'!$B$32, F9&lt;='club records'!$C$32), AND(E9='club records'!$B$33, F9&lt;='club records'!$C$33))),"CR"," ")</f>
        <v xml:space="preserve"> </v>
      </c>
      <c r="R9" s="21" t="str">
        <f>IF(AND(B9="1M", AND(E9='club records'!$B$37,F9&lt;='club records'!$C$37)),"CR"," ")</f>
        <v xml:space="preserve"> </v>
      </c>
      <c r="S9" s="21" t="str">
        <f>IF(AND(B9=3000, OR(AND(E9='club records'!$B$39, F9&lt;='club records'!$C$39), AND(E9='club records'!$B$40, F9&lt;='club records'!$C$40), AND(E9='club records'!$B$41, F9&lt;='club records'!$C$41))),"CR"," ")</f>
        <v xml:space="preserve"> </v>
      </c>
      <c r="T9" s="21" t="str">
        <f>IF(AND(B9=5000, OR(AND(E9='club records'!$B$42, F9&lt;='club records'!$C$42), AND(E9='club records'!$B$43, F9&lt;='club records'!$C$43))),"CR"," ")</f>
        <v xml:space="preserve"> </v>
      </c>
      <c r="U9" s="21" t="str">
        <f>IF(AND(B9=10000, OR(AND(E9='club records'!$B$44, F9&lt;='club records'!$C$44), AND(E9='club records'!$B$45, F9&lt;='club records'!$C$45))),"CR"," ")</f>
        <v xml:space="preserve"> </v>
      </c>
      <c r="V9" s="22" t="str">
        <f>IF(AND(B9="high jump", OR(AND(E9='club records'!$F$1, F9&gt;='club records'!$G$1), AND(E9='club records'!$F$2, F9&gt;='club records'!$G$2), AND(E9='club records'!$F$3, F9&gt;='club records'!$G$3),AND(E9='club records'!$F$4, F9&gt;='club records'!$G$4), AND(E9='club records'!$F$5, F9&gt;='club records'!$G$5))), "CR", " ")</f>
        <v xml:space="preserve"> </v>
      </c>
      <c r="W9" s="22" t="str">
        <f>IF(AND(B9="long jump", OR(AND(E9='club records'!$F$6, F9&gt;='club records'!$G$6), AND(E9='club records'!$F$7, F9&gt;='club records'!$G$7), AND(E9='club records'!$F$8, F9&gt;='club records'!$G$8), AND(E9='club records'!$F$9, F9&gt;='club records'!$G$9), AND(E9='club records'!$F$10, F9&gt;='club records'!$G$10))), "CR", " ")</f>
        <v xml:space="preserve"> </v>
      </c>
      <c r="X9" s="22" t="str">
        <f>IF(AND(B9="triple jump", OR(AND(E9='club records'!$F$11, F9&gt;='club records'!$G$11), AND(E9='club records'!$F$12, F9&gt;='club records'!$G$12), AND(E9='club records'!$F$13, F9&gt;='club records'!$G$13), AND(E9='club records'!$F$14, F9&gt;='club records'!$G$14), AND(E9='club records'!$F$15, F9&gt;='club records'!$G$15))), "CR", " ")</f>
        <v xml:space="preserve"> </v>
      </c>
      <c r="Y9" s="22" t="str">
        <f>IF(AND(B9="pole vault", OR(AND(E9='club records'!$F$16, F9&gt;='club records'!$G$16), AND(E9='club records'!$F$17, F9&gt;='club records'!$G$17), AND(E9='club records'!$F$18, F9&gt;='club records'!$G$18), AND(E9='club records'!$F$19, F9&gt;='club records'!$G$19), AND(E9='club records'!$F$20, F9&gt;='club records'!$G$20))), "CR", " ")</f>
        <v xml:space="preserve"> </v>
      </c>
      <c r="Z9" s="22" t="str">
        <f>IF(AND(B9="discus 0.75", AND(E9='club records'!$F$21, F9&gt;='club records'!$G$21)), "CR", " ")</f>
        <v xml:space="preserve"> </v>
      </c>
      <c r="AA9" s="22" t="str">
        <f>IF(AND(B9="discus 1", OR(AND(E9='club records'!$F$22, F9&gt;='club records'!$G$22), AND(E9='club records'!$F$23, F9&gt;='club records'!$G$23), AND(E9='club records'!$F$24, F9&gt;='club records'!$G$24), AND(E9='club records'!$F$25, F9&gt;='club records'!$G$25))), "CR", " ")</f>
        <v xml:space="preserve"> </v>
      </c>
      <c r="AB9" s="22" t="str">
        <f>IF(AND(B9="hammer 3", OR(AND(E9='club records'!$F$26, F9&gt;='club records'!$G$26), AND(E9='club records'!$F$27, F9&gt;='club records'!$G$27), AND(E9='club records'!$F$28, F9&gt;='club records'!$G$28))), "CR", " ")</f>
        <v xml:space="preserve"> </v>
      </c>
      <c r="AC9" s="22" t="str">
        <f>IF(AND(B9="hammer 4", OR(AND(E9='club records'!$F$29, F9&gt;='club records'!$G$29), AND(E9='club records'!$F$30, F9&gt;='club records'!$G$30))), "CR", " ")</f>
        <v xml:space="preserve"> </v>
      </c>
      <c r="AD9" s="22" t="str">
        <f>IF(AND(B9="javelin 400", AND(E9='club records'!$F$31, F9&gt;='club records'!$G$31)), "CR", " ")</f>
        <v xml:space="preserve"> </v>
      </c>
      <c r="AE9" s="22" t="str">
        <f>IF(AND(B9="javelin 500", OR(AND(E9='club records'!$F$32, F9&gt;='club records'!$G$32), AND(E9='club records'!$F$33, F9&gt;='club records'!$G$33))), "CR", " ")</f>
        <v xml:space="preserve"> </v>
      </c>
      <c r="AF9" s="22" t="str">
        <f>IF(AND(B9="javelin 600", OR(AND(E9='club records'!$F$34, F9&gt;='club records'!$G$34), AND(E9='club records'!$F$35, F9&gt;='club records'!$G$35))), "CR", " ")</f>
        <v xml:space="preserve"> </v>
      </c>
      <c r="AG9" s="22" t="str">
        <f>IF(AND(B9="shot 2.72", AND(E9='club records'!$F$36, F9&gt;='club records'!$G$36)), "CR", " ")</f>
        <v xml:space="preserve"> </v>
      </c>
      <c r="AH9" s="22" t="str">
        <f>IF(AND(B9="shot 3", OR(AND(E9='club records'!$F$37, F9&gt;='club records'!$G$37), AND(E9='club records'!$F$38, F9&gt;='club records'!$G$38))), "CR", " ")</f>
        <v xml:space="preserve"> </v>
      </c>
      <c r="AI9" s="22" t="str">
        <f>IF(AND(B9="shot 4", OR(AND(E9='club records'!$F$39, F9&gt;='club records'!$G$39), AND(E9='club records'!$F$40, F9&gt;='club records'!$G$40))), "CR", " ")</f>
        <v xml:space="preserve"> </v>
      </c>
      <c r="AJ9" s="22" t="str">
        <f>IF(AND(B9="70H", AND(E9='club records'!$J$6, F9&lt;='club records'!$K$6)), "CR", " ")</f>
        <v xml:space="preserve"> </v>
      </c>
      <c r="AK9" s="22" t="str">
        <f>IF(AND(B9="75H", AND(E9='club records'!$J$7, F9&lt;='club records'!$K$7)), "CR", " ")</f>
        <v xml:space="preserve"> </v>
      </c>
      <c r="AL9" s="22" t="str">
        <f>IF(AND(B9="80H", AND(E9='club records'!$J$8, F9&lt;='club records'!$K$8)), "CR", " ")</f>
        <v xml:space="preserve"> </v>
      </c>
      <c r="AM9" s="22" t="str">
        <f>IF(AND(B9="100H", OR(AND(E9='club records'!$J$9, F9&lt;='club records'!$K$9), AND(E9='club records'!$J$10, F9&lt;='club records'!$K$10))), "CR", " ")</f>
        <v xml:space="preserve"> </v>
      </c>
      <c r="AN9" s="22" t="str">
        <f>IF(AND(B9="300H", AND(E9='club records'!$J$11, F9&lt;='club records'!$K$11)), "CR", " ")</f>
        <v xml:space="preserve"> </v>
      </c>
      <c r="AO9" s="22" t="str">
        <f>IF(AND(B9="400H", OR(AND(E9='club records'!$J$12, F9&lt;='club records'!$K$12), AND(E9='club records'!$J$13, F9&lt;='club records'!$K$13), AND(E9='club records'!$J$14, F9&lt;='club records'!$K$14))), "CR", " ")</f>
        <v xml:space="preserve"> </v>
      </c>
      <c r="AP9" s="22" t="str">
        <f>IF(AND(B9="1500SC", OR(AND(E9='club records'!$J$15, F9&lt;='club records'!$K$15), AND(E9='club records'!$J$16, F9&lt;='club records'!$K$16))), "CR", " ")</f>
        <v xml:space="preserve"> </v>
      </c>
      <c r="AQ9" s="22" t="str">
        <f>IF(AND(B9="2000SC", OR(AND(E9='club records'!$J$18, F9&lt;='club records'!$K$18), AND(E9='club records'!$J$19, F9&lt;='club records'!$K$19))), "CR", " ")</f>
        <v xml:space="preserve"> </v>
      </c>
      <c r="AR9" s="22" t="str">
        <f>IF(AND(B9="3000SC", AND(E9='club records'!$J$21, F9&lt;='club records'!$K$21)), "CR", " ")</f>
        <v xml:space="preserve"> </v>
      </c>
      <c r="AS9" s="21" t="str">
        <f>IF(AND(B9="4x100", OR(AND(E9='club records'!$N$1, F9&lt;='club records'!$O$1), AND(E9='club records'!$N$2, F9&lt;='club records'!$O$2), AND(E9='club records'!$N$3, F9&lt;='club records'!$O$3), AND(E9='club records'!$N$4, F9&lt;='club records'!$O$4), AND(E9='club records'!$N$5, F9&lt;='club records'!$O$5))), "CR", " ")</f>
        <v xml:space="preserve"> </v>
      </c>
      <c r="AT9" s="21" t="str">
        <f>IF(AND(B9="4x200", OR(AND(E9='club records'!$N$6, F9&lt;='club records'!$O$6), AND(E9='club records'!$N$7, F9&lt;='club records'!$O$7), AND(E9='club records'!$N$8, F9&lt;='club records'!$O$8), AND(E9='club records'!$N$9, F9&lt;='club records'!$O$9), AND(E9='club records'!$N$10, F9&lt;='club records'!$O$10))), "CR", " ")</f>
        <v xml:space="preserve"> </v>
      </c>
      <c r="AU9" s="21" t="str">
        <f>IF(AND(B9="4x300", OR(AND(E9='club records'!$N$11, F9&lt;='club records'!$O$11), AND(E9='club records'!$N$12, F9&lt;='club records'!$O$12))), "CR", " ")</f>
        <v xml:space="preserve"> </v>
      </c>
      <c r="AV9" s="21" t="str">
        <f>IF(AND(B9="4x400", OR(AND(E9='club records'!$N$13, F9&lt;='club records'!$O$13), AND(E9='club records'!$N$14, F9&lt;='club records'!$O$14), AND(E9='club records'!$N$15, F9&lt;='club records'!$O$15))), "CR", " ")</f>
        <v xml:space="preserve"> </v>
      </c>
      <c r="AW9" s="21" t="str">
        <f>IF(AND(B9="3x800", OR(AND(E9='club records'!$N$16, F9&lt;='club records'!$O$16), AND(E9='club records'!$N$17, F9&lt;='club records'!$O$17), AND(E9='club records'!$N$18, F9&lt;='club records'!$O$18), AND(E9='club records'!$N$19, F9&lt;='club records'!$O$19))), "CR", " ")</f>
        <v xml:space="preserve"> </v>
      </c>
      <c r="AX9" s="21" t="str">
        <f>IF(AND(B9="pentathlon", OR(AND(E9='club records'!$N$21, F9&gt;='club records'!$O$21), AND(E9='club records'!$N$22, F9&gt;='club records'!$O$22), AND(E9='club records'!$N$23, F9&gt;='club records'!$O$23), AND(E9='club records'!$N$24, F9&gt;='club records'!$O$24), AND(E9='club records'!$N$25, F9&gt;='club records'!$O$25))), "CR", " ")</f>
        <v xml:space="preserve"> </v>
      </c>
      <c r="AY9" s="21" t="str">
        <f>IF(AND(B9="heptathlon", OR(AND(E9='club records'!$N$26, F9&gt;='club records'!$O$26), AND(E9='club records'!$N$27, F9&gt;='club records'!$O$27), AND(E9='club records'!$N$28, F9&gt;='club records'!$O$28), )), "CR", " ")</f>
        <v xml:space="preserve"> </v>
      </c>
    </row>
    <row r="10" spans="1:51" ht="15">
      <c r="A10" s="13" t="s">
        <v>102</v>
      </c>
      <c r="B10" s="2">
        <v>100</v>
      </c>
      <c r="C10" s="2" t="s">
        <v>118</v>
      </c>
      <c r="D10" s="2" t="s">
        <v>256</v>
      </c>
      <c r="E10" s="13" t="s">
        <v>102</v>
      </c>
      <c r="F10" s="14">
        <v>19.43</v>
      </c>
      <c r="G10" s="19">
        <v>39903</v>
      </c>
      <c r="H10" s="2" t="s">
        <v>252</v>
      </c>
      <c r="I10" s="2" t="s">
        <v>253</v>
      </c>
      <c r="J10" s="20" t="str">
        <f t="shared" si="0"/>
        <v/>
      </c>
      <c r="K10" s="21" t="str">
        <f>IF(AND(B10=100, OR(AND(E10='club records'!$B$6, F10&lt;='club records'!$C$6), AND(E10='club records'!$B$7, F10&lt;='club records'!$C$7), AND(E10='club records'!$B$8, F10&lt;='club records'!$C$8), AND(E10='club records'!$B$9, F10&lt;='club records'!$C$9), AND(E10='club records'!$B$10, F10&lt;='club records'!$C$10))),"CR"," ")</f>
        <v xml:space="preserve"> </v>
      </c>
      <c r="L10" s="21" t="str">
        <f>IF(AND(B10=200, OR(AND(E10='club records'!$B$11, F10&lt;='club records'!$C$11), AND(E10='club records'!$B$12, F10&lt;='club records'!$C$12), AND(E10='club records'!$B$13, F10&lt;='club records'!$C$13), AND(E10='club records'!$B$14, F10&lt;='club records'!$C$14), AND(E10='club records'!$B$15, F10&lt;='club records'!$C$15))),"CR"," ")</f>
        <v xml:space="preserve"> </v>
      </c>
      <c r="M10" s="21" t="str">
        <f>IF(AND(B10=300, OR(AND(E10='club records'!$B$16, F10&lt;='club records'!$C$16), AND(E10='club records'!$B$17, F10&lt;='club records'!$C$17))),"CR"," ")</f>
        <v xml:space="preserve"> </v>
      </c>
      <c r="N10" s="21" t="str">
        <f>IF(AND(B10=400, OR(AND(E10='club records'!$B$19, F10&lt;='club records'!$C$19), AND(E10='club records'!$B$20, F10&lt;='club records'!$C$20), AND(E10='club records'!$B$21, F10&lt;='club records'!$C$21))),"CR"," ")</f>
        <v xml:space="preserve"> </v>
      </c>
      <c r="O10" s="21" t="str">
        <f>IF(AND(B10=800, OR(AND(E10='club records'!$B$22, F10&lt;='club records'!$C$22), AND(E10='club records'!$B$23, F10&lt;='club records'!$C$23), AND(E10='club records'!$B$24, F10&lt;='club records'!$C$24), AND(E10='club records'!$B$25, F10&lt;='club records'!$C$25), AND(E10='club records'!$B$26, F10&lt;='club records'!$C$26))),"CR"," ")</f>
        <v xml:space="preserve"> </v>
      </c>
      <c r="P10" s="21" t="str">
        <f>IF(AND(B10=1200, AND(E10='club records'!$B$28, F10&lt;='club records'!$C$28)),"CR"," ")</f>
        <v xml:space="preserve"> </v>
      </c>
      <c r="Q10" s="21" t="str">
        <f>IF(AND(B10=1500, OR(AND(E10='club records'!$B$29, F10&lt;='club records'!$C$29), AND(E10='club records'!$B$30, F10&lt;='club records'!$C$30), AND(E10='club records'!$B$31, F10&lt;='club records'!$C$31), AND(E10='club records'!$B$32, F10&lt;='club records'!$C$32), AND(E10='club records'!$B$33, F10&lt;='club records'!$C$33))),"CR"," ")</f>
        <v xml:space="preserve"> </v>
      </c>
      <c r="R10" s="21" t="str">
        <f>IF(AND(B10="1M", AND(E10='club records'!$B$37,F10&lt;='club records'!$C$37)),"CR"," ")</f>
        <v xml:space="preserve"> </v>
      </c>
      <c r="S10" s="21" t="str">
        <f>IF(AND(B10=3000, OR(AND(E10='club records'!$B$39, F10&lt;='club records'!$C$39), AND(E10='club records'!$B$40, F10&lt;='club records'!$C$40), AND(E10='club records'!$B$41, F10&lt;='club records'!$C$41))),"CR"," ")</f>
        <v xml:space="preserve"> </v>
      </c>
      <c r="T10" s="21" t="str">
        <f>IF(AND(B10=5000, OR(AND(E10='club records'!$B$42, F10&lt;='club records'!$C$42), AND(E10='club records'!$B$43, F10&lt;='club records'!$C$43))),"CR"," ")</f>
        <v xml:space="preserve"> </v>
      </c>
      <c r="U10" s="21" t="str">
        <f>IF(AND(B10=10000, OR(AND(E10='club records'!$B$44, F10&lt;='club records'!$C$44), AND(E10='club records'!$B$45, F10&lt;='club records'!$C$45))),"CR"," ")</f>
        <v xml:space="preserve"> </v>
      </c>
      <c r="V10" s="22" t="str">
        <f>IF(AND(B10="high jump", OR(AND(E10='club records'!$F$1, F10&gt;='club records'!$G$1), AND(E10='club records'!$F$2, F10&gt;='club records'!$G$2), AND(E10='club records'!$F$3, F10&gt;='club records'!$G$3),AND(E10='club records'!$F$4, F10&gt;='club records'!$G$4), AND(E10='club records'!$F$5, F10&gt;='club records'!$G$5))), "CR", " ")</f>
        <v xml:space="preserve"> </v>
      </c>
      <c r="W10" s="22" t="str">
        <f>IF(AND(B10="long jump", OR(AND(E10='club records'!$F$6, F10&gt;='club records'!$G$6), AND(E10='club records'!$F$7, F10&gt;='club records'!$G$7), AND(E10='club records'!$F$8, F10&gt;='club records'!$G$8), AND(E10='club records'!$F$9, F10&gt;='club records'!$G$9), AND(E10='club records'!$F$10, F10&gt;='club records'!$G$10))), "CR", " ")</f>
        <v xml:space="preserve"> </v>
      </c>
      <c r="X10" s="22" t="str">
        <f>IF(AND(B10="triple jump", OR(AND(E10='club records'!$F$11, F10&gt;='club records'!$G$11), AND(E10='club records'!$F$12, F10&gt;='club records'!$G$12), AND(E10='club records'!$F$13, F10&gt;='club records'!$G$13), AND(E10='club records'!$F$14, F10&gt;='club records'!$G$14), AND(E10='club records'!$F$15, F10&gt;='club records'!$G$15))), "CR", " ")</f>
        <v xml:space="preserve"> </v>
      </c>
      <c r="Y10" s="22" t="str">
        <f>IF(AND(B10="pole vault", OR(AND(E10='club records'!$F$16, F10&gt;='club records'!$G$16), AND(E10='club records'!$F$17, F10&gt;='club records'!$G$17), AND(E10='club records'!$F$18, F10&gt;='club records'!$G$18), AND(E10='club records'!$F$19, F10&gt;='club records'!$G$19), AND(E10='club records'!$F$20, F10&gt;='club records'!$G$20))), "CR", " ")</f>
        <v xml:space="preserve"> </v>
      </c>
      <c r="Z10" s="22" t="str">
        <f>IF(AND(B10="discus 0.75", AND(E10='club records'!$F$21, F10&gt;='club records'!$G$21)), "CR", " ")</f>
        <v xml:space="preserve"> </v>
      </c>
      <c r="AA10" s="22" t="str">
        <f>IF(AND(B10="discus 1", OR(AND(E10='club records'!$F$22, F10&gt;='club records'!$G$22), AND(E10='club records'!$F$23, F10&gt;='club records'!$G$23), AND(E10='club records'!$F$24, F10&gt;='club records'!$G$24), AND(E10='club records'!$F$25, F10&gt;='club records'!$G$25))), "CR", " ")</f>
        <v xml:space="preserve"> </v>
      </c>
      <c r="AB10" s="22" t="str">
        <f>IF(AND(B10="hammer 3", OR(AND(E10='club records'!$F$26, F10&gt;='club records'!$G$26), AND(E10='club records'!$F$27, F10&gt;='club records'!$G$27), AND(E10='club records'!$F$28, F10&gt;='club records'!$G$28))), "CR", " ")</f>
        <v xml:space="preserve"> </v>
      </c>
      <c r="AC10" s="22" t="str">
        <f>IF(AND(B10="hammer 4", OR(AND(E10='club records'!$F$29, F10&gt;='club records'!$G$29), AND(E10='club records'!$F$30, F10&gt;='club records'!$G$30))), "CR", " ")</f>
        <v xml:space="preserve"> </v>
      </c>
      <c r="AD10" s="22" t="str">
        <f>IF(AND(B10="javelin 400", AND(E10='club records'!$F$31, F10&gt;='club records'!$G$31)), "CR", " ")</f>
        <v xml:space="preserve"> </v>
      </c>
      <c r="AE10" s="22" t="str">
        <f>IF(AND(B10="javelin 500", OR(AND(E10='club records'!$F$32, F10&gt;='club records'!$G$32), AND(E10='club records'!$F$33, F10&gt;='club records'!$G$33))), "CR", " ")</f>
        <v xml:space="preserve"> </v>
      </c>
      <c r="AF10" s="22" t="str">
        <f>IF(AND(B10="javelin 600", OR(AND(E10='club records'!$F$34, F10&gt;='club records'!$G$34), AND(E10='club records'!$F$35, F10&gt;='club records'!$G$35))), "CR", " ")</f>
        <v xml:space="preserve"> </v>
      </c>
      <c r="AG10" s="22" t="str">
        <f>IF(AND(B10="shot 2.72", AND(E10='club records'!$F$36, F10&gt;='club records'!$G$36)), "CR", " ")</f>
        <v xml:space="preserve"> </v>
      </c>
      <c r="AH10" s="22" t="str">
        <f>IF(AND(B10="shot 3", OR(AND(E10='club records'!$F$37, F10&gt;='club records'!$G$37), AND(E10='club records'!$F$38, F10&gt;='club records'!$G$38))), "CR", " ")</f>
        <v xml:space="preserve"> </v>
      </c>
      <c r="AI10" s="22" t="str">
        <f>IF(AND(B10="shot 4", OR(AND(E10='club records'!$F$39, F10&gt;='club records'!$G$39), AND(E10='club records'!$F$40, F10&gt;='club records'!$G$40))), "CR", " ")</f>
        <v xml:space="preserve"> </v>
      </c>
      <c r="AJ10" s="22" t="str">
        <f>IF(AND(B10="70H", AND(E10='club records'!$J$6, F10&lt;='club records'!$K$6)), "CR", " ")</f>
        <v xml:space="preserve"> </v>
      </c>
      <c r="AK10" s="22" t="str">
        <f>IF(AND(B10="75H", AND(E10='club records'!$J$7, F10&lt;='club records'!$K$7)), "CR", " ")</f>
        <v xml:space="preserve"> </v>
      </c>
      <c r="AL10" s="22" t="str">
        <f>IF(AND(B10="80H", AND(E10='club records'!$J$8, F10&lt;='club records'!$K$8)), "CR", " ")</f>
        <v xml:space="preserve"> </v>
      </c>
      <c r="AM10" s="22" t="str">
        <f>IF(AND(B10="100H", OR(AND(E10='club records'!$J$9, F10&lt;='club records'!$K$9), AND(E10='club records'!$J$10, F10&lt;='club records'!$K$10))), "CR", " ")</f>
        <v xml:space="preserve"> </v>
      </c>
      <c r="AN10" s="22" t="str">
        <f>IF(AND(B10="300H", AND(E10='club records'!$J$11, F10&lt;='club records'!$K$11)), "CR", " ")</f>
        <v xml:space="preserve"> </v>
      </c>
      <c r="AO10" s="22" t="str">
        <f>IF(AND(B10="400H", OR(AND(E10='club records'!$J$12, F10&lt;='club records'!$K$12), AND(E10='club records'!$J$13, F10&lt;='club records'!$K$13), AND(E10='club records'!$J$14, F10&lt;='club records'!$K$14))), "CR", " ")</f>
        <v xml:space="preserve"> </v>
      </c>
      <c r="AP10" s="22" t="str">
        <f>IF(AND(B10="1500SC", OR(AND(E10='club records'!$J$15, F10&lt;='club records'!$K$15), AND(E10='club records'!$J$16, F10&lt;='club records'!$K$16))), "CR", " ")</f>
        <v xml:space="preserve"> </v>
      </c>
      <c r="AQ10" s="22" t="str">
        <f>IF(AND(B10="2000SC", OR(AND(E10='club records'!$J$18, F10&lt;='club records'!$K$18), AND(E10='club records'!$J$19, F10&lt;='club records'!$K$19))), "CR", " ")</f>
        <v xml:space="preserve"> </v>
      </c>
      <c r="AR10" s="22" t="str">
        <f>IF(AND(B10="3000SC", AND(E10='club records'!$J$21, F10&lt;='club records'!$K$21)), "CR", " ")</f>
        <v xml:space="preserve"> </v>
      </c>
      <c r="AS10" s="21" t="str">
        <f>IF(AND(B10="4x100", OR(AND(E10='club records'!$N$1, F10&lt;='club records'!$O$1), AND(E10='club records'!$N$2, F10&lt;='club records'!$O$2), AND(E10='club records'!$N$3, F10&lt;='club records'!$O$3), AND(E10='club records'!$N$4, F10&lt;='club records'!$O$4), AND(E10='club records'!$N$5, F10&lt;='club records'!$O$5))), "CR", " ")</f>
        <v xml:space="preserve"> </v>
      </c>
      <c r="AT10" s="21" t="str">
        <f>IF(AND(B10="4x200", OR(AND(E10='club records'!$N$6, F10&lt;='club records'!$O$6), AND(E10='club records'!$N$7, F10&lt;='club records'!$O$7), AND(E10='club records'!$N$8, F10&lt;='club records'!$O$8), AND(E10='club records'!$N$9, F10&lt;='club records'!$O$9), AND(E10='club records'!$N$10, F10&lt;='club records'!$O$10))), "CR", " ")</f>
        <v xml:space="preserve"> </v>
      </c>
      <c r="AU10" s="21" t="str">
        <f>IF(AND(B10="4x300", OR(AND(E10='club records'!$N$11, F10&lt;='club records'!$O$11), AND(E10='club records'!$N$12, F10&lt;='club records'!$O$12))), "CR", " ")</f>
        <v xml:space="preserve"> </v>
      </c>
      <c r="AV10" s="21" t="str">
        <f>IF(AND(B10="4x400", OR(AND(E10='club records'!$N$13, F10&lt;='club records'!$O$13), AND(E10='club records'!$N$14, F10&lt;='club records'!$O$14), AND(E10='club records'!$N$15, F10&lt;='club records'!$O$15))), "CR", " ")</f>
        <v xml:space="preserve"> </v>
      </c>
      <c r="AW10" s="21" t="str">
        <f>IF(AND(B10="3x800", OR(AND(E10='club records'!$N$16, F10&lt;='club records'!$O$16), AND(E10='club records'!$N$17, F10&lt;='club records'!$O$17), AND(E10='club records'!$N$18, F10&lt;='club records'!$O$18), AND(E10='club records'!$N$19, F10&lt;='club records'!$O$19))), "CR", " ")</f>
        <v xml:space="preserve"> </v>
      </c>
      <c r="AX10" s="21" t="str">
        <f>IF(AND(B10="pentathlon", OR(AND(E10='club records'!$N$21, F10&gt;='club records'!$O$21), AND(E10='club records'!$N$22, F10&gt;='club records'!$O$22), AND(E10='club records'!$N$23, F10&gt;='club records'!$O$23), AND(E10='club records'!$N$24, F10&gt;='club records'!$O$24), AND(E10='club records'!$N$25, F10&gt;='club records'!$O$25))), "CR", " ")</f>
        <v xml:space="preserve"> </v>
      </c>
      <c r="AY10" s="21" t="str">
        <f>IF(AND(B10="heptathlon", OR(AND(E10='club records'!$N$26, F10&gt;='club records'!$O$26), AND(E10='club records'!$N$27, F10&gt;='club records'!$O$27), AND(E10='club records'!$N$28, F10&gt;='club records'!$O$28), )), "CR", " ")</f>
        <v xml:space="preserve"> </v>
      </c>
    </row>
    <row r="11" spans="1:51" ht="15">
      <c r="A11" s="13" t="s">
        <v>102</v>
      </c>
      <c r="B11" s="2">
        <v>150</v>
      </c>
      <c r="C11" s="2" t="s">
        <v>414</v>
      </c>
      <c r="D11" s="2" t="s">
        <v>415</v>
      </c>
      <c r="E11" s="13" t="s">
        <v>102</v>
      </c>
      <c r="F11" s="15">
        <v>26.21</v>
      </c>
      <c r="G11" s="19">
        <v>43644</v>
      </c>
      <c r="H11" s="2" t="s">
        <v>252</v>
      </c>
      <c r="I11" s="2" t="s">
        <v>290</v>
      </c>
      <c r="J11" s="20" t="s">
        <v>372</v>
      </c>
      <c r="O11" s="2"/>
      <c r="P11" s="2"/>
      <c r="Q11" s="2"/>
      <c r="R11" s="2"/>
      <c r="S11" s="2"/>
      <c r="T11" s="2"/>
    </row>
    <row r="12" spans="1:51" ht="15">
      <c r="A12" s="13" t="s">
        <v>102</v>
      </c>
      <c r="B12" s="2">
        <v>200</v>
      </c>
      <c r="C12" s="2" t="s">
        <v>68</v>
      </c>
      <c r="D12" s="2" t="s">
        <v>192</v>
      </c>
      <c r="E12" s="13" t="s">
        <v>102</v>
      </c>
      <c r="F12" s="14">
        <v>31.6</v>
      </c>
      <c r="G12" s="19">
        <v>39903</v>
      </c>
      <c r="H12" s="2" t="s">
        <v>252</v>
      </c>
      <c r="I12" s="2" t="s">
        <v>253</v>
      </c>
      <c r="J12" s="20" t="str">
        <f>IF(OR(L12="CR", K12="CR", M12="CR", N12="CR", O12="CR", P12="CR", Q12="CR", R12="CR", S12="CR", T12="CR",U12="CR", V12="CR", W12="CR", X12="CR", Y12="CR", Z12="CR", AA12="CR", AB12="CR", AC12="CR", AD12="CR", AE12="CR", AF12="CR", AG12="CR", AH12="CR", AI12="CR", AJ12="CR", AK12="CR", AL12="CR", AM12="CR", AN12="CR", AO12="CR", AP12="CR", AQ12="CR", AR12="CR", AS12="CR", AT12="CR", AU12="CR", AV12="CR", AW12="CR", AX12="CR", AY12="CR"), "***CLUB RECORD***", "")</f>
        <v/>
      </c>
      <c r="K12" s="21" t="str">
        <f>IF(AND(B12=100, OR(AND(E12='club records'!$B$6, F12&lt;='club records'!$C$6), AND(E12='club records'!$B$7, F12&lt;='club records'!$C$7), AND(E12='club records'!$B$8, F12&lt;='club records'!$C$8), AND(E12='club records'!$B$9, F12&lt;='club records'!$C$9), AND(E12='club records'!$B$10, F12&lt;='club records'!$C$10))),"CR"," ")</f>
        <v xml:space="preserve"> </v>
      </c>
      <c r="L12" s="21" t="str">
        <f>IF(AND(B12=200, OR(AND(E12='club records'!$B$11, F12&lt;='club records'!$C$11), AND(E12='club records'!$B$12, F12&lt;='club records'!$C$12), AND(E12='club records'!$B$13, F12&lt;='club records'!$C$13), AND(E12='club records'!$B$14, F12&lt;='club records'!$C$14), AND(E12='club records'!$B$15, F12&lt;='club records'!$C$15))),"CR"," ")</f>
        <v xml:space="preserve"> </v>
      </c>
      <c r="M12" s="21" t="str">
        <f>IF(AND(B12=300, OR(AND(E12='club records'!$B$16, F12&lt;='club records'!$C$16), AND(E12='club records'!$B$17, F12&lt;='club records'!$C$17))),"CR"," ")</f>
        <v xml:space="preserve"> </v>
      </c>
      <c r="N12" s="21" t="str">
        <f>IF(AND(B12=400, OR(AND(E12='club records'!$B$19, F12&lt;='club records'!$C$19), AND(E12='club records'!$B$20, F12&lt;='club records'!$C$20), AND(E12='club records'!$B$21, F12&lt;='club records'!$C$21))),"CR"," ")</f>
        <v xml:space="preserve"> </v>
      </c>
      <c r="O12" s="21" t="str">
        <f>IF(AND(B12=800, OR(AND(E12='club records'!$B$22, F12&lt;='club records'!$C$22), AND(E12='club records'!$B$23, F12&lt;='club records'!$C$23), AND(E12='club records'!$B$24, F12&lt;='club records'!$C$24), AND(E12='club records'!$B$25, F12&lt;='club records'!$C$25), AND(E12='club records'!$B$26, F12&lt;='club records'!$C$26))),"CR"," ")</f>
        <v xml:space="preserve"> </v>
      </c>
      <c r="P12" s="21" t="str">
        <f>IF(AND(B12=1200, AND(E12='club records'!$B$28, F12&lt;='club records'!$C$28)),"CR"," ")</f>
        <v xml:space="preserve"> </v>
      </c>
      <c r="Q12" s="21" t="str">
        <f>IF(AND(B12=1500, OR(AND(E12='club records'!$B$29, F12&lt;='club records'!$C$29), AND(E12='club records'!$B$30, F12&lt;='club records'!$C$30), AND(E12='club records'!$B$31, F12&lt;='club records'!$C$31), AND(E12='club records'!$B$32, F12&lt;='club records'!$C$32), AND(E12='club records'!$B$33, F12&lt;='club records'!$C$33))),"CR"," ")</f>
        <v xml:space="preserve"> </v>
      </c>
      <c r="R12" s="21" t="str">
        <f>IF(AND(B12="1M", AND(E12='club records'!$B$37,F12&lt;='club records'!$C$37)),"CR"," ")</f>
        <v xml:space="preserve"> </v>
      </c>
      <c r="S12" s="21" t="str">
        <f>IF(AND(B12=3000, OR(AND(E12='club records'!$B$39, F12&lt;='club records'!$C$39), AND(E12='club records'!$B$40, F12&lt;='club records'!$C$40), AND(E12='club records'!$B$41, F12&lt;='club records'!$C$41))),"CR"," ")</f>
        <v xml:space="preserve"> </v>
      </c>
      <c r="T12" s="21" t="str">
        <f>IF(AND(B12=5000, OR(AND(E12='club records'!$B$42, F12&lt;='club records'!$C$42), AND(E12='club records'!$B$43, F12&lt;='club records'!$C$43))),"CR"," ")</f>
        <v xml:space="preserve"> </v>
      </c>
      <c r="U12" s="21" t="str">
        <f>IF(AND(B12=10000, OR(AND(E12='club records'!$B$44, F12&lt;='club records'!$C$44), AND(E12='club records'!$B$45, F12&lt;='club records'!$C$45))),"CR"," ")</f>
        <v xml:space="preserve"> </v>
      </c>
      <c r="V12" s="22" t="str">
        <f>IF(AND(B12="high jump", OR(AND(E12='club records'!$F$1, F12&gt;='club records'!$G$1), AND(E12='club records'!$F$2, F12&gt;='club records'!$G$2), AND(E12='club records'!$F$3, F12&gt;='club records'!$G$3),AND(E12='club records'!$F$4, F12&gt;='club records'!$G$4), AND(E12='club records'!$F$5, F12&gt;='club records'!$G$5))), "CR", " ")</f>
        <v xml:space="preserve"> </v>
      </c>
      <c r="W12" s="22" t="str">
        <f>IF(AND(B12="long jump", OR(AND(E12='club records'!$F$6, F12&gt;='club records'!$G$6), AND(E12='club records'!$F$7, F12&gt;='club records'!$G$7), AND(E12='club records'!$F$8, F12&gt;='club records'!$G$8), AND(E12='club records'!$F$9, F12&gt;='club records'!$G$9), AND(E12='club records'!$F$10, F12&gt;='club records'!$G$10))), "CR", " ")</f>
        <v xml:space="preserve"> </v>
      </c>
      <c r="X12" s="22" t="str">
        <f>IF(AND(B12="triple jump", OR(AND(E12='club records'!$F$11, F12&gt;='club records'!$G$11), AND(E12='club records'!$F$12, F12&gt;='club records'!$G$12), AND(E12='club records'!$F$13, F12&gt;='club records'!$G$13), AND(E12='club records'!$F$14, F12&gt;='club records'!$G$14), AND(E12='club records'!$F$15, F12&gt;='club records'!$G$15))), "CR", " ")</f>
        <v xml:space="preserve"> </v>
      </c>
      <c r="Y12" s="22" t="str">
        <f>IF(AND(B12="pole vault", OR(AND(E12='club records'!$F$16, F12&gt;='club records'!$G$16), AND(E12='club records'!$F$17, F12&gt;='club records'!$G$17), AND(E12='club records'!$F$18, F12&gt;='club records'!$G$18), AND(E12='club records'!$F$19, F12&gt;='club records'!$G$19), AND(E12='club records'!$F$20, F12&gt;='club records'!$G$20))), "CR", " ")</f>
        <v xml:space="preserve"> </v>
      </c>
      <c r="Z12" s="22" t="str">
        <f>IF(AND(B12="discus 0.75", AND(E12='club records'!$F$21, F12&gt;='club records'!$G$21)), "CR", " ")</f>
        <v xml:space="preserve"> </v>
      </c>
      <c r="AA12" s="22" t="str">
        <f>IF(AND(B12="discus 1", OR(AND(E12='club records'!$F$22, F12&gt;='club records'!$G$22), AND(E12='club records'!$F$23, F12&gt;='club records'!$G$23), AND(E12='club records'!$F$24, F12&gt;='club records'!$G$24), AND(E12='club records'!$F$25, F12&gt;='club records'!$G$25))), "CR", " ")</f>
        <v xml:space="preserve"> </v>
      </c>
      <c r="AB12" s="22" t="str">
        <f>IF(AND(B12="hammer 3", OR(AND(E12='club records'!$F$26, F12&gt;='club records'!$G$26), AND(E12='club records'!$F$27, F12&gt;='club records'!$G$27), AND(E12='club records'!$F$28, F12&gt;='club records'!$G$28))), "CR", " ")</f>
        <v xml:space="preserve"> </v>
      </c>
      <c r="AC12" s="22" t="str">
        <f>IF(AND(B12="hammer 4", OR(AND(E12='club records'!$F$29, F12&gt;='club records'!$G$29), AND(E12='club records'!$F$30, F12&gt;='club records'!$G$30))), "CR", " ")</f>
        <v xml:space="preserve"> </v>
      </c>
      <c r="AD12" s="22" t="str">
        <f>IF(AND(B12="javelin 400", AND(E12='club records'!$F$31, F12&gt;='club records'!$G$31)), "CR", " ")</f>
        <v xml:space="preserve"> </v>
      </c>
      <c r="AE12" s="22" t="str">
        <f>IF(AND(B12="javelin 500", OR(AND(E12='club records'!$F$32, F12&gt;='club records'!$G$32), AND(E12='club records'!$F$33, F12&gt;='club records'!$G$33))), "CR", " ")</f>
        <v xml:space="preserve"> </v>
      </c>
      <c r="AF12" s="22" t="str">
        <f>IF(AND(B12="javelin 600", OR(AND(E12='club records'!$F$34, F12&gt;='club records'!$G$34), AND(E12='club records'!$F$35, F12&gt;='club records'!$G$35))), "CR", " ")</f>
        <v xml:space="preserve"> </v>
      </c>
      <c r="AG12" s="22" t="str">
        <f>IF(AND(B12="shot 2.72", AND(E12='club records'!$F$36, F12&gt;='club records'!$G$36)), "CR", " ")</f>
        <v xml:space="preserve"> </v>
      </c>
      <c r="AH12" s="22" t="str">
        <f>IF(AND(B12="shot 3", OR(AND(E12='club records'!$F$37, F12&gt;='club records'!$G$37), AND(E12='club records'!$F$38, F12&gt;='club records'!$G$38))), "CR", " ")</f>
        <v xml:space="preserve"> </v>
      </c>
      <c r="AI12" s="22" t="str">
        <f>IF(AND(B12="shot 4", OR(AND(E12='club records'!$F$39, F12&gt;='club records'!$G$39), AND(E12='club records'!$F$40, F12&gt;='club records'!$G$40))), "CR", " ")</f>
        <v xml:space="preserve"> </v>
      </c>
      <c r="AJ12" s="22" t="str">
        <f>IF(AND(B12="70H", AND(E12='club records'!$J$6, F12&lt;='club records'!$K$6)), "CR", " ")</f>
        <v xml:space="preserve"> </v>
      </c>
      <c r="AK12" s="22" t="str">
        <f>IF(AND(B12="75H", AND(E12='club records'!$J$7, F12&lt;='club records'!$K$7)), "CR", " ")</f>
        <v xml:space="preserve"> </v>
      </c>
      <c r="AL12" s="22" t="str">
        <f>IF(AND(B12="80H", AND(E12='club records'!$J$8, F12&lt;='club records'!$K$8)), "CR", " ")</f>
        <v xml:space="preserve"> </v>
      </c>
      <c r="AM12" s="22" t="str">
        <f>IF(AND(B12="100H", OR(AND(E12='club records'!$J$9, F12&lt;='club records'!$K$9), AND(E12='club records'!$J$10, F12&lt;='club records'!$K$10))), "CR", " ")</f>
        <v xml:space="preserve"> </v>
      </c>
      <c r="AN12" s="22" t="str">
        <f>IF(AND(B12="300H", AND(E12='club records'!$J$11, F12&lt;='club records'!$K$11)), "CR", " ")</f>
        <v xml:space="preserve"> </v>
      </c>
      <c r="AO12" s="22" t="str">
        <f>IF(AND(B12="400H", OR(AND(E12='club records'!$J$12, F12&lt;='club records'!$K$12), AND(E12='club records'!$J$13, F12&lt;='club records'!$K$13), AND(E12='club records'!$J$14, F12&lt;='club records'!$K$14))), "CR", " ")</f>
        <v xml:space="preserve"> </v>
      </c>
      <c r="AP12" s="22" t="str">
        <f>IF(AND(B12="1500SC", OR(AND(E12='club records'!$J$15, F12&lt;='club records'!$K$15), AND(E12='club records'!$J$16, F12&lt;='club records'!$K$16))), "CR", " ")</f>
        <v xml:space="preserve"> </v>
      </c>
      <c r="AQ12" s="22" t="str">
        <f>IF(AND(B12="2000SC", OR(AND(E12='club records'!$J$18, F12&lt;='club records'!$K$18), AND(E12='club records'!$J$19, F12&lt;='club records'!$K$19))), "CR", " ")</f>
        <v xml:space="preserve"> </v>
      </c>
      <c r="AR12" s="22" t="str">
        <f>IF(AND(B12="3000SC", AND(E12='club records'!$J$21, F12&lt;='club records'!$K$21)), "CR", " ")</f>
        <v xml:space="preserve"> </v>
      </c>
      <c r="AS12" s="21" t="str">
        <f>IF(AND(B12="4x100", OR(AND(E12='club records'!$N$1, F12&lt;='club records'!$O$1), AND(E12='club records'!$N$2, F12&lt;='club records'!$O$2), AND(E12='club records'!$N$3, F12&lt;='club records'!$O$3), AND(E12='club records'!$N$4, F12&lt;='club records'!$O$4), AND(E12='club records'!$N$5, F12&lt;='club records'!$O$5))), "CR", " ")</f>
        <v xml:space="preserve"> </v>
      </c>
      <c r="AT12" s="21" t="str">
        <f>IF(AND(B12="4x200", OR(AND(E12='club records'!$N$6, F12&lt;='club records'!$O$6), AND(E12='club records'!$N$7, F12&lt;='club records'!$O$7), AND(E12='club records'!$N$8, F12&lt;='club records'!$O$8), AND(E12='club records'!$N$9, F12&lt;='club records'!$O$9), AND(E12='club records'!$N$10, F12&lt;='club records'!$O$10))), "CR", " ")</f>
        <v xml:space="preserve"> </v>
      </c>
      <c r="AU12" s="21" t="str">
        <f>IF(AND(B12="4x300", OR(AND(E12='club records'!$N$11, F12&lt;='club records'!$O$11), AND(E12='club records'!$N$12, F12&lt;='club records'!$O$12))), "CR", " ")</f>
        <v xml:space="preserve"> </v>
      </c>
      <c r="AV12" s="21" t="str">
        <f>IF(AND(B12="4x400", OR(AND(E12='club records'!$N$13, F12&lt;='club records'!$O$13), AND(E12='club records'!$N$14, F12&lt;='club records'!$O$14), AND(E12='club records'!$N$15, F12&lt;='club records'!$O$15))), "CR", " ")</f>
        <v xml:space="preserve"> </v>
      </c>
      <c r="AW12" s="21" t="str">
        <f>IF(AND(B12="3x800", OR(AND(E12='club records'!$N$16, F12&lt;='club records'!$O$16), AND(E12='club records'!$N$17, F12&lt;='club records'!$O$17), AND(E12='club records'!$N$18, F12&lt;='club records'!$O$18), AND(E12='club records'!$N$19, F12&lt;='club records'!$O$19))), "CR", " ")</f>
        <v xml:space="preserve"> </v>
      </c>
      <c r="AX12" s="21" t="str">
        <f>IF(AND(B12="pentathlon", OR(AND(E12='club records'!$N$21, F12&gt;='club records'!$O$21), AND(E12='club records'!$N$22, F12&gt;='club records'!$O$22), AND(E12='club records'!$N$23, F12&gt;='club records'!$O$23), AND(E12='club records'!$N$24, F12&gt;='club records'!$O$24), AND(E12='club records'!$N$25, F12&gt;='club records'!$O$25))), "CR", " ")</f>
        <v xml:space="preserve"> </v>
      </c>
      <c r="AY12" s="21" t="str">
        <f>IF(AND(B12="heptathlon", OR(AND(E12='club records'!$N$26, F12&gt;='club records'!$O$26), AND(E12='club records'!$N$27, F12&gt;='club records'!$O$27), AND(E12='club records'!$N$28, F12&gt;='club records'!$O$28), )), "CR", " ")</f>
        <v xml:space="preserve"> </v>
      </c>
    </row>
    <row r="13" spans="1:51" ht="15">
      <c r="A13" s="13" t="s">
        <v>102</v>
      </c>
      <c r="B13" s="2">
        <v>200</v>
      </c>
      <c r="C13" s="2" t="s">
        <v>193</v>
      </c>
      <c r="D13" s="2" t="s">
        <v>194</v>
      </c>
      <c r="E13" s="13" t="s">
        <v>102</v>
      </c>
      <c r="F13" s="14">
        <v>32.86</v>
      </c>
      <c r="G13" s="19">
        <v>39903</v>
      </c>
      <c r="H13" s="2" t="s">
        <v>252</v>
      </c>
      <c r="I13" s="2" t="s">
        <v>253</v>
      </c>
      <c r="J13" s="20" t="str">
        <f>IF(OR(L13="CR", K13="CR", M13="CR", N13="CR", O13="CR", P13="CR", Q13="CR", R13="CR", S13="CR", T13="CR",U13="CR", V13="CR", W13="CR", X13="CR", Y13="CR", Z13="CR", AA13="CR", AB13="CR", AC13="CR", AD13="CR", AE13="CR", AF13="CR", AG13="CR", AH13="CR", AI13="CR", AJ13="CR", AK13="CR", AL13="CR", AM13="CR", AN13="CR", AO13="CR", AP13="CR", AQ13="CR", AR13="CR", AS13="CR", AT13="CR", AU13="CR", AV13="CR", AW13="CR", AX13="CR", AY13="CR"), "***CLUB RECORD***", "")</f>
        <v/>
      </c>
      <c r="K13" s="21" t="str">
        <f>IF(AND(B13=100, OR(AND(E13='club records'!$B$6, F13&lt;='club records'!$C$6), AND(E13='club records'!$B$7, F13&lt;='club records'!$C$7), AND(E13='club records'!$B$8, F13&lt;='club records'!$C$8), AND(E13='club records'!$B$9, F13&lt;='club records'!$C$9), AND(E13='club records'!$B$10, F13&lt;='club records'!$C$10))),"CR"," ")</f>
        <v xml:space="preserve"> </v>
      </c>
      <c r="L13" s="21" t="str">
        <f>IF(AND(B13=200, OR(AND(E13='club records'!$B$11, F13&lt;='club records'!$C$11), AND(E13='club records'!$B$12, F13&lt;='club records'!$C$12), AND(E13='club records'!$B$13, F13&lt;='club records'!$C$13), AND(E13='club records'!$B$14, F13&lt;='club records'!$C$14), AND(E13='club records'!$B$15, F13&lt;='club records'!$C$15))),"CR"," ")</f>
        <v xml:space="preserve"> </v>
      </c>
      <c r="M13" s="21" t="str">
        <f>IF(AND(B13=300, OR(AND(E13='club records'!$B$16, F13&lt;='club records'!$C$16), AND(E13='club records'!$B$17, F13&lt;='club records'!$C$17))),"CR"," ")</f>
        <v xml:space="preserve"> </v>
      </c>
      <c r="N13" s="21" t="str">
        <f>IF(AND(B13=400, OR(AND(E13='club records'!$B$19, F13&lt;='club records'!$C$19), AND(E13='club records'!$B$20, F13&lt;='club records'!$C$20), AND(E13='club records'!$B$21, F13&lt;='club records'!$C$21))),"CR"," ")</f>
        <v xml:space="preserve"> </v>
      </c>
      <c r="O13" s="21" t="str">
        <f>IF(AND(B13=800, OR(AND(E13='club records'!$B$22, F13&lt;='club records'!$C$22), AND(E13='club records'!$B$23, F13&lt;='club records'!$C$23), AND(E13='club records'!$B$24, F13&lt;='club records'!$C$24), AND(E13='club records'!$B$25, F13&lt;='club records'!$C$25), AND(E13='club records'!$B$26, F13&lt;='club records'!$C$26))),"CR"," ")</f>
        <v xml:space="preserve"> </v>
      </c>
      <c r="P13" s="21" t="str">
        <f>IF(AND(B13=1200, AND(E13='club records'!$B$28, F13&lt;='club records'!$C$28)),"CR"," ")</f>
        <v xml:space="preserve"> </v>
      </c>
      <c r="Q13" s="21" t="str">
        <f>IF(AND(B13=1500, OR(AND(E13='club records'!$B$29, F13&lt;='club records'!$C$29), AND(E13='club records'!$B$30, F13&lt;='club records'!$C$30), AND(E13='club records'!$B$31, F13&lt;='club records'!$C$31), AND(E13='club records'!$B$32, F13&lt;='club records'!$C$32), AND(E13='club records'!$B$33, F13&lt;='club records'!$C$33))),"CR"," ")</f>
        <v xml:space="preserve"> </v>
      </c>
      <c r="R13" s="21" t="str">
        <f>IF(AND(B13="1M", AND(E13='club records'!$B$37,F13&lt;='club records'!$C$37)),"CR"," ")</f>
        <v xml:space="preserve"> </v>
      </c>
      <c r="S13" s="21" t="str">
        <f>IF(AND(B13=3000, OR(AND(E13='club records'!$B$39, F13&lt;='club records'!$C$39), AND(E13='club records'!$B$40, F13&lt;='club records'!$C$40), AND(E13='club records'!$B$41, F13&lt;='club records'!$C$41))),"CR"," ")</f>
        <v xml:space="preserve"> </v>
      </c>
      <c r="T13" s="21" t="str">
        <f>IF(AND(B13=5000, OR(AND(E13='club records'!$B$42, F13&lt;='club records'!$C$42), AND(E13='club records'!$B$43, F13&lt;='club records'!$C$43))),"CR"," ")</f>
        <v xml:space="preserve"> </v>
      </c>
      <c r="U13" s="21" t="str">
        <f>IF(AND(B13=10000, OR(AND(E13='club records'!$B$44, F13&lt;='club records'!$C$44), AND(E13='club records'!$B$45, F13&lt;='club records'!$C$45))),"CR"," ")</f>
        <v xml:space="preserve"> </v>
      </c>
      <c r="V13" s="22" t="str">
        <f>IF(AND(B13="high jump", OR(AND(E13='club records'!$F$1, F13&gt;='club records'!$G$1), AND(E13='club records'!$F$2, F13&gt;='club records'!$G$2), AND(E13='club records'!$F$3, F13&gt;='club records'!$G$3),AND(E13='club records'!$F$4, F13&gt;='club records'!$G$4), AND(E13='club records'!$F$5, F13&gt;='club records'!$G$5))), "CR", " ")</f>
        <v xml:space="preserve"> </v>
      </c>
      <c r="W13" s="22" t="str">
        <f>IF(AND(B13="long jump", OR(AND(E13='club records'!$F$6, F13&gt;='club records'!$G$6), AND(E13='club records'!$F$7, F13&gt;='club records'!$G$7), AND(E13='club records'!$F$8, F13&gt;='club records'!$G$8), AND(E13='club records'!$F$9, F13&gt;='club records'!$G$9), AND(E13='club records'!$F$10, F13&gt;='club records'!$G$10))), "CR", " ")</f>
        <v xml:space="preserve"> </v>
      </c>
      <c r="X13" s="22" t="str">
        <f>IF(AND(B13="triple jump", OR(AND(E13='club records'!$F$11, F13&gt;='club records'!$G$11), AND(E13='club records'!$F$12, F13&gt;='club records'!$G$12), AND(E13='club records'!$F$13, F13&gt;='club records'!$G$13), AND(E13='club records'!$F$14, F13&gt;='club records'!$G$14), AND(E13='club records'!$F$15, F13&gt;='club records'!$G$15))), "CR", " ")</f>
        <v xml:space="preserve"> </v>
      </c>
      <c r="Y13" s="22" t="str">
        <f>IF(AND(B13="pole vault", OR(AND(E13='club records'!$F$16, F13&gt;='club records'!$G$16), AND(E13='club records'!$F$17, F13&gt;='club records'!$G$17), AND(E13='club records'!$F$18, F13&gt;='club records'!$G$18), AND(E13='club records'!$F$19, F13&gt;='club records'!$G$19), AND(E13='club records'!$F$20, F13&gt;='club records'!$G$20))), "CR", " ")</f>
        <v xml:space="preserve"> </v>
      </c>
      <c r="Z13" s="22" t="str">
        <f>IF(AND(B13="discus 0.75", AND(E13='club records'!$F$21, F13&gt;='club records'!$G$21)), "CR", " ")</f>
        <v xml:space="preserve"> </v>
      </c>
      <c r="AA13" s="22" t="str">
        <f>IF(AND(B13="discus 1", OR(AND(E13='club records'!$F$22, F13&gt;='club records'!$G$22), AND(E13='club records'!$F$23, F13&gt;='club records'!$G$23), AND(E13='club records'!$F$24, F13&gt;='club records'!$G$24), AND(E13='club records'!$F$25, F13&gt;='club records'!$G$25))), "CR", " ")</f>
        <v xml:space="preserve"> </v>
      </c>
      <c r="AB13" s="22" t="str">
        <f>IF(AND(B13="hammer 3", OR(AND(E13='club records'!$F$26, F13&gt;='club records'!$G$26), AND(E13='club records'!$F$27, F13&gt;='club records'!$G$27), AND(E13='club records'!$F$28, F13&gt;='club records'!$G$28))), "CR", " ")</f>
        <v xml:space="preserve"> </v>
      </c>
      <c r="AC13" s="22" t="str">
        <f>IF(AND(B13="hammer 4", OR(AND(E13='club records'!$F$29, F13&gt;='club records'!$G$29), AND(E13='club records'!$F$30, F13&gt;='club records'!$G$30))), "CR", " ")</f>
        <v xml:space="preserve"> </v>
      </c>
      <c r="AD13" s="22" t="str">
        <f>IF(AND(B13="javelin 400", AND(E13='club records'!$F$31, F13&gt;='club records'!$G$31)), "CR", " ")</f>
        <v xml:space="preserve"> </v>
      </c>
      <c r="AE13" s="22" t="str">
        <f>IF(AND(B13="javelin 500", OR(AND(E13='club records'!$F$32, F13&gt;='club records'!$G$32), AND(E13='club records'!$F$33, F13&gt;='club records'!$G$33))), "CR", " ")</f>
        <v xml:space="preserve"> </v>
      </c>
      <c r="AF13" s="22" t="str">
        <f>IF(AND(B13="javelin 600", OR(AND(E13='club records'!$F$34, F13&gt;='club records'!$G$34), AND(E13='club records'!$F$35, F13&gt;='club records'!$G$35))), "CR", " ")</f>
        <v xml:space="preserve"> </v>
      </c>
      <c r="AG13" s="22" t="str">
        <f>IF(AND(B13="shot 2.72", AND(E13='club records'!$F$36, F13&gt;='club records'!$G$36)), "CR", " ")</f>
        <v xml:space="preserve"> </v>
      </c>
      <c r="AH13" s="22" t="str">
        <f>IF(AND(B13="shot 3", OR(AND(E13='club records'!$F$37, F13&gt;='club records'!$G$37), AND(E13='club records'!$F$38, F13&gt;='club records'!$G$38))), "CR", " ")</f>
        <v xml:space="preserve"> </v>
      </c>
      <c r="AI13" s="22" t="str">
        <f>IF(AND(B13="shot 4", OR(AND(E13='club records'!$F$39, F13&gt;='club records'!$G$39), AND(E13='club records'!$F$40, F13&gt;='club records'!$G$40))), "CR", " ")</f>
        <v xml:space="preserve"> </v>
      </c>
      <c r="AJ13" s="22" t="str">
        <f>IF(AND(B13="70H", AND(E13='club records'!$J$6, F13&lt;='club records'!$K$6)), "CR", " ")</f>
        <v xml:space="preserve"> </v>
      </c>
      <c r="AK13" s="22" t="str">
        <f>IF(AND(B13="75H", AND(E13='club records'!$J$7, F13&lt;='club records'!$K$7)), "CR", " ")</f>
        <v xml:space="preserve"> </v>
      </c>
      <c r="AL13" s="22" t="str">
        <f>IF(AND(B13="80H", AND(E13='club records'!$J$8, F13&lt;='club records'!$K$8)), "CR", " ")</f>
        <v xml:space="preserve"> </v>
      </c>
      <c r="AM13" s="22" t="str">
        <f>IF(AND(B13="100H", OR(AND(E13='club records'!$J$9, F13&lt;='club records'!$K$9), AND(E13='club records'!$J$10, F13&lt;='club records'!$K$10))), "CR", " ")</f>
        <v xml:space="preserve"> </v>
      </c>
      <c r="AN13" s="22" t="str">
        <f>IF(AND(B13="300H", AND(E13='club records'!$J$11, F13&lt;='club records'!$K$11)), "CR", " ")</f>
        <v xml:space="preserve"> </v>
      </c>
      <c r="AO13" s="22" t="str">
        <f>IF(AND(B13="400H", OR(AND(E13='club records'!$J$12, F13&lt;='club records'!$K$12), AND(E13='club records'!$J$13, F13&lt;='club records'!$K$13), AND(E13='club records'!$J$14, F13&lt;='club records'!$K$14))), "CR", " ")</f>
        <v xml:space="preserve"> </v>
      </c>
      <c r="AP13" s="22" t="str">
        <f>IF(AND(B13="1500SC", OR(AND(E13='club records'!$J$15, F13&lt;='club records'!$K$15), AND(E13='club records'!$J$16, F13&lt;='club records'!$K$16))), "CR", " ")</f>
        <v xml:space="preserve"> </v>
      </c>
      <c r="AQ13" s="22" t="str">
        <f>IF(AND(B13="2000SC", OR(AND(E13='club records'!$J$18, F13&lt;='club records'!$K$18), AND(E13='club records'!$J$19, F13&lt;='club records'!$K$19))), "CR", " ")</f>
        <v xml:space="preserve"> </v>
      </c>
      <c r="AR13" s="22" t="str">
        <f>IF(AND(B13="3000SC", AND(E13='club records'!$J$21, F13&lt;='club records'!$K$21)), "CR", " ")</f>
        <v xml:space="preserve"> </v>
      </c>
      <c r="AS13" s="21" t="str">
        <f>IF(AND(B13="4x100", OR(AND(E13='club records'!$N$1, F13&lt;='club records'!$O$1), AND(E13='club records'!$N$2, F13&lt;='club records'!$O$2), AND(E13='club records'!$N$3, F13&lt;='club records'!$O$3), AND(E13='club records'!$N$4, F13&lt;='club records'!$O$4), AND(E13='club records'!$N$5, F13&lt;='club records'!$O$5))), "CR", " ")</f>
        <v xml:space="preserve"> </v>
      </c>
      <c r="AT13" s="21" t="str">
        <f>IF(AND(B13="4x200", OR(AND(E13='club records'!$N$6, F13&lt;='club records'!$O$6), AND(E13='club records'!$N$7, F13&lt;='club records'!$O$7), AND(E13='club records'!$N$8, F13&lt;='club records'!$O$8), AND(E13='club records'!$N$9, F13&lt;='club records'!$O$9), AND(E13='club records'!$N$10, F13&lt;='club records'!$O$10))), "CR", " ")</f>
        <v xml:space="preserve"> </v>
      </c>
      <c r="AU13" s="21" t="str">
        <f>IF(AND(B13="4x300", OR(AND(E13='club records'!$N$11, F13&lt;='club records'!$O$11), AND(E13='club records'!$N$12, F13&lt;='club records'!$O$12))), "CR", " ")</f>
        <v xml:space="preserve"> </v>
      </c>
      <c r="AV13" s="21" t="str">
        <f>IF(AND(B13="4x400", OR(AND(E13='club records'!$N$13, F13&lt;='club records'!$O$13), AND(E13='club records'!$N$14, F13&lt;='club records'!$O$14), AND(E13='club records'!$N$15, F13&lt;='club records'!$O$15))), "CR", " ")</f>
        <v xml:space="preserve"> </v>
      </c>
      <c r="AW13" s="21" t="str">
        <f>IF(AND(B13="3x800", OR(AND(E13='club records'!$N$16, F13&lt;='club records'!$O$16), AND(E13='club records'!$N$17, F13&lt;='club records'!$O$17), AND(E13='club records'!$N$18, F13&lt;='club records'!$O$18), AND(E13='club records'!$N$19, F13&lt;='club records'!$O$19))), "CR", " ")</f>
        <v xml:space="preserve"> </v>
      </c>
      <c r="AX13" s="21" t="str">
        <f>IF(AND(B13="pentathlon", OR(AND(E13='club records'!$N$21, F13&gt;='club records'!$O$21), AND(E13='club records'!$N$22, F13&gt;='club records'!$O$22), AND(E13='club records'!$N$23, F13&gt;='club records'!$O$23), AND(E13='club records'!$N$24, F13&gt;='club records'!$O$24), AND(E13='club records'!$N$25, F13&gt;='club records'!$O$25))), "CR", " ")</f>
        <v xml:space="preserve"> </v>
      </c>
      <c r="AY13" s="21" t="str">
        <f>IF(AND(B13="heptathlon", OR(AND(E13='club records'!$N$26, F13&gt;='club records'!$O$26), AND(E13='club records'!$N$27, F13&gt;='club records'!$O$27), AND(E13='club records'!$N$28, F13&gt;='club records'!$O$28), )), "CR", " ")</f>
        <v xml:space="preserve"> </v>
      </c>
    </row>
    <row r="14" spans="1:51" ht="15">
      <c r="A14" s="13" t="s">
        <v>102</v>
      </c>
      <c r="B14" s="2">
        <v>200</v>
      </c>
      <c r="C14" s="2" t="s">
        <v>91</v>
      </c>
      <c r="D14" s="2" t="s">
        <v>283</v>
      </c>
      <c r="E14" s="13" t="s">
        <v>102</v>
      </c>
      <c r="F14" s="14">
        <v>33.299999999999997</v>
      </c>
      <c r="G14" s="19">
        <v>43638</v>
      </c>
      <c r="H14" s="2" t="s">
        <v>297</v>
      </c>
      <c r="I14" s="2" t="s">
        <v>407</v>
      </c>
      <c r="J14" s="20" t="str">
        <f>IF(OR(L14="CR", K14="CR", M14="CR", N14="CR", O14="CR", P14="CR", Q14="CR", R14="CR", S14="CR", T14="CR",U14="CR", V14="CR", W14="CR", X14="CR", Y14="CR", Z14="CR", AA14="CR", AB14="CR", AC14="CR", AD14="CR", AE14="CR", AF14="CR", AG14="CR", AH14="CR", AI14="CR", AJ14="CR", AK14="CR", AL14="CR", AM14="CR", AN14="CR", AO14="CR", AP14="CR", AQ14="CR", AR14="CR", AS14="CR", AT14="CR", AU14="CR", AV14="CR", AW14="CR", AX14="CR", AY14="CR"), "***CLUB RECORD***", "")</f>
        <v/>
      </c>
      <c r="K14" s="21" t="str">
        <f>IF(AND(B14=100, OR(AND(E14='club records'!$B$6, F14&lt;='club records'!$C$6), AND(E14='club records'!$B$7, F14&lt;='club records'!$C$7), AND(E14='club records'!$B$8, F14&lt;='club records'!$C$8), AND(E14='club records'!$B$9, F14&lt;='club records'!$C$9), AND(E14='club records'!$B$10, F14&lt;='club records'!$C$10))),"CR"," ")</f>
        <v xml:space="preserve"> </v>
      </c>
      <c r="L14" s="21" t="str">
        <f>IF(AND(B14=200, OR(AND(E14='club records'!$B$11, F14&lt;='club records'!$C$11), AND(E14='club records'!$B$12, F14&lt;='club records'!$C$12), AND(E14='club records'!$B$13, F14&lt;='club records'!$C$13), AND(E14='club records'!$B$14, F14&lt;='club records'!$C$14), AND(E14='club records'!$B$15, F14&lt;='club records'!$C$15))),"CR"," ")</f>
        <v xml:space="preserve"> </v>
      </c>
      <c r="M14" s="21" t="str">
        <f>IF(AND(B14=300, OR(AND(E14='club records'!$B$16, F14&lt;='club records'!$C$16), AND(E14='club records'!$B$17, F14&lt;='club records'!$C$17))),"CR"," ")</f>
        <v xml:space="preserve"> </v>
      </c>
      <c r="N14" s="21" t="str">
        <f>IF(AND(B14=400, OR(AND(E14='club records'!$B$19, F14&lt;='club records'!$C$19), AND(E14='club records'!$B$20, F14&lt;='club records'!$C$20), AND(E14='club records'!$B$21, F14&lt;='club records'!$C$21))),"CR"," ")</f>
        <v xml:space="preserve"> </v>
      </c>
      <c r="O14" s="21" t="str">
        <f>IF(AND(B14=800, OR(AND(E14='club records'!$B$22, F14&lt;='club records'!$C$22), AND(E14='club records'!$B$23, F14&lt;='club records'!$C$23), AND(E14='club records'!$B$24, F14&lt;='club records'!$C$24), AND(E14='club records'!$B$25, F14&lt;='club records'!$C$25), AND(E14='club records'!$B$26, F14&lt;='club records'!$C$26))),"CR"," ")</f>
        <v xml:space="preserve"> </v>
      </c>
      <c r="P14" s="21" t="str">
        <f>IF(AND(B14=1200, AND(E14='club records'!$B$28, F14&lt;='club records'!$C$28)),"CR"," ")</f>
        <v xml:space="preserve"> </v>
      </c>
      <c r="Q14" s="21" t="str">
        <f>IF(AND(B14=1500, OR(AND(E14='club records'!$B$29, F14&lt;='club records'!$C$29), AND(E14='club records'!$B$30, F14&lt;='club records'!$C$30), AND(E14='club records'!$B$31, F14&lt;='club records'!$C$31), AND(E14='club records'!$B$32, F14&lt;='club records'!$C$32), AND(E14='club records'!$B$33, F14&lt;='club records'!$C$33))),"CR"," ")</f>
        <v xml:space="preserve"> </v>
      </c>
      <c r="R14" s="21" t="str">
        <f>IF(AND(B14="1M", AND(E14='club records'!$B$37,F14&lt;='club records'!$C$37)),"CR"," ")</f>
        <v xml:space="preserve"> </v>
      </c>
      <c r="S14" s="21" t="str">
        <f>IF(AND(B14=3000, OR(AND(E14='club records'!$B$39, F14&lt;='club records'!$C$39), AND(E14='club records'!$B$40, F14&lt;='club records'!$C$40), AND(E14='club records'!$B$41, F14&lt;='club records'!$C$41))),"CR"," ")</f>
        <v xml:space="preserve"> </v>
      </c>
      <c r="T14" s="21" t="str">
        <f>IF(AND(B14=5000, OR(AND(E14='club records'!$B$42, F14&lt;='club records'!$C$42), AND(E14='club records'!$B$43, F14&lt;='club records'!$C$43))),"CR"," ")</f>
        <v xml:space="preserve"> </v>
      </c>
      <c r="U14" s="21" t="str">
        <f>IF(AND(B14=10000, OR(AND(E14='club records'!$B$44, F14&lt;='club records'!$C$44), AND(E14='club records'!$B$45, F14&lt;='club records'!$C$45))),"CR"," ")</f>
        <v xml:space="preserve"> </v>
      </c>
      <c r="V14" s="22" t="str">
        <f>IF(AND(B14="high jump", OR(AND(E14='club records'!$F$1, F14&gt;='club records'!$G$1), AND(E14='club records'!$F$2, F14&gt;='club records'!$G$2), AND(E14='club records'!$F$3, F14&gt;='club records'!$G$3),AND(E14='club records'!$F$4, F14&gt;='club records'!$G$4), AND(E14='club records'!$F$5, F14&gt;='club records'!$G$5))), "CR", " ")</f>
        <v xml:space="preserve"> </v>
      </c>
      <c r="W14" s="22" t="str">
        <f>IF(AND(B14="long jump", OR(AND(E14='club records'!$F$6, F14&gt;='club records'!$G$6), AND(E14='club records'!$F$7, F14&gt;='club records'!$G$7), AND(E14='club records'!$F$8, F14&gt;='club records'!$G$8), AND(E14='club records'!$F$9, F14&gt;='club records'!$G$9), AND(E14='club records'!$F$10, F14&gt;='club records'!$G$10))), "CR", " ")</f>
        <v xml:space="preserve"> </v>
      </c>
      <c r="X14" s="22" t="str">
        <f>IF(AND(B14="triple jump", OR(AND(E14='club records'!$F$11, F14&gt;='club records'!$G$11), AND(E14='club records'!$F$12, F14&gt;='club records'!$G$12), AND(E14='club records'!$F$13, F14&gt;='club records'!$G$13), AND(E14='club records'!$F$14, F14&gt;='club records'!$G$14), AND(E14='club records'!$F$15, F14&gt;='club records'!$G$15))), "CR", " ")</f>
        <v xml:space="preserve"> </v>
      </c>
      <c r="Y14" s="22" t="str">
        <f>IF(AND(B14="pole vault", OR(AND(E14='club records'!$F$16, F14&gt;='club records'!$G$16), AND(E14='club records'!$F$17, F14&gt;='club records'!$G$17), AND(E14='club records'!$F$18, F14&gt;='club records'!$G$18), AND(E14='club records'!$F$19, F14&gt;='club records'!$G$19), AND(E14='club records'!$F$20, F14&gt;='club records'!$G$20))), "CR", " ")</f>
        <v xml:space="preserve"> </v>
      </c>
      <c r="Z14" s="22" t="str">
        <f>IF(AND(B14="discus 0.75", AND(E14='club records'!$F$21, F14&gt;='club records'!$G$21)), "CR", " ")</f>
        <v xml:space="preserve"> </v>
      </c>
      <c r="AA14" s="22" t="str">
        <f>IF(AND(B14="discus 1", OR(AND(E14='club records'!$F$22, F14&gt;='club records'!$G$22), AND(E14='club records'!$F$23, F14&gt;='club records'!$G$23), AND(E14='club records'!$F$24, F14&gt;='club records'!$G$24), AND(E14='club records'!$F$25, F14&gt;='club records'!$G$25))), "CR", " ")</f>
        <v xml:space="preserve"> </v>
      </c>
      <c r="AB14" s="22" t="str">
        <f>IF(AND(B14="hammer 3", OR(AND(E14='club records'!$F$26, F14&gt;='club records'!$G$26), AND(E14='club records'!$F$27, F14&gt;='club records'!$G$27), AND(E14='club records'!$F$28, F14&gt;='club records'!$G$28))), "CR", " ")</f>
        <v xml:space="preserve"> </v>
      </c>
      <c r="AC14" s="22" t="str">
        <f>IF(AND(B14="hammer 4", OR(AND(E14='club records'!$F$29, F14&gt;='club records'!$G$29), AND(E14='club records'!$F$30, F14&gt;='club records'!$G$30))), "CR", " ")</f>
        <v xml:space="preserve"> </v>
      </c>
      <c r="AD14" s="22" t="str">
        <f>IF(AND(B14="javelin 400", AND(E14='club records'!$F$31, F14&gt;='club records'!$G$31)), "CR", " ")</f>
        <v xml:space="preserve"> </v>
      </c>
      <c r="AE14" s="22" t="str">
        <f>IF(AND(B14="javelin 500", OR(AND(E14='club records'!$F$32, F14&gt;='club records'!$G$32), AND(E14='club records'!$F$33, F14&gt;='club records'!$G$33))), "CR", " ")</f>
        <v xml:space="preserve"> </v>
      </c>
      <c r="AF14" s="22" t="str">
        <f>IF(AND(B14="javelin 600", OR(AND(E14='club records'!$F$34, F14&gt;='club records'!$G$34), AND(E14='club records'!$F$35, F14&gt;='club records'!$G$35))), "CR", " ")</f>
        <v xml:space="preserve"> </v>
      </c>
      <c r="AG14" s="22" t="str">
        <f>IF(AND(B14="shot 2.72", AND(E14='club records'!$F$36, F14&gt;='club records'!$G$36)), "CR", " ")</f>
        <v xml:space="preserve"> </v>
      </c>
      <c r="AH14" s="22" t="str">
        <f>IF(AND(B14="shot 3", OR(AND(E14='club records'!$F$37, F14&gt;='club records'!$G$37), AND(E14='club records'!$F$38, F14&gt;='club records'!$G$38))), "CR", " ")</f>
        <v xml:space="preserve"> </v>
      </c>
      <c r="AI14" s="22" t="str">
        <f>IF(AND(B14="shot 4", OR(AND(E14='club records'!$F$39, F14&gt;='club records'!$G$39), AND(E14='club records'!$F$40, F14&gt;='club records'!$G$40))), "CR", " ")</f>
        <v xml:space="preserve"> </v>
      </c>
      <c r="AJ14" s="22" t="str">
        <f>IF(AND(B14="70H", AND(E14='club records'!$J$6, F14&lt;='club records'!$K$6)), "CR", " ")</f>
        <v xml:space="preserve"> </v>
      </c>
      <c r="AK14" s="22" t="str">
        <f>IF(AND(B14="75H", AND(E14='club records'!$J$7, F14&lt;='club records'!$K$7)), "CR", " ")</f>
        <v xml:space="preserve"> </v>
      </c>
      <c r="AL14" s="22" t="str">
        <f>IF(AND(B14="80H", AND(E14='club records'!$J$8, F14&lt;='club records'!$K$8)), "CR", " ")</f>
        <v xml:space="preserve"> </v>
      </c>
      <c r="AM14" s="22" t="str">
        <f>IF(AND(B14="100H", OR(AND(E14='club records'!$J$9, F14&lt;='club records'!$K$9), AND(E14='club records'!$J$10, F14&lt;='club records'!$K$10))), "CR", " ")</f>
        <v xml:space="preserve"> </v>
      </c>
      <c r="AN14" s="22" t="str">
        <f>IF(AND(B14="300H", AND(E14='club records'!$J$11, F14&lt;='club records'!$K$11)), "CR", " ")</f>
        <v xml:space="preserve"> </v>
      </c>
      <c r="AO14" s="22" t="str">
        <f>IF(AND(B14="400H", OR(AND(E14='club records'!$J$12, F14&lt;='club records'!$K$12), AND(E14='club records'!$J$13, F14&lt;='club records'!$K$13), AND(E14='club records'!$J$14, F14&lt;='club records'!$K$14))), "CR", " ")</f>
        <v xml:space="preserve"> </v>
      </c>
      <c r="AP14" s="22" t="str">
        <f>IF(AND(B14="1500SC", OR(AND(E14='club records'!$J$15, F14&lt;='club records'!$K$15), AND(E14='club records'!$J$16, F14&lt;='club records'!$K$16))), "CR", " ")</f>
        <v xml:space="preserve"> </v>
      </c>
      <c r="AQ14" s="22" t="str">
        <f>IF(AND(B14="2000SC", OR(AND(E14='club records'!$J$18, F14&lt;='club records'!$K$18), AND(E14='club records'!$J$19, F14&lt;='club records'!$K$19))), "CR", " ")</f>
        <v xml:space="preserve"> </v>
      </c>
      <c r="AR14" s="22" t="str">
        <f>IF(AND(B14="3000SC", AND(E14='club records'!$J$21, F14&lt;='club records'!$K$21)), "CR", " ")</f>
        <v xml:space="preserve"> </v>
      </c>
      <c r="AS14" s="21" t="str">
        <f>IF(AND(B14="4x100", OR(AND(E14='club records'!$N$1, F14&lt;='club records'!$O$1), AND(E14='club records'!$N$2, F14&lt;='club records'!$O$2), AND(E14='club records'!$N$3, F14&lt;='club records'!$O$3), AND(E14='club records'!$N$4, F14&lt;='club records'!$O$4), AND(E14='club records'!$N$5, F14&lt;='club records'!$O$5))), "CR", " ")</f>
        <v xml:space="preserve"> </v>
      </c>
      <c r="AT14" s="21" t="str">
        <f>IF(AND(B14="4x200", OR(AND(E14='club records'!$N$6, F14&lt;='club records'!$O$6), AND(E14='club records'!$N$7, F14&lt;='club records'!$O$7), AND(E14='club records'!$N$8, F14&lt;='club records'!$O$8), AND(E14='club records'!$N$9, F14&lt;='club records'!$O$9), AND(E14='club records'!$N$10, F14&lt;='club records'!$O$10))), "CR", " ")</f>
        <v xml:space="preserve"> </v>
      </c>
      <c r="AU14" s="21" t="str">
        <f>IF(AND(B14="4x300", OR(AND(E14='club records'!$N$11, F14&lt;='club records'!$O$11), AND(E14='club records'!$N$12, F14&lt;='club records'!$O$12))), "CR", " ")</f>
        <v xml:space="preserve"> </v>
      </c>
      <c r="AV14" s="21" t="str">
        <f>IF(AND(B14="4x400", OR(AND(E14='club records'!$N$13, F14&lt;='club records'!$O$13), AND(E14='club records'!$N$14, F14&lt;='club records'!$O$14), AND(E14='club records'!$N$15, F14&lt;='club records'!$O$15))), "CR", " ")</f>
        <v xml:space="preserve"> </v>
      </c>
      <c r="AW14" s="21" t="str">
        <f>IF(AND(B14="3x800", OR(AND(E14='club records'!$N$16, F14&lt;='club records'!$O$16), AND(E14='club records'!$N$17, F14&lt;='club records'!$O$17), AND(E14='club records'!$N$18, F14&lt;='club records'!$O$18), AND(E14='club records'!$N$19, F14&lt;='club records'!$O$19))), "CR", " ")</f>
        <v xml:space="preserve"> </v>
      </c>
      <c r="AX14" s="21" t="str">
        <f>IF(AND(B14="pentathlon", OR(AND(E14='club records'!$N$21, F14&gt;='club records'!$O$21), AND(E14='club records'!$N$22, F14&gt;='club records'!$O$22), AND(E14='club records'!$N$23, F14&gt;='club records'!$O$23), AND(E14='club records'!$N$24, F14&gt;='club records'!$O$24), AND(E14='club records'!$N$25, F14&gt;='club records'!$O$25))), "CR", " ")</f>
        <v xml:space="preserve"> </v>
      </c>
      <c r="AY14" s="21" t="str">
        <f>IF(AND(B14="heptathlon", OR(AND(E14='club records'!$N$26, F14&gt;='club records'!$O$26), AND(E14='club records'!$N$27, F14&gt;='club records'!$O$27), AND(E14='club records'!$N$28, F14&gt;='club records'!$O$28), )), "CR", " ")</f>
        <v xml:space="preserve"> </v>
      </c>
    </row>
    <row r="15" spans="1:51" ht="15">
      <c r="A15" s="13" t="s">
        <v>102</v>
      </c>
      <c r="B15" s="2">
        <v>200</v>
      </c>
      <c r="C15" s="2" t="s">
        <v>254</v>
      </c>
      <c r="D15" s="2" t="s">
        <v>255</v>
      </c>
      <c r="E15" s="13" t="s">
        <v>102</v>
      </c>
      <c r="F15" s="15">
        <v>34.1</v>
      </c>
      <c r="G15" s="19">
        <v>43603</v>
      </c>
      <c r="H15" s="2" t="s">
        <v>289</v>
      </c>
      <c r="I15" s="2" t="s">
        <v>325</v>
      </c>
      <c r="J15" s="20" t="str">
        <f>IF(OR(L15="CR", K15="CR", M15="CR", N15="CR", O15="CR", P15="CR", Q15="CR", R15="CR", S15="CR", T15="CR",U15="CR", V15="CR", W15="CR", X15="CR", Y15="CR", Z15="CR", AA15="CR", AB15="CR", AC15="CR", AD15="CR", AE15="CR", AF15="CR", AG15="CR", AH15="CR", AI15="CR", AJ15="CR", AK15="CR", AL15="CR", AM15="CR", AN15="CR", AO15="CR", AP15="CR", AQ15="CR", AR15="CR", AS15="CR", AT15="CR", AU15="CR", AV15="CR", AW15="CR", AX15="CR", AY15="CR"), "***CLUB RECORD***", "")</f>
        <v/>
      </c>
      <c r="K15" s="21" t="str">
        <f>IF(AND(B15=100, OR(AND(E15='club records'!$B$6, F15&lt;='club records'!$C$6), AND(E15='club records'!$B$7, F15&lt;='club records'!$C$7), AND(E15='club records'!$B$8, F15&lt;='club records'!$C$8), AND(E15='club records'!$B$9, F15&lt;='club records'!$C$9), AND(E15='club records'!$B$10, F15&lt;='club records'!$C$10))),"CR"," ")</f>
        <v xml:space="preserve"> </v>
      </c>
      <c r="L15" s="21" t="str">
        <f>IF(AND(B15=200, OR(AND(E15='club records'!$B$11, F15&lt;='club records'!$C$11), AND(E15='club records'!$B$12, F15&lt;='club records'!$C$12), AND(E15='club records'!$B$13, F15&lt;='club records'!$C$13), AND(E15='club records'!$B$14, F15&lt;='club records'!$C$14), AND(E15='club records'!$B$15, F15&lt;='club records'!$C$15))),"CR"," ")</f>
        <v xml:space="preserve"> </v>
      </c>
      <c r="M15" s="21" t="str">
        <f>IF(AND(B15=300, OR(AND(E15='club records'!$B$16, F15&lt;='club records'!$C$16), AND(E15='club records'!$B$17, F15&lt;='club records'!$C$17))),"CR"," ")</f>
        <v xml:space="preserve"> </v>
      </c>
      <c r="N15" s="21" t="str">
        <f>IF(AND(B15=400, OR(AND(E15='club records'!$B$19, F15&lt;='club records'!$C$19), AND(E15='club records'!$B$20, F15&lt;='club records'!$C$20), AND(E15='club records'!$B$21, F15&lt;='club records'!$C$21))),"CR"," ")</f>
        <v xml:space="preserve"> </v>
      </c>
      <c r="O15" s="21" t="str">
        <f>IF(AND(B15=800, OR(AND(E15='club records'!$B$22, F15&lt;='club records'!$C$22), AND(E15='club records'!$B$23, F15&lt;='club records'!$C$23), AND(E15='club records'!$B$24, F15&lt;='club records'!$C$24), AND(E15='club records'!$B$25, F15&lt;='club records'!$C$25), AND(E15='club records'!$B$26, F15&lt;='club records'!$C$26))),"CR"," ")</f>
        <v xml:space="preserve"> </v>
      </c>
      <c r="P15" s="21" t="str">
        <f>IF(AND(B15=1200, AND(E15='club records'!$B$28, F15&lt;='club records'!$C$28)),"CR"," ")</f>
        <v xml:space="preserve"> </v>
      </c>
      <c r="Q15" s="21" t="str">
        <f>IF(AND(B15=1500, OR(AND(E15='club records'!$B$29, F15&lt;='club records'!$C$29), AND(E15='club records'!$B$30, F15&lt;='club records'!$C$30), AND(E15='club records'!$B$31, F15&lt;='club records'!$C$31), AND(E15='club records'!$B$32, F15&lt;='club records'!$C$32), AND(E15='club records'!$B$33, F15&lt;='club records'!$C$33))),"CR"," ")</f>
        <v xml:space="preserve"> </v>
      </c>
      <c r="R15" s="21" t="str">
        <f>IF(AND(B15="1M", AND(E15='club records'!$B$37,F15&lt;='club records'!$C$37)),"CR"," ")</f>
        <v xml:space="preserve"> </v>
      </c>
      <c r="S15" s="21" t="str">
        <f>IF(AND(B15=3000, OR(AND(E15='club records'!$B$39, F15&lt;='club records'!$C$39), AND(E15='club records'!$B$40, F15&lt;='club records'!$C$40), AND(E15='club records'!$B$41, F15&lt;='club records'!$C$41))),"CR"," ")</f>
        <v xml:space="preserve"> </v>
      </c>
      <c r="T15" s="21" t="str">
        <f>IF(AND(B15=5000, OR(AND(E15='club records'!$B$42, F15&lt;='club records'!$C$42), AND(E15='club records'!$B$43, F15&lt;='club records'!$C$43))),"CR"," ")</f>
        <v xml:space="preserve"> </v>
      </c>
      <c r="U15" s="21" t="str">
        <f>IF(AND(B15=10000, OR(AND(E15='club records'!$B$44, F15&lt;='club records'!$C$44), AND(E15='club records'!$B$45, F15&lt;='club records'!$C$45))),"CR"," ")</f>
        <v xml:space="preserve"> </v>
      </c>
      <c r="V15" s="22" t="str">
        <f>IF(AND(B15="high jump", OR(AND(E15='club records'!$F$1, F15&gt;='club records'!$G$1), AND(E15='club records'!$F$2, F15&gt;='club records'!$G$2), AND(E15='club records'!$F$3, F15&gt;='club records'!$G$3),AND(E15='club records'!$F$4, F15&gt;='club records'!$G$4), AND(E15='club records'!$F$5, F15&gt;='club records'!$G$5))), "CR", " ")</f>
        <v xml:space="preserve"> </v>
      </c>
      <c r="W15" s="22" t="str">
        <f>IF(AND(B15="long jump", OR(AND(E15='club records'!$F$6, F15&gt;='club records'!$G$6), AND(E15='club records'!$F$7, F15&gt;='club records'!$G$7), AND(E15='club records'!$F$8, F15&gt;='club records'!$G$8), AND(E15='club records'!$F$9, F15&gt;='club records'!$G$9), AND(E15='club records'!$F$10, F15&gt;='club records'!$G$10))), "CR", " ")</f>
        <v xml:space="preserve"> </v>
      </c>
      <c r="X15" s="22" t="str">
        <f>IF(AND(B15="triple jump", OR(AND(E15='club records'!$F$11, F15&gt;='club records'!$G$11), AND(E15='club records'!$F$12, F15&gt;='club records'!$G$12), AND(E15='club records'!$F$13, F15&gt;='club records'!$G$13), AND(E15='club records'!$F$14, F15&gt;='club records'!$G$14), AND(E15='club records'!$F$15, F15&gt;='club records'!$G$15))), "CR", " ")</f>
        <v xml:space="preserve"> </v>
      </c>
      <c r="Y15" s="22" t="str">
        <f>IF(AND(B15="pole vault", OR(AND(E15='club records'!$F$16, F15&gt;='club records'!$G$16), AND(E15='club records'!$F$17, F15&gt;='club records'!$G$17), AND(E15='club records'!$F$18, F15&gt;='club records'!$G$18), AND(E15='club records'!$F$19, F15&gt;='club records'!$G$19), AND(E15='club records'!$F$20, F15&gt;='club records'!$G$20))), "CR", " ")</f>
        <v xml:space="preserve"> </v>
      </c>
      <c r="Z15" s="22" t="str">
        <f>IF(AND(B15="discus 0.75", AND(E15='club records'!$F$21, F15&gt;='club records'!$G$21)), "CR", " ")</f>
        <v xml:space="preserve"> </v>
      </c>
      <c r="AA15" s="22" t="str">
        <f>IF(AND(B15="discus 1", OR(AND(E15='club records'!$F$22, F15&gt;='club records'!$G$22), AND(E15='club records'!$F$23, F15&gt;='club records'!$G$23), AND(E15='club records'!$F$24, F15&gt;='club records'!$G$24), AND(E15='club records'!$F$25, F15&gt;='club records'!$G$25))), "CR", " ")</f>
        <v xml:space="preserve"> </v>
      </c>
      <c r="AB15" s="22" t="str">
        <f>IF(AND(B15="hammer 3", OR(AND(E15='club records'!$F$26, F15&gt;='club records'!$G$26), AND(E15='club records'!$F$27, F15&gt;='club records'!$G$27), AND(E15='club records'!$F$28, F15&gt;='club records'!$G$28))), "CR", " ")</f>
        <v xml:space="preserve"> </v>
      </c>
      <c r="AC15" s="22" t="str">
        <f>IF(AND(B15="hammer 4", OR(AND(E15='club records'!$F$29, F15&gt;='club records'!$G$29), AND(E15='club records'!$F$30, F15&gt;='club records'!$G$30))), "CR", " ")</f>
        <v xml:space="preserve"> </v>
      </c>
      <c r="AD15" s="22" t="str">
        <f>IF(AND(B15="javelin 400", AND(E15='club records'!$F$31, F15&gt;='club records'!$G$31)), "CR", " ")</f>
        <v xml:space="preserve"> </v>
      </c>
      <c r="AE15" s="22" t="str">
        <f>IF(AND(B15="javelin 500", OR(AND(E15='club records'!$F$32, F15&gt;='club records'!$G$32), AND(E15='club records'!$F$33, F15&gt;='club records'!$G$33))), "CR", " ")</f>
        <v xml:space="preserve"> </v>
      </c>
      <c r="AF15" s="22" t="str">
        <f>IF(AND(B15="javelin 600", OR(AND(E15='club records'!$F$34, F15&gt;='club records'!$G$34), AND(E15='club records'!$F$35, F15&gt;='club records'!$G$35))), "CR", " ")</f>
        <v xml:space="preserve"> </v>
      </c>
      <c r="AG15" s="22" t="str">
        <f>IF(AND(B15="shot 2.72", AND(E15='club records'!$F$36, F15&gt;='club records'!$G$36)), "CR", " ")</f>
        <v xml:space="preserve"> </v>
      </c>
      <c r="AH15" s="22" t="str">
        <f>IF(AND(B15="shot 3", OR(AND(E15='club records'!$F$37, F15&gt;='club records'!$G$37), AND(E15='club records'!$F$38, F15&gt;='club records'!$G$38))), "CR", " ")</f>
        <v xml:space="preserve"> </v>
      </c>
      <c r="AI15" s="22" t="str">
        <f>IF(AND(B15="shot 4", OR(AND(E15='club records'!$F$39, F15&gt;='club records'!$G$39), AND(E15='club records'!$F$40, F15&gt;='club records'!$G$40))), "CR", " ")</f>
        <v xml:space="preserve"> </v>
      </c>
      <c r="AJ15" s="22" t="str">
        <f>IF(AND(B15="70H", AND(E15='club records'!$J$6, F15&lt;='club records'!$K$6)), "CR", " ")</f>
        <v xml:space="preserve"> </v>
      </c>
      <c r="AK15" s="22" t="str">
        <f>IF(AND(B15="75H", AND(E15='club records'!$J$7, F15&lt;='club records'!$K$7)), "CR", " ")</f>
        <v xml:space="preserve"> </v>
      </c>
      <c r="AL15" s="22" t="str">
        <f>IF(AND(B15="80H", AND(E15='club records'!$J$8, F15&lt;='club records'!$K$8)), "CR", " ")</f>
        <v xml:space="preserve"> </v>
      </c>
      <c r="AM15" s="22" t="str">
        <f>IF(AND(B15="100H", OR(AND(E15='club records'!$J$9, F15&lt;='club records'!$K$9), AND(E15='club records'!$J$10, F15&lt;='club records'!$K$10))), "CR", " ")</f>
        <v xml:space="preserve"> </v>
      </c>
      <c r="AN15" s="22" t="str">
        <f>IF(AND(B15="300H", AND(E15='club records'!$J$11, F15&lt;='club records'!$K$11)), "CR", " ")</f>
        <v xml:space="preserve"> </v>
      </c>
      <c r="AO15" s="22" t="str">
        <f>IF(AND(B15="400H", OR(AND(E15='club records'!$J$12, F15&lt;='club records'!$K$12), AND(E15='club records'!$J$13, F15&lt;='club records'!$K$13), AND(E15='club records'!$J$14, F15&lt;='club records'!$K$14))), "CR", " ")</f>
        <v xml:space="preserve"> </v>
      </c>
      <c r="AP15" s="22" t="str">
        <f>IF(AND(B15="1500SC", OR(AND(E15='club records'!$J$15, F15&lt;='club records'!$K$15), AND(E15='club records'!$J$16, F15&lt;='club records'!$K$16))), "CR", " ")</f>
        <v xml:space="preserve"> </v>
      </c>
      <c r="AQ15" s="22" t="str">
        <f>IF(AND(B15="2000SC", OR(AND(E15='club records'!$J$18, F15&lt;='club records'!$K$18), AND(E15='club records'!$J$19, F15&lt;='club records'!$K$19))), "CR", " ")</f>
        <v xml:space="preserve"> </v>
      </c>
      <c r="AR15" s="22" t="str">
        <f>IF(AND(B15="3000SC", AND(E15='club records'!$J$21, F15&lt;='club records'!$K$21)), "CR", " ")</f>
        <v xml:space="preserve"> </v>
      </c>
      <c r="AS15" s="21" t="str">
        <f>IF(AND(B15="4x100", OR(AND(E15='club records'!$N$1, F15&lt;='club records'!$O$1), AND(E15='club records'!$N$2, F15&lt;='club records'!$O$2), AND(E15='club records'!$N$3, F15&lt;='club records'!$O$3), AND(E15='club records'!$N$4, F15&lt;='club records'!$O$4), AND(E15='club records'!$N$5, F15&lt;='club records'!$O$5))), "CR", " ")</f>
        <v xml:space="preserve"> </v>
      </c>
      <c r="AT15" s="21" t="str">
        <f>IF(AND(B15="4x200", OR(AND(E15='club records'!$N$6, F15&lt;='club records'!$O$6), AND(E15='club records'!$N$7, F15&lt;='club records'!$O$7), AND(E15='club records'!$N$8, F15&lt;='club records'!$O$8), AND(E15='club records'!$N$9, F15&lt;='club records'!$O$9), AND(E15='club records'!$N$10, F15&lt;='club records'!$O$10))), "CR", " ")</f>
        <v xml:space="preserve"> </v>
      </c>
      <c r="AU15" s="21" t="str">
        <f>IF(AND(B15="4x300", OR(AND(E15='club records'!$N$11, F15&lt;='club records'!$O$11), AND(E15='club records'!$N$12, F15&lt;='club records'!$O$12))), "CR", " ")</f>
        <v xml:space="preserve"> </v>
      </c>
      <c r="AV15" s="21" t="str">
        <f>IF(AND(B15="4x400", OR(AND(E15='club records'!$N$13, F15&lt;='club records'!$O$13), AND(E15='club records'!$N$14, F15&lt;='club records'!$O$14), AND(E15='club records'!$N$15, F15&lt;='club records'!$O$15))), "CR", " ")</f>
        <v xml:space="preserve"> </v>
      </c>
      <c r="AW15" s="21" t="str">
        <f>IF(AND(B15="3x800", OR(AND(E15='club records'!$N$16, F15&lt;='club records'!$O$16), AND(E15='club records'!$N$17, F15&lt;='club records'!$O$17), AND(E15='club records'!$N$18, F15&lt;='club records'!$O$18), AND(E15='club records'!$N$19, F15&lt;='club records'!$O$19))), "CR", " ")</f>
        <v xml:space="preserve"> </v>
      </c>
      <c r="AX15" s="21" t="str">
        <f>IF(AND(B15="pentathlon", OR(AND(E15='club records'!$N$21, F15&gt;='club records'!$O$21), AND(E15='club records'!$N$22, F15&gt;='club records'!$O$22), AND(E15='club records'!$N$23, F15&gt;='club records'!$O$23), AND(E15='club records'!$N$24, F15&gt;='club records'!$O$24), AND(E15='club records'!$N$25, F15&gt;='club records'!$O$25))), "CR", " ")</f>
        <v xml:space="preserve"> </v>
      </c>
      <c r="AY15" s="21" t="str">
        <f>IF(AND(B15="heptathlon", OR(AND(E15='club records'!$N$26, F15&gt;='club records'!$O$26), AND(E15='club records'!$N$27, F15&gt;='club records'!$O$27), AND(E15='club records'!$N$28, F15&gt;='club records'!$O$28), )), "CR", " ")</f>
        <v xml:space="preserve"> </v>
      </c>
    </row>
    <row r="16" spans="1:51" ht="15">
      <c r="A16" s="13" t="s">
        <v>102</v>
      </c>
      <c r="B16" s="2">
        <v>200</v>
      </c>
      <c r="C16" s="2" t="s">
        <v>200</v>
      </c>
      <c r="D16" s="2" t="s">
        <v>201</v>
      </c>
      <c r="E16" s="13" t="s">
        <v>102</v>
      </c>
      <c r="F16" s="15">
        <v>34.700000000000003</v>
      </c>
      <c r="G16" s="19">
        <v>43701</v>
      </c>
      <c r="H16" s="2" t="s">
        <v>297</v>
      </c>
      <c r="I16" s="2" t="s">
        <v>522</v>
      </c>
      <c r="J16" s="20" t="s">
        <v>372</v>
      </c>
      <c r="O16" s="2"/>
      <c r="P16" s="2"/>
      <c r="Q16" s="2"/>
      <c r="R16" s="2"/>
      <c r="S16" s="2"/>
      <c r="T16" s="2"/>
    </row>
    <row r="17" spans="1:51" ht="15">
      <c r="A17" s="13" t="s">
        <v>102</v>
      </c>
      <c r="B17" s="2">
        <v>200</v>
      </c>
      <c r="C17" s="2" t="s">
        <v>100</v>
      </c>
      <c r="D17" s="2" t="s">
        <v>257</v>
      </c>
      <c r="E17" s="13" t="s">
        <v>102</v>
      </c>
      <c r="F17" s="15">
        <v>35</v>
      </c>
      <c r="G17" s="19">
        <v>43603</v>
      </c>
      <c r="H17" s="2" t="s">
        <v>289</v>
      </c>
      <c r="I17" s="2" t="s">
        <v>325</v>
      </c>
      <c r="J17" s="20" t="str">
        <f>IF(OR(L17="CR", K17="CR", M17="CR", N17="CR", O17="CR", P17="CR", Q17="CR", R17="CR", S17="CR", T17="CR",U17="CR", V17="CR", W17="CR", X17="CR", Y17="CR", Z17="CR", AA17="CR", AB17="CR", AC17="CR", AD17="CR", AE17="CR", AF17="CR", AG17="CR", AH17="CR", AI17="CR", AJ17="CR", AK17="CR", AL17="CR", AM17="CR", AN17="CR", AO17="CR", AP17="CR", AQ17="CR", AR17="CR", AS17="CR", AT17="CR", AU17="CR", AV17="CR", AW17="CR", AX17="CR", AY17="CR"), "***CLUB RECORD***", "")</f>
        <v/>
      </c>
      <c r="K17" s="21" t="str">
        <f>IF(AND(B17=100, OR(AND(E17='club records'!$B$6, F17&lt;='club records'!$C$6), AND(E17='club records'!$B$7, F17&lt;='club records'!$C$7), AND(E17='club records'!$B$8, F17&lt;='club records'!$C$8), AND(E17='club records'!$B$9, F17&lt;='club records'!$C$9), AND(E17='club records'!$B$10, F17&lt;='club records'!$C$10))),"CR"," ")</f>
        <v xml:space="preserve"> </v>
      </c>
      <c r="L17" s="21" t="str">
        <f>IF(AND(B17=200, OR(AND(E17='club records'!$B$11, F17&lt;='club records'!$C$11), AND(E17='club records'!$B$12, F17&lt;='club records'!$C$12), AND(E17='club records'!$B$13, F17&lt;='club records'!$C$13), AND(E17='club records'!$B$14, F17&lt;='club records'!$C$14), AND(E17='club records'!$B$15, F17&lt;='club records'!$C$15))),"CR"," ")</f>
        <v xml:space="preserve"> </v>
      </c>
      <c r="M17" s="21" t="str">
        <f>IF(AND(B17=300, OR(AND(E17='club records'!$B$16, F17&lt;='club records'!$C$16), AND(E17='club records'!$B$17, F17&lt;='club records'!$C$17))),"CR"," ")</f>
        <v xml:space="preserve"> </v>
      </c>
      <c r="N17" s="21" t="str">
        <f>IF(AND(B17=400, OR(AND(E17='club records'!$B$19, F17&lt;='club records'!$C$19), AND(E17='club records'!$B$20, F17&lt;='club records'!$C$20), AND(E17='club records'!$B$21, F17&lt;='club records'!$C$21))),"CR"," ")</f>
        <v xml:space="preserve"> </v>
      </c>
      <c r="O17" s="21" t="str">
        <f>IF(AND(B17=800, OR(AND(E17='club records'!$B$22, F17&lt;='club records'!$C$22), AND(E17='club records'!$B$23, F17&lt;='club records'!$C$23), AND(E17='club records'!$B$24, F17&lt;='club records'!$C$24), AND(E17='club records'!$B$25, F17&lt;='club records'!$C$25), AND(E17='club records'!$B$26, F17&lt;='club records'!$C$26))),"CR"," ")</f>
        <v xml:space="preserve"> </v>
      </c>
      <c r="P17" s="21" t="str">
        <f>IF(AND(B17=1200, AND(E17='club records'!$B$28, F17&lt;='club records'!$C$28)),"CR"," ")</f>
        <v xml:space="preserve"> </v>
      </c>
      <c r="Q17" s="21" t="str">
        <f>IF(AND(B17=1500, OR(AND(E17='club records'!$B$29, F17&lt;='club records'!$C$29), AND(E17='club records'!$B$30, F17&lt;='club records'!$C$30), AND(E17='club records'!$B$31, F17&lt;='club records'!$C$31), AND(E17='club records'!$B$32, F17&lt;='club records'!$C$32), AND(E17='club records'!$B$33, F17&lt;='club records'!$C$33))),"CR"," ")</f>
        <v xml:space="preserve"> </v>
      </c>
      <c r="R17" s="21" t="str">
        <f>IF(AND(B17="1M", AND(E17='club records'!$B$37,F17&lt;='club records'!$C$37)),"CR"," ")</f>
        <v xml:space="preserve"> </v>
      </c>
      <c r="S17" s="21" t="str">
        <f>IF(AND(B17=3000, OR(AND(E17='club records'!$B$39, F17&lt;='club records'!$C$39), AND(E17='club records'!$B$40, F17&lt;='club records'!$C$40), AND(E17='club records'!$B$41, F17&lt;='club records'!$C$41))),"CR"," ")</f>
        <v xml:space="preserve"> </v>
      </c>
      <c r="T17" s="21" t="str">
        <f>IF(AND(B17=5000, OR(AND(E17='club records'!$B$42, F17&lt;='club records'!$C$42), AND(E17='club records'!$B$43, F17&lt;='club records'!$C$43))),"CR"," ")</f>
        <v xml:space="preserve"> </v>
      </c>
      <c r="U17" s="21" t="str">
        <f>IF(AND(B17=10000, OR(AND(E17='club records'!$B$44, F17&lt;='club records'!$C$44), AND(E17='club records'!$B$45, F17&lt;='club records'!$C$45))),"CR"," ")</f>
        <v xml:space="preserve"> </v>
      </c>
      <c r="V17" s="22" t="str">
        <f>IF(AND(B17="high jump", OR(AND(E17='club records'!$F$1, F17&gt;='club records'!$G$1), AND(E17='club records'!$F$2, F17&gt;='club records'!$G$2), AND(E17='club records'!$F$3, F17&gt;='club records'!$G$3),AND(E17='club records'!$F$4, F17&gt;='club records'!$G$4), AND(E17='club records'!$F$5, F17&gt;='club records'!$G$5))), "CR", " ")</f>
        <v xml:space="preserve"> </v>
      </c>
      <c r="W17" s="22" t="str">
        <f>IF(AND(B17="long jump", OR(AND(E17='club records'!$F$6, F17&gt;='club records'!$G$6), AND(E17='club records'!$F$7, F17&gt;='club records'!$G$7), AND(E17='club records'!$F$8, F17&gt;='club records'!$G$8), AND(E17='club records'!$F$9, F17&gt;='club records'!$G$9), AND(E17='club records'!$F$10, F17&gt;='club records'!$G$10))), "CR", " ")</f>
        <v xml:space="preserve"> </v>
      </c>
      <c r="X17" s="22" t="str">
        <f>IF(AND(B17="triple jump", OR(AND(E17='club records'!$F$11, F17&gt;='club records'!$G$11), AND(E17='club records'!$F$12, F17&gt;='club records'!$G$12), AND(E17='club records'!$F$13, F17&gt;='club records'!$G$13), AND(E17='club records'!$F$14, F17&gt;='club records'!$G$14), AND(E17='club records'!$F$15, F17&gt;='club records'!$G$15))), "CR", " ")</f>
        <v xml:space="preserve"> </v>
      </c>
      <c r="Y17" s="22" t="str">
        <f>IF(AND(B17="pole vault", OR(AND(E17='club records'!$F$16, F17&gt;='club records'!$G$16), AND(E17='club records'!$F$17, F17&gt;='club records'!$G$17), AND(E17='club records'!$F$18, F17&gt;='club records'!$G$18), AND(E17='club records'!$F$19, F17&gt;='club records'!$G$19), AND(E17='club records'!$F$20, F17&gt;='club records'!$G$20))), "CR", " ")</f>
        <v xml:space="preserve"> </v>
      </c>
      <c r="Z17" s="22" t="str">
        <f>IF(AND(B17="discus 0.75", AND(E17='club records'!$F$21, F17&gt;='club records'!$G$21)), "CR", " ")</f>
        <v xml:space="preserve"> </v>
      </c>
      <c r="AA17" s="22" t="str">
        <f>IF(AND(B17="discus 1", OR(AND(E17='club records'!$F$22, F17&gt;='club records'!$G$22), AND(E17='club records'!$F$23, F17&gt;='club records'!$G$23), AND(E17='club records'!$F$24, F17&gt;='club records'!$G$24), AND(E17='club records'!$F$25, F17&gt;='club records'!$G$25))), "CR", " ")</f>
        <v xml:space="preserve"> </v>
      </c>
      <c r="AB17" s="22" t="str">
        <f>IF(AND(B17="hammer 3", OR(AND(E17='club records'!$F$26, F17&gt;='club records'!$G$26), AND(E17='club records'!$F$27, F17&gt;='club records'!$G$27), AND(E17='club records'!$F$28, F17&gt;='club records'!$G$28))), "CR", " ")</f>
        <v xml:space="preserve"> </v>
      </c>
      <c r="AC17" s="22" t="str">
        <f>IF(AND(B17="hammer 4", OR(AND(E17='club records'!$F$29, F17&gt;='club records'!$G$29), AND(E17='club records'!$F$30, F17&gt;='club records'!$G$30))), "CR", " ")</f>
        <v xml:space="preserve"> </v>
      </c>
      <c r="AD17" s="22" t="str">
        <f>IF(AND(B17="javelin 400", AND(E17='club records'!$F$31, F17&gt;='club records'!$G$31)), "CR", " ")</f>
        <v xml:space="preserve"> </v>
      </c>
      <c r="AE17" s="22" t="str">
        <f>IF(AND(B17="javelin 500", OR(AND(E17='club records'!$F$32, F17&gt;='club records'!$G$32), AND(E17='club records'!$F$33, F17&gt;='club records'!$G$33))), "CR", " ")</f>
        <v xml:space="preserve"> </v>
      </c>
      <c r="AF17" s="22" t="str">
        <f>IF(AND(B17="javelin 600", OR(AND(E17='club records'!$F$34, F17&gt;='club records'!$G$34), AND(E17='club records'!$F$35, F17&gt;='club records'!$G$35))), "CR", " ")</f>
        <v xml:space="preserve"> </v>
      </c>
      <c r="AG17" s="22" t="str">
        <f>IF(AND(B17="shot 2.72", AND(E17='club records'!$F$36, F17&gt;='club records'!$G$36)), "CR", " ")</f>
        <v xml:space="preserve"> </v>
      </c>
      <c r="AH17" s="22" t="str">
        <f>IF(AND(B17="shot 3", OR(AND(E17='club records'!$F$37, F17&gt;='club records'!$G$37), AND(E17='club records'!$F$38, F17&gt;='club records'!$G$38))), "CR", " ")</f>
        <v xml:space="preserve"> </v>
      </c>
      <c r="AI17" s="22" t="str">
        <f>IF(AND(B17="shot 4", OR(AND(E17='club records'!$F$39, F17&gt;='club records'!$G$39), AND(E17='club records'!$F$40, F17&gt;='club records'!$G$40))), "CR", " ")</f>
        <v xml:space="preserve"> </v>
      </c>
      <c r="AJ17" s="22" t="str">
        <f>IF(AND(B17="70H", AND(E17='club records'!$J$6, F17&lt;='club records'!$K$6)), "CR", " ")</f>
        <v xml:space="preserve"> </v>
      </c>
      <c r="AK17" s="22" t="str">
        <f>IF(AND(B17="75H", AND(E17='club records'!$J$7, F17&lt;='club records'!$K$7)), "CR", " ")</f>
        <v xml:space="preserve"> </v>
      </c>
      <c r="AL17" s="22" t="str">
        <f>IF(AND(B17="80H", AND(E17='club records'!$J$8, F17&lt;='club records'!$K$8)), "CR", " ")</f>
        <v xml:space="preserve"> </v>
      </c>
      <c r="AM17" s="22" t="str">
        <f>IF(AND(B17="100H", OR(AND(E17='club records'!$J$9, F17&lt;='club records'!$K$9), AND(E17='club records'!$J$10, F17&lt;='club records'!$K$10))), "CR", " ")</f>
        <v xml:space="preserve"> </v>
      </c>
      <c r="AN17" s="22" t="str">
        <f>IF(AND(B17="300H", AND(E17='club records'!$J$11, F17&lt;='club records'!$K$11)), "CR", " ")</f>
        <v xml:space="preserve"> </v>
      </c>
      <c r="AO17" s="22" t="str">
        <f>IF(AND(B17="400H", OR(AND(E17='club records'!$J$12, F17&lt;='club records'!$K$12), AND(E17='club records'!$J$13, F17&lt;='club records'!$K$13), AND(E17='club records'!$J$14, F17&lt;='club records'!$K$14))), "CR", " ")</f>
        <v xml:space="preserve"> </v>
      </c>
      <c r="AP17" s="22" t="str">
        <f>IF(AND(B17="1500SC", OR(AND(E17='club records'!$J$15, F17&lt;='club records'!$K$15), AND(E17='club records'!$J$16, F17&lt;='club records'!$K$16))), "CR", " ")</f>
        <v xml:space="preserve"> </v>
      </c>
      <c r="AQ17" s="22" t="str">
        <f>IF(AND(B17="2000SC", OR(AND(E17='club records'!$J$18, F17&lt;='club records'!$K$18), AND(E17='club records'!$J$19, F17&lt;='club records'!$K$19))), "CR", " ")</f>
        <v xml:space="preserve"> </v>
      </c>
      <c r="AR17" s="22" t="str">
        <f>IF(AND(B17="3000SC", AND(E17='club records'!$J$21, F17&lt;='club records'!$K$21)), "CR", " ")</f>
        <v xml:space="preserve"> </v>
      </c>
      <c r="AS17" s="21" t="str">
        <f>IF(AND(B17="4x100", OR(AND(E17='club records'!$N$1, F17&lt;='club records'!$O$1), AND(E17='club records'!$N$2, F17&lt;='club records'!$O$2), AND(E17='club records'!$N$3, F17&lt;='club records'!$O$3), AND(E17='club records'!$N$4, F17&lt;='club records'!$O$4), AND(E17='club records'!$N$5, F17&lt;='club records'!$O$5))), "CR", " ")</f>
        <v xml:space="preserve"> </v>
      </c>
      <c r="AT17" s="21" t="str">
        <f>IF(AND(B17="4x200", OR(AND(E17='club records'!$N$6, F17&lt;='club records'!$O$6), AND(E17='club records'!$N$7, F17&lt;='club records'!$O$7), AND(E17='club records'!$N$8, F17&lt;='club records'!$O$8), AND(E17='club records'!$N$9, F17&lt;='club records'!$O$9), AND(E17='club records'!$N$10, F17&lt;='club records'!$O$10))), "CR", " ")</f>
        <v xml:space="preserve"> </v>
      </c>
      <c r="AU17" s="21" t="str">
        <f>IF(AND(B17="4x300", OR(AND(E17='club records'!$N$11, F17&lt;='club records'!$O$11), AND(E17='club records'!$N$12, F17&lt;='club records'!$O$12))), "CR", " ")</f>
        <v xml:space="preserve"> </v>
      </c>
      <c r="AV17" s="21" t="str">
        <f>IF(AND(B17="4x400", OR(AND(E17='club records'!$N$13, F17&lt;='club records'!$O$13), AND(E17='club records'!$N$14, F17&lt;='club records'!$O$14), AND(E17='club records'!$N$15, F17&lt;='club records'!$O$15))), "CR", " ")</f>
        <v xml:space="preserve"> </v>
      </c>
      <c r="AW17" s="21" t="str">
        <f>IF(AND(B17="3x800", OR(AND(E17='club records'!$N$16, F17&lt;='club records'!$O$16), AND(E17='club records'!$N$17, F17&lt;='club records'!$O$17), AND(E17='club records'!$N$18, F17&lt;='club records'!$O$18), AND(E17='club records'!$N$19, F17&lt;='club records'!$O$19))), "CR", " ")</f>
        <v xml:space="preserve"> </v>
      </c>
      <c r="AX17" s="21" t="str">
        <f>IF(AND(B17="pentathlon", OR(AND(E17='club records'!$N$21, F17&gt;='club records'!$O$21), AND(E17='club records'!$N$22, F17&gt;='club records'!$O$22), AND(E17='club records'!$N$23, F17&gt;='club records'!$O$23), AND(E17='club records'!$N$24, F17&gt;='club records'!$O$24), AND(E17='club records'!$N$25, F17&gt;='club records'!$O$25))), "CR", " ")</f>
        <v xml:space="preserve"> </v>
      </c>
      <c r="AY17" s="21" t="str">
        <f>IF(AND(B17="heptathlon", OR(AND(E17='club records'!$N$26, F17&gt;='club records'!$O$26), AND(E17='club records'!$N$27, F17&gt;='club records'!$O$27), AND(E17='club records'!$N$28, F17&gt;='club records'!$O$28), )), "CR", " ")</f>
        <v xml:space="preserve"> </v>
      </c>
    </row>
    <row r="18" spans="1:51" ht="15">
      <c r="A18" s="13" t="s">
        <v>102</v>
      </c>
      <c r="B18" s="2">
        <v>200</v>
      </c>
      <c r="C18" s="2" t="s">
        <v>414</v>
      </c>
      <c r="D18" s="2" t="s">
        <v>415</v>
      </c>
      <c r="E18" s="13" t="s">
        <v>102</v>
      </c>
      <c r="F18" s="15">
        <v>36.6</v>
      </c>
      <c r="G18" s="19">
        <v>43701</v>
      </c>
      <c r="H18" s="2" t="s">
        <v>297</v>
      </c>
      <c r="I18" s="2" t="s">
        <v>522</v>
      </c>
      <c r="J18" s="20" t="s">
        <v>372</v>
      </c>
      <c r="O18" s="2"/>
      <c r="P18" s="2"/>
      <c r="Q18" s="2"/>
      <c r="R18" s="2"/>
      <c r="S18" s="2"/>
      <c r="T18" s="2"/>
    </row>
    <row r="19" spans="1:51" ht="15">
      <c r="A19" s="13" t="s">
        <v>102</v>
      </c>
      <c r="B19" s="2">
        <v>600</v>
      </c>
      <c r="C19" s="2" t="s">
        <v>193</v>
      </c>
      <c r="D19" s="2" t="s">
        <v>194</v>
      </c>
      <c r="E19" s="13" t="s">
        <v>102</v>
      </c>
      <c r="F19" s="14" t="s">
        <v>507</v>
      </c>
      <c r="G19" s="19">
        <v>43698</v>
      </c>
      <c r="H19" s="2" t="s">
        <v>289</v>
      </c>
      <c r="I19" s="2" t="s">
        <v>290</v>
      </c>
      <c r="J19" s="20" t="str">
        <f>IF(OR(L19="CR", K19="CR", M19="CR", N19="CR", O19="CR", P19="CR", Q19="CR", R19="CR", S19="CR", T19="CR",U19="CR", V19="CR", W19="CR", X19="CR", Y19="CR", Z19="CR", AA19="CR", AB19="CR", AC19="CR", AD19="CR", AE19="CR", AF19="CR", AG19="CR", AH19="CR", AI19="CR", AJ19="CR", AK19="CR", AL19="CR", AM19="CR", AN19="CR", AO19="CR", AP19="CR", AQ19="CR", AR19="CR", AS19="CR", AT19="CR", AU19="CR", AV19="CR", AW19="CR", AX19="CR", AY19="CR"), "***CLUB RECORD***", "")</f>
        <v/>
      </c>
      <c r="K19" s="21" t="str">
        <f>IF(AND(B19=100, OR(AND(E19='club records'!$B$6, F19&lt;='club records'!$C$6), AND(E19='club records'!$B$7, F19&lt;='club records'!$C$7), AND(E19='club records'!$B$8, F19&lt;='club records'!$C$8), AND(E19='club records'!$B$9, F19&lt;='club records'!$C$9), AND(E19='club records'!$B$10, F19&lt;='club records'!$C$10))),"CR"," ")</f>
        <v xml:space="preserve"> </v>
      </c>
      <c r="L19" s="21" t="str">
        <f>IF(AND(B19=200, OR(AND(E19='club records'!$B$11, F19&lt;='club records'!$C$11), AND(E19='club records'!$B$12, F19&lt;='club records'!$C$12), AND(E19='club records'!$B$13, F19&lt;='club records'!$C$13), AND(E19='club records'!$B$14, F19&lt;='club records'!$C$14), AND(E19='club records'!$B$15, F19&lt;='club records'!$C$15))),"CR"," ")</f>
        <v xml:space="preserve"> </v>
      </c>
      <c r="M19" s="21" t="str">
        <f>IF(AND(B19=300, OR(AND(E19='club records'!$B$16, F19&lt;='club records'!$C$16), AND(E19='club records'!$B$17, F19&lt;='club records'!$C$17))),"CR"," ")</f>
        <v xml:space="preserve"> </v>
      </c>
      <c r="N19" s="21" t="str">
        <f>IF(AND(B19=400, OR(AND(E19='club records'!$B$19, F19&lt;='club records'!$C$19), AND(E19='club records'!$B$20, F19&lt;='club records'!$C$20), AND(E19='club records'!$B$21, F19&lt;='club records'!$C$21))),"CR"," ")</f>
        <v xml:space="preserve"> </v>
      </c>
      <c r="O19" s="21" t="str">
        <f>IF(AND(B19=800, OR(AND(E19='club records'!$B$22, F19&lt;='club records'!$C$22), AND(E19='club records'!$B$23, F19&lt;='club records'!$C$23), AND(E19='club records'!$B$24, F19&lt;='club records'!$C$24), AND(E19='club records'!$B$25, F19&lt;='club records'!$C$25), AND(E19='club records'!$B$26, F19&lt;='club records'!$C$26))),"CR"," ")</f>
        <v xml:space="preserve"> </v>
      </c>
      <c r="P19" s="21" t="str">
        <f>IF(AND(B19=1200, AND(E19='club records'!$B$28, F19&lt;='club records'!$C$28)),"CR"," ")</f>
        <v xml:space="preserve"> </v>
      </c>
      <c r="Q19" s="21" t="str">
        <f>IF(AND(B19=1500, OR(AND(E19='club records'!$B$29, F19&lt;='club records'!$C$29), AND(E19='club records'!$B$30, F19&lt;='club records'!$C$30), AND(E19='club records'!$B$31, F19&lt;='club records'!$C$31), AND(E19='club records'!$B$32, F19&lt;='club records'!$C$32), AND(E19='club records'!$B$33, F19&lt;='club records'!$C$33))),"CR"," ")</f>
        <v xml:space="preserve"> </v>
      </c>
      <c r="R19" s="21" t="str">
        <f>IF(AND(B19="1M", AND(E19='club records'!$B$37,F19&lt;='club records'!$C$37)),"CR"," ")</f>
        <v xml:space="preserve"> </v>
      </c>
      <c r="S19" s="21" t="str">
        <f>IF(AND(B19=3000, OR(AND(E19='club records'!$B$39, F19&lt;='club records'!$C$39), AND(E19='club records'!$B$40, F19&lt;='club records'!$C$40), AND(E19='club records'!$B$41, F19&lt;='club records'!$C$41))),"CR"," ")</f>
        <v xml:space="preserve"> </v>
      </c>
      <c r="T19" s="21" t="str">
        <f>IF(AND(B19=5000, OR(AND(E19='club records'!$B$42, F19&lt;='club records'!$C$42), AND(E19='club records'!$B$43, F19&lt;='club records'!$C$43))),"CR"," ")</f>
        <v xml:space="preserve"> </v>
      </c>
      <c r="U19" s="21" t="str">
        <f>IF(AND(B19=10000, OR(AND(E19='club records'!$B$44, F19&lt;='club records'!$C$44), AND(E19='club records'!$B$45, F19&lt;='club records'!$C$45))),"CR"," ")</f>
        <v xml:space="preserve"> </v>
      </c>
      <c r="V19" s="22" t="str">
        <f>IF(AND(B19="high jump", OR(AND(E19='club records'!$F$1, F19&gt;='club records'!$G$1), AND(E19='club records'!$F$2, F19&gt;='club records'!$G$2), AND(E19='club records'!$F$3, F19&gt;='club records'!$G$3),AND(E19='club records'!$F$4, F19&gt;='club records'!$G$4), AND(E19='club records'!$F$5, F19&gt;='club records'!$G$5))), "CR", " ")</f>
        <v xml:space="preserve"> </v>
      </c>
      <c r="W19" s="22" t="str">
        <f>IF(AND(B19="long jump", OR(AND(E19='club records'!$F$6, F19&gt;='club records'!$G$6), AND(E19='club records'!$F$7, F19&gt;='club records'!$G$7), AND(E19='club records'!$F$8, F19&gt;='club records'!$G$8), AND(E19='club records'!$F$9, F19&gt;='club records'!$G$9), AND(E19='club records'!$F$10, F19&gt;='club records'!$G$10))), "CR", " ")</f>
        <v xml:space="preserve"> </v>
      </c>
      <c r="X19" s="22" t="str">
        <f>IF(AND(B19="triple jump", OR(AND(E19='club records'!$F$11, F19&gt;='club records'!$G$11), AND(E19='club records'!$F$12, F19&gt;='club records'!$G$12), AND(E19='club records'!$F$13, F19&gt;='club records'!$G$13), AND(E19='club records'!$F$14, F19&gt;='club records'!$G$14), AND(E19='club records'!$F$15, F19&gt;='club records'!$G$15))), "CR", " ")</f>
        <v xml:space="preserve"> </v>
      </c>
      <c r="Y19" s="22" t="str">
        <f>IF(AND(B19="pole vault", OR(AND(E19='club records'!$F$16, F19&gt;='club records'!$G$16), AND(E19='club records'!$F$17, F19&gt;='club records'!$G$17), AND(E19='club records'!$F$18, F19&gt;='club records'!$G$18), AND(E19='club records'!$F$19, F19&gt;='club records'!$G$19), AND(E19='club records'!$F$20, F19&gt;='club records'!$G$20))), "CR", " ")</f>
        <v xml:space="preserve"> </v>
      </c>
      <c r="Z19" s="22" t="str">
        <f>IF(AND(B19="discus 0.75", AND(E19='club records'!$F$21, F19&gt;='club records'!$G$21)), "CR", " ")</f>
        <v xml:space="preserve"> </v>
      </c>
      <c r="AA19" s="22" t="str">
        <f>IF(AND(B19="discus 1", OR(AND(E19='club records'!$F$22, F19&gt;='club records'!$G$22), AND(E19='club records'!$F$23, F19&gt;='club records'!$G$23), AND(E19='club records'!$F$24, F19&gt;='club records'!$G$24), AND(E19='club records'!$F$25, F19&gt;='club records'!$G$25))), "CR", " ")</f>
        <v xml:space="preserve"> </v>
      </c>
      <c r="AB19" s="22" t="str">
        <f>IF(AND(B19="hammer 3", OR(AND(E19='club records'!$F$26, F19&gt;='club records'!$G$26), AND(E19='club records'!$F$27, F19&gt;='club records'!$G$27), AND(E19='club records'!$F$28, F19&gt;='club records'!$G$28))), "CR", " ")</f>
        <v xml:space="preserve"> </v>
      </c>
      <c r="AC19" s="22" t="str">
        <f>IF(AND(B19="hammer 4", OR(AND(E19='club records'!$F$29, F19&gt;='club records'!$G$29), AND(E19='club records'!$F$30, F19&gt;='club records'!$G$30))), "CR", " ")</f>
        <v xml:space="preserve"> </v>
      </c>
      <c r="AD19" s="22" t="str">
        <f>IF(AND(B19="javelin 400", AND(E19='club records'!$F$31, F19&gt;='club records'!$G$31)), "CR", " ")</f>
        <v xml:space="preserve"> </v>
      </c>
      <c r="AE19" s="22" t="str">
        <f>IF(AND(B19="javelin 500", OR(AND(E19='club records'!$F$32, F19&gt;='club records'!$G$32), AND(E19='club records'!$F$33, F19&gt;='club records'!$G$33))), "CR", " ")</f>
        <v xml:space="preserve"> </v>
      </c>
      <c r="AF19" s="22" t="str">
        <f>IF(AND(B19="javelin 600", OR(AND(E19='club records'!$F$34, F19&gt;='club records'!$G$34), AND(E19='club records'!$F$35, F19&gt;='club records'!$G$35))), "CR", " ")</f>
        <v xml:space="preserve"> </v>
      </c>
      <c r="AG19" s="22" t="str">
        <f>IF(AND(B19="shot 2.72", AND(E19='club records'!$F$36, F19&gt;='club records'!$G$36)), "CR", " ")</f>
        <v xml:space="preserve"> </v>
      </c>
      <c r="AH19" s="22" t="str">
        <f>IF(AND(B19="shot 3", OR(AND(E19='club records'!$F$37, F19&gt;='club records'!$G$37), AND(E19='club records'!$F$38, F19&gt;='club records'!$G$38))), "CR", " ")</f>
        <v xml:space="preserve"> </v>
      </c>
      <c r="AI19" s="22" t="str">
        <f>IF(AND(B19="shot 4", OR(AND(E19='club records'!$F$39, F19&gt;='club records'!$G$39), AND(E19='club records'!$F$40, F19&gt;='club records'!$G$40))), "CR", " ")</f>
        <v xml:space="preserve"> </v>
      </c>
      <c r="AJ19" s="22" t="str">
        <f>IF(AND(B19="70H", AND(E19='club records'!$J$6, F19&lt;='club records'!$K$6)), "CR", " ")</f>
        <v xml:space="preserve"> </v>
      </c>
      <c r="AK19" s="22" t="str">
        <f>IF(AND(B19="75H", AND(E19='club records'!$J$7, F19&lt;='club records'!$K$7)), "CR", " ")</f>
        <v xml:space="preserve"> </v>
      </c>
      <c r="AL19" s="22" t="str">
        <f>IF(AND(B19="80H", AND(E19='club records'!$J$8, F19&lt;='club records'!$K$8)), "CR", " ")</f>
        <v xml:space="preserve"> </v>
      </c>
      <c r="AM19" s="22" t="str">
        <f>IF(AND(B19="100H", OR(AND(E19='club records'!$J$9, F19&lt;='club records'!$K$9), AND(E19='club records'!$J$10, F19&lt;='club records'!$K$10))), "CR", " ")</f>
        <v xml:space="preserve"> </v>
      </c>
      <c r="AN19" s="22" t="str">
        <f>IF(AND(B19="300H", AND(E19='club records'!$J$11, F19&lt;='club records'!$K$11)), "CR", " ")</f>
        <v xml:space="preserve"> </v>
      </c>
      <c r="AO19" s="22" t="str">
        <f>IF(AND(B19="400H", OR(AND(E19='club records'!$J$12, F19&lt;='club records'!$K$12), AND(E19='club records'!$J$13, F19&lt;='club records'!$K$13), AND(E19='club records'!$J$14, F19&lt;='club records'!$K$14))), "CR", " ")</f>
        <v xml:space="preserve"> </v>
      </c>
      <c r="AP19" s="22" t="str">
        <f>IF(AND(B19="1500SC", OR(AND(E19='club records'!$J$15, F19&lt;='club records'!$K$15), AND(E19='club records'!$J$16, F19&lt;='club records'!$K$16))), "CR", " ")</f>
        <v xml:space="preserve"> </v>
      </c>
      <c r="AQ19" s="22" t="str">
        <f>IF(AND(B19="2000SC", OR(AND(E19='club records'!$J$18, F19&lt;='club records'!$K$18), AND(E19='club records'!$J$19, F19&lt;='club records'!$K$19))), "CR", " ")</f>
        <v xml:space="preserve"> </v>
      </c>
      <c r="AR19" s="22" t="str">
        <f>IF(AND(B19="3000SC", AND(E19='club records'!$J$21, F19&lt;='club records'!$K$21)), "CR", " ")</f>
        <v xml:space="preserve"> </v>
      </c>
      <c r="AS19" s="21" t="str">
        <f>IF(AND(B19="4x100", OR(AND(E19='club records'!$N$1, F19&lt;='club records'!$O$1), AND(E19='club records'!$N$2, F19&lt;='club records'!$O$2), AND(E19='club records'!$N$3, F19&lt;='club records'!$O$3), AND(E19='club records'!$N$4, F19&lt;='club records'!$O$4), AND(E19='club records'!$N$5, F19&lt;='club records'!$O$5))), "CR", " ")</f>
        <v xml:space="preserve"> </v>
      </c>
      <c r="AT19" s="21" t="str">
        <f>IF(AND(B19="4x200", OR(AND(E19='club records'!$N$6, F19&lt;='club records'!$O$6), AND(E19='club records'!$N$7, F19&lt;='club records'!$O$7), AND(E19='club records'!$N$8, F19&lt;='club records'!$O$8), AND(E19='club records'!$N$9, F19&lt;='club records'!$O$9), AND(E19='club records'!$N$10, F19&lt;='club records'!$O$10))), "CR", " ")</f>
        <v xml:space="preserve"> </v>
      </c>
      <c r="AU19" s="21" t="str">
        <f>IF(AND(B19="4x300", OR(AND(E19='club records'!$N$11, F19&lt;='club records'!$O$11), AND(E19='club records'!$N$12, F19&lt;='club records'!$O$12))), "CR", " ")</f>
        <v xml:space="preserve"> </v>
      </c>
      <c r="AV19" s="21" t="str">
        <f>IF(AND(B19="4x400", OR(AND(E19='club records'!$N$13, F19&lt;='club records'!$O$13), AND(E19='club records'!$N$14, F19&lt;='club records'!$O$14), AND(E19='club records'!$N$15, F19&lt;='club records'!$O$15))), "CR", " ")</f>
        <v xml:space="preserve"> </v>
      </c>
      <c r="AW19" s="21" t="str">
        <f>IF(AND(B19="3x800", OR(AND(E19='club records'!$N$16, F19&lt;='club records'!$O$16), AND(E19='club records'!$N$17, F19&lt;='club records'!$O$17), AND(E19='club records'!$N$18, F19&lt;='club records'!$O$18), AND(E19='club records'!$N$19, F19&lt;='club records'!$O$19))), "CR", " ")</f>
        <v xml:space="preserve"> </v>
      </c>
      <c r="AX19" s="21" t="str">
        <f>IF(AND(B19="pentathlon", OR(AND(E19='club records'!$N$21, F19&gt;='club records'!$O$21), AND(E19='club records'!$N$22, F19&gt;='club records'!$O$22), AND(E19='club records'!$N$23, F19&gt;='club records'!$O$23), AND(E19='club records'!$N$24, F19&gt;='club records'!$O$24), AND(E19='club records'!$N$25, F19&gt;='club records'!$O$25))), "CR", " ")</f>
        <v xml:space="preserve"> </v>
      </c>
      <c r="AY19" s="21" t="str">
        <f>IF(AND(B19="heptathlon", OR(AND(E19='club records'!$N$26, F19&gt;='club records'!$O$26), AND(E19='club records'!$N$27, F19&gt;='club records'!$O$27), AND(E19='club records'!$N$28, F19&gt;='club records'!$O$28), )), "CR", " ")</f>
        <v xml:space="preserve"> </v>
      </c>
    </row>
    <row r="20" spans="1:51" ht="15">
      <c r="A20" s="13" t="s">
        <v>102</v>
      </c>
      <c r="B20" s="2">
        <v>600</v>
      </c>
      <c r="C20" s="2" t="s">
        <v>414</v>
      </c>
      <c r="D20" s="2" t="s">
        <v>415</v>
      </c>
      <c r="E20" s="13" t="s">
        <v>102</v>
      </c>
      <c r="F20" s="15" t="s">
        <v>423</v>
      </c>
      <c r="G20" s="19">
        <v>43644</v>
      </c>
      <c r="H20" s="2" t="s">
        <v>252</v>
      </c>
      <c r="I20" s="2" t="s">
        <v>290</v>
      </c>
      <c r="J20" s="20" t="s">
        <v>372</v>
      </c>
      <c r="O20" s="2"/>
      <c r="P20" s="2"/>
      <c r="Q20" s="2"/>
      <c r="R20" s="2"/>
      <c r="S20" s="2"/>
      <c r="T20" s="2"/>
    </row>
    <row r="21" spans="1:51" ht="15">
      <c r="A21" s="13" t="s">
        <v>102</v>
      </c>
      <c r="B21" s="2">
        <v>800</v>
      </c>
      <c r="C21" s="2" t="s">
        <v>193</v>
      </c>
      <c r="D21" s="2" t="s">
        <v>194</v>
      </c>
      <c r="E21" s="13" t="s">
        <v>102</v>
      </c>
      <c r="F21" s="14" t="s">
        <v>326</v>
      </c>
      <c r="G21" s="19">
        <v>43603</v>
      </c>
      <c r="H21" s="2" t="s">
        <v>289</v>
      </c>
      <c r="I21" s="2" t="s">
        <v>325</v>
      </c>
      <c r="J21" s="20" t="str">
        <f>IF(OR(L21="CR", K21="CR", M21="CR", N21="CR", O21="CR", P21="CR", Q21="CR", R21="CR", S21="CR", T21="CR",U21="CR", V21="CR", W21="CR", X21="CR", Y21="CR", Z21="CR", AA21="CR", AB21="CR", AC21="CR", AD21="CR", AE21="CR", AF21="CR", AG21="CR", AH21="CR", AI21="CR", AJ21="CR", AK21="CR", AL21="CR", AM21="CR", AN21="CR", AO21="CR", AP21="CR", AQ21="CR", AR21="CR", AS21="CR", AT21="CR", AU21="CR", AV21="CR", AW21="CR", AX21="CR", AY21="CR"), "***CLUB RECORD***", "")</f>
        <v/>
      </c>
      <c r="K21" s="21" t="str">
        <f>IF(AND(B21=100, OR(AND(E21='club records'!$B$6, F21&lt;='club records'!$C$6), AND(E21='club records'!$B$7, F21&lt;='club records'!$C$7), AND(E21='club records'!$B$8, F21&lt;='club records'!$C$8), AND(E21='club records'!$B$9, F21&lt;='club records'!$C$9), AND(E21='club records'!$B$10, F21&lt;='club records'!$C$10))),"CR"," ")</f>
        <v xml:space="preserve"> </v>
      </c>
      <c r="L21" s="21" t="str">
        <f>IF(AND(B21=200, OR(AND(E21='club records'!$B$11, F21&lt;='club records'!$C$11), AND(E21='club records'!$B$12, F21&lt;='club records'!$C$12), AND(E21='club records'!$B$13, F21&lt;='club records'!$C$13), AND(E21='club records'!$B$14, F21&lt;='club records'!$C$14), AND(E21='club records'!$B$15, F21&lt;='club records'!$C$15))),"CR"," ")</f>
        <v xml:space="preserve"> </v>
      </c>
      <c r="M21" s="21" t="str">
        <f>IF(AND(B21=300, OR(AND(E21='club records'!$B$16, F21&lt;='club records'!$C$16), AND(E21='club records'!$B$17, F21&lt;='club records'!$C$17))),"CR"," ")</f>
        <v xml:space="preserve"> </v>
      </c>
      <c r="N21" s="21" t="str">
        <f>IF(AND(B21=400, OR(AND(E21='club records'!$B$19, F21&lt;='club records'!$C$19), AND(E21='club records'!$B$20, F21&lt;='club records'!$C$20), AND(E21='club records'!$B$21, F21&lt;='club records'!$C$21))),"CR"," ")</f>
        <v xml:space="preserve"> </v>
      </c>
      <c r="O21" s="21" t="str">
        <f>IF(AND(B21=800, OR(AND(E21='club records'!$B$22, F21&lt;='club records'!$C$22), AND(E21='club records'!$B$23, F21&lt;='club records'!$C$23), AND(E21='club records'!$B$24, F21&lt;='club records'!$C$24), AND(E21='club records'!$B$25, F21&lt;='club records'!$C$25), AND(E21='club records'!$B$26, F21&lt;='club records'!$C$26))),"CR"," ")</f>
        <v xml:space="preserve"> </v>
      </c>
      <c r="P21" s="21" t="str">
        <f>IF(AND(B21=1200, AND(E21='club records'!$B$28, F21&lt;='club records'!$C$28)),"CR"," ")</f>
        <v xml:space="preserve"> </v>
      </c>
      <c r="Q21" s="21" t="str">
        <f>IF(AND(B21=1500, OR(AND(E21='club records'!$B$29, F21&lt;='club records'!$C$29), AND(E21='club records'!$B$30, F21&lt;='club records'!$C$30), AND(E21='club records'!$B$31, F21&lt;='club records'!$C$31), AND(E21='club records'!$B$32, F21&lt;='club records'!$C$32), AND(E21='club records'!$B$33, F21&lt;='club records'!$C$33))),"CR"," ")</f>
        <v xml:space="preserve"> </v>
      </c>
      <c r="R21" s="21" t="str">
        <f>IF(AND(B21="1M", AND(E21='club records'!$B$37,F21&lt;='club records'!$C$37)),"CR"," ")</f>
        <v xml:space="preserve"> </v>
      </c>
      <c r="S21" s="21" t="str">
        <f>IF(AND(B21=3000, OR(AND(E21='club records'!$B$39, F21&lt;='club records'!$C$39), AND(E21='club records'!$B$40, F21&lt;='club records'!$C$40), AND(E21='club records'!$B$41, F21&lt;='club records'!$C$41))),"CR"," ")</f>
        <v xml:space="preserve"> </v>
      </c>
      <c r="T21" s="21" t="str">
        <f>IF(AND(B21=5000, OR(AND(E21='club records'!$B$42, F21&lt;='club records'!$C$42), AND(E21='club records'!$B$43, F21&lt;='club records'!$C$43))),"CR"," ")</f>
        <v xml:space="preserve"> </v>
      </c>
      <c r="U21" s="21" t="str">
        <f>IF(AND(B21=10000, OR(AND(E21='club records'!$B$44, F21&lt;='club records'!$C$44), AND(E21='club records'!$B$45, F21&lt;='club records'!$C$45))),"CR"," ")</f>
        <v xml:space="preserve"> </v>
      </c>
      <c r="V21" s="22" t="str">
        <f>IF(AND(B21="high jump", OR(AND(E21='club records'!$F$1, F21&gt;='club records'!$G$1), AND(E21='club records'!$F$2, F21&gt;='club records'!$G$2), AND(E21='club records'!$F$3, F21&gt;='club records'!$G$3),AND(E21='club records'!$F$4, F21&gt;='club records'!$G$4), AND(E21='club records'!$F$5, F21&gt;='club records'!$G$5))), "CR", " ")</f>
        <v xml:space="preserve"> </v>
      </c>
      <c r="W21" s="22" t="str">
        <f>IF(AND(B21="long jump", OR(AND(E21='club records'!$F$6, F21&gt;='club records'!$G$6), AND(E21='club records'!$F$7, F21&gt;='club records'!$G$7), AND(E21='club records'!$F$8, F21&gt;='club records'!$G$8), AND(E21='club records'!$F$9, F21&gt;='club records'!$G$9), AND(E21='club records'!$F$10, F21&gt;='club records'!$G$10))), "CR", " ")</f>
        <v xml:space="preserve"> </v>
      </c>
      <c r="X21" s="22" t="str">
        <f>IF(AND(B21="triple jump", OR(AND(E21='club records'!$F$11, F21&gt;='club records'!$G$11), AND(E21='club records'!$F$12, F21&gt;='club records'!$G$12), AND(E21='club records'!$F$13, F21&gt;='club records'!$G$13), AND(E21='club records'!$F$14, F21&gt;='club records'!$G$14), AND(E21='club records'!$F$15, F21&gt;='club records'!$G$15))), "CR", " ")</f>
        <v xml:space="preserve"> </v>
      </c>
      <c r="Y21" s="22" t="str">
        <f>IF(AND(B21="pole vault", OR(AND(E21='club records'!$F$16, F21&gt;='club records'!$G$16), AND(E21='club records'!$F$17, F21&gt;='club records'!$G$17), AND(E21='club records'!$F$18, F21&gt;='club records'!$G$18), AND(E21='club records'!$F$19, F21&gt;='club records'!$G$19), AND(E21='club records'!$F$20, F21&gt;='club records'!$G$20))), "CR", " ")</f>
        <v xml:space="preserve"> </v>
      </c>
      <c r="Z21" s="22" t="str">
        <f>IF(AND(B21="discus 0.75", AND(E21='club records'!$F$21, F21&gt;='club records'!$G$21)), "CR", " ")</f>
        <v xml:space="preserve"> </v>
      </c>
      <c r="AA21" s="22" t="str">
        <f>IF(AND(B21="discus 1", OR(AND(E21='club records'!$F$22, F21&gt;='club records'!$G$22), AND(E21='club records'!$F$23, F21&gt;='club records'!$G$23), AND(E21='club records'!$F$24, F21&gt;='club records'!$G$24), AND(E21='club records'!$F$25, F21&gt;='club records'!$G$25))), "CR", " ")</f>
        <v xml:space="preserve"> </v>
      </c>
      <c r="AB21" s="22" t="str">
        <f>IF(AND(B21="hammer 3", OR(AND(E21='club records'!$F$26, F21&gt;='club records'!$G$26), AND(E21='club records'!$F$27, F21&gt;='club records'!$G$27), AND(E21='club records'!$F$28, F21&gt;='club records'!$G$28))), "CR", " ")</f>
        <v xml:space="preserve"> </v>
      </c>
      <c r="AC21" s="22" t="str">
        <f>IF(AND(B21="hammer 4", OR(AND(E21='club records'!$F$29, F21&gt;='club records'!$G$29), AND(E21='club records'!$F$30, F21&gt;='club records'!$G$30))), "CR", " ")</f>
        <v xml:space="preserve"> </v>
      </c>
      <c r="AD21" s="22" t="str">
        <f>IF(AND(B21="javelin 400", AND(E21='club records'!$F$31, F21&gt;='club records'!$G$31)), "CR", " ")</f>
        <v xml:space="preserve"> </v>
      </c>
      <c r="AE21" s="22" t="str">
        <f>IF(AND(B21="javelin 500", OR(AND(E21='club records'!$F$32, F21&gt;='club records'!$G$32), AND(E21='club records'!$F$33, F21&gt;='club records'!$G$33))), "CR", " ")</f>
        <v xml:space="preserve"> </v>
      </c>
      <c r="AF21" s="22" t="str">
        <f>IF(AND(B21="javelin 600", OR(AND(E21='club records'!$F$34, F21&gt;='club records'!$G$34), AND(E21='club records'!$F$35, F21&gt;='club records'!$G$35))), "CR", " ")</f>
        <v xml:space="preserve"> </v>
      </c>
      <c r="AG21" s="22" t="str">
        <f>IF(AND(B21="shot 2.72", AND(E21='club records'!$F$36, F21&gt;='club records'!$G$36)), "CR", " ")</f>
        <v xml:space="preserve"> </v>
      </c>
      <c r="AH21" s="22" t="str">
        <f>IF(AND(B21="shot 3", OR(AND(E21='club records'!$F$37, F21&gt;='club records'!$G$37), AND(E21='club records'!$F$38, F21&gt;='club records'!$G$38))), "CR", " ")</f>
        <v xml:space="preserve"> </v>
      </c>
      <c r="AI21" s="22" t="str">
        <f>IF(AND(B21="shot 4", OR(AND(E21='club records'!$F$39, F21&gt;='club records'!$G$39), AND(E21='club records'!$F$40, F21&gt;='club records'!$G$40))), "CR", " ")</f>
        <v xml:space="preserve"> </v>
      </c>
      <c r="AJ21" s="22" t="str">
        <f>IF(AND(B21="70H", AND(E21='club records'!$J$6, F21&lt;='club records'!$K$6)), "CR", " ")</f>
        <v xml:space="preserve"> </v>
      </c>
      <c r="AK21" s="22" t="str">
        <f>IF(AND(B21="75H", AND(E21='club records'!$J$7, F21&lt;='club records'!$K$7)), "CR", " ")</f>
        <v xml:space="preserve"> </v>
      </c>
      <c r="AL21" s="22" t="str">
        <f>IF(AND(B21="80H", AND(E21='club records'!$J$8, F21&lt;='club records'!$K$8)), "CR", " ")</f>
        <v xml:space="preserve"> </v>
      </c>
      <c r="AM21" s="22" t="str">
        <f>IF(AND(B21="100H", OR(AND(E21='club records'!$J$9, F21&lt;='club records'!$K$9), AND(E21='club records'!$J$10, F21&lt;='club records'!$K$10))), "CR", " ")</f>
        <v xml:space="preserve"> </v>
      </c>
      <c r="AN21" s="22" t="str">
        <f>IF(AND(B21="300H", AND(E21='club records'!$J$11, F21&lt;='club records'!$K$11)), "CR", " ")</f>
        <v xml:space="preserve"> </v>
      </c>
      <c r="AO21" s="22" t="str">
        <f>IF(AND(B21="400H", OR(AND(E21='club records'!$J$12, F21&lt;='club records'!$K$12), AND(E21='club records'!$J$13, F21&lt;='club records'!$K$13), AND(E21='club records'!$J$14, F21&lt;='club records'!$K$14))), "CR", " ")</f>
        <v xml:space="preserve"> </v>
      </c>
      <c r="AP21" s="22" t="str">
        <f>IF(AND(B21="1500SC", OR(AND(E21='club records'!$J$15, F21&lt;='club records'!$K$15), AND(E21='club records'!$J$16, F21&lt;='club records'!$K$16))), "CR", " ")</f>
        <v xml:space="preserve"> </v>
      </c>
      <c r="AQ21" s="22" t="str">
        <f>IF(AND(B21="2000SC", OR(AND(E21='club records'!$J$18, F21&lt;='club records'!$K$18), AND(E21='club records'!$J$19, F21&lt;='club records'!$K$19))), "CR", " ")</f>
        <v xml:space="preserve"> </v>
      </c>
      <c r="AR21" s="22" t="str">
        <f>IF(AND(B21="3000SC", AND(E21='club records'!$J$21, F21&lt;='club records'!$K$21)), "CR", " ")</f>
        <v xml:space="preserve"> </v>
      </c>
      <c r="AS21" s="21" t="str">
        <f>IF(AND(B21="4x100", OR(AND(E21='club records'!$N$1, F21&lt;='club records'!$O$1), AND(E21='club records'!$N$2, F21&lt;='club records'!$O$2), AND(E21='club records'!$N$3, F21&lt;='club records'!$O$3), AND(E21='club records'!$N$4, F21&lt;='club records'!$O$4), AND(E21='club records'!$N$5, F21&lt;='club records'!$O$5))), "CR", " ")</f>
        <v xml:space="preserve"> </v>
      </c>
      <c r="AT21" s="21" t="str">
        <f>IF(AND(B21="4x200", OR(AND(E21='club records'!$N$6, F21&lt;='club records'!$O$6), AND(E21='club records'!$N$7, F21&lt;='club records'!$O$7), AND(E21='club records'!$N$8, F21&lt;='club records'!$O$8), AND(E21='club records'!$N$9, F21&lt;='club records'!$O$9), AND(E21='club records'!$N$10, F21&lt;='club records'!$O$10))), "CR", " ")</f>
        <v xml:space="preserve"> </v>
      </c>
      <c r="AU21" s="21" t="str">
        <f>IF(AND(B21="4x300", OR(AND(E21='club records'!$N$11, F21&lt;='club records'!$O$11), AND(E21='club records'!$N$12, F21&lt;='club records'!$O$12))), "CR", " ")</f>
        <v xml:space="preserve"> </v>
      </c>
      <c r="AV21" s="21" t="str">
        <f>IF(AND(B21="4x400", OR(AND(E21='club records'!$N$13, F21&lt;='club records'!$O$13), AND(E21='club records'!$N$14, F21&lt;='club records'!$O$14), AND(E21='club records'!$N$15, F21&lt;='club records'!$O$15))), "CR", " ")</f>
        <v xml:space="preserve"> </v>
      </c>
      <c r="AW21" s="21" t="str">
        <f>IF(AND(B21="3x800", OR(AND(E21='club records'!$N$16, F21&lt;='club records'!$O$16), AND(E21='club records'!$N$17, F21&lt;='club records'!$O$17), AND(E21='club records'!$N$18, F21&lt;='club records'!$O$18), AND(E21='club records'!$N$19, F21&lt;='club records'!$O$19))), "CR", " ")</f>
        <v xml:space="preserve"> </v>
      </c>
      <c r="AX21" s="21" t="str">
        <f>IF(AND(B21="pentathlon", OR(AND(E21='club records'!$N$21, F21&gt;='club records'!$O$21), AND(E21='club records'!$N$22, F21&gt;='club records'!$O$22), AND(E21='club records'!$N$23, F21&gt;='club records'!$O$23), AND(E21='club records'!$N$24, F21&gt;='club records'!$O$24), AND(E21='club records'!$N$25, F21&gt;='club records'!$O$25))), "CR", " ")</f>
        <v xml:space="preserve"> </v>
      </c>
      <c r="AY21" s="21" t="str">
        <f>IF(AND(B21="heptathlon", OR(AND(E21='club records'!$N$26, F21&gt;='club records'!$O$26), AND(E21='club records'!$N$27, F21&gt;='club records'!$O$27), AND(E21='club records'!$N$28, F21&gt;='club records'!$O$28), )), "CR", " ")</f>
        <v xml:space="preserve"> </v>
      </c>
    </row>
    <row r="22" spans="1:51" ht="15">
      <c r="A22" s="13" t="s">
        <v>102</v>
      </c>
      <c r="B22" s="2">
        <v>800</v>
      </c>
      <c r="C22" s="2" t="s">
        <v>5</v>
      </c>
      <c r="D22" s="2" t="s">
        <v>333</v>
      </c>
      <c r="E22" s="13" t="s">
        <v>102</v>
      </c>
      <c r="F22" s="14" t="s">
        <v>524</v>
      </c>
      <c r="G22" s="19">
        <v>43701</v>
      </c>
      <c r="H22" s="2" t="s">
        <v>297</v>
      </c>
      <c r="I22" s="2" t="s">
        <v>522</v>
      </c>
      <c r="J22" s="20" t="str">
        <f>IF(OR(L22="CR", K22="CR", M22="CR", N22="CR", O22="CR", P22="CR", Q22="CR", R22="CR", S22="CR", T22="CR",U22="CR", V22="CR", W22="CR", X22="CR", Y22="CR", Z22="CR", AA22="CR", AB22="CR", AC22="CR", AD22="CR", AE22="CR", AF22="CR", AG22="CR", AH22="CR", AI22="CR", AJ22="CR", AK22="CR", AL22="CR", AM22="CR", AN22="CR", AO22="CR", AP22="CR", AQ22="CR", AR22="CR", AS22="CR", AT22="CR", AU22="CR", AV22="CR", AW22="CR", AX22="CR", AY22="CR"), "***CLUB RECORD***", "")</f>
        <v/>
      </c>
      <c r="K22" s="21" t="str">
        <f>IF(AND(B22=100, OR(AND(E22='club records'!$B$6, F22&lt;='club records'!$C$6), AND(E22='club records'!$B$7, F22&lt;='club records'!$C$7), AND(E22='club records'!$B$8, F22&lt;='club records'!$C$8), AND(E22='club records'!$B$9, F22&lt;='club records'!$C$9), AND(E22='club records'!$B$10, F22&lt;='club records'!$C$10))),"CR"," ")</f>
        <v xml:space="preserve"> </v>
      </c>
      <c r="L22" s="21" t="str">
        <f>IF(AND(B22=200, OR(AND(E22='club records'!$B$11, F22&lt;='club records'!$C$11), AND(E22='club records'!$B$12, F22&lt;='club records'!$C$12), AND(E22='club records'!$B$13, F22&lt;='club records'!$C$13), AND(E22='club records'!$B$14, F22&lt;='club records'!$C$14), AND(E22='club records'!$B$15, F22&lt;='club records'!$C$15))),"CR"," ")</f>
        <v xml:space="preserve"> </v>
      </c>
      <c r="M22" s="21" t="str">
        <f>IF(AND(B22=300, OR(AND(E22='club records'!$B$16, F22&lt;='club records'!$C$16), AND(E22='club records'!$B$17, F22&lt;='club records'!$C$17))),"CR"," ")</f>
        <v xml:space="preserve"> </v>
      </c>
      <c r="N22" s="21" t="str">
        <f>IF(AND(B22=400, OR(AND(E22='club records'!$B$19, F22&lt;='club records'!$C$19), AND(E22='club records'!$B$20, F22&lt;='club records'!$C$20), AND(E22='club records'!$B$21, F22&lt;='club records'!$C$21))),"CR"," ")</f>
        <v xml:space="preserve"> </v>
      </c>
      <c r="O22" s="21" t="str">
        <f>IF(AND(B22=800, OR(AND(E22='club records'!$B$22, F22&lt;='club records'!$C$22), AND(E22='club records'!$B$23, F22&lt;='club records'!$C$23), AND(E22='club records'!$B$24, F22&lt;='club records'!$C$24), AND(E22='club records'!$B$25, F22&lt;='club records'!$C$25), AND(E22='club records'!$B$26, F22&lt;='club records'!$C$26))),"CR"," ")</f>
        <v xml:space="preserve"> </v>
      </c>
      <c r="P22" s="21" t="str">
        <f>IF(AND(B22=1200, AND(E22='club records'!$B$28, F22&lt;='club records'!$C$28)),"CR"," ")</f>
        <v xml:space="preserve"> </v>
      </c>
      <c r="Q22" s="21" t="str">
        <f>IF(AND(B22=1500, OR(AND(E22='club records'!$B$29, F22&lt;='club records'!$C$29), AND(E22='club records'!$B$30, F22&lt;='club records'!$C$30), AND(E22='club records'!$B$31, F22&lt;='club records'!$C$31), AND(E22='club records'!$B$32, F22&lt;='club records'!$C$32), AND(E22='club records'!$B$33, F22&lt;='club records'!$C$33))),"CR"," ")</f>
        <v xml:space="preserve"> </v>
      </c>
      <c r="R22" s="21" t="str">
        <f>IF(AND(B22="1M", AND(E22='club records'!$B$37,F22&lt;='club records'!$C$37)),"CR"," ")</f>
        <v xml:space="preserve"> </v>
      </c>
      <c r="S22" s="21" t="str">
        <f>IF(AND(B22=3000, OR(AND(E22='club records'!$B$39, F22&lt;='club records'!$C$39), AND(E22='club records'!$B$40, F22&lt;='club records'!$C$40), AND(E22='club records'!$B$41, F22&lt;='club records'!$C$41))),"CR"," ")</f>
        <v xml:space="preserve"> </v>
      </c>
      <c r="T22" s="21" t="str">
        <f>IF(AND(B22=5000, OR(AND(E22='club records'!$B$42, F22&lt;='club records'!$C$42), AND(E22='club records'!$B$43, F22&lt;='club records'!$C$43))),"CR"," ")</f>
        <v xml:space="preserve"> </v>
      </c>
      <c r="U22" s="21" t="str">
        <f>IF(AND(B22=10000, OR(AND(E22='club records'!$B$44, F22&lt;='club records'!$C$44), AND(E22='club records'!$B$45, F22&lt;='club records'!$C$45))),"CR"," ")</f>
        <v xml:space="preserve"> </v>
      </c>
      <c r="V22" s="22" t="str">
        <f>IF(AND(B22="high jump", OR(AND(E22='club records'!$F$1, F22&gt;='club records'!$G$1), AND(E22='club records'!$F$2, F22&gt;='club records'!$G$2), AND(E22='club records'!$F$3, F22&gt;='club records'!$G$3),AND(E22='club records'!$F$4, F22&gt;='club records'!$G$4), AND(E22='club records'!$F$5, F22&gt;='club records'!$G$5))), "CR", " ")</f>
        <v xml:space="preserve"> </v>
      </c>
      <c r="W22" s="22" t="str">
        <f>IF(AND(B22="long jump", OR(AND(E22='club records'!$F$6, F22&gt;='club records'!$G$6), AND(E22='club records'!$F$7, F22&gt;='club records'!$G$7), AND(E22='club records'!$F$8, F22&gt;='club records'!$G$8), AND(E22='club records'!$F$9, F22&gt;='club records'!$G$9), AND(E22='club records'!$F$10, F22&gt;='club records'!$G$10))), "CR", " ")</f>
        <v xml:space="preserve"> </v>
      </c>
      <c r="X22" s="22" t="str">
        <f>IF(AND(B22="triple jump", OR(AND(E22='club records'!$F$11, F22&gt;='club records'!$G$11), AND(E22='club records'!$F$12, F22&gt;='club records'!$G$12), AND(E22='club records'!$F$13, F22&gt;='club records'!$G$13), AND(E22='club records'!$F$14, F22&gt;='club records'!$G$14), AND(E22='club records'!$F$15, F22&gt;='club records'!$G$15))), "CR", " ")</f>
        <v xml:space="preserve"> </v>
      </c>
      <c r="Y22" s="22" t="str">
        <f>IF(AND(B22="pole vault", OR(AND(E22='club records'!$F$16, F22&gt;='club records'!$G$16), AND(E22='club records'!$F$17, F22&gt;='club records'!$G$17), AND(E22='club records'!$F$18, F22&gt;='club records'!$G$18), AND(E22='club records'!$F$19, F22&gt;='club records'!$G$19), AND(E22='club records'!$F$20, F22&gt;='club records'!$G$20))), "CR", " ")</f>
        <v xml:space="preserve"> </v>
      </c>
      <c r="Z22" s="22" t="str">
        <f>IF(AND(B22="discus 0.75", AND(E22='club records'!$F$21, F22&gt;='club records'!$G$21)), "CR", " ")</f>
        <v xml:space="preserve"> </v>
      </c>
      <c r="AA22" s="22" t="str">
        <f>IF(AND(B22="discus 1", OR(AND(E22='club records'!$F$22, F22&gt;='club records'!$G$22), AND(E22='club records'!$F$23, F22&gt;='club records'!$G$23), AND(E22='club records'!$F$24, F22&gt;='club records'!$G$24), AND(E22='club records'!$F$25, F22&gt;='club records'!$G$25))), "CR", " ")</f>
        <v xml:space="preserve"> </v>
      </c>
      <c r="AB22" s="22" t="str">
        <f>IF(AND(B22="hammer 3", OR(AND(E22='club records'!$F$26, F22&gt;='club records'!$G$26), AND(E22='club records'!$F$27, F22&gt;='club records'!$G$27), AND(E22='club records'!$F$28, F22&gt;='club records'!$G$28))), "CR", " ")</f>
        <v xml:space="preserve"> </v>
      </c>
      <c r="AC22" s="22" t="str">
        <f>IF(AND(B22="hammer 4", OR(AND(E22='club records'!$F$29, F22&gt;='club records'!$G$29), AND(E22='club records'!$F$30, F22&gt;='club records'!$G$30))), "CR", " ")</f>
        <v xml:space="preserve"> </v>
      </c>
      <c r="AD22" s="22" t="str">
        <f>IF(AND(B22="javelin 400", AND(E22='club records'!$F$31, F22&gt;='club records'!$G$31)), "CR", " ")</f>
        <v xml:space="preserve"> </v>
      </c>
      <c r="AE22" s="22" t="str">
        <f>IF(AND(B22="javelin 500", OR(AND(E22='club records'!$F$32, F22&gt;='club records'!$G$32), AND(E22='club records'!$F$33, F22&gt;='club records'!$G$33))), "CR", " ")</f>
        <v xml:space="preserve"> </v>
      </c>
      <c r="AF22" s="22" t="str">
        <f>IF(AND(B22="javelin 600", OR(AND(E22='club records'!$F$34, F22&gt;='club records'!$G$34), AND(E22='club records'!$F$35, F22&gt;='club records'!$G$35))), "CR", " ")</f>
        <v xml:space="preserve"> </v>
      </c>
      <c r="AG22" s="22" t="str">
        <f>IF(AND(B22="shot 2.72", AND(E22='club records'!$F$36, F22&gt;='club records'!$G$36)), "CR", " ")</f>
        <v xml:space="preserve"> </v>
      </c>
      <c r="AH22" s="22" t="str">
        <f>IF(AND(B22="shot 3", OR(AND(E22='club records'!$F$37, F22&gt;='club records'!$G$37), AND(E22='club records'!$F$38, F22&gt;='club records'!$G$38))), "CR", " ")</f>
        <v xml:space="preserve"> </v>
      </c>
      <c r="AI22" s="22" t="str">
        <f>IF(AND(B22="shot 4", OR(AND(E22='club records'!$F$39, F22&gt;='club records'!$G$39), AND(E22='club records'!$F$40, F22&gt;='club records'!$G$40))), "CR", " ")</f>
        <v xml:space="preserve"> </v>
      </c>
      <c r="AJ22" s="22" t="str">
        <f>IF(AND(B22="70H", AND(E22='club records'!$J$6, F22&lt;='club records'!$K$6)), "CR", " ")</f>
        <v xml:space="preserve"> </v>
      </c>
      <c r="AK22" s="22" t="str">
        <f>IF(AND(B22="75H", AND(E22='club records'!$J$7, F22&lt;='club records'!$K$7)), "CR", " ")</f>
        <v xml:space="preserve"> </v>
      </c>
      <c r="AL22" s="22" t="str">
        <f>IF(AND(B22="80H", AND(E22='club records'!$J$8, F22&lt;='club records'!$K$8)), "CR", " ")</f>
        <v xml:space="preserve"> </v>
      </c>
      <c r="AM22" s="22" t="str">
        <f>IF(AND(B22="100H", OR(AND(E22='club records'!$J$9, F22&lt;='club records'!$K$9), AND(E22='club records'!$J$10, F22&lt;='club records'!$K$10))), "CR", " ")</f>
        <v xml:space="preserve"> </v>
      </c>
      <c r="AN22" s="22" t="str">
        <f>IF(AND(B22="300H", AND(E22='club records'!$J$11, F22&lt;='club records'!$K$11)), "CR", " ")</f>
        <v xml:space="preserve"> </v>
      </c>
      <c r="AO22" s="22" t="str">
        <f>IF(AND(B22="400H", OR(AND(E22='club records'!$J$12, F22&lt;='club records'!$K$12), AND(E22='club records'!$J$13, F22&lt;='club records'!$K$13), AND(E22='club records'!$J$14, F22&lt;='club records'!$K$14))), "CR", " ")</f>
        <v xml:space="preserve"> </v>
      </c>
      <c r="AP22" s="22" t="str">
        <f>IF(AND(B22="1500SC", OR(AND(E22='club records'!$J$15, F22&lt;='club records'!$K$15), AND(E22='club records'!$J$16, F22&lt;='club records'!$K$16))), "CR", " ")</f>
        <v xml:space="preserve"> </v>
      </c>
      <c r="AQ22" s="22" t="str">
        <f>IF(AND(B22="2000SC", OR(AND(E22='club records'!$J$18, F22&lt;='club records'!$K$18), AND(E22='club records'!$J$19, F22&lt;='club records'!$K$19))), "CR", " ")</f>
        <v xml:space="preserve"> </v>
      </c>
      <c r="AR22" s="22" t="str">
        <f>IF(AND(B22="3000SC", AND(E22='club records'!$J$21, F22&lt;='club records'!$K$21)), "CR", " ")</f>
        <v xml:space="preserve"> </v>
      </c>
      <c r="AS22" s="21" t="str">
        <f>IF(AND(B22="4x100", OR(AND(E22='club records'!$N$1, F22&lt;='club records'!$O$1), AND(E22='club records'!$N$2, F22&lt;='club records'!$O$2), AND(E22='club records'!$N$3, F22&lt;='club records'!$O$3), AND(E22='club records'!$N$4, F22&lt;='club records'!$O$4), AND(E22='club records'!$N$5, F22&lt;='club records'!$O$5))), "CR", " ")</f>
        <v xml:space="preserve"> </v>
      </c>
      <c r="AT22" s="21" t="str">
        <f>IF(AND(B22="4x200", OR(AND(E22='club records'!$N$6, F22&lt;='club records'!$O$6), AND(E22='club records'!$N$7, F22&lt;='club records'!$O$7), AND(E22='club records'!$N$8, F22&lt;='club records'!$O$8), AND(E22='club records'!$N$9, F22&lt;='club records'!$O$9), AND(E22='club records'!$N$10, F22&lt;='club records'!$O$10))), "CR", " ")</f>
        <v xml:space="preserve"> </v>
      </c>
      <c r="AU22" s="21" t="str">
        <f>IF(AND(B22="4x300", OR(AND(E22='club records'!$N$11, F22&lt;='club records'!$O$11), AND(E22='club records'!$N$12, F22&lt;='club records'!$O$12))), "CR", " ")</f>
        <v xml:space="preserve"> </v>
      </c>
      <c r="AV22" s="21" t="str">
        <f>IF(AND(B22="4x400", OR(AND(E22='club records'!$N$13, F22&lt;='club records'!$O$13), AND(E22='club records'!$N$14, F22&lt;='club records'!$O$14), AND(E22='club records'!$N$15, F22&lt;='club records'!$O$15))), "CR", " ")</f>
        <v xml:space="preserve"> </v>
      </c>
      <c r="AW22" s="21" t="str">
        <f>IF(AND(B22="3x800", OR(AND(E22='club records'!$N$16, F22&lt;='club records'!$O$16), AND(E22='club records'!$N$17, F22&lt;='club records'!$O$17), AND(E22='club records'!$N$18, F22&lt;='club records'!$O$18), AND(E22='club records'!$N$19, F22&lt;='club records'!$O$19))), "CR", " ")</f>
        <v xml:space="preserve"> </v>
      </c>
      <c r="AX22" s="21" t="str">
        <f>IF(AND(B22="pentathlon", OR(AND(E22='club records'!$N$21, F22&gt;='club records'!$O$21), AND(E22='club records'!$N$22, F22&gt;='club records'!$O$22), AND(E22='club records'!$N$23, F22&gt;='club records'!$O$23), AND(E22='club records'!$N$24, F22&gt;='club records'!$O$24), AND(E22='club records'!$N$25, F22&gt;='club records'!$O$25))), "CR", " ")</f>
        <v xml:space="preserve"> </v>
      </c>
      <c r="AY22" s="21" t="str">
        <f>IF(AND(B22="heptathlon", OR(AND(E22='club records'!$N$26, F22&gt;='club records'!$O$26), AND(E22='club records'!$N$27, F22&gt;='club records'!$O$27), AND(E22='club records'!$N$28, F22&gt;='club records'!$O$28), )), "CR", " ")</f>
        <v xml:space="preserve"> </v>
      </c>
    </row>
    <row r="23" spans="1:51" ht="15">
      <c r="A23" s="13" t="s">
        <v>102</v>
      </c>
      <c r="B23" s="2">
        <v>800</v>
      </c>
      <c r="C23" s="2" t="s">
        <v>91</v>
      </c>
      <c r="D23" s="2" t="s">
        <v>283</v>
      </c>
      <c r="E23" s="13" t="s">
        <v>102</v>
      </c>
      <c r="F23" s="14" t="s">
        <v>412</v>
      </c>
      <c r="G23" s="19">
        <v>43638</v>
      </c>
      <c r="H23" s="2" t="s">
        <v>297</v>
      </c>
      <c r="I23" s="2" t="s">
        <v>407</v>
      </c>
      <c r="J23" s="20" t="str">
        <f>IF(OR(L23="CR", K23="CR", M23="CR", N23="CR", O23="CR", P23="CR", Q23="CR", R23="CR", S23="CR", T23="CR",U23="CR", V23="CR", W23="CR", X23="CR", Y23="CR", Z23="CR", AA23="CR", AB23="CR", AC23="CR", AD23="CR", AE23="CR", AF23="CR", AG23="CR", AH23="CR", AI23="CR", AJ23="CR", AK23="CR", AL23="CR", AM23="CR", AN23="CR", AO23="CR", AP23="CR", AQ23="CR", AR23="CR", AS23="CR", AT23="CR", AU23="CR", AV23="CR", AW23="CR", AX23="CR", AY23="CR"), "***CLUB RECORD***", "")</f>
        <v/>
      </c>
      <c r="K23" s="21" t="str">
        <f>IF(AND(B23=100, OR(AND(E23='club records'!$B$6, F23&lt;='club records'!$C$6), AND(E23='club records'!$B$7, F23&lt;='club records'!$C$7), AND(E23='club records'!$B$8, F23&lt;='club records'!$C$8), AND(E23='club records'!$B$9, F23&lt;='club records'!$C$9), AND(E23='club records'!$B$10, F23&lt;='club records'!$C$10))),"CR"," ")</f>
        <v xml:space="preserve"> </v>
      </c>
      <c r="L23" s="21" t="str">
        <f>IF(AND(B23=200, OR(AND(E23='club records'!$B$11, F23&lt;='club records'!$C$11), AND(E23='club records'!$B$12, F23&lt;='club records'!$C$12), AND(E23='club records'!$B$13, F23&lt;='club records'!$C$13), AND(E23='club records'!$B$14, F23&lt;='club records'!$C$14), AND(E23='club records'!$B$15, F23&lt;='club records'!$C$15))),"CR"," ")</f>
        <v xml:space="preserve"> </v>
      </c>
      <c r="M23" s="21" t="str">
        <f>IF(AND(B23=300, OR(AND(E23='club records'!$B$16, F23&lt;='club records'!$C$16), AND(E23='club records'!$B$17, F23&lt;='club records'!$C$17))),"CR"," ")</f>
        <v xml:space="preserve"> </v>
      </c>
      <c r="N23" s="21" t="str">
        <f>IF(AND(B23=400, OR(AND(E23='club records'!$B$19, F23&lt;='club records'!$C$19), AND(E23='club records'!$B$20, F23&lt;='club records'!$C$20), AND(E23='club records'!$B$21, F23&lt;='club records'!$C$21))),"CR"," ")</f>
        <v xml:space="preserve"> </v>
      </c>
      <c r="O23" s="21" t="str">
        <f>IF(AND(B23=800, OR(AND(E23='club records'!$B$22, F23&lt;='club records'!$C$22), AND(E23='club records'!$B$23, F23&lt;='club records'!$C$23), AND(E23='club records'!$B$24, F23&lt;='club records'!$C$24), AND(E23='club records'!$B$25, F23&lt;='club records'!$C$25), AND(E23='club records'!$B$26, F23&lt;='club records'!$C$26))),"CR"," ")</f>
        <v xml:space="preserve"> </v>
      </c>
      <c r="P23" s="21" t="str">
        <f>IF(AND(B23=1200, AND(E23='club records'!$B$28, F23&lt;='club records'!$C$28)),"CR"," ")</f>
        <v xml:space="preserve"> </v>
      </c>
      <c r="Q23" s="21" t="str">
        <f>IF(AND(B23=1500, OR(AND(E23='club records'!$B$29, F23&lt;='club records'!$C$29), AND(E23='club records'!$B$30, F23&lt;='club records'!$C$30), AND(E23='club records'!$B$31, F23&lt;='club records'!$C$31), AND(E23='club records'!$B$32, F23&lt;='club records'!$C$32), AND(E23='club records'!$B$33, F23&lt;='club records'!$C$33))),"CR"," ")</f>
        <v xml:space="preserve"> </v>
      </c>
      <c r="R23" s="21" t="str">
        <f>IF(AND(B23="1M", AND(E23='club records'!$B$37,F23&lt;='club records'!$C$37)),"CR"," ")</f>
        <v xml:space="preserve"> </v>
      </c>
      <c r="S23" s="21" t="str">
        <f>IF(AND(B23=3000, OR(AND(E23='club records'!$B$39, F23&lt;='club records'!$C$39), AND(E23='club records'!$B$40, F23&lt;='club records'!$C$40), AND(E23='club records'!$B$41, F23&lt;='club records'!$C$41))),"CR"," ")</f>
        <v xml:space="preserve"> </v>
      </c>
      <c r="T23" s="21" t="str">
        <f>IF(AND(B23=5000, OR(AND(E23='club records'!$B$42, F23&lt;='club records'!$C$42), AND(E23='club records'!$B$43, F23&lt;='club records'!$C$43))),"CR"," ")</f>
        <v xml:space="preserve"> </v>
      </c>
      <c r="U23" s="21" t="str">
        <f>IF(AND(B23=10000, OR(AND(E23='club records'!$B$44, F23&lt;='club records'!$C$44), AND(E23='club records'!$B$45, F23&lt;='club records'!$C$45))),"CR"," ")</f>
        <v xml:space="preserve"> </v>
      </c>
      <c r="V23" s="22" t="str">
        <f>IF(AND(B23="high jump", OR(AND(E23='club records'!$F$1, F23&gt;='club records'!$G$1), AND(E23='club records'!$F$2, F23&gt;='club records'!$G$2), AND(E23='club records'!$F$3, F23&gt;='club records'!$G$3),AND(E23='club records'!$F$4, F23&gt;='club records'!$G$4), AND(E23='club records'!$F$5, F23&gt;='club records'!$G$5))), "CR", " ")</f>
        <v xml:space="preserve"> </v>
      </c>
      <c r="W23" s="22" t="str">
        <f>IF(AND(B23="long jump", OR(AND(E23='club records'!$F$6, F23&gt;='club records'!$G$6), AND(E23='club records'!$F$7, F23&gt;='club records'!$G$7), AND(E23='club records'!$F$8, F23&gt;='club records'!$G$8), AND(E23='club records'!$F$9, F23&gt;='club records'!$G$9), AND(E23='club records'!$F$10, F23&gt;='club records'!$G$10))), "CR", " ")</f>
        <v xml:space="preserve"> </v>
      </c>
      <c r="X23" s="22" t="str">
        <f>IF(AND(B23="triple jump", OR(AND(E23='club records'!$F$11, F23&gt;='club records'!$G$11), AND(E23='club records'!$F$12, F23&gt;='club records'!$G$12), AND(E23='club records'!$F$13, F23&gt;='club records'!$G$13), AND(E23='club records'!$F$14, F23&gt;='club records'!$G$14), AND(E23='club records'!$F$15, F23&gt;='club records'!$G$15))), "CR", " ")</f>
        <v xml:space="preserve"> </v>
      </c>
      <c r="Y23" s="22" t="str">
        <f>IF(AND(B23="pole vault", OR(AND(E23='club records'!$F$16, F23&gt;='club records'!$G$16), AND(E23='club records'!$F$17, F23&gt;='club records'!$G$17), AND(E23='club records'!$F$18, F23&gt;='club records'!$G$18), AND(E23='club records'!$F$19, F23&gt;='club records'!$G$19), AND(E23='club records'!$F$20, F23&gt;='club records'!$G$20))), "CR", " ")</f>
        <v xml:space="preserve"> </v>
      </c>
      <c r="Z23" s="22" t="str">
        <f>IF(AND(B23="discus 0.75", AND(E23='club records'!$F$21, F23&gt;='club records'!$G$21)), "CR", " ")</f>
        <v xml:space="preserve"> </v>
      </c>
      <c r="AA23" s="22" t="str">
        <f>IF(AND(B23="discus 1", OR(AND(E23='club records'!$F$22, F23&gt;='club records'!$G$22), AND(E23='club records'!$F$23, F23&gt;='club records'!$G$23), AND(E23='club records'!$F$24, F23&gt;='club records'!$G$24), AND(E23='club records'!$F$25, F23&gt;='club records'!$G$25))), "CR", " ")</f>
        <v xml:space="preserve"> </v>
      </c>
      <c r="AB23" s="22" t="str">
        <f>IF(AND(B23="hammer 3", OR(AND(E23='club records'!$F$26, F23&gt;='club records'!$G$26), AND(E23='club records'!$F$27, F23&gt;='club records'!$G$27), AND(E23='club records'!$F$28, F23&gt;='club records'!$G$28))), "CR", " ")</f>
        <v xml:space="preserve"> </v>
      </c>
      <c r="AC23" s="22" t="str">
        <f>IF(AND(B23="hammer 4", OR(AND(E23='club records'!$F$29, F23&gt;='club records'!$G$29), AND(E23='club records'!$F$30, F23&gt;='club records'!$G$30))), "CR", " ")</f>
        <v xml:space="preserve"> </v>
      </c>
      <c r="AD23" s="22" t="str">
        <f>IF(AND(B23="javelin 400", AND(E23='club records'!$F$31, F23&gt;='club records'!$G$31)), "CR", " ")</f>
        <v xml:space="preserve"> </v>
      </c>
      <c r="AE23" s="22" t="str">
        <f>IF(AND(B23="javelin 500", OR(AND(E23='club records'!$F$32, F23&gt;='club records'!$G$32), AND(E23='club records'!$F$33, F23&gt;='club records'!$G$33))), "CR", " ")</f>
        <v xml:space="preserve"> </v>
      </c>
      <c r="AF23" s="22" t="str">
        <f>IF(AND(B23="javelin 600", OR(AND(E23='club records'!$F$34, F23&gt;='club records'!$G$34), AND(E23='club records'!$F$35, F23&gt;='club records'!$G$35))), "CR", " ")</f>
        <v xml:space="preserve"> </v>
      </c>
      <c r="AG23" s="22" t="str">
        <f>IF(AND(B23="shot 2.72", AND(E23='club records'!$F$36, F23&gt;='club records'!$G$36)), "CR", " ")</f>
        <v xml:space="preserve"> </v>
      </c>
      <c r="AH23" s="22" t="str">
        <f>IF(AND(B23="shot 3", OR(AND(E23='club records'!$F$37, F23&gt;='club records'!$G$37), AND(E23='club records'!$F$38, F23&gt;='club records'!$G$38))), "CR", " ")</f>
        <v xml:space="preserve"> </v>
      </c>
      <c r="AI23" s="22" t="str">
        <f>IF(AND(B23="shot 4", OR(AND(E23='club records'!$F$39, F23&gt;='club records'!$G$39), AND(E23='club records'!$F$40, F23&gt;='club records'!$G$40))), "CR", " ")</f>
        <v xml:space="preserve"> </v>
      </c>
      <c r="AJ23" s="22" t="str">
        <f>IF(AND(B23="70H", AND(E23='club records'!$J$6, F23&lt;='club records'!$K$6)), "CR", " ")</f>
        <v xml:space="preserve"> </v>
      </c>
      <c r="AK23" s="22" t="str">
        <f>IF(AND(B23="75H", AND(E23='club records'!$J$7, F23&lt;='club records'!$K$7)), "CR", " ")</f>
        <v xml:space="preserve"> </v>
      </c>
      <c r="AL23" s="22" t="str">
        <f>IF(AND(B23="80H", AND(E23='club records'!$J$8, F23&lt;='club records'!$K$8)), "CR", " ")</f>
        <v xml:space="preserve"> </v>
      </c>
      <c r="AM23" s="22" t="str">
        <f>IF(AND(B23="100H", OR(AND(E23='club records'!$J$9, F23&lt;='club records'!$K$9), AND(E23='club records'!$J$10, F23&lt;='club records'!$K$10))), "CR", " ")</f>
        <v xml:space="preserve"> </v>
      </c>
      <c r="AN23" s="22" t="str">
        <f>IF(AND(B23="300H", AND(E23='club records'!$J$11, F23&lt;='club records'!$K$11)), "CR", " ")</f>
        <v xml:space="preserve"> </v>
      </c>
      <c r="AO23" s="22" t="str">
        <f>IF(AND(B23="400H", OR(AND(E23='club records'!$J$12, F23&lt;='club records'!$K$12), AND(E23='club records'!$J$13, F23&lt;='club records'!$K$13), AND(E23='club records'!$J$14, F23&lt;='club records'!$K$14))), "CR", " ")</f>
        <v xml:space="preserve"> </v>
      </c>
      <c r="AP23" s="22" t="str">
        <f>IF(AND(B23="1500SC", OR(AND(E23='club records'!$J$15, F23&lt;='club records'!$K$15), AND(E23='club records'!$J$16, F23&lt;='club records'!$K$16))), "CR", " ")</f>
        <v xml:space="preserve"> </v>
      </c>
      <c r="AQ23" s="22" t="str">
        <f>IF(AND(B23="2000SC", OR(AND(E23='club records'!$J$18, F23&lt;='club records'!$K$18), AND(E23='club records'!$J$19, F23&lt;='club records'!$K$19))), "CR", " ")</f>
        <v xml:space="preserve"> </v>
      </c>
      <c r="AR23" s="22" t="str">
        <f>IF(AND(B23="3000SC", AND(E23='club records'!$J$21, F23&lt;='club records'!$K$21)), "CR", " ")</f>
        <v xml:space="preserve"> </v>
      </c>
      <c r="AS23" s="21" t="str">
        <f>IF(AND(B23="4x100", OR(AND(E23='club records'!$N$1, F23&lt;='club records'!$O$1), AND(E23='club records'!$N$2, F23&lt;='club records'!$O$2), AND(E23='club records'!$N$3, F23&lt;='club records'!$O$3), AND(E23='club records'!$N$4, F23&lt;='club records'!$O$4), AND(E23='club records'!$N$5, F23&lt;='club records'!$O$5))), "CR", " ")</f>
        <v xml:space="preserve"> </v>
      </c>
      <c r="AT23" s="21" t="str">
        <f>IF(AND(B23="4x200", OR(AND(E23='club records'!$N$6, F23&lt;='club records'!$O$6), AND(E23='club records'!$N$7, F23&lt;='club records'!$O$7), AND(E23='club records'!$N$8, F23&lt;='club records'!$O$8), AND(E23='club records'!$N$9, F23&lt;='club records'!$O$9), AND(E23='club records'!$N$10, F23&lt;='club records'!$O$10))), "CR", " ")</f>
        <v xml:space="preserve"> </v>
      </c>
      <c r="AU23" s="21" t="str">
        <f>IF(AND(B23="4x300", OR(AND(E23='club records'!$N$11, F23&lt;='club records'!$O$11), AND(E23='club records'!$N$12, F23&lt;='club records'!$O$12))), "CR", " ")</f>
        <v xml:space="preserve"> </v>
      </c>
      <c r="AV23" s="21" t="str">
        <f>IF(AND(B23="4x400", OR(AND(E23='club records'!$N$13, F23&lt;='club records'!$O$13), AND(E23='club records'!$N$14, F23&lt;='club records'!$O$14), AND(E23='club records'!$N$15, F23&lt;='club records'!$O$15))), "CR", " ")</f>
        <v xml:space="preserve"> </v>
      </c>
      <c r="AW23" s="21" t="str">
        <f>IF(AND(B23="3x800", OR(AND(E23='club records'!$N$16, F23&lt;='club records'!$O$16), AND(E23='club records'!$N$17, F23&lt;='club records'!$O$17), AND(E23='club records'!$N$18, F23&lt;='club records'!$O$18), AND(E23='club records'!$N$19, F23&lt;='club records'!$O$19))), "CR", " ")</f>
        <v xml:space="preserve"> </v>
      </c>
      <c r="AX23" s="21" t="str">
        <f>IF(AND(B23="pentathlon", OR(AND(E23='club records'!$N$21, F23&gt;='club records'!$O$21), AND(E23='club records'!$N$22, F23&gt;='club records'!$O$22), AND(E23='club records'!$N$23, F23&gt;='club records'!$O$23), AND(E23='club records'!$N$24, F23&gt;='club records'!$O$24), AND(E23='club records'!$N$25, F23&gt;='club records'!$O$25))), "CR", " ")</f>
        <v xml:space="preserve"> </v>
      </c>
      <c r="AY23" s="21" t="str">
        <f>IF(AND(B23="heptathlon", OR(AND(E23='club records'!$N$26, F23&gt;='club records'!$O$26), AND(E23='club records'!$N$27, F23&gt;='club records'!$O$27), AND(E23='club records'!$N$28, F23&gt;='club records'!$O$28), )), "CR", " ")</f>
        <v xml:space="preserve"> </v>
      </c>
    </row>
    <row r="24" spans="1:51" ht="15">
      <c r="A24" s="13" t="s">
        <v>102</v>
      </c>
      <c r="B24" s="2">
        <v>800</v>
      </c>
      <c r="C24" s="2" t="s">
        <v>68</v>
      </c>
      <c r="D24" s="2" t="s">
        <v>192</v>
      </c>
      <c r="E24" s="13" t="s">
        <v>102</v>
      </c>
      <c r="F24" s="15" t="s">
        <v>327</v>
      </c>
      <c r="G24" s="19">
        <v>43603</v>
      </c>
      <c r="H24" s="2" t="s">
        <v>289</v>
      </c>
      <c r="I24" s="2" t="s">
        <v>325</v>
      </c>
      <c r="J24" s="20" t="str">
        <f>IF(OR(L24="CR", K24="CR", M24="CR", N24="CR", O24="CR", P24="CR", Q24="CR", R24="CR", S24="CR", T24="CR",U24="CR", V24="CR", W24="CR", X24="CR", Y24="CR", Z24="CR", AA24="CR", AB24="CR", AC24="CR", AD24="CR", AE24="CR", AF24="CR", AG24="CR", AH24="CR", AI24="CR", AJ24="CR", AK24="CR", AL24="CR", AM24="CR", AN24="CR", AO24="CR", AP24="CR", AQ24="CR", AR24="CR", AS24="CR", AT24="CR", AU24="CR", AV24="CR", AW24="CR", AX24="CR", AY24="CR"), "***CLUB RECORD***", "")</f>
        <v/>
      </c>
      <c r="K24" s="21" t="str">
        <f>IF(AND(B24=100, OR(AND(E24='club records'!$B$6, F24&lt;='club records'!$C$6), AND(E24='club records'!$B$7, F24&lt;='club records'!$C$7), AND(E24='club records'!$B$8, F24&lt;='club records'!$C$8), AND(E24='club records'!$B$9, F24&lt;='club records'!$C$9), AND(E24='club records'!$B$10, F24&lt;='club records'!$C$10))),"CR"," ")</f>
        <v xml:space="preserve"> </v>
      </c>
      <c r="L24" s="21" t="str">
        <f>IF(AND(B24=200, OR(AND(E24='club records'!$B$11, F24&lt;='club records'!$C$11), AND(E24='club records'!$B$12, F24&lt;='club records'!$C$12), AND(E24='club records'!$B$13, F24&lt;='club records'!$C$13), AND(E24='club records'!$B$14, F24&lt;='club records'!$C$14), AND(E24='club records'!$B$15, F24&lt;='club records'!$C$15))),"CR"," ")</f>
        <v xml:space="preserve"> </v>
      </c>
      <c r="M24" s="21" t="str">
        <f>IF(AND(B24=300, OR(AND(E24='club records'!$B$16, F24&lt;='club records'!$C$16), AND(E24='club records'!$B$17, F24&lt;='club records'!$C$17))),"CR"," ")</f>
        <v xml:space="preserve"> </v>
      </c>
      <c r="N24" s="21" t="str">
        <f>IF(AND(B24=400, OR(AND(E24='club records'!$B$19, F24&lt;='club records'!$C$19), AND(E24='club records'!$B$20, F24&lt;='club records'!$C$20), AND(E24='club records'!$B$21, F24&lt;='club records'!$C$21))),"CR"," ")</f>
        <v xml:space="preserve"> </v>
      </c>
      <c r="O24" s="21" t="str">
        <f>IF(AND(B24=800, OR(AND(E24='club records'!$B$22, F24&lt;='club records'!$C$22), AND(E24='club records'!$B$23, F24&lt;='club records'!$C$23), AND(E24='club records'!$B$24, F24&lt;='club records'!$C$24), AND(E24='club records'!$B$25, F24&lt;='club records'!$C$25), AND(E24='club records'!$B$26, F24&lt;='club records'!$C$26))),"CR"," ")</f>
        <v xml:space="preserve"> </v>
      </c>
      <c r="P24" s="21" t="str">
        <f>IF(AND(B24=1200, AND(E24='club records'!$B$28, F24&lt;='club records'!$C$28)),"CR"," ")</f>
        <v xml:space="preserve"> </v>
      </c>
      <c r="Q24" s="21" t="str">
        <f>IF(AND(B24=1500, OR(AND(E24='club records'!$B$29, F24&lt;='club records'!$C$29), AND(E24='club records'!$B$30, F24&lt;='club records'!$C$30), AND(E24='club records'!$B$31, F24&lt;='club records'!$C$31), AND(E24='club records'!$B$32, F24&lt;='club records'!$C$32), AND(E24='club records'!$B$33, F24&lt;='club records'!$C$33))),"CR"," ")</f>
        <v xml:space="preserve"> </v>
      </c>
      <c r="R24" s="21" t="str">
        <f>IF(AND(B24="1M", AND(E24='club records'!$B$37,F24&lt;='club records'!$C$37)),"CR"," ")</f>
        <v xml:space="preserve"> </v>
      </c>
      <c r="S24" s="21" t="str">
        <f>IF(AND(B24=3000, OR(AND(E24='club records'!$B$39, F24&lt;='club records'!$C$39), AND(E24='club records'!$B$40, F24&lt;='club records'!$C$40), AND(E24='club records'!$B$41, F24&lt;='club records'!$C$41))),"CR"," ")</f>
        <v xml:space="preserve"> </v>
      </c>
      <c r="T24" s="21" t="str">
        <f>IF(AND(B24=5000, OR(AND(E24='club records'!$B$42, F24&lt;='club records'!$C$42), AND(E24='club records'!$B$43, F24&lt;='club records'!$C$43))),"CR"," ")</f>
        <v xml:space="preserve"> </v>
      </c>
      <c r="U24" s="21" t="str">
        <f>IF(AND(B24=10000, OR(AND(E24='club records'!$B$44, F24&lt;='club records'!$C$44), AND(E24='club records'!$B$45, F24&lt;='club records'!$C$45))),"CR"," ")</f>
        <v xml:space="preserve"> </v>
      </c>
      <c r="V24" s="22" t="str">
        <f>IF(AND(B24="high jump", OR(AND(E24='club records'!$F$1, F24&gt;='club records'!$G$1), AND(E24='club records'!$F$2, F24&gt;='club records'!$G$2), AND(E24='club records'!$F$3, F24&gt;='club records'!$G$3),AND(E24='club records'!$F$4, F24&gt;='club records'!$G$4), AND(E24='club records'!$F$5, F24&gt;='club records'!$G$5))), "CR", " ")</f>
        <v xml:space="preserve"> </v>
      </c>
      <c r="W24" s="22" t="str">
        <f>IF(AND(B24="long jump", OR(AND(E24='club records'!$F$6, F24&gt;='club records'!$G$6), AND(E24='club records'!$F$7, F24&gt;='club records'!$G$7), AND(E24='club records'!$F$8, F24&gt;='club records'!$G$8), AND(E24='club records'!$F$9, F24&gt;='club records'!$G$9), AND(E24='club records'!$F$10, F24&gt;='club records'!$G$10))), "CR", " ")</f>
        <v xml:space="preserve"> </v>
      </c>
      <c r="X24" s="22" t="str">
        <f>IF(AND(B24="triple jump", OR(AND(E24='club records'!$F$11, F24&gt;='club records'!$G$11), AND(E24='club records'!$F$12, F24&gt;='club records'!$G$12), AND(E24='club records'!$F$13, F24&gt;='club records'!$G$13), AND(E24='club records'!$F$14, F24&gt;='club records'!$G$14), AND(E24='club records'!$F$15, F24&gt;='club records'!$G$15))), "CR", " ")</f>
        <v xml:space="preserve"> </v>
      </c>
      <c r="Y24" s="22" t="str">
        <f>IF(AND(B24="pole vault", OR(AND(E24='club records'!$F$16, F24&gt;='club records'!$G$16), AND(E24='club records'!$F$17, F24&gt;='club records'!$G$17), AND(E24='club records'!$F$18, F24&gt;='club records'!$G$18), AND(E24='club records'!$F$19, F24&gt;='club records'!$G$19), AND(E24='club records'!$F$20, F24&gt;='club records'!$G$20))), "CR", " ")</f>
        <v xml:space="preserve"> </v>
      </c>
      <c r="Z24" s="22" t="str">
        <f>IF(AND(B24="discus 0.75", AND(E24='club records'!$F$21, F24&gt;='club records'!$G$21)), "CR", " ")</f>
        <v xml:space="preserve"> </v>
      </c>
      <c r="AA24" s="22" t="str">
        <f>IF(AND(B24="discus 1", OR(AND(E24='club records'!$F$22, F24&gt;='club records'!$G$22), AND(E24='club records'!$F$23, F24&gt;='club records'!$G$23), AND(E24='club records'!$F$24, F24&gt;='club records'!$G$24), AND(E24='club records'!$F$25, F24&gt;='club records'!$G$25))), "CR", " ")</f>
        <v xml:space="preserve"> </v>
      </c>
      <c r="AB24" s="22" t="str">
        <f>IF(AND(B24="hammer 3", OR(AND(E24='club records'!$F$26, F24&gt;='club records'!$G$26), AND(E24='club records'!$F$27, F24&gt;='club records'!$G$27), AND(E24='club records'!$F$28, F24&gt;='club records'!$G$28))), "CR", " ")</f>
        <v xml:space="preserve"> </v>
      </c>
      <c r="AC24" s="22" t="str">
        <f>IF(AND(B24="hammer 4", OR(AND(E24='club records'!$F$29, F24&gt;='club records'!$G$29), AND(E24='club records'!$F$30, F24&gt;='club records'!$G$30))), "CR", " ")</f>
        <v xml:space="preserve"> </v>
      </c>
      <c r="AD24" s="22" t="str">
        <f>IF(AND(B24="javelin 400", AND(E24='club records'!$F$31, F24&gt;='club records'!$G$31)), "CR", " ")</f>
        <v xml:space="preserve"> </v>
      </c>
      <c r="AE24" s="22" t="str">
        <f>IF(AND(B24="javelin 500", OR(AND(E24='club records'!$F$32, F24&gt;='club records'!$G$32), AND(E24='club records'!$F$33, F24&gt;='club records'!$G$33))), "CR", " ")</f>
        <v xml:space="preserve"> </v>
      </c>
      <c r="AF24" s="22" t="str">
        <f>IF(AND(B24="javelin 600", OR(AND(E24='club records'!$F$34, F24&gt;='club records'!$G$34), AND(E24='club records'!$F$35, F24&gt;='club records'!$G$35))), "CR", " ")</f>
        <v xml:space="preserve"> </v>
      </c>
      <c r="AG24" s="22" t="str">
        <f>IF(AND(B24="shot 2.72", AND(E24='club records'!$F$36, F24&gt;='club records'!$G$36)), "CR", " ")</f>
        <v xml:space="preserve"> </v>
      </c>
      <c r="AH24" s="22" t="str">
        <f>IF(AND(B24="shot 3", OR(AND(E24='club records'!$F$37, F24&gt;='club records'!$G$37), AND(E24='club records'!$F$38, F24&gt;='club records'!$G$38))), "CR", " ")</f>
        <v xml:space="preserve"> </v>
      </c>
      <c r="AI24" s="22" t="str">
        <f>IF(AND(B24="shot 4", OR(AND(E24='club records'!$F$39, F24&gt;='club records'!$G$39), AND(E24='club records'!$F$40, F24&gt;='club records'!$G$40))), "CR", " ")</f>
        <v xml:space="preserve"> </v>
      </c>
      <c r="AJ24" s="22" t="str">
        <f>IF(AND(B24="70H", AND(E24='club records'!$J$6, F24&lt;='club records'!$K$6)), "CR", " ")</f>
        <v xml:space="preserve"> </v>
      </c>
      <c r="AK24" s="22" t="str">
        <f>IF(AND(B24="75H", AND(E24='club records'!$J$7, F24&lt;='club records'!$K$7)), "CR", " ")</f>
        <v xml:space="preserve"> </v>
      </c>
      <c r="AL24" s="22" t="str">
        <f>IF(AND(B24="80H", AND(E24='club records'!$J$8, F24&lt;='club records'!$K$8)), "CR", " ")</f>
        <v xml:space="preserve"> </v>
      </c>
      <c r="AM24" s="22" t="str">
        <f>IF(AND(B24="100H", OR(AND(E24='club records'!$J$9, F24&lt;='club records'!$K$9), AND(E24='club records'!$J$10, F24&lt;='club records'!$K$10))), "CR", " ")</f>
        <v xml:space="preserve"> </v>
      </c>
      <c r="AN24" s="22" t="str">
        <f>IF(AND(B24="300H", AND(E24='club records'!$J$11, F24&lt;='club records'!$K$11)), "CR", " ")</f>
        <v xml:space="preserve"> </v>
      </c>
      <c r="AO24" s="22" t="str">
        <f>IF(AND(B24="400H", OR(AND(E24='club records'!$J$12, F24&lt;='club records'!$K$12), AND(E24='club records'!$J$13, F24&lt;='club records'!$K$13), AND(E24='club records'!$J$14, F24&lt;='club records'!$K$14))), "CR", " ")</f>
        <v xml:space="preserve"> </v>
      </c>
      <c r="AP24" s="22" t="str">
        <f>IF(AND(B24="1500SC", OR(AND(E24='club records'!$J$15, F24&lt;='club records'!$K$15), AND(E24='club records'!$J$16, F24&lt;='club records'!$K$16))), "CR", " ")</f>
        <v xml:space="preserve"> </v>
      </c>
      <c r="AQ24" s="22" t="str">
        <f>IF(AND(B24="2000SC", OR(AND(E24='club records'!$J$18, F24&lt;='club records'!$K$18), AND(E24='club records'!$J$19, F24&lt;='club records'!$K$19))), "CR", " ")</f>
        <v xml:space="preserve"> </v>
      </c>
      <c r="AR24" s="22" t="str">
        <f>IF(AND(B24="3000SC", AND(E24='club records'!$J$21, F24&lt;='club records'!$K$21)), "CR", " ")</f>
        <v xml:space="preserve"> </v>
      </c>
      <c r="AS24" s="21" t="str">
        <f>IF(AND(B24="4x100", OR(AND(E24='club records'!$N$1, F24&lt;='club records'!$O$1), AND(E24='club records'!$N$2, F24&lt;='club records'!$O$2), AND(E24='club records'!$N$3, F24&lt;='club records'!$O$3), AND(E24='club records'!$N$4, F24&lt;='club records'!$O$4), AND(E24='club records'!$N$5, F24&lt;='club records'!$O$5))), "CR", " ")</f>
        <v xml:space="preserve"> </v>
      </c>
      <c r="AT24" s="21" t="str">
        <f>IF(AND(B24="4x200", OR(AND(E24='club records'!$N$6, F24&lt;='club records'!$O$6), AND(E24='club records'!$N$7, F24&lt;='club records'!$O$7), AND(E24='club records'!$N$8, F24&lt;='club records'!$O$8), AND(E24='club records'!$N$9, F24&lt;='club records'!$O$9), AND(E24='club records'!$N$10, F24&lt;='club records'!$O$10))), "CR", " ")</f>
        <v xml:space="preserve"> </v>
      </c>
      <c r="AU24" s="21" t="str">
        <f>IF(AND(B24="4x300", OR(AND(E24='club records'!$N$11, F24&lt;='club records'!$O$11), AND(E24='club records'!$N$12, F24&lt;='club records'!$O$12))), "CR", " ")</f>
        <v xml:space="preserve"> </v>
      </c>
      <c r="AV24" s="21" t="str">
        <f>IF(AND(B24="4x400", OR(AND(E24='club records'!$N$13, F24&lt;='club records'!$O$13), AND(E24='club records'!$N$14, F24&lt;='club records'!$O$14), AND(E24='club records'!$N$15, F24&lt;='club records'!$O$15))), "CR", " ")</f>
        <v xml:space="preserve"> </v>
      </c>
      <c r="AW24" s="21" t="str">
        <f>IF(AND(B24="3x800", OR(AND(E24='club records'!$N$16, F24&lt;='club records'!$O$16), AND(E24='club records'!$N$17, F24&lt;='club records'!$O$17), AND(E24='club records'!$N$18, F24&lt;='club records'!$O$18), AND(E24='club records'!$N$19, F24&lt;='club records'!$O$19))), "CR", " ")</f>
        <v xml:space="preserve"> </v>
      </c>
      <c r="AX24" s="21" t="str">
        <f>IF(AND(B24="pentathlon", OR(AND(E24='club records'!$N$21, F24&gt;='club records'!$O$21), AND(E24='club records'!$N$22, F24&gt;='club records'!$O$22), AND(E24='club records'!$N$23, F24&gt;='club records'!$O$23), AND(E24='club records'!$N$24, F24&gt;='club records'!$O$24), AND(E24='club records'!$N$25, F24&gt;='club records'!$O$25))), "CR", " ")</f>
        <v xml:space="preserve"> </v>
      </c>
      <c r="AY24" s="21" t="str">
        <f>IF(AND(B24="heptathlon", OR(AND(E24='club records'!$N$26, F24&gt;='club records'!$O$26), AND(E24='club records'!$N$27, F24&gt;='club records'!$O$27), AND(E24='club records'!$N$28, F24&gt;='club records'!$O$28), )), "CR", " ")</f>
        <v xml:space="preserve"> </v>
      </c>
    </row>
    <row r="25" spans="1:51" ht="15">
      <c r="A25" s="13" t="s">
        <v>102</v>
      </c>
      <c r="B25" s="2">
        <v>800</v>
      </c>
      <c r="C25" s="2" t="s">
        <v>414</v>
      </c>
      <c r="D25" s="2" t="s">
        <v>415</v>
      </c>
      <c r="E25" s="13" t="s">
        <v>102</v>
      </c>
      <c r="F25" s="15" t="s">
        <v>327</v>
      </c>
      <c r="G25" s="19">
        <v>43638</v>
      </c>
      <c r="H25" s="2" t="s">
        <v>297</v>
      </c>
      <c r="I25" s="2" t="s">
        <v>407</v>
      </c>
      <c r="J25" s="20" t="s">
        <v>372</v>
      </c>
      <c r="O25" s="2"/>
      <c r="P25" s="2"/>
      <c r="Q25" s="2"/>
      <c r="R25" s="2"/>
      <c r="S25" s="2"/>
      <c r="T25" s="2"/>
    </row>
    <row r="26" spans="1:51" ht="15">
      <c r="A26" s="13" t="s">
        <v>102</v>
      </c>
      <c r="B26" s="2">
        <v>800</v>
      </c>
      <c r="C26" s="2" t="s">
        <v>254</v>
      </c>
      <c r="D26" s="2" t="s">
        <v>255</v>
      </c>
      <c r="E26" s="13" t="s">
        <v>102</v>
      </c>
      <c r="F26" s="14" t="s">
        <v>275</v>
      </c>
      <c r="G26" s="19">
        <v>39903</v>
      </c>
      <c r="H26" s="2" t="s">
        <v>252</v>
      </c>
      <c r="I26" s="2" t="s">
        <v>253</v>
      </c>
      <c r="J26" s="20" t="str">
        <f>IF(OR(L26="CR", K26="CR", M26="CR", N26="CR", O26="CR", P26="CR", Q26="CR", R26="CR", S26="CR", T26="CR",U26="CR", V26="CR", W26="CR", X26="CR", Y26="CR", Z26="CR", AA26="CR", AB26="CR", AC26="CR", AD26="CR", AE26="CR", AF26="CR", AG26="CR", AH26="CR", AI26="CR", AJ26="CR", AK26="CR", AL26="CR", AM26="CR", AN26="CR", AO26="CR", AP26="CR", AQ26="CR", AR26="CR", AS26="CR", AT26="CR", AU26="CR", AV26="CR", AW26="CR", AX26="CR", AY26="CR"), "***CLUB RECORD***", "")</f>
        <v/>
      </c>
      <c r="K26" s="21" t="str">
        <f>IF(AND(B26=100, OR(AND(E26='club records'!$B$6, F26&lt;='club records'!$C$6), AND(E26='club records'!$B$7, F26&lt;='club records'!$C$7), AND(E26='club records'!$B$8, F26&lt;='club records'!$C$8), AND(E26='club records'!$B$9, F26&lt;='club records'!$C$9), AND(E26='club records'!$B$10, F26&lt;='club records'!$C$10))),"CR"," ")</f>
        <v xml:space="preserve"> </v>
      </c>
      <c r="L26" s="21" t="str">
        <f>IF(AND(B26=200, OR(AND(E26='club records'!$B$11, F26&lt;='club records'!$C$11), AND(E26='club records'!$B$12, F26&lt;='club records'!$C$12), AND(E26='club records'!$B$13, F26&lt;='club records'!$C$13), AND(E26='club records'!$B$14, F26&lt;='club records'!$C$14), AND(E26='club records'!$B$15, F26&lt;='club records'!$C$15))),"CR"," ")</f>
        <v xml:space="preserve"> </v>
      </c>
      <c r="M26" s="21" t="str">
        <f>IF(AND(B26=300, OR(AND(E26='club records'!$B$16, F26&lt;='club records'!$C$16), AND(E26='club records'!$B$17, F26&lt;='club records'!$C$17))),"CR"," ")</f>
        <v xml:space="preserve"> </v>
      </c>
      <c r="N26" s="21" t="str">
        <f>IF(AND(B26=400, OR(AND(E26='club records'!$B$19, F26&lt;='club records'!$C$19), AND(E26='club records'!$B$20, F26&lt;='club records'!$C$20), AND(E26='club records'!$B$21, F26&lt;='club records'!$C$21))),"CR"," ")</f>
        <v xml:space="preserve"> </v>
      </c>
      <c r="O26" s="21" t="str">
        <f>IF(AND(B26=800, OR(AND(E26='club records'!$B$22, F26&lt;='club records'!$C$22), AND(E26='club records'!$B$23, F26&lt;='club records'!$C$23), AND(E26='club records'!$B$24, F26&lt;='club records'!$C$24), AND(E26='club records'!$B$25, F26&lt;='club records'!$C$25), AND(E26='club records'!$B$26, F26&lt;='club records'!$C$26))),"CR"," ")</f>
        <v xml:space="preserve"> </v>
      </c>
      <c r="P26" s="21" t="str">
        <f>IF(AND(B26=1200, AND(E26='club records'!$B$28, F26&lt;='club records'!$C$28)),"CR"," ")</f>
        <v xml:space="preserve"> </v>
      </c>
      <c r="Q26" s="21" t="str">
        <f>IF(AND(B26=1500, OR(AND(E26='club records'!$B$29, F26&lt;='club records'!$C$29), AND(E26='club records'!$B$30, F26&lt;='club records'!$C$30), AND(E26='club records'!$B$31, F26&lt;='club records'!$C$31), AND(E26='club records'!$B$32, F26&lt;='club records'!$C$32), AND(E26='club records'!$B$33, F26&lt;='club records'!$C$33))),"CR"," ")</f>
        <v xml:space="preserve"> </v>
      </c>
      <c r="R26" s="21" t="str">
        <f>IF(AND(B26="1M", AND(E26='club records'!$B$37,F26&lt;='club records'!$C$37)),"CR"," ")</f>
        <v xml:space="preserve"> </v>
      </c>
      <c r="S26" s="21" t="str">
        <f>IF(AND(B26=3000, OR(AND(E26='club records'!$B$39, F26&lt;='club records'!$C$39), AND(E26='club records'!$B$40, F26&lt;='club records'!$C$40), AND(E26='club records'!$B$41, F26&lt;='club records'!$C$41))),"CR"," ")</f>
        <v xml:space="preserve"> </v>
      </c>
      <c r="T26" s="21" t="str">
        <f>IF(AND(B26=5000, OR(AND(E26='club records'!$B$42, F26&lt;='club records'!$C$42), AND(E26='club records'!$B$43, F26&lt;='club records'!$C$43))),"CR"," ")</f>
        <v xml:space="preserve"> </v>
      </c>
      <c r="U26" s="21" t="str">
        <f>IF(AND(B26=10000, OR(AND(E26='club records'!$B$44, F26&lt;='club records'!$C$44), AND(E26='club records'!$B$45, F26&lt;='club records'!$C$45))),"CR"," ")</f>
        <v xml:space="preserve"> </v>
      </c>
      <c r="V26" s="22" t="str">
        <f>IF(AND(B26="high jump", OR(AND(E26='club records'!$F$1, F26&gt;='club records'!$G$1), AND(E26='club records'!$F$2, F26&gt;='club records'!$G$2), AND(E26='club records'!$F$3, F26&gt;='club records'!$G$3),AND(E26='club records'!$F$4, F26&gt;='club records'!$G$4), AND(E26='club records'!$F$5, F26&gt;='club records'!$G$5))), "CR", " ")</f>
        <v xml:space="preserve"> </v>
      </c>
      <c r="W26" s="22" t="str">
        <f>IF(AND(B26="long jump", OR(AND(E26='club records'!$F$6, F26&gt;='club records'!$G$6), AND(E26='club records'!$F$7, F26&gt;='club records'!$G$7), AND(E26='club records'!$F$8, F26&gt;='club records'!$G$8), AND(E26='club records'!$F$9, F26&gt;='club records'!$G$9), AND(E26='club records'!$F$10, F26&gt;='club records'!$G$10))), "CR", " ")</f>
        <v xml:space="preserve"> </v>
      </c>
      <c r="X26" s="22" t="str">
        <f>IF(AND(B26="triple jump", OR(AND(E26='club records'!$F$11, F26&gt;='club records'!$G$11), AND(E26='club records'!$F$12, F26&gt;='club records'!$G$12), AND(E26='club records'!$F$13, F26&gt;='club records'!$G$13), AND(E26='club records'!$F$14, F26&gt;='club records'!$G$14), AND(E26='club records'!$F$15, F26&gt;='club records'!$G$15))), "CR", " ")</f>
        <v xml:space="preserve"> </v>
      </c>
      <c r="Y26" s="22" t="str">
        <f>IF(AND(B26="pole vault", OR(AND(E26='club records'!$F$16, F26&gt;='club records'!$G$16), AND(E26='club records'!$F$17, F26&gt;='club records'!$G$17), AND(E26='club records'!$F$18, F26&gt;='club records'!$G$18), AND(E26='club records'!$F$19, F26&gt;='club records'!$G$19), AND(E26='club records'!$F$20, F26&gt;='club records'!$G$20))), "CR", " ")</f>
        <v xml:space="preserve"> </v>
      </c>
      <c r="Z26" s="22" t="str">
        <f>IF(AND(B26="discus 0.75", AND(E26='club records'!$F$21, F26&gt;='club records'!$G$21)), "CR", " ")</f>
        <v xml:space="preserve"> </v>
      </c>
      <c r="AA26" s="22" t="str">
        <f>IF(AND(B26="discus 1", OR(AND(E26='club records'!$F$22, F26&gt;='club records'!$G$22), AND(E26='club records'!$F$23, F26&gt;='club records'!$G$23), AND(E26='club records'!$F$24, F26&gt;='club records'!$G$24), AND(E26='club records'!$F$25, F26&gt;='club records'!$G$25))), "CR", " ")</f>
        <v xml:space="preserve"> </v>
      </c>
      <c r="AB26" s="22" t="str">
        <f>IF(AND(B26="hammer 3", OR(AND(E26='club records'!$F$26, F26&gt;='club records'!$G$26), AND(E26='club records'!$F$27, F26&gt;='club records'!$G$27), AND(E26='club records'!$F$28, F26&gt;='club records'!$G$28))), "CR", " ")</f>
        <v xml:space="preserve"> </v>
      </c>
      <c r="AC26" s="22" t="str">
        <f>IF(AND(B26="hammer 4", OR(AND(E26='club records'!$F$29, F26&gt;='club records'!$G$29), AND(E26='club records'!$F$30, F26&gt;='club records'!$G$30))), "CR", " ")</f>
        <v xml:space="preserve"> </v>
      </c>
      <c r="AD26" s="22" t="str">
        <f>IF(AND(B26="javelin 400", AND(E26='club records'!$F$31, F26&gt;='club records'!$G$31)), "CR", " ")</f>
        <v xml:space="preserve"> </v>
      </c>
      <c r="AE26" s="22" t="str">
        <f>IF(AND(B26="javelin 500", OR(AND(E26='club records'!$F$32, F26&gt;='club records'!$G$32), AND(E26='club records'!$F$33, F26&gt;='club records'!$G$33))), "CR", " ")</f>
        <v xml:space="preserve"> </v>
      </c>
      <c r="AF26" s="22" t="str">
        <f>IF(AND(B26="javelin 600", OR(AND(E26='club records'!$F$34, F26&gt;='club records'!$G$34), AND(E26='club records'!$F$35, F26&gt;='club records'!$G$35))), "CR", " ")</f>
        <v xml:space="preserve"> </v>
      </c>
      <c r="AG26" s="22" t="str">
        <f>IF(AND(B26="shot 2.72", AND(E26='club records'!$F$36, F26&gt;='club records'!$G$36)), "CR", " ")</f>
        <v xml:space="preserve"> </v>
      </c>
      <c r="AH26" s="22" t="str">
        <f>IF(AND(B26="shot 3", OR(AND(E26='club records'!$F$37, F26&gt;='club records'!$G$37), AND(E26='club records'!$F$38, F26&gt;='club records'!$G$38))), "CR", " ")</f>
        <v xml:space="preserve"> </v>
      </c>
      <c r="AI26" s="22" t="str">
        <f>IF(AND(B26="shot 4", OR(AND(E26='club records'!$F$39, F26&gt;='club records'!$G$39), AND(E26='club records'!$F$40, F26&gt;='club records'!$G$40))), "CR", " ")</f>
        <v xml:space="preserve"> </v>
      </c>
      <c r="AJ26" s="22" t="str">
        <f>IF(AND(B26="70H", AND(E26='club records'!$J$6, F26&lt;='club records'!$K$6)), "CR", " ")</f>
        <v xml:space="preserve"> </v>
      </c>
      <c r="AK26" s="22" t="str">
        <f>IF(AND(B26="75H", AND(E26='club records'!$J$7, F26&lt;='club records'!$K$7)), "CR", " ")</f>
        <v xml:space="preserve"> </v>
      </c>
      <c r="AL26" s="22" t="str">
        <f>IF(AND(B26="80H", AND(E26='club records'!$J$8, F26&lt;='club records'!$K$8)), "CR", " ")</f>
        <v xml:space="preserve"> </v>
      </c>
      <c r="AM26" s="22" t="str">
        <f>IF(AND(B26="100H", OR(AND(E26='club records'!$J$9, F26&lt;='club records'!$K$9), AND(E26='club records'!$J$10, F26&lt;='club records'!$K$10))), "CR", " ")</f>
        <v xml:space="preserve"> </v>
      </c>
      <c r="AN26" s="22" t="str">
        <f>IF(AND(B26="300H", AND(E26='club records'!$J$11, F26&lt;='club records'!$K$11)), "CR", " ")</f>
        <v xml:space="preserve"> </v>
      </c>
      <c r="AO26" s="22" t="str">
        <f>IF(AND(B26="400H", OR(AND(E26='club records'!$J$12, F26&lt;='club records'!$K$12), AND(E26='club records'!$J$13, F26&lt;='club records'!$K$13), AND(E26='club records'!$J$14, F26&lt;='club records'!$K$14))), "CR", " ")</f>
        <v xml:space="preserve"> </v>
      </c>
      <c r="AP26" s="22" t="str">
        <f>IF(AND(B26="1500SC", OR(AND(E26='club records'!$J$15, F26&lt;='club records'!$K$15), AND(E26='club records'!$J$16, F26&lt;='club records'!$K$16))), "CR", " ")</f>
        <v xml:space="preserve"> </v>
      </c>
      <c r="AQ26" s="22" t="str">
        <f>IF(AND(B26="2000SC", OR(AND(E26='club records'!$J$18, F26&lt;='club records'!$K$18), AND(E26='club records'!$J$19, F26&lt;='club records'!$K$19))), "CR", " ")</f>
        <v xml:space="preserve"> </v>
      </c>
      <c r="AR26" s="22" t="str">
        <f>IF(AND(B26="3000SC", AND(E26='club records'!$J$21, F26&lt;='club records'!$K$21)), "CR", " ")</f>
        <v xml:space="preserve"> </v>
      </c>
      <c r="AS26" s="21" t="str">
        <f>IF(AND(B26="4x100", OR(AND(E26='club records'!$N$1, F26&lt;='club records'!$O$1), AND(E26='club records'!$N$2, F26&lt;='club records'!$O$2), AND(E26='club records'!$N$3, F26&lt;='club records'!$O$3), AND(E26='club records'!$N$4, F26&lt;='club records'!$O$4), AND(E26='club records'!$N$5, F26&lt;='club records'!$O$5))), "CR", " ")</f>
        <v xml:space="preserve"> </v>
      </c>
      <c r="AT26" s="21" t="str">
        <f>IF(AND(B26="4x200", OR(AND(E26='club records'!$N$6, F26&lt;='club records'!$O$6), AND(E26='club records'!$N$7, F26&lt;='club records'!$O$7), AND(E26='club records'!$N$8, F26&lt;='club records'!$O$8), AND(E26='club records'!$N$9, F26&lt;='club records'!$O$9), AND(E26='club records'!$N$10, F26&lt;='club records'!$O$10))), "CR", " ")</f>
        <v xml:space="preserve"> </v>
      </c>
      <c r="AU26" s="21" t="str">
        <f>IF(AND(B26="4x300", OR(AND(E26='club records'!$N$11, F26&lt;='club records'!$O$11), AND(E26='club records'!$N$12, F26&lt;='club records'!$O$12))), "CR", " ")</f>
        <v xml:space="preserve"> </v>
      </c>
      <c r="AV26" s="21" t="str">
        <f>IF(AND(B26="4x400", OR(AND(E26='club records'!$N$13, F26&lt;='club records'!$O$13), AND(E26='club records'!$N$14, F26&lt;='club records'!$O$14), AND(E26='club records'!$N$15, F26&lt;='club records'!$O$15))), "CR", " ")</f>
        <v xml:space="preserve"> </v>
      </c>
      <c r="AW26" s="21" t="str">
        <f>IF(AND(B26="3x800", OR(AND(E26='club records'!$N$16, F26&lt;='club records'!$O$16), AND(E26='club records'!$N$17, F26&lt;='club records'!$O$17), AND(E26='club records'!$N$18, F26&lt;='club records'!$O$18), AND(E26='club records'!$N$19, F26&lt;='club records'!$O$19))), "CR", " ")</f>
        <v xml:space="preserve"> </v>
      </c>
      <c r="AX26" s="21" t="str">
        <f>IF(AND(B26="pentathlon", OR(AND(E26='club records'!$N$21, F26&gt;='club records'!$O$21), AND(E26='club records'!$N$22, F26&gt;='club records'!$O$22), AND(E26='club records'!$N$23, F26&gt;='club records'!$O$23), AND(E26='club records'!$N$24, F26&gt;='club records'!$O$24), AND(E26='club records'!$N$25, F26&gt;='club records'!$O$25))), "CR", " ")</f>
        <v xml:space="preserve"> </v>
      </c>
      <c r="AY26" s="21" t="str">
        <f>IF(AND(B26="heptathlon", OR(AND(E26='club records'!$N$26, F26&gt;='club records'!$O$26), AND(E26='club records'!$N$27, F26&gt;='club records'!$O$27), AND(E26='club records'!$N$28, F26&gt;='club records'!$O$28), )), "CR", " ")</f>
        <v xml:space="preserve"> </v>
      </c>
    </row>
    <row r="27" spans="1:51" ht="15">
      <c r="A27" s="13" t="s">
        <v>102</v>
      </c>
      <c r="B27" s="2">
        <v>800</v>
      </c>
      <c r="C27" s="2" t="s">
        <v>416</v>
      </c>
      <c r="D27" s="2" t="s">
        <v>417</v>
      </c>
      <c r="E27" s="13" t="s">
        <v>102</v>
      </c>
      <c r="F27" s="15" t="s">
        <v>418</v>
      </c>
      <c r="G27" s="19">
        <v>43638</v>
      </c>
      <c r="H27" s="2" t="s">
        <v>297</v>
      </c>
      <c r="I27" s="2" t="s">
        <v>407</v>
      </c>
      <c r="J27" s="20" t="s">
        <v>372</v>
      </c>
      <c r="O27" s="2"/>
      <c r="P27" s="2"/>
      <c r="Q27" s="2"/>
      <c r="R27" s="2"/>
      <c r="S27" s="2"/>
      <c r="T27" s="2"/>
    </row>
    <row r="28" spans="1:51" ht="15">
      <c r="A28" s="13" t="s">
        <v>102</v>
      </c>
      <c r="B28" s="2" t="s">
        <v>36</v>
      </c>
      <c r="C28" s="2" t="s">
        <v>100</v>
      </c>
      <c r="D28" s="2" t="s">
        <v>257</v>
      </c>
      <c r="E28" s="13" t="s">
        <v>102</v>
      </c>
      <c r="F28" s="14">
        <v>1</v>
      </c>
      <c r="G28" s="19">
        <v>43701</v>
      </c>
      <c r="H28" s="2" t="s">
        <v>297</v>
      </c>
      <c r="I28" s="2" t="s">
        <v>522</v>
      </c>
      <c r="J28" s="20" t="s">
        <v>372</v>
      </c>
      <c r="O28" s="2"/>
      <c r="P28" s="2"/>
      <c r="Q28" s="2"/>
      <c r="R28" s="2"/>
      <c r="S28" s="2"/>
      <c r="T28" s="2"/>
    </row>
    <row r="29" spans="1:51" ht="15">
      <c r="A29" s="13" t="s">
        <v>102</v>
      </c>
      <c r="B29" s="2" t="s">
        <v>36</v>
      </c>
      <c r="C29" s="2" t="s">
        <v>200</v>
      </c>
      <c r="D29" s="2" t="s">
        <v>201</v>
      </c>
      <c r="E29" s="13" t="s">
        <v>102</v>
      </c>
      <c r="F29" s="14">
        <v>1.05</v>
      </c>
      <c r="G29" s="19">
        <v>43701</v>
      </c>
      <c r="H29" s="2" t="s">
        <v>297</v>
      </c>
      <c r="I29" s="2" t="s">
        <v>522</v>
      </c>
      <c r="J29" s="20" t="s">
        <v>372</v>
      </c>
      <c r="O29" s="2"/>
      <c r="P29" s="2"/>
      <c r="Q29" s="2"/>
      <c r="R29" s="2"/>
      <c r="S29" s="2"/>
      <c r="T29" s="2"/>
    </row>
    <row r="30" spans="1:51" ht="15">
      <c r="A30" s="13" t="s">
        <v>102</v>
      </c>
      <c r="B30" s="2" t="s">
        <v>36</v>
      </c>
      <c r="C30" s="2" t="s">
        <v>193</v>
      </c>
      <c r="D30" s="2" t="s">
        <v>194</v>
      </c>
      <c r="E30" s="13" t="s">
        <v>102</v>
      </c>
      <c r="F30" s="14">
        <v>1.2</v>
      </c>
      <c r="G30" s="19">
        <v>39903</v>
      </c>
      <c r="H30" s="2" t="s">
        <v>252</v>
      </c>
      <c r="I30" s="2" t="s">
        <v>253</v>
      </c>
      <c r="J30" s="20" t="str">
        <f t="shared" ref="J30:J36" si="1">IF(OR(L30="CR", K30="CR", M30="CR", N30="CR", O30="CR", P30="CR", Q30="CR", R30="CR", S30="CR", T30="CR",U30="CR", V30="CR", W30="CR", X30="CR", Y30="CR", Z30="CR", AA30="CR", AB30="CR", AC30="CR", AD30="CR", AE30="CR", AF30="CR", AG30="CR", AH30="CR", AI30="CR", AJ30="CR", AK30="CR", AL30="CR", AM30="CR", AN30="CR", AO30="CR", AP30="CR", AQ30="CR", AR30="CR", AS30="CR", AT30="CR", AU30="CR", AV30="CR", AW30="CR", AX30="CR", AY30="CR"), "***CLUB RECORD***", "")</f>
        <v/>
      </c>
      <c r="K30" s="21" t="str">
        <f>IF(AND(B30=100, OR(AND(E30='club records'!$B$6, F30&lt;='club records'!$C$6), AND(E30='club records'!$B$7, F30&lt;='club records'!$C$7), AND(E30='club records'!$B$8, F30&lt;='club records'!$C$8), AND(E30='club records'!$B$9, F30&lt;='club records'!$C$9), AND(E30='club records'!$B$10, F30&lt;='club records'!$C$10))),"CR"," ")</f>
        <v xml:space="preserve"> </v>
      </c>
      <c r="L30" s="21" t="str">
        <f>IF(AND(B30=200, OR(AND(E30='club records'!$B$11, F30&lt;='club records'!$C$11), AND(E30='club records'!$B$12, F30&lt;='club records'!$C$12), AND(E30='club records'!$B$13, F30&lt;='club records'!$C$13), AND(E30='club records'!$B$14, F30&lt;='club records'!$C$14), AND(E30='club records'!$B$15, F30&lt;='club records'!$C$15))),"CR"," ")</f>
        <v xml:space="preserve"> </v>
      </c>
      <c r="M30" s="21" t="str">
        <f>IF(AND(B30=300, OR(AND(E30='club records'!$B$16, F30&lt;='club records'!$C$16), AND(E30='club records'!$B$17, F30&lt;='club records'!$C$17))),"CR"," ")</f>
        <v xml:space="preserve"> </v>
      </c>
      <c r="N30" s="21" t="str">
        <f>IF(AND(B30=400, OR(AND(E30='club records'!$B$19, F30&lt;='club records'!$C$19), AND(E30='club records'!$B$20, F30&lt;='club records'!$C$20), AND(E30='club records'!$B$21, F30&lt;='club records'!$C$21))),"CR"," ")</f>
        <v xml:space="preserve"> </v>
      </c>
      <c r="O30" s="21" t="str">
        <f>IF(AND(B30=800, OR(AND(E30='club records'!$B$22, F30&lt;='club records'!$C$22), AND(E30='club records'!$B$23, F30&lt;='club records'!$C$23), AND(E30='club records'!$B$24, F30&lt;='club records'!$C$24), AND(E30='club records'!$B$25, F30&lt;='club records'!$C$25), AND(E30='club records'!$B$26, F30&lt;='club records'!$C$26))),"CR"," ")</f>
        <v xml:space="preserve"> </v>
      </c>
      <c r="P30" s="21" t="str">
        <f>IF(AND(B30=1200, AND(E30='club records'!$B$28, F30&lt;='club records'!$C$28)),"CR"," ")</f>
        <v xml:space="preserve"> </v>
      </c>
      <c r="Q30" s="21" t="str">
        <f>IF(AND(B30=1500, OR(AND(E30='club records'!$B$29, F30&lt;='club records'!$C$29), AND(E30='club records'!$B$30, F30&lt;='club records'!$C$30), AND(E30='club records'!$B$31, F30&lt;='club records'!$C$31), AND(E30='club records'!$B$32, F30&lt;='club records'!$C$32), AND(E30='club records'!$B$33, F30&lt;='club records'!$C$33))),"CR"," ")</f>
        <v xml:space="preserve"> </v>
      </c>
      <c r="R30" s="21" t="str">
        <f>IF(AND(B30="1M", AND(E30='club records'!$B$37,F30&lt;='club records'!$C$37)),"CR"," ")</f>
        <v xml:space="preserve"> </v>
      </c>
      <c r="S30" s="21" t="str">
        <f>IF(AND(B30=3000, OR(AND(E30='club records'!$B$39, F30&lt;='club records'!$C$39), AND(E30='club records'!$B$40, F30&lt;='club records'!$C$40), AND(E30='club records'!$B$41, F30&lt;='club records'!$C$41))),"CR"," ")</f>
        <v xml:space="preserve"> </v>
      </c>
      <c r="T30" s="21" t="str">
        <f>IF(AND(B30=5000, OR(AND(E30='club records'!$B$42, F30&lt;='club records'!$C$42), AND(E30='club records'!$B$43, F30&lt;='club records'!$C$43))),"CR"," ")</f>
        <v xml:space="preserve"> </v>
      </c>
      <c r="U30" s="21" t="str">
        <f>IF(AND(B30=10000, OR(AND(E30='club records'!$B$44, F30&lt;='club records'!$C$44), AND(E30='club records'!$B$45, F30&lt;='club records'!$C$45))),"CR"," ")</f>
        <v xml:space="preserve"> </v>
      </c>
      <c r="V30" s="22" t="str">
        <f>IF(AND(B30="high jump", OR(AND(E30='club records'!$F$1, F30&gt;='club records'!$G$1), AND(E30='club records'!$F$2, F30&gt;='club records'!$G$2), AND(E30='club records'!$F$3, F30&gt;='club records'!$G$3),AND(E30='club records'!$F$4, F30&gt;='club records'!$G$4), AND(E30='club records'!$F$5, F30&gt;='club records'!$G$5))), "CR", " ")</f>
        <v xml:space="preserve"> </v>
      </c>
      <c r="W30" s="22" t="str">
        <f>IF(AND(B30="long jump", OR(AND(E30='club records'!$F$6, F30&gt;='club records'!$G$6), AND(E30='club records'!$F$7, F30&gt;='club records'!$G$7), AND(E30='club records'!$F$8, F30&gt;='club records'!$G$8), AND(E30='club records'!$F$9, F30&gt;='club records'!$G$9), AND(E30='club records'!$F$10, F30&gt;='club records'!$G$10))), "CR", " ")</f>
        <v xml:space="preserve"> </v>
      </c>
      <c r="X30" s="22" t="str">
        <f>IF(AND(B30="triple jump", OR(AND(E30='club records'!$F$11, F30&gt;='club records'!$G$11), AND(E30='club records'!$F$12, F30&gt;='club records'!$G$12), AND(E30='club records'!$F$13, F30&gt;='club records'!$G$13), AND(E30='club records'!$F$14, F30&gt;='club records'!$G$14), AND(E30='club records'!$F$15, F30&gt;='club records'!$G$15))), "CR", " ")</f>
        <v xml:space="preserve"> </v>
      </c>
      <c r="Y30" s="22" t="str">
        <f>IF(AND(B30="pole vault", OR(AND(E30='club records'!$F$16, F30&gt;='club records'!$G$16), AND(E30='club records'!$F$17, F30&gt;='club records'!$G$17), AND(E30='club records'!$F$18, F30&gt;='club records'!$G$18), AND(E30='club records'!$F$19, F30&gt;='club records'!$G$19), AND(E30='club records'!$F$20, F30&gt;='club records'!$G$20))), "CR", " ")</f>
        <v xml:space="preserve"> </v>
      </c>
      <c r="Z30" s="22" t="str">
        <f>IF(AND(B30="discus 0.75", AND(E30='club records'!$F$21, F30&gt;='club records'!$G$21)), "CR", " ")</f>
        <v xml:space="preserve"> </v>
      </c>
      <c r="AA30" s="22" t="str">
        <f>IF(AND(B30="discus 1", OR(AND(E30='club records'!$F$22, F30&gt;='club records'!$G$22), AND(E30='club records'!$F$23, F30&gt;='club records'!$G$23), AND(E30='club records'!$F$24, F30&gt;='club records'!$G$24), AND(E30='club records'!$F$25, F30&gt;='club records'!$G$25))), "CR", " ")</f>
        <v xml:space="preserve"> </v>
      </c>
      <c r="AB30" s="22" t="str">
        <f>IF(AND(B30="hammer 3", OR(AND(E30='club records'!$F$26, F30&gt;='club records'!$G$26), AND(E30='club records'!$F$27, F30&gt;='club records'!$G$27), AND(E30='club records'!$F$28, F30&gt;='club records'!$G$28))), "CR", " ")</f>
        <v xml:space="preserve"> </v>
      </c>
      <c r="AC30" s="22" t="str">
        <f>IF(AND(B30="hammer 4", OR(AND(E30='club records'!$F$29, F30&gt;='club records'!$G$29), AND(E30='club records'!$F$30, F30&gt;='club records'!$G$30))), "CR", " ")</f>
        <v xml:space="preserve"> </v>
      </c>
      <c r="AD30" s="22" t="str">
        <f>IF(AND(B30="javelin 400", AND(E30='club records'!$F$31, F30&gt;='club records'!$G$31)), "CR", " ")</f>
        <v xml:space="preserve"> </v>
      </c>
      <c r="AE30" s="22" t="str">
        <f>IF(AND(B30="javelin 500", OR(AND(E30='club records'!$F$32, F30&gt;='club records'!$G$32), AND(E30='club records'!$F$33, F30&gt;='club records'!$G$33))), "CR", " ")</f>
        <v xml:space="preserve"> </v>
      </c>
      <c r="AF30" s="22" t="str">
        <f>IF(AND(B30="javelin 600", OR(AND(E30='club records'!$F$34, F30&gt;='club records'!$G$34), AND(E30='club records'!$F$35, F30&gt;='club records'!$G$35))), "CR", " ")</f>
        <v xml:space="preserve"> </v>
      </c>
      <c r="AG30" s="22" t="str">
        <f>IF(AND(B30="shot 2.72", AND(E30='club records'!$F$36, F30&gt;='club records'!$G$36)), "CR", " ")</f>
        <v xml:space="preserve"> </v>
      </c>
      <c r="AH30" s="22" t="str">
        <f>IF(AND(B30="shot 3", OR(AND(E30='club records'!$F$37, F30&gt;='club records'!$G$37), AND(E30='club records'!$F$38, F30&gt;='club records'!$G$38))), "CR", " ")</f>
        <v xml:space="preserve"> </v>
      </c>
      <c r="AI30" s="22" t="str">
        <f>IF(AND(B30="shot 4", OR(AND(E30='club records'!$F$39, F30&gt;='club records'!$G$39), AND(E30='club records'!$F$40, F30&gt;='club records'!$G$40))), "CR", " ")</f>
        <v xml:space="preserve"> </v>
      </c>
      <c r="AJ30" s="22" t="str">
        <f>IF(AND(B30="70H", AND(E30='club records'!$J$6, F30&lt;='club records'!$K$6)), "CR", " ")</f>
        <v xml:space="preserve"> </v>
      </c>
      <c r="AK30" s="22" t="str">
        <f>IF(AND(B30="75H", AND(E30='club records'!$J$7, F30&lt;='club records'!$K$7)), "CR", " ")</f>
        <v xml:space="preserve"> </v>
      </c>
      <c r="AL30" s="22" t="str">
        <f>IF(AND(B30="80H", AND(E30='club records'!$J$8, F30&lt;='club records'!$K$8)), "CR", " ")</f>
        <v xml:space="preserve"> </v>
      </c>
      <c r="AM30" s="22" t="str">
        <f>IF(AND(B30="100H", OR(AND(E30='club records'!$J$9, F30&lt;='club records'!$K$9), AND(E30='club records'!$J$10, F30&lt;='club records'!$K$10))), "CR", " ")</f>
        <v xml:space="preserve"> </v>
      </c>
      <c r="AN30" s="22" t="str">
        <f>IF(AND(B30="300H", AND(E30='club records'!$J$11, F30&lt;='club records'!$K$11)), "CR", " ")</f>
        <v xml:space="preserve"> </v>
      </c>
      <c r="AO30" s="22" t="str">
        <f>IF(AND(B30="400H", OR(AND(E30='club records'!$J$12, F30&lt;='club records'!$K$12), AND(E30='club records'!$J$13, F30&lt;='club records'!$K$13), AND(E30='club records'!$J$14, F30&lt;='club records'!$K$14))), "CR", " ")</f>
        <v xml:space="preserve"> </v>
      </c>
      <c r="AP30" s="22" t="str">
        <f>IF(AND(B30="1500SC", OR(AND(E30='club records'!$J$15, F30&lt;='club records'!$K$15), AND(E30='club records'!$J$16, F30&lt;='club records'!$K$16))), "CR", " ")</f>
        <v xml:space="preserve"> </v>
      </c>
      <c r="AQ30" s="22" t="str">
        <f>IF(AND(B30="2000SC", OR(AND(E30='club records'!$J$18, F30&lt;='club records'!$K$18), AND(E30='club records'!$J$19, F30&lt;='club records'!$K$19))), "CR", " ")</f>
        <v xml:space="preserve"> </v>
      </c>
      <c r="AR30" s="22" t="str">
        <f>IF(AND(B30="3000SC", AND(E30='club records'!$J$21, F30&lt;='club records'!$K$21)), "CR", " ")</f>
        <v xml:space="preserve"> </v>
      </c>
      <c r="AS30" s="21" t="str">
        <f>IF(AND(B30="4x100", OR(AND(E30='club records'!$N$1, F30&lt;='club records'!$O$1), AND(E30='club records'!$N$2, F30&lt;='club records'!$O$2), AND(E30='club records'!$N$3, F30&lt;='club records'!$O$3), AND(E30='club records'!$N$4, F30&lt;='club records'!$O$4), AND(E30='club records'!$N$5, F30&lt;='club records'!$O$5))), "CR", " ")</f>
        <v xml:space="preserve"> </v>
      </c>
      <c r="AT30" s="21" t="str">
        <f>IF(AND(B30="4x200", OR(AND(E30='club records'!$N$6, F30&lt;='club records'!$O$6), AND(E30='club records'!$N$7, F30&lt;='club records'!$O$7), AND(E30='club records'!$N$8, F30&lt;='club records'!$O$8), AND(E30='club records'!$N$9, F30&lt;='club records'!$O$9), AND(E30='club records'!$N$10, F30&lt;='club records'!$O$10))), "CR", " ")</f>
        <v xml:space="preserve"> </v>
      </c>
      <c r="AU30" s="21" t="str">
        <f>IF(AND(B30="4x300", OR(AND(E30='club records'!$N$11, F30&lt;='club records'!$O$11), AND(E30='club records'!$N$12, F30&lt;='club records'!$O$12))), "CR", " ")</f>
        <v xml:space="preserve"> </v>
      </c>
      <c r="AV30" s="21" t="str">
        <f>IF(AND(B30="4x400", OR(AND(E30='club records'!$N$13, F30&lt;='club records'!$O$13), AND(E30='club records'!$N$14, F30&lt;='club records'!$O$14), AND(E30='club records'!$N$15, F30&lt;='club records'!$O$15))), "CR", " ")</f>
        <v xml:space="preserve"> </v>
      </c>
      <c r="AW30" s="21" t="str">
        <f>IF(AND(B30="3x800", OR(AND(E30='club records'!$N$16, F30&lt;='club records'!$O$16), AND(E30='club records'!$N$17, F30&lt;='club records'!$O$17), AND(E30='club records'!$N$18, F30&lt;='club records'!$O$18), AND(E30='club records'!$N$19, F30&lt;='club records'!$O$19))), "CR", " ")</f>
        <v xml:space="preserve"> </v>
      </c>
      <c r="AX30" s="21" t="str">
        <f>IF(AND(B30="pentathlon", OR(AND(E30='club records'!$N$21, F30&gt;='club records'!$O$21), AND(E30='club records'!$N$22, F30&gt;='club records'!$O$22), AND(E30='club records'!$N$23, F30&gt;='club records'!$O$23), AND(E30='club records'!$N$24, F30&gt;='club records'!$O$24), AND(E30='club records'!$N$25, F30&gt;='club records'!$O$25))), "CR", " ")</f>
        <v xml:space="preserve"> </v>
      </c>
      <c r="AY30" s="21" t="str">
        <f>IF(AND(B30="heptathlon", OR(AND(E30='club records'!$N$26, F30&gt;='club records'!$O$26), AND(E30='club records'!$N$27, F30&gt;='club records'!$O$27), AND(E30='club records'!$N$28, F30&gt;='club records'!$O$28), )), "CR", " ")</f>
        <v xml:space="preserve"> </v>
      </c>
    </row>
    <row r="31" spans="1:51" ht="15">
      <c r="A31" s="13" t="s">
        <v>102</v>
      </c>
      <c r="B31" s="2" t="s">
        <v>37</v>
      </c>
      <c r="C31" s="2" t="s">
        <v>91</v>
      </c>
      <c r="D31" s="2" t="s">
        <v>283</v>
      </c>
      <c r="E31" s="13" t="s">
        <v>102</v>
      </c>
      <c r="F31" s="14">
        <v>2.12</v>
      </c>
      <c r="G31" s="19">
        <v>39903</v>
      </c>
      <c r="H31" s="2" t="s">
        <v>252</v>
      </c>
      <c r="I31" s="2" t="s">
        <v>253</v>
      </c>
      <c r="J31" s="20" t="str">
        <f t="shared" si="1"/>
        <v/>
      </c>
      <c r="K31" s="21" t="str">
        <f>IF(AND(B31=100, OR(AND(E31='club records'!$B$6, F31&lt;='club records'!$C$6), AND(E31='club records'!$B$7, F31&lt;='club records'!$C$7), AND(E31='club records'!$B$8, F31&lt;='club records'!$C$8), AND(E31='club records'!$B$9, F31&lt;='club records'!$C$9), AND(E31='club records'!$B$10, F31&lt;='club records'!$C$10))),"CR"," ")</f>
        <v xml:space="preserve"> </v>
      </c>
      <c r="L31" s="21" t="str">
        <f>IF(AND(B31=200, OR(AND(E31='club records'!$B$11, F31&lt;='club records'!$C$11), AND(E31='club records'!$B$12, F31&lt;='club records'!$C$12), AND(E31='club records'!$B$13, F31&lt;='club records'!$C$13), AND(E31='club records'!$B$14, F31&lt;='club records'!$C$14), AND(E31='club records'!$B$15, F31&lt;='club records'!$C$15))),"CR"," ")</f>
        <v xml:space="preserve"> </v>
      </c>
      <c r="M31" s="21" t="str">
        <f>IF(AND(B31=300, OR(AND(E31='club records'!$B$16, F31&lt;='club records'!$C$16), AND(E31='club records'!$B$17, F31&lt;='club records'!$C$17))),"CR"," ")</f>
        <v xml:space="preserve"> </v>
      </c>
      <c r="N31" s="21" t="str">
        <f>IF(AND(B31=400, OR(AND(E31='club records'!$B$19, F31&lt;='club records'!$C$19), AND(E31='club records'!$B$20, F31&lt;='club records'!$C$20), AND(E31='club records'!$B$21, F31&lt;='club records'!$C$21))),"CR"," ")</f>
        <v xml:space="preserve"> </v>
      </c>
      <c r="O31" s="21" t="str">
        <f>IF(AND(B31=800, OR(AND(E31='club records'!$B$22, F31&lt;='club records'!$C$22), AND(E31='club records'!$B$23, F31&lt;='club records'!$C$23), AND(E31='club records'!$B$24, F31&lt;='club records'!$C$24), AND(E31='club records'!$B$25, F31&lt;='club records'!$C$25), AND(E31='club records'!$B$26, F31&lt;='club records'!$C$26))),"CR"," ")</f>
        <v xml:space="preserve"> </v>
      </c>
      <c r="P31" s="21" t="str">
        <f>IF(AND(B31=1200, AND(E31='club records'!$B$28, F31&lt;='club records'!$C$28)),"CR"," ")</f>
        <v xml:space="preserve"> </v>
      </c>
      <c r="Q31" s="21" t="str">
        <f>IF(AND(B31=1500, OR(AND(E31='club records'!$B$29, F31&lt;='club records'!$C$29), AND(E31='club records'!$B$30, F31&lt;='club records'!$C$30), AND(E31='club records'!$B$31, F31&lt;='club records'!$C$31), AND(E31='club records'!$B$32, F31&lt;='club records'!$C$32), AND(E31='club records'!$B$33, F31&lt;='club records'!$C$33))),"CR"," ")</f>
        <v xml:space="preserve"> </v>
      </c>
      <c r="R31" s="21" t="str">
        <f>IF(AND(B31="1M", AND(E31='club records'!$B$37,F31&lt;='club records'!$C$37)),"CR"," ")</f>
        <v xml:space="preserve"> </v>
      </c>
      <c r="S31" s="21" t="str">
        <f>IF(AND(B31=3000, OR(AND(E31='club records'!$B$39, F31&lt;='club records'!$C$39), AND(E31='club records'!$B$40, F31&lt;='club records'!$C$40), AND(E31='club records'!$B$41, F31&lt;='club records'!$C$41))),"CR"," ")</f>
        <v xml:space="preserve"> </v>
      </c>
      <c r="T31" s="21" t="str">
        <f>IF(AND(B31=5000, OR(AND(E31='club records'!$B$42, F31&lt;='club records'!$C$42), AND(E31='club records'!$B$43, F31&lt;='club records'!$C$43))),"CR"," ")</f>
        <v xml:space="preserve"> </v>
      </c>
      <c r="U31" s="21" t="str">
        <f>IF(AND(B31=10000, OR(AND(E31='club records'!$B$44, F31&lt;='club records'!$C$44), AND(E31='club records'!$B$45, F31&lt;='club records'!$C$45))),"CR"," ")</f>
        <v xml:space="preserve"> </v>
      </c>
      <c r="V31" s="22" t="str">
        <f>IF(AND(B31="high jump", OR(AND(E31='club records'!$F$1, F31&gt;='club records'!$G$1), AND(E31='club records'!$F$2, F31&gt;='club records'!$G$2), AND(E31='club records'!$F$3, F31&gt;='club records'!$G$3),AND(E31='club records'!$F$4, F31&gt;='club records'!$G$4), AND(E31='club records'!$F$5, F31&gt;='club records'!$G$5))), "CR", " ")</f>
        <v xml:space="preserve"> </v>
      </c>
      <c r="W31" s="22" t="str">
        <f>IF(AND(B31="long jump", OR(AND(E31='club records'!$F$6, F31&gt;='club records'!$G$6), AND(E31='club records'!$F$7, F31&gt;='club records'!$G$7), AND(E31='club records'!$F$8, F31&gt;='club records'!$G$8), AND(E31='club records'!$F$9, F31&gt;='club records'!$G$9), AND(E31='club records'!$F$10, F31&gt;='club records'!$G$10))), "CR", " ")</f>
        <v xml:space="preserve"> </v>
      </c>
      <c r="X31" s="22" t="str">
        <f>IF(AND(B31="triple jump", OR(AND(E31='club records'!$F$11, F31&gt;='club records'!$G$11), AND(E31='club records'!$F$12, F31&gt;='club records'!$G$12), AND(E31='club records'!$F$13, F31&gt;='club records'!$G$13), AND(E31='club records'!$F$14, F31&gt;='club records'!$G$14), AND(E31='club records'!$F$15, F31&gt;='club records'!$G$15))), "CR", " ")</f>
        <v xml:space="preserve"> </v>
      </c>
      <c r="Y31" s="22" t="str">
        <f>IF(AND(B31="pole vault", OR(AND(E31='club records'!$F$16, F31&gt;='club records'!$G$16), AND(E31='club records'!$F$17, F31&gt;='club records'!$G$17), AND(E31='club records'!$F$18, F31&gt;='club records'!$G$18), AND(E31='club records'!$F$19, F31&gt;='club records'!$G$19), AND(E31='club records'!$F$20, F31&gt;='club records'!$G$20))), "CR", " ")</f>
        <v xml:space="preserve"> </v>
      </c>
      <c r="Z31" s="22" t="str">
        <f>IF(AND(B31="discus 0.75", AND(E31='club records'!$F$21, F31&gt;='club records'!$G$21)), "CR", " ")</f>
        <v xml:space="preserve"> </v>
      </c>
      <c r="AA31" s="22" t="str">
        <f>IF(AND(B31="discus 1", OR(AND(E31='club records'!$F$22, F31&gt;='club records'!$G$22), AND(E31='club records'!$F$23, F31&gt;='club records'!$G$23), AND(E31='club records'!$F$24, F31&gt;='club records'!$G$24), AND(E31='club records'!$F$25, F31&gt;='club records'!$G$25))), "CR", " ")</f>
        <v xml:space="preserve"> </v>
      </c>
      <c r="AB31" s="22" t="str">
        <f>IF(AND(B31="hammer 3", OR(AND(E31='club records'!$F$26, F31&gt;='club records'!$G$26), AND(E31='club records'!$F$27, F31&gt;='club records'!$G$27), AND(E31='club records'!$F$28, F31&gt;='club records'!$G$28))), "CR", " ")</f>
        <v xml:space="preserve"> </v>
      </c>
      <c r="AC31" s="22" t="str">
        <f>IF(AND(B31="hammer 4", OR(AND(E31='club records'!$F$29, F31&gt;='club records'!$G$29), AND(E31='club records'!$F$30, F31&gt;='club records'!$G$30))), "CR", " ")</f>
        <v xml:space="preserve"> </v>
      </c>
      <c r="AD31" s="22" t="str">
        <f>IF(AND(B31="javelin 400", AND(E31='club records'!$F$31, F31&gt;='club records'!$G$31)), "CR", " ")</f>
        <v xml:space="preserve"> </v>
      </c>
      <c r="AE31" s="22" t="str">
        <f>IF(AND(B31="javelin 500", OR(AND(E31='club records'!$F$32, F31&gt;='club records'!$G$32), AND(E31='club records'!$F$33, F31&gt;='club records'!$G$33))), "CR", " ")</f>
        <v xml:space="preserve"> </v>
      </c>
      <c r="AF31" s="22" t="str">
        <f>IF(AND(B31="javelin 600", OR(AND(E31='club records'!$F$34, F31&gt;='club records'!$G$34), AND(E31='club records'!$F$35, F31&gt;='club records'!$G$35))), "CR", " ")</f>
        <v xml:space="preserve"> </v>
      </c>
      <c r="AG31" s="22" t="str">
        <f>IF(AND(B31="shot 2.72", AND(E31='club records'!$F$36, F31&gt;='club records'!$G$36)), "CR", " ")</f>
        <v xml:space="preserve"> </v>
      </c>
      <c r="AH31" s="22" t="str">
        <f>IF(AND(B31="shot 3", OR(AND(E31='club records'!$F$37, F31&gt;='club records'!$G$37), AND(E31='club records'!$F$38, F31&gt;='club records'!$G$38))), "CR", " ")</f>
        <v xml:space="preserve"> </v>
      </c>
      <c r="AI31" s="22" t="str">
        <f>IF(AND(B31="shot 4", OR(AND(E31='club records'!$F$39, F31&gt;='club records'!$G$39), AND(E31='club records'!$F$40, F31&gt;='club records'!$G$40))), "CR", " ")</f>
        <v xml:space="preserve"> </v>
      </c>
      <c r="AJ31" s="22" t="str">
        <f>IF(AND(B31="70H", AND(E31='club records'!$J$6, F31&lt;='club records'!$K$6)), "CR", " ")</f>
        <v xml:space="preserve"> </v>
      </c>
      <c r="AK31" s="22" t="str">
        <f>IF(AND(B31="75H", AND(E31='club records'!$J$7, F31&lt;='club records'!$K$7)), "CR", " ")</f>
        <v xml:space="preserve"> </v>
      </c>
      <c r="AL31" s="22" t="str">
        <f>IF(AND(B31="80H", AND(E31='club records'!$J$8, F31&lt;='club records'!$K$8)), "CR", " ")</f>
        <v xml:space="preserve"> </v>
      </c>
      <c r="AM31" s="22" t="str">
        <f>IF(AND(B31="100H", OR(AND(E31='club records'!$J$9, F31&lt;='club records'!$K$9), AND(E31='club records'!$J$10, F31&lt;='club records'!$K$10))), "CR", " ")</f>
        <v xml:space="preserve"> </v>
      </c>
      <c r="AN31" s="22" t="str">
        <f>IF(AND(B31="300H", AND(E31='club records'!$J$11, F31&lt;='club records'!$K$11)), "CR", " ")</f>
        <v xml:space="preserve"> </v>
      </c>
      <c r="AO31" s="22" t="str">
        <f>IF(AND(B31="400H", OR(AND(E31='club records'!$J$12, F31&lt;='club records'!$K$12), AND(E31='club records'!$J$13, F31&lt;='club records'!$K$13), AND(E31='club records'!$J$14, F31&lt;='club records'!$K$14))), "CR", " ")</f>
        <v xml:space="preserve"> </v>
      </c>
      <c r="AP31" s="22" t="str">
        <f>IF(AND(B31="1500SC", OR(AND(E31='club records'!$J$15, F31&lt;='club records'!$K$15), AND(E31='club records'!$J$16, F31&lt;='club records'!$K$16))), "CR", " ")</f>
        <v xml:space="preserve"> </v>
      </c>
      <c r="AQ31" s="22" t="str">
        <f>IF(AND(B31="2000SC", OR(AND(E31='club records'!$J$18, F31&lt;='club records'!$K$18), AND(E31='club records'!$J$19, F31&lt;='club records'!$K$19))), "CR", " ")</f>
        <v xml:space="preserve"> </v>
      </c>
      <c r="AR31" s="22" t="str">
        <f>IF(AND(B31="3000SC", AND(E31='club records'!$J$21, F31&lt;='club records'!$K$21)), "CR", " ")</f>
        <v xml:space="preserve"> </v>
      </c>
      <c r="AS31" s="21" t="str">
        <f>IF(AND(B31="4x100", OR(AND(E31='club records'!$N$1, F31&lt;='club records'!$O$1), AND(E31='club records'!$N$2, F31&lt;='club records'!$O$2), AND(E31='club records'!$N$3, F31&lt;='club records'!$O$3), AND(E31='club records'!$N$4, F31&lt;='club records'!$O$4), AND(E31='club records'!$N$5, F31&lt;='club records'!$O$5))), "CR", " ")</f>
        <v xml:space="preserve"> </v>
      </c>
      <c r="AT31" s="21" t="str">
        <f>IF(AND(B31="4x200", OR(AND(E31='club records'!$N$6, F31&lt;='club records'!$O$6), AND(E31='club records'!$N$7, F31&lt;='club records'!$O$7), AND(E31='club records'!$N$8, F31&lt;='club records'!$O$8), AND(E31='club records'!$N$9, F31&lt;='club records'!$O$9), AND(E31='club records'!$N$10, F31&lt;='club records'!$O$10))), "CR", " ")</f>
        <v xml:space="preserve"> </v>
      </c>
      <c r="AU31" s="21" t="str">
        <f>IF(AND(B31="4x300", OR(AND(E31='club records'!$N$11, F31&lt;='club records'!$O$11), AND(E31='club records'!$N$12, F31&lt;='club records'!$O$12))), "CR", " ")</f>
        <v xml:space="preserve"> </v>
      </c>
      <c r="AV31" s="21" t="str">
        <f>IF(AND(B31="4x400", OR(AND(E31='club records'!$N$13, F31&lt;='club records'!$O$13), AND(E31='club records'!$N$14, F31&lt;='club records'!$O$14), AND(E31='club records'!$N$15, F31&lt;='club records'!$O$15))), "CR", " ")</f>
        <v xml:space="preserve"> </v>
      </c>
      <c r="AW31" s="21" t="str">
        <f>IF(AND(B31="3x800", OR(AND(E31='club records'!$N$16, F31&lt;='club records'!$O$16), AND(E31='club records'!$N$17, F31&lt;='club records'!$O$17), AND(E31='club records'!$N$18, F31&lt;='club records'!$O$18), AND(E31='club records'!$N$19, F31&lt;='club records'!$O$19))), "CR", " ")</f>
        <v xml:space="preserve"> </v>
      </c>
      <c r="AX31" s="21" t="str">
        <f>IF(AND(B31="pentathlon", OR(AND(E31='club records'!$N$21, F31&gt;='club records'!$O$21), AND(E31='club records'!$N$22, F31&gt;='club records'!$O$22), AND(E31='club records'!$N$23, F31&gt;='club records'!$O$23), AND(E31='club records'!$N$24, F31&gt;='club records'!$O$24), AND(E31='club records'!$N$25, F31&gt;='club records'!$O$25))), "CR", " ")</f>
        <v xml:space="preserve"> </v>
      </c>
      <c r="AY31" s="21" t="str">
        <f>IF(AND(B31="heptathlon", OR(AND(E31='club records'!$N$26, F31&gt;='club records'!$O$26), AND(E31='club records'!$N$27, F31&gt;='club records'!$O$27), AND(E31='club records'!$N$28, F31&gt;='club records'!$O$28), )), "CR", " ")</f>
        <v xml:space="preserve"> </v>
      </c>
    </row>
    <row r="32" spans="1:51" ht="15">
      <c r="A32" s="13" t="s">
        <v>102</v>
      </c>
      <c r="B32" s="2" t="s">
        <v>37</v>
      </c>
      <c r="C32" s="2" t="s">
        <v>118</v>
      </c>
      <c r="D32" s="2" t="s">
        <v>256</v>
      </c>
      <c r="E32" s="13" t="s">
        <v>102</v>
      </c>
      <c r="F32" s="14">
        <v>2.13</v>
      </c>
      <c r="G32" s="19">
        <v>39903</v>
      </c>
      <c r="H32" s="2" t="s">
        <v>252</v>
      </c>
      <c r="I32" s="2" t="s">
        <v>253</v>
      </c>
      <c r="J32" s="20" t="str">
        <f t="shared" si="1"/>
        <v/>
      </c>
      <c r="K32" s="21" t="str">
        <f>IF(AND(B32=100, OR(AND(E32='club records'!$B$6, F32&lt;='club records'!$C$6), AND(E32='club records'!$B$7, F32&lt;='club records'!$C$7), AND(E32='club records'!$B$8, F32&lt;='club records'!$C$8), AND(E32='club records'!$B$9, F32&lt;='club records'!$C$9), AND(E32='club records'!$B$10, F32&lt;='club records'!$C$10))),"CR"," ")</f>
        <v xml:space="preserve"> </v>
      </c>
      <c r="L32" s="21" t="str">
        <f>IF(AND(B32=200, OR(AND(E32='club records'!$B$11, F32&lt;='club records'!$C$11), AND(E32='club records'!$B$12, F32&lt;='club records'!$C$12), AND(E32='club records'!$B$13, F32&lt;='club records'!$C$13), AND(E32='club records'!$B$14, F32&lt;='club records'!$C$14), AND(E32='club records'!$B$15, F32&lt;='club records'!$C$15))),"CR"," ")</f>
        <v xml:space="preserve"> </v>
      </c>
      <c r="M32" s="21" t="str">
        <f>IF(AND(B32=300, OR(AND(E32='club records'!$B$16, F32&lt;='club records'!$C$16), AND(E32='club records'!$B$17, F32&lt;='club records'!$C$17))),"CR"," ")</f>
        <v xml:space="preserve"> </v>
      </c>
      <c r="N32" s="21" t="str">
        <f>IF(AND(B32=400, OR(AND(E32='club records'!$B$19, F32&lt;='club records'!$C$19), AND(E32='club records'!$B$20, F32&lt;='club records'!$C$20), AND(E32='club records'!$B$21, F32&lt;='club records'!$C$21))),"CR"," ")</f>
        <v xml:space="preserve"> </v>
      </c>
      <c r="O32" s="21" t="str">
        <f>IF(AND(B32=800, OR(AND(E32='club records'!$B$22, F32&lt;='club records'!$C$22), AND(E32='club records'!$B$23, F32&lt;='club records'!$C$23), AND(E32='club records'!$B$24, F32&lt;='club records'!$C$24), AND(E32='club records'!$B$25, F32&lt;='club records'!$C$25), AND(E32='club records'!$B$26, F32&lt;='club records'!$C$26))),"CR"," ")</f>
        <v xml:space="preserve"> </v>
      </c>
      <c r="P32" s="21" t="str">
        <f>IF(AND(B32=1200, AND(E32='club records'!$B$28, F32&lt;='club records'!$C$28)),"CR"," ")</f>
        <v xml:space="preserve"> </v>
      </c>
      <c r="Q32" s="21" t="str">
        <f>IF(AND(B32=1500, OR(AND(E32='club records'!$B$29, F32&lt;='club records'!$C$29), AND(E32='club records'!$B$30, F32&lt;='club records'!$C$30), AND(E32='club records'!$B$31, F32&lt;='club records'!$C$31), AND(E32='club records'!$B$32, F32&lt;='club records'!$C$32), AND(E32='club records'!$B$33, F32&lt;='club records'!$C$33))),"CR"," ")</f>
        <v xml:space="preserve"> </v>
      </c>
      <c r="R32" s="21" t="str">
        <f>IF(AND(B32="1M", AND(E32='club records'!$B$37,F32&lt;='club records'!$C$37)),"CR"," ")</f>
        <v xml:space="preserve"> </v>
      </c>
      <c r="S32" s="21" t="str">
        <f>IF(AND(B32=3000, OR(AND(E32='club records'!$B$39, F32&lt;='club records'!$C$39), AND(E32='club records'!$B$40, F32&lt;='club records'!$C$40), AND(E32='club records'!$B$41, F32&lt;='club records'!$C$41))),"CR"," ")</f>
        <v xml:space="preserve"> </v>
      </c>
      <c r="T32" s="21" t="str">
        <f>IF(AND(B32=5000, OR(AND(E32='club records'!$B$42, F32&lt;='club records'!$C$42), AND(E32='club records'!$B$43, F32&lt;='club records'!$C$43))),"CR"," ")</f>
        <v xml:space="preserve"> </v>
      </c>
      <c r="U32" s="21" t="str">
        <f>IF(AND(B32=10000, OR(AND(E32='club records'!$B$44, F32&lt;='club records'!$C$44), AND(E32='club records'!$B$45, F32&lt;='club records'!$C$45))),"CR"," ")</f>
        <v xml:space="preserve"> </v>
      </c>
      <c r="V32" s="22" t="str">
        <f>IF(AND(B32="high jump", OR(AND(E32='club records'!$F$1, F32&gt;='club records'!$G$1), AND(E32='club records'!$F$2, F32&gt;='club records'!$G$2), AND(E32='club records'!$F$3, F32&gt;='club records'!$G$3),AND(E32='club records'!$F$4, F32&gt;='club records'!$G$4), AND(E32='club records'!$F$5, F32&gt;='club records'!$G$5))), "CR", " ")</f>
        <v xml:space="preserve"> </v>
      </c>
      <c r="W32" s="22" t="str">
        <f>IF(AND(B32="long jump", OR(AND(E32='club records'!$F$6, F32&gt;='club records'!$G$6), AND(E32='club records'!$F$7, F32&gt;='club records'!$G$7), AND(E32='club records'!$F$8, F32&gt;='club records'!$G$8), AND(E32='club records'!$F$9, F32&gt;='club records'!$G$9), AND(E32='club records'!$F$10, F32&gt;='club records'!$G$10))), "CR", " ")</f>
        <v xml:space="preserve"> </v>
      </c>
      <c r="X32" s="22" t="str">
        <f>IF(AND(B32="triple jump", OR(AND(E32='club records'!$F$11, F32&gt;='club records'!$G$11), AND(E32='club records'!$F$12, F32&gt;='club records'!$G$12), AND(E32='club records'!$F$13, F32&gt;='club records'!$G$13), AND(E32='club records'!$F$14, F32&gt;='club records'!$G$14), AND(E32='club records'!$F$15, F32&gt;='club records'!$G$15))), "CR", " ")</f>
        <v xml:space="preserve"> </v>
      </c>
      <c r="Y32" s="22" t="str">
        <f>IF(AND(B32="pole vault", OR(AND(E32='club records'!$F$16, F32&gt;='club records'!$G$16), AND(E32='club records'!$F$17, F32&gt;='club records'!$G$17), AND(E32='club records'!$F$18, F32&gt;='club records'!$G$18), AND(E32='club records'!$F$19, F32&gt;='club records'!$G$19), AND(E32='club records'!$F$20, F32&gt;='club records'!$G$20))), "CR", " ")</f>
        <v xml:space="preserve"> </v>
      </c>
      <c r="Z32" s="22" t="str">
        <f>IF(AND(B32="discus 0.75", AND(E32='club records'!$F$21, F32&gt;='club records'!$G$21)), "CR", " ")</f>
        <v xml:space="preserve"> </v>
      </c>
      <c r="AA32" s="22" t="str">
        <f>IF(AND(B32="discus 1", OR(AND(E32='club records'!$F$22, F32&gt;='club records'!$G$22), AND(E32='club records'!$F$23, F32&gt;='club records'!$G$23), AND(E32='club records'!$F$24, F32&gt;='club records'!$G$24), AND(E32='club records'!$F$25, F32&gt;='club records'!$G$25))), "CR", " ")</f>
        <v xml:space="preserve"> </v>
      </c>
      <c r="AB32" s="22" t="str">
        <f>IF(AND(B32="hammer 3", OR(AND(E32='club records'!$F$26, F32&gt;='club records'!$G$26), AND(E32='club records'!$F$27, F32&gt;='club records'!$G$27), AND(E32='club records'!$F$28, F32&gt;='club records'!$G$28))), "CR", " ")</f>
        <v xml:space="preserve"> </v>
      </c>
      <c r="AC32" s="22" t="str">
        <f>IF(AND(B32="hammer 4", OR(AND(E32='club records'!$F$29, F32&gt;='club records'!$G$29), AND(E32='club records'!$F$30, F32&gt;='club records'!$G$30))), "CR", " ")</f>
        <v xml:space="preserve"> </v>
      </c>
      <c r="AD32" s="22" t="str">
        <f>IF(AND(B32="javelin 400", AND(E32='club records'!$F$31, F32&gt;='club records'!$G$31)), "CR", " ")</f>
        <v xml:space="preserve"> </v>
      </c>
      <c r="AE32" s="22" t="str">
        <f>IF(AND(B32="javelin 500", OR(AND(E32='club records'!$F$32, F32&gt;='club records'!$G$32), AND(E32='club records'!$F$33, F32&gt;='club records'!$G$33))), "CR", " ")</f>
        <v xml:space="preserve"> </v>
      </c>
      <c r="AF32" s="22" t="str">
        <f>IF(AND(B32="javelin 600", OR(AND(E32='club records'!$F$34, F32&gt;='club records'!$G$34), AND(E32='club records'!$F$35, F32&gt;='club records'!$G$35))), "CR", " ")</f>
        <v xml:space="preserve"> </v>
      </c>
      <c r="AG32" s="22" t="str">
        <f>IF(AND(B32="shot 2.72", AND(E32='club records'!$F$36, F32&gt;='club records'!$G$36)), "CR", " ")</f>
        <v xml:space="preserve"> </v>
      </c>
      <c r="AH32" s="22" t="str">
        <f>IF(AND(B32="shot 3", OR(AND(E32='club records'!$F$37, F32&gt;='club records'!$G$37), AND(E32='club records'!$F$38, F32&gt;='club records'!$G$38))), "CR", " ")</f>
        <v xml:space="preserve"> </v>
      </c>
      <c r="AI32" s="22" t="str">
        <f>IF(AND(B32="shot 4", OR(AND(E32='club records'!$F$39, F32&gt;='club records'!$G$39), AND(E32='club records'!$F$40, F32&gt;='club records'!$G$40))), "CR", " ")</f>
        <v xml:space="preserve"> </v>
      </c>
      <c r="AJ32" s="22" t="str">
        <f>IF(AND(B32="70H", AND(E32='club records'!$J$6, F32&lt;='club records'!$K$6)), "CR", " ")</f>
        <v xml:space="preserve"> </v>
      </c>
      <c r="AK32" s="22" t="str">
        <f>IF(AND(B32="75H", AND(E32='club records'!$J$7, F32&lt;='club records'!$K$7)), "CR", " ")</f>
        <v xml:space="preserve"> </v>
      </c>
      <c r="AL32" s="22" t="str">
        <f>IF(AND(B32="80H", AND(E32='club records'!$J$8, F32&lt;='club records'!$K$8)), "CR", " ")</f>
        <v xml:space="preserve"> </v>
      </c>
      <c r="AM32" s="22" t="str">
        <f>IF(AND(B32="100H", OR(AND(E32='club records'!$J$9, F32&lt;='club records'!$K$9), AND(E32='club records'!$J$10, F32&lt;='club records'!$K$10))), "CR", " ")</f>
        <v xml:space="preserve"> </v>
      </c>
      <c r="AN32" s="22" t="str">
        <f>IF(AND(B32="300H", AND(E32='club records'!$J$11, F32&lt;='club records'!$K$11)), "CR", " ")</f>
        <v xml:space="preserve"> </v>
      </c>
      <c r="AO32" s="22" t="str">
        <f>IF(AND(B32="400H", OR(AND(E32='club records'!$J$12, F32&lt;='club records'!$K$12), AND(E32='club records'!$J$13, F32&lt;='club records'!$K$13), AND(E32='club records'!$J$14, F32&lt;='club records'!$K$14))), "CR", " ")</f>
        <v xml:space="preserve"> </v>
      </c>
      <c r="AP32" s="22" t="str">
        <f>IF(AND(B32="1500SC", OR(AND(E32='club records'!$J$15, F32&lt;='club records'!$K$15), AND(E32='club records'!$J$16, F32&lt;='club records'!$K$16))), "CR", " ")</f>
        <v xml:space="preserve"> </v>
      </c>
      <c r="AQ32" s="22" t="str">
        <f>IF(AND(B32="2000SC", OR(AND(E32='club records'!$J$18, F32&lt;='club records'!$K$18), AND(E32='club records'!$J$19, F32&lt;='club records'!$K$19))), "CR", " ")</f>
        <v xml:space="preserve"> </v>
      </c>
      <c r="AR32" s="22" t="str">
        <f>IF(AND(B32="3000SC", AND(E32='club records'!$J$21, F32&lt;='club records'!$K$21)), "CR", " ")</f>
        <v xml:space="preserve"> </v>
      </c>
      <c r="AS32" s="21" t="str">
        <f>IF(AND(B32="4x100", OR(AND(E32='club records'!$N$1, F32&lt;='club records'!$O$1), AND(E32='club records'!$N$2, F32&lt;='club records'!$O$2), AND(E32='club records'!$N$3, F32&lt;='club records'!$O$3), AND(E32='club records'!$N$4, F32&lt;='club records'!$O$4), AND(E32='club records'!$N$5, F32&lt;='club records'!$O$5))), "CR", " ")</f>
        <v xml:space="preserve"> </v>
      </c>
      <c r="AT32" s="21" t="str">
        <f>IF(AND(B32="4x200", OR(AND(E32='club records'!$N$6, F32&lt;='club records'!$O$6), AND(E32='club records'!$N$7, F32&lt;='club records'!$O$7), AND(E32='club records'!$N$8, F32&lt;='club records'!$O$8), AND(E32='club records'!$N$9, F32&lt;='club records'!$O$9), AND(E32='club records'!$N$10, F32&lt;='club records'!$O$10))), "CR", " ")</f>
        <v xml:space="preserve"> </v>
      </c>
      <c r="AU32" s="21" t="str">
        <f>IF(AND(B32="4x300", OR(AND(E32='club records'!$N$11, F32&lt;='club records'!$O$11), AND(E32='club records'!$N$12, F32&lt;='club records'!$O$12))), "CR", " ")</f>
        <v xml:space="preserve"> </v>
      </c>
      <c r="AV32" s="21" t="str">
        <f>IF(AND(B32="4x400", OR(AND(E32='club records'!$N$13, F32&lt;='club records'!$O$13), AND(E32='club records'!$N$14, F32&lt;='club records'!$O$14), AND(E32='club records'!$N$15, F32&lt;='club records'!$O$15))), "CR", " ")</f>
        <v xml:space="preserve"> </v>
      </c>
      <c r="AW32" s="21" t="str">
        <f>IF(AND(B32="3x800", OR(AND(E32='club records'!$N$16, F32&lt;='club records'!$O$16), AND(E32='club records'!$N$17, F32&lt;='club records'!$O$17), AND(E32='club records'!$N$18, F32&lt;='club records'!$O$18), AND(E32='club records'!$N$19, F32&lt;='club records'!$O$19))), "CR", " ")</f>
        <v xml:space="preserve"> </v>
      </c>
      <c r="AX32" s="21" t="str">
        <f>IF(AND(B32="pentathlon", OR(AND(E32='club records'!$N$21, F32&gt;='club records'!$O$21), AND(E32='club records'!$N$22, F32&gt;='club records'!$O$22), AND(E32='club records'!$N$23, F32&gt;='club records'!$O$23), AND(E32='club records'!$N$24, F32&gt;='club records'!$O$24), AND(E32='club records'!$N$25, F32&gt;='club records'!$O$25))), "CR", " ")</f>
        <v xml:space="preserve"> </v>
      </c>
      <c r="AY32" s="21" t="str">
        <f>IF(AND(B32="heptathlon", OR(AND(E32='club records'!$N$26, F32&gt;='club records'!$O$26), AND(E32='club records'!$N$27, F32&gt;='club records'!$O$27), AND(E32='club records'!$N$28, F32&gt;='club records'!$O$28), )), "CR", " ")</f>
        <v xml:space="preserve"> </v>
      </c>
    </row>
    <row r="33" spans="1:51" ht="15">
      <c r="A33" s="13" t="s">
        <v>102</v>
      </c>
      <c r="B33" s="2" t="s">
        <v>37</v>
      </c>
      <c r="C33" s="2" t="s">
        <v>100</v>
      </c>
      <c r="D33" s="2" t="s">
        <v>257</v>
      </c>
      <c r="E33" s="13" t="s">
        <v>102</v>
      </c>
      <c r="F33" s="14">
        <v>2.69</v>
      </c>
      <c r="G33" s="19">
        <v>43603</v>
      </c>
      <c r="H33" s="2" t="s">
        <v>289</v>
      </c>
      <c r="I33" s="2" t="s">
        <v>325</v>
      </c>
      <c r="J33" s="20" t="str">
        <f t="shared" si="1"/>
        <v/>
      </c>
      <c r="K33" s="21" t="str">
        <f>IF(AND(B33=100, OR(AND(E33='club records'!$B$6, F33&lt;='club records'!$C$6), AND(E33='club records'!$B$7, F33&lt;='club records'!$C$7), AND(E33='club records'!$B$8, F33&lt;='club records'!$C$8), AND(E33='club records'!$B$9, F33&lt;='club records'!$C$9), AND(E33='club records'!$B$10, F33&lt;='club records'!$C$10))),"CR"," ")</f>
        <v xml:space="preserve"> </v>
      </c>
      <c r="L33" s="21" t="str">
        <f>IF(AND(B33=200, OR(AND(E33='club records'!$B$11, F33&lt;='club records'!$C$11), AND(E33='club records'!$B$12, F33&lt;='club records'!$C$12), AND(E33='club records'!$B$13, F33&lt;='club records'!$C$13), AND(E33='club records'!$B$14, F33&lt;='club records'!$C$14), AND(E33='club records'!$B$15, F33&lt;='club records'!$C$15))),"CR"," ")</f>
        <v xml:space="preserve"> </v>
      </c>
      <c r="M33" s="21" t="str">
        <f>IF(AND(B33=300, OR(AND(E33='club records'!$B$16, F33&lt;='club records'!$C$16), AND(E33='club records'!$B$17, F33&lt;='club records'!$C$17))),"CR"," ")</f>
        <v xml:space="preserve"> </v>
      </c>
      <c r="N33" s="21" t="str">
        <f>IF(AND(B33=400, OR(AND(E33='club records'!$B$19, F33&lt;='club records'!$C$19), AND(E33='club records'!$B$20, F33&lt;='club records'!$C$20), AND(E33='club records'!$B$21, F33&lt;='club records'!$C$21))),"CR"," ")</f>
        <v xml:space="preserve"> </v>
      </c>
      <c r="O33" s="21" t="str">
        <f>IF(AND(B33=800, OR(AND(E33='club records'!$B$22, F33&lt;='club records'!$C$22), AND(E33='club records'!$B$23, F33&lt;='club records'!$C$23), AND(E33='club records'!$B$24, F33&lt;='club records'!$C$24), AND(E33='club records'!$B$25, F33&lt;='club records'!$C$25), AND(E33='club records'!$B$26, F33&lt;='club records'!$C$26))),"CR"," ")</f>
        <v xml:space="preserve"> </v>
      </c>
      <c r="P33" s="21" t="str">
        <f>IF(AND(B33=1200, AND(E33='club records'!$B$28, F33&lt;='club records'!$C$28)),"CR"," ")</f>
        <v xml:space="preserve"> </v>
      </c>
      <c r="Q33" s="21" t="str">
        <f>IF(AND(B33=1500, OR(AND(E33='club records'!$B$29, F33&lt;='club records'!$C$29), AND(E33='club records'!$B$30, F33&lt;='club records'!$C$30), AND(E33='club records'!$B$31, F33&lt;='club records'!$C$31), AND(E33='club records'!$B$32, F33&lt;='club records'!$C$32), AND(E33='club records'!$B$33, F33&lt;='club records'!$C$33))),"CR"," ")</f>
        <v xml:space="preserve"> </v>
      </c>
      <c r="R33" s="21" t="str">
        <f>IF(AND(B33="1M", AND(E33='club records'!$B$37,F33&lt;='club records'!$C$37)),"CR"," ")</f>
        <v xml:space="preserve"> </v>
      </c>
      <c r="S33" s="21" t="str">
        <f>IF(AND(B33=3000, OR(AND(E33='club records'!$B$39, F33&lt;='club records'!$C$39), AND(E33='club records'!$B$40, F33&lt;='club records'!$C$40), AND(E33='club records'!$B$41, F33&lt;='club records'!$C$41))),"CR"," ")</f>
        <v xml:space="preserve"> </v>
      </c>
      <c r="T33" s="21" t="str">
        <f>IF(AND(B33=5000, OR(AND(E33='club records'!$B$42, F33&lt;='club records'!$C$42), AND(E33='club records'!$B$43, F33&lt;='club records'!$C$43))),"CR"," ")</f>
        <v xml:space="preserve"> </v>
      </c>
      <c r="U33" s="21" t="str">
        <f>IF(AND(B33=10000, OR(AND(E33='club records'!$B$44, F33&lt;='club records'!$C$44), AND(E33='club records'!$B$45, F33&lt;='club records'!$C$45))),"CR"," ")</f>
        <v xml:space="preserve"> </v>
      </c>
      <c r="V33" s="22" t="str">
        <f>IF(AND(B33="high jump", OR(AND(E33='club records'!$F$1, F33&gt;='club records'!$G$1), AND(E33='club records'!$F$2, F33&gt;='club records'!$G$2), AND(E33='club records'!$F$3, F33&gt;='club records'!$G$3),AND(E33='club records'!$F$4, F33&gt;='club records'!$G$4), AND(E33='club records'!$F$5, F33&gt;='club records'!$G$5))), "CR", " ")</f>
        <v xml:space="preserve"> </v>
      </c>
      <c r="W33" s="22" t="str">
        <f>IF(AND(B33="long jump", OR(AND(E33='club records'!$F$6, F33&gt;='club records'!$G$6), AND(E33='club records'!$F$7, F33&gt;='club records'!$G$7), AND(E33='club records'!$F$8, F33&gt;='club records'!$G$8), AND(E33='club records'!$F$9, F33&gt;='club records'!$G$9), AND(E33='club records'!$F$10, F33&gt;='club records'!$G$10))), "CR", " ")</f>
        <v xml:space="preserve"> </v>
      </c>
      <c r="X33" s="22" t="str">
        <f>IF(AND(B33="triple jump", OR(AND(E33='club records'!$F$11, F33&gt;='club records'!$G$11), AND(E33='club records'!$F$12, F33&gt;='club records'!$G$12), AND(E33='club records'!$F$13, F33&gt;='club records'!$G$13), AND(E33='club records'!$F$14, F33&gt;='club records'!$G$14), AND(E33='club records'!$F$15, F33&gt;='club records'!$G$15))), "CR", " ")</f>
        <v xml:space="preserve"> </v>
      </c>
      <c r="Y33" s="22" t="str">
        <f>IF(AND(B33="pole vault", OR(AND(E33='club records'!$F$16, F33&gt;='club records'!$G$16), AND(E33='club records'!$F$17, F33&gt;='club records'!$G$17), AND(E33='club records'!$F$18, F33&gt;='club records'!$G$18), AND(E33='club records'!$F$19, F33&gt;='club records'!$G$19), AND(E33='club records'!$F$20, F33&gt;='club records'!$G$20))), "CR", " ")</f>
        <v xml:space="preserve"> </v>
      </c>
      <c r="Z33" s="22" t="str">
        <f>IF(AND(B33="discus 0.75", AND(E33='club records'!$F$21, F33&gt;='club records'!$G$21)), "CR", " ")</f>
        <v xml:space="preserve"> </v>
      </c>
      <c r="AA33" s="22" t="str">
        <f>IF(AND(B33="discus 1", OR(AND(E33='club records'!$F$22, F33&gt;='club records'!$G$22), AND(E33='club records'!$F$23, F33&gt;='club records'!$G$23), AND(E33='club records'!$F$24, F33&gt;='club records'!$G$24), AND(E33='club records'!$F$25, F33&gt;='club records'!$G$25))), "CR", " ")</f>
        <v xml:space="preserve"> </v>
      </c>
      <c r="AB33" s="22" t="str">
        <f>IF(AND(B33="hammer 3", OR(AND(E33='club records'!$F$26, F33&gt;='club records'!$G$26), AND(E33='club records'!$F$27, F33&gt;='club records'!$G$27), AND(E33='club records'!$F$28, F33&gt;='club records'!$G$28))), "CR", " ")</f>
        <v xml:space="preserve"> </v>
      </c>
      <c r="AC33" s="22" t="str">
        <f>IF(AND(B33="hammer 4", OR(AND(E33='club records'!$F$29, F33&gt;='club records'!$G$29), AND(E33='club records'!$F$30, F33&gt;='club records'!$G$30))), "CR", " ")</f>
        <v xml:space="preserve"> </v>
      </c>
      <c r="AD33" s="22" t="str">
        <f>IF(AND(B33="javelin 400", AND(E33='club records'!$F$31, F33&gt;='club records'!$G$31)), "CR", " ")</f>
        <v xml:space="preserve"> </v>
      </c>
      <c r="AE33" s="22" t="str">
        <f>IF(AND(B33="javelin 500", OR(AND(E33='club records'!$F$32, F33&gt;='club records'!$G$32), AND(E33='club records'!$F$33, F33&gt;='club records'!$G$33))), "CR", " ")</f>
        <v xml:space="preserve"> </v>
      </c>
      <c r="AF33" s="22" t="str">
        <f>IF(AND(B33="javelin 600", OR(AND(E33='club records'!$F$34, F33&gt;='club records'!$G$34), AND(E33='club records'!$F$35, F33&gt;='club records'!$G$35))), "CR", " ")</f>
        <v xml:space="preserve"> </v>
      </c>
      <c r="AG33" s="22" t="str">
        <f>IF(AND(B33="shot 2.72", AND(E33='club records'!$F$36, F33&gt;='club records'!$G$36)), "CR", " ")</f>
        <v xml:space="preserve"> </v>
      </c>
      <c r="AH33" s="22" t="str">
        <f>IF(AND(B33="shot 3", OR(AND(E33='club records'!$F$37, F33&gt;='club records'!$G$37), AND(E33='club records'!$F$38, F33&gt;='club records'!$G$38))), "CR", " ")</f>
        <v xml:space="preserve"> </v>
      </c>
      <c r="AI33" s="22" t="str">
        <f>IF(AND(B33="shot 4", OR(AND(E33='club records'!$F$39, F33&gt;='club records'!$G$39), AND(E33='club records'!$F$40, F33&gt;='club records'!$G$40))), "CR", " ")</f>
        <v xml:space="preserve"> </v>
      </c>
      <c r="AJ33" s="22" t="str">
        <f>IF(AND(B33="70H", AND(E33='club records'!$J$6, F33&lt;='club records'!$K$6)), "CR", " ")</f>
        <v xml:space="preserve"> </v>
      </c>
      <c r="AK33" s="22" t="str">
        <f>IF(AND(B33="75H", AND(E33='club records'!$J$7, F33&lt;='club records'!$K$7)), "CR", " ")</f>
        <v xml:space="preserve"> </v>
      </c>
      <c r="AL33" s="22" t="str">
        <f>IF(AND(B33="80H", AND(E33='club records'!$J$8, F33&lt;='club records'!$K$8)), "CR", " ")</f>
        <v xml:space="preserve"> </v>
      </c>
      <c r="AM33" s="22" t="str">
        <f>IF(AND(B33="100H", OR(AND(E33='club records'!$J$9, F33&lt;='club records'!$K$9), AND(E33='club records'!$J$10, F33&lt;='club records'!$K$10))), "CR", " ")</f>
        <v xml:space="preserve"> </v>
      </c>
      <c r="AN33" s="22" t="str">
        <f>IF(AND(B33="300H", AND(E33='club records'!$J$11, F33&lt;='club records'!$K$11)), "CR", " ")</f>
        <v xml:space="preserve"> </v>
      </c>
      <c r="AO33" s="22" t="str">
        <f>IF(AND(B33="400H", OR(AND(E33='club records'!$J$12, F33&lt;='club records'!$K$12), AND(E33='club records'!$J$13, F33&lt;='club records'!$K$13), AND(E33='club records'!$J$14, F33&lt;='club records'!$K$14))), "CR", " ")</f>
        <v xml:space="preserve"> </v>
      </c>
      <c r="AP33" s="22" t="str">
        <f>IF(AND(B33="1500SC", OR(AND(E33='club records'!$J$15, F33&lt;='club records'!$K$15), AND(E33='club records'!$J$16, F33&lt;='club records'!$K$16))), "CR", " ")</f>
        <v xml:space="preserve"> </v>
      </c>
      <c r="AQ33" s="22" t="str">
        <f>IF(AND(B33="2000SC", OR(AND(E33='club records'!$J$18, F33&lt;='club records'!$K$18), AND(E33='club records'!$J$19, F33&lt;='club records'!$K$19))), "CR", " ")</f>
        <v xml:space="preserve"> </v>
      </c>
      <c r="AR33" s="22" t="str">
        <f>IF(AND(B33="3000SC", AND(E33='club records'!$J$21, F33&lt;='club records'!$K$21)), "CR", " ")</f>
        <v xml:space="preserve"> </v>
      </c>
      <c r="AS33" s="21" t="str">
        <f>IF(AND(B33="4x100", OR(AND(E33='club records'!$N$1, F33&lt;='club records'!$O$1), AND(E33='club records'!$N$2, F33&lt;='club records'!$O$2), AND(E33='club records'!$N$3, F33&lt;='club records'!$O$3), AND(E33='club records'!$N$4, F33&lt;='club records'!$O$4), AND(E33='club records'!$N$5, F33&lt;='club records'!$O$5))), "CR", " ")</f>
        <v xml:space="preserve"> </v>
      </c>
      <c r="AT33" s="21" t="str">
        <f>IF(AND(B33="4x200", OR(AND(E33='club records'!$N$6, F33&lt;='club records'!$O$6), AND(E33='club records'!$N$7, F33&lt;='club records'!$O$7), AND(E33='club records'!$N$8, F33&lt;='club records'!$O$8), AND(E33='club records'!$N$9, F33&lt;='club records'!$O$9), AND(E33='club records'!$N$10, F33&lt;='club records'!$O$10))), "CR", " ")</f>
        <v xml:space="preserve"> </v>
      </c>
      <c r="AU33" s="21" t="str">
        <f>IF(AND(B33="4x300", OR(AND(E33='club records'!$N$11, F33&lt;='club records'!$O$11), AND(E33='club records'!$N$12, F33&lt;='club records'!$O$12))), "CR", " ")</f>
        <v xml:space="preserve"> </v>
      </c>
      <c r="AV33" s="21" t="str">
        <f>IF(AND(B33="4x400", OR(AND(E33='club records'!$N$13, F33&lt;='club records'!$O$13), AND(E33='club records'!$N$14, F33&lt;='club records'!$O$14), AND(E33='club records'!$N$15, F33&lt;='club records'!$O$15))), "CR", " ")</f>
        <v xml:space="preserve"> </v>
      </c>
      <c r="AW33" s="21" t="str">
        <f>IF(AND(B33="3x800", OR(AND(E33='club records'!$N$16, F33&lt;='club records'!$O$16), AND(E33='club records'!$N$17, F33&lt;='club records'!$O$17), AND(E33='club records'!$N$18, F33&lt;='club records'!$O$18), AND(E33='club records'!$N$19, F33&lt;='club records'!$O$19))), "CR", " ")</f>
        <v xml:space="preserve"> </v>
      </c>
      <c r="AX33" s="21" t="str">
        <f>IF(AND(B33="pentathlon", OR(AND(E33='club records'!$N$21, F33&gt;='club records'!$O$21), AND(E33='club records'!$N$22, F33&gt;='club records'!$O$22), AND(E33='club records'!$N$23, F33&gt;='club records'!$O$23), AND(E33='club records'!$N$24, F33&gt;='club records'!$O$24), AND(E33='club records'!$N$25, F33&gt;='club records'!$O$25))), "CR", " ")</f>
        <v xml:space="preserve"> </v>
      </c>
      <c r="AY33" s="21" t="str">
        <f>IF(AND(B33="heptathlon", OR(AND(E33='club records'!$N$26, F33&gt;='club records'!$O$26), AND(E33='club records'!$N$27, F33&gt;='club records'!$O$27), AND(E33='club records'!$N$28, F33&gt;='club records'!$O$28), )), "CR", " ")</f>
        <v xml:space="preserve"> </v>
      </c>
    </row>
    <row r="34" spans="1:51" ht="15">
      <c r="A34" s="13" t="s">
        <v>102</v>
      </c>
      <c r="B34" s="2" t="s">
        <v>37</v>
      </c>
      <c r="C34" s="2" t="s">
        <v>171</v>
      </c>
      <c r="D34" s="2" t="s">
        <v>315</v>
      </c>
      <c r="E34" s="13" t="s">
        <v>102</v>
      </c>
      <c r="F34" s="14">
        <v>3</v>
      </c>
      <c r="G34" s="19">
        <v>43603</v>
      </c>
      <c r="H34" s="2" t="s">
        <v>289</v>
      </c>
      <c r="I34" s="2" t="s">
        <v>325</v>
      </c>
      <c r="J34" s="20" t="str">
        <f t="shared" si="1"/>
        <v/>
      </c>
      <c r="K34" s="21" t="str">
        <f>IF(AND(B34=100, OR(AND(E34='club records'!$B$6, F34&lt;='club records'!$C$6), AND(E34='club records'!$B$7, F34&lt;='club records'!$C$7), AND(E34='club records'!$B$8, F34&lt;='club records'!$C$8), AND(E34='club records'!$B$9, F34&lt;='club records'!$C$9), AND(E34='club records'!$B$10, F34&lt;='club records'!$C$10))),"CR"," ")</f>
        <v xml:space="preserve"> </v>
      </c>
      <c r="L34" s="21" t="str">
        <f>IF(AND(B34=200, OR(AND(E34='club records'!$B$11, F34&lt;='club records'!$C$11), AND(E34='club records'!$B$12, F34&lt;='club records'!$C$12), AND(E34='club records'!$B$13, F34&lt;='club records'!$C$13), AND(E34='club records'!$B$14, F34&lt;='club records'!$C$14), AND(E34='club records'!$B$15, F34&lt;='club records'!$C$15))),"CR"," ")</f>
        <v xml:space="preserve"> </v>
      </c>
      <c r="M34" s="21" t="str">
        <f>IF(AND(B34=300, OR(AND(E34='club records'!$B$16, F34&lt;='club records'!$C$16), AND(E34='club records'!$B$17, F34&lt;='club records'!$C$17))),"CR"," ")</f>
        <v xml:space="preserve"> </v>
      </c>
      <c r="N34" s="21" t="str">
        <f>IF(AND(B34=400, OR(AND(E34='club records'!$B$19, F34&lt;='club records'!$C$19), AND(E34='club records'!$B$20, F34&lt;='club records'!$C$20), AND(E34='club records'!$B$21, F34&lt;='club records'!$C$21))),"CR"," ")</f>
        <v xml:space="preserve"> </v>
      </c>
      <c r="O34" s="21" t="str">
        <f>IF(AND(B34=800, OR(AND(E34='club records'!$B$22, F34&lt;='club records'!$C$22), AND(E34='club records'!$B$23, F34&lt;='club records'!$C$23), AND(E34='club records'!$B$24, F34&lt;='club records'!$C$24), AND(E34='club records'!$B$25, F34&lt;='club records'!$C$25), AND(E34='club records'!$B$26, F34&lt;='club records'!$C$26))),"CR"," ")</f>
        <v xml:space="preserve"> </v>
      </c>
      <c r="P34" s="21" t="str">
        <f>IF(AND(B34=1200, AND(E34='club records'!$B$28, F34&lt;='club records'!$C$28)),"CR"," ")</f>
        <v xml:space="preserve"> </v>
      </c>
      <c r="Q34" s="21" t="str">
        <f>IF(AND(B34=1500, OR(AND(E34='club records'!$B$29, F34&lt;='club records'!$C$29), AND(E34='club records'!$B$30, F34&lt;='club records'!$C$30), AND(E34='club records'!$B$31, F34&lt;='club records'!$C$31), AND(E34='club records'!$B$32, F34&lt;='club records'!$C$32), AND(E34='club records'!$B$33, F34&lt;='club records'!$C$33))),"CR"," ")</f>
        <v xml:space="preserve"> </v>
      </c>
      <c r="R34" s="21" t="str">
        <f>IF(AND(B34="1M", AND(E34='club records'!$B$37,F34&lt;='club records'!$C$37)),"CR"," ")</f>
        <v xml:space="preserve"> </v>
      </c>
      <c r="S34" s="21" t="str">
        <f>IF(AND(B34=3000, OR(AND(E34='club records'!$B$39, F34&lt;='club records'!$C$39), AND(E34='club records'!$B$40, F34&lt;='club records'!$C$40), AND(E34='club records'!$B$41, F34&lt;='club records'!$C$41))),"CR"," ")</f>
        <v xml:space="preserve"> </v>
      </c>
      <c r="T34" s="21" t="str">
        <f>IF(AND(B34=5000, OR(AND(E34='club records'!$B$42, F34&lt;='club records'!$C$42), AND(E34='club records'!$B$43, F34&lt;='club records'!$C$43))),"CR"," ")</f>
        <v xml:space="preserve"> </v>
      </c>
      <c r="U34" s="21" t="str">
        <f>IF(AND(B34=10000, OR(AND(E34='club records'!$B$44, F34&lt;='club records'!$C$44), AND(E34='club records'!$B$45, F34&lt;='club records'!$C$45))),"CR"," ")</f>
        <v xml:space="preserve"> </v>
      </c>
      <c r="V34" s="22" t="str">
        <f>IF(AND(B34="high jump", OR(AND(E34='club records'!$F$1, F34&gt;='club records'!$G$1), AND(E34='club records'!$F$2, F34&gt;='club records'!$G$2), AND(E34='club records'!$F$3, F34&gt;='club records'!$G$3),AND(E34='club records'!$F$4, F34&gt;='club records'!$G$4), AND(E34='club records'!$F$5, F34&gt;='club records'!$G$5))), "CR", " ")</f>
        <v xml:space="preserve"> </v>
      </c>
      <c r="W34" s="22" t="str">
        <f>IF(AND(B34="long jump", OR(AND(E34='club records'!$F$6, F34&gt;='club records'!$G$6), AND(E34='club records'!$F$7, F34&gt;='club records'!$G$7), AND(E34='club records'!$F$8, F34&gt;='club records'!$G$8), AND(E34='club records'!$F$9, F34&gt;='club records'!$G$9), AND(E34='club records'!$F$10, F34&gt;='club records'!$G$10))), "CR", " ")</f>
        <v xml:space="preserve"> </v>
      </c>
      <c r="X34" s="22" t="str">
        <f>IF(AND(B34="triple jump", OR(AND(E34='club records'!$F$11, F34&gt;='club records'!$G$11), AND(E34='club records'!$F$12, F34&gt;='club records'!$G$12), AND(E34='club records'!$F$13, F34&gt;='club records'!$G$13), AND(E34='club records'!$F$14, F34&gt;='club records'!$G$14), AND(E34='club records'!$F$15, F34&gt;='club records'!$G$15))), "CR", " ")</f>
        <v xml:space="preserve"> </v>
      </c>
      <c r="Y34" s="22" t="str">
        <f>IF(AND(B34="pole vault", OR(AND(E34='club records'!$F$16, F34&gt;='club records'!$G$16), AND(E34='club records'!$F$17, F34&gt;='club records'!$G$17), AND(E34='club records'!$F$18, F34&gt;='club records'!$G$18), AND(E34='club records'!$F$19, F34&gt;='club records'!$G$19), AND(E34='club records'!$F$20, F34&gt;='club records'!$G$20))), "CR", " ")</f>
        <v xml:space="preserve"> </v>
      </c>
      <c r="Z34" s="22" t="str">
        <f>IF(AND(B34="discus 0.75", AND(E34='club records'!$F$21, F34&gt;='club records'!$G$21)), "CR", " ")</f>
        <v xml:space="preserve"> </v>
      </c>
      <c r="AA34" s="22" t="str">
        <f>IF(AND(B34="discus 1", OR(AND(E34='club records'!$F$22, F34&gt;='club records'!$G$22), AND(E34='club records'!$F$23, F34&gt;='club records'!$G$23), AND(E34='club records'!$F$24, F34&gt;='club records'!$G$24), AND(E34='club records'!$F$25, F34&gt;='club records'!$G$25))), "CR", " ")</f>
        <v xml:space="preserve"> </v>
      </c>
      <c r="AB34" s="22" t="str">
        <f>IF(AND(B34="hammer 3", OR(AND(E34='club records'!$F$26, F34&gt;='club records'!$G$26), AND(E34='club records'!$F$27, F34&gt;='club records'!$G$27), AND(E34='club records'!$F$28, F34&gt;='club records'!$G$28))), "CR", " ")</f>
        <v xml:space="preserve"> </v>
      </c>
      <c r="AC34" s="22" t="str">
        <f>IF(AND(B34="hammer 4", OR(AND(E34='club records'!$F$29, F34&gt;='club records'!$G$29), AND(E34='club records'!$F$30, F34&gt;='club records'!$G$30))), "CR", " ")</f>
        <v xml:space="preserve"> </v>
      </c>
      <c r="AD34" s="22" t="str">
        <f>IF(AND(B34="javelin 400", AND(E34='club records'!$F$31, F34&gt;='club records'!$G$31)), "CR", " ")</f>
        <v xml:space="preserve"> </v>
      </c>
      <c r="AE34" s="22" t="str">
        <f>IF(AND(B34="javelin 500", OR(AND(E34='club records'!$F$32, F34&gt;='club records'!$G$32), AND(E34='club records'!$F$33, F34&gt;='club records'!$G$33))), "CR", " ")</f>
        <v xml:space="preserve"> </v>
      </c>
      <c r="AF34" s="22" t="str">
        <f>IF(AND(B34="javelin 600", OR(AND(E34='club records'!$F$34, F34&gt;='club records'!$G$34), AND(E34='club records'!$F$35, F34&gt;='club records'!$G$35))), "CR", " ")</f>
        <v xml:space="preserve"> </v>
      </c>
      <c r="AG34" s="22" t="str">
        <f>IF(AND(B34="shot 2.72", AND(E34='club records'!$F$36, F34&gt;='club records'!$G$36)), "CR", " ")</f>
        <v xml:space="preserve"> </v>
      </c>
      <c r="AH34" s="22" t="str">
        <f>IF(AND(B34="shot 3", OR(AND(E34='club records'!$F$37, F34&gt;='club records'!$G$37), AND(E34='club records'!$F$38, F34&gt;='club records'!$G$38))), "CR", " ")</f>
        <v xml:space="preserve"> </v>
      </c>
      <c r="AI34" s="22" t="str">
        <f>IF(AND(B34="shot 4", OR(AND(E34='club records'!$F$39, F34&gt;='club records'!$G$39), AND(E34='club records'!$F$40, F34&gt;='club records'!$G$40))), "CR", " ")</f>
        <v xml:space="preserve"> </v>
      </c>
      <c r="AJ34" s="22" t="str">
        <f>IF(AND(B34="70H", AND(E34='club records'!$J$6, F34&lt;='club records'!$K$6)), "CR", " ")</f>
        <v xml:space="preserve"> </v>
      </c>
      <c r="AK34" s="22" t="str">
        <f>IF(AND(B34="75H", AND(E34='club records'!$J$7, F34&lt;='club records'!$K$7)), "CR", " ")</f>
        <v xml:space="preserve"> </v>
      </c>
      <c r="AL34" s="22" t="str">
        <f>IF(AND(B34="80H", AND(E34='club records'!$J$8, F34&lt;='club records'!$K$8)), "CR", " ")</f>
        <v xml:space="preserve"> </v>
      </c>
      <c r="AM34" s="22" t="str">
        <f>IF(AND(B34="100H", OR(AND(E34='club records'!$J$9, F34&lt;='club records'!$K$9), AND(E34='club records'!$J$10, F34&lt;='club records'!$K$10))), "CR", " ")</f>
        <v xml:space="preserve"> </v>
      </c>
      <c r="AN34" s="22" t="str">
        <f>IF(AND(B34="300H", AND(E34='club records'!$J$11, F34&lt;='club records'!$K$11)), "CR", " ")</f>
        <v xml:space="preserve"> </v>
      </c>
      <c r="AO34" s="22" t="str">
        <f>IF(AND(B34="400H", OR(AND(E34='club records'!$J$12, F34&lt;='club records'!$K$12), AND(E34='club records'!$J$13, F34&lt;='club records'!$K$13), AND(E34='club records'!$J$14, F34&lt;='club records'!$K$14))), "CR", " ")</f>
        <v xml:space="preserve"> </v>
      </c>
      <c r="AP34" s="22" t="str">
        <f>IF(AND(B34="1500SC", OR(AND(E34='club records'!$J$15, F34&lt;='club records'!$K$15), AND(E34='club records'!$J$16, F34&lt;='club records'!$K$16))), "CR", " ")</f>
        <v xml:space="preserve"> </v>
      </c>
      <c r="AQ34" s="22" t="str">
        <f>IF(AND(B34="2000SC", OR(AND(E34='club records'!$J$18, F34&lt;='club records'!$K$18), AND(E34='club records'!$J$19, F34&lt;='club records'!$K$19))), "CR", " ")</f>
        <v xml:space="preserve"> </v>
      </c>
      <c r="AR34" s="22" t="str">
        <f>IF(AND(B34="3000SC", AND(E34='club records'!$J$21, F34&lt;='club records'!$K$21)), "CR", " ")</f>
        <v xml:space="preserve"> </v>
      </c>
      <c r="AS34" s="21" t="str">
        <f>IF(AND(B34="4x100", OR(AND(E34='club records'!$N$1, F34&lt;='club records'!$O$1), AND(E34='club records'!$N$2, F34&lt;='club records'!$O$2), AND(E34='club records'!$N$3, F34&lt;='club records'!$O$3), AND(E34='club records'!$N$4, F34&lt;='club records'!$O$4), AND(E34='club records'!$N$5, F34&lt;='club records'!$O$5))), "CR", " ")</f>
        <v xml:space="preserve"> </v>
      </c>
      <c r="AT34" s="21" t="str">
        <f>IF(AND(B34="4x200", OR(AND(E34='club records'!$N$6, F34&lt;='club records'!$O$6), AND(E34='club records'!$N$7, F34&lt;='club records'!$O$7), AND(E34='club records'!$N$8, F34&lt;='club records'!$O$8), AND(E34='club records'!$N$9, F34&lt;='club records'!$O$9), AND(E34='club records'!$N$10, F34&lt;='club records'!$O$10))), "CR", " ")</f>
        <v xml:space="preserve"> </v>
      </c>
      <c r="AU34" s="21" t="str">
        <f>IF(AND(B34="4x300", OR(AND(E34='club records'!$N$11, F34&lt;='club records'!$O$11), AND(E34='club records'!$N$12, F34&lt;='club records'!$O$12))), "CR", " ")</f>
        <v xml:space="preserve"> </v>
      </c>
      <c r="AV34" s="21" t="str">
        <f>IF(AND(B34="4x400", OR(AND(E34='club records'!$N$13, F34&lt;='club records'!$O$13), AND(E34='club records'!$N$14, F34&lt;='club records'!$O$14), AND(E34='club records'!$N$15, F34&lt;='club records'!$O$15))), "CR", " ")</f>
        <v xml:space="preserve"> </v>
      </c>
      <c r="AW34" s="21" t="str">
        <f>IF(AND(B34="3x800", OR(AND(E34='club records'!$N$16, F34&lt;='club records'!$O$16), AND(E34='club records'!$N$17, F34&lt;='club records'!$O$17), AND(E34='club records'!$N$18, F34&lt;='club records'!$O$18), AND(E34='club records'!$N$19, F34&lt;='club records'!$O$19))), "CR", " ")</f>
        <v xml:space="preserve"> </v>
      </c>
      <c r="AX34" s="21" t="str">
        <f>IF(AND(B34="pentathlon", OR(AND(E34='club records'!$N$21, F34&gt;='club records'!$O$21), AND(E34='club records'!$N$22, F34&gt;='club records'!$O$22), AND(E34='club records'!$N$23, F34&gt;='club records'!$O$23), AND(E34='club records'!$N$24, F34&gt;='club records'!$O$24), AND(E34='club records'!$N$25, F34&gt;='club records'!$O$25))), "CR", " ")</f>
        <v xml:space="preserve"> </v>
      </c>
      <c r="AY34" s="21" t="str">
        <f>IF(AND(B34="heptathlon", OR(AND(E34='club records'!$N$26, F34&gt;='club records'!$O$26), AND(E34='club records'!$N$27, F34&gt;='club records'!$O$27), AND(E34='club records'!$N$28, F34&gt;='club records'!$O$28), )), "CR", " ")</f>
        <v xml:space="preserve"> </v>
      </c>
    </row>
    <row r="35" spans="1:51" ht="15">
      <c r="A35" s="13" t="s">
        <v>102</v>
      </c>
      <c r="B35" s="2" t="s">
        <v>37</v>
      </c>
      <c r="C35" s="2" t="s">
        <v>68</v>
      </c>
      <c r="D35" s="2" t="s">
        <v>192</v>
      </c>
      <c r="E35" s="13" t="s">
        <v>102</v>
      </c>
      <c r="F35" s="14">
        <v>3.15</v>
      </c>
      <c r="G35" s="19">
        <v>43603</v>
      </c>
      <c r="H35" s="2" t="s">
        <v>289</v>
      </c>
      <c r="I35" s="2" t="s">
        <v>325</v>
      </c>
      <c r="J35" s="20" t="str">
        <f t="shared" si="1"/>
        <v/>
      </c>
      <c r="K35" s="21" t="str">
        <f>IF(AND(B35=100, OR(AND(E35='club records'!$B$6, F35&lt;='club records'!$C$6), AND(E35='club records'!$B$7, F35&lt;='club records'!$C$7), AND(E35='club records'!$B$8, F35&lt;='club records'!$C$8), AND(E35='club records'!$B$9, F35&lt;='club records'!$C$9), AND(E35='club records'!$B$10, F35&lt;='club records'!$C$10))),"CR"," ")</f>
        <v xml:space="preserve"> </v>
      </c>
      <c r="L35" s="21" t="str">
        <f>IF(AND(B35=200, OR(AND(E35='club records'!$B$11, F35&lt;='club records'!$C$11), AND(E35='club records'!$B$12, F35&lt;='club records'!$C$12), AND(E35='club records'!$B$13, F35&lt;='club records'!$C$13), AND(E35='club records'!$B$14, F35&lt;='club records'!$C$14), AND(E35='club records'!$B$15, F35&lt;='club records'!$C$15))),"CR"," ")</f>
        <v xml:space="preserve"> </v>
      </c>
      <c r="M35" s="21" t="str">
        <f>IF(AND(B35=300, OR(AND(E35='club records'!$B$16, F35&lt;='club records'!$C$16), AND(E35='club records'!$B$17, F35&lt;='club records'!$C$17))),"CR"," ")</f>
        <v xml:space="preserve"> </v>
      </c>
      <c r="N35" s="21" t="str">
        <f>IF(AND(B35=400, OR(AND(E35='club records'!$B$19, F35&lt;='club records'!$C$19), AND(E35='club records'!$B$20, F35&lt;='club records'!$C$20), AND(E35='club records'!$B$21, F35&lt;='club records'!$C$21))),"CR"," ")</f>
        <v xml:space="preserve"> </v>
      </c>
      <c r="O35" s="21" t="str">
        <f>IF(AND(B35=800, OR(AND(E35='club records'!$B$22, F35&lt;='club records'!$C$22), AND(E35='club records'!$B$23, F35&lt;='club records'!$C$23), AND(E35='club records'!$B$24, F35&lt;='club records'!$C$24), AND(E35='club records'!$B$25, F35&lt;='club records'!$C$25), AND(E35='club records'!$B$26, F35&lt;='club records'!$C$26))),"CR"," ")</f>
        <v xml:space="preserve"> </v>
      </c>
      <c r="P35" s="21" t="str">
        <f>IF(AND(B35=1200, AND(E35='club records'!$B$28, F35&lt;='club records'!$C$28)),"CR"," ")</f>
        <v xml:space="preserve"> </v>
      </c>
      <c r="Q35" s="21" t="str">
        <f>IF(AND(B35=1500, OR(AND(E35='club records'!$B$29, F35&lt;='club records'!$C$29), AND(E35='club records'!$B$30, F35&lt;='club records'!$C$30), AND(E35='club records'!$B$31, F35&lt;='club records'!$C$31), AND(E35='club records'!$B$32, F35&lt;='club records'!$C$32), AND(E35='club records'!$B$33, F35&lt;='club records'!$C$33))),"CR"," ")</f>
        <v xml:space="preserve"> </v>
      </c>
      <c r="R35" s="21" t="str">
        <f>IF(AND(B35="1M", AND(E35='club records'!$B$37,F35&lt;='club records'!$C$37)),"CR"," ")</f>
        <v xml:space="preserve"> </v>
      </c>
      <c r="S35" s="21" t="str">
        <f>IF(AND(B35=3000, OR(AND(E35='club records'!$B$39, F35&lt;='club records'!$C$39), AND(E35='club records'!$B$40, F35&lt;='club records'!$C$40), AND(E35='club records'!$B$41, F35&lt;='club records'!$C$41))),"CR"," ")</f>
        <v xml:space="preserve"> </v>
      </c>
      <c r="T35" s="21" t="str">
        <f>IF(AND(B35=5000, OR(AND(E35='club records'!$B$42, F35&lt;='club records'!$C$42), AND(E35='club records'!$B$43, F35&lt;='club records'!$C$43))),"CR"," ")</f>
        <v xml:space="preserve"> </v>
      </c>
      <c r="U35" s="21" t="str">
        <f>IF(AND(B35=10000, OR(AND(E35='club records'!$B$44, F35&lt;='club records'!$C$44), AND(E35='club records'!$B$45, F35&lt;='club records'!$C$45))),"CR"," ")</f>
        <v xml:space="preserve"> </v>
      </c>
      <c r="V35" s="22" t="str">
        <f>IF(AND(B35="high jump", OR(AND(E35='club records'!$F$1, F35&gt;='club records'!$G$1), AND(E35='club records'!$F$2, F35&gt;='club records'!$G$2), AND(E35='club records'!$F$3, F35&gt;='club records'!$G$3),AND(E35='club records'!$F$4, F35&gt;='club records'!$G$4), AND(E35='club records'!$F$5, F35&gt;='club records'!$G$5))), "CR", " ")</f>
        <v xml:space="preserve"> </v>
      </c>
      <c r="W35" s="22" t="str">
        <f>IF(AND(B35="long jump", OR(AND(E35='club records'!$F$6, F35&gt;='club records'!$G$6), AND(E35='club records'!$F$7, F35&gt;='club records'!$G$7), AND(E35='club records'!$F$8, F35&gt;='club records'!$G$8), AND(E35='club records'!$F$9, F35&gt;='club records'!$G$9), AND(E35='club records'!$F$10, F35&gt;='club records'!$G$10))), "CR", " ")</f>
        <v xml:space="preserve"> </v>
      </c>
      <c r="X35" s="22" t="str">
        <f>IF(AND(B35="triple jump", OR(AND(E35='club records'!$F$11, F35&gt;='club records'!$G$11), AND(E35='club records'!$F$12, F35&gt;='club records'!$G$12), AND(E35='club records'!$F$13, F35&gt;='club records'!$G$13), AND(E35='club records'!$F$14, F35&gt;='club records'!$G$14), AND(E35='club records'!$F$15, F35&gt;='club records'!$G$15))), "CR", " ")</f>
        <v xml:space="preserve"> </v>
      </c>
      <c r="Y35" s="22" t="str">
        <f>IF(AND(B35="pole vault", OR(AND(E35='club records'!$F$16, F35&gt;='club records'!$G$16), AND(E35='club records'!$F$17, F35&gt;='club records'!$G$17), AND(E35='club records'!$F$18, F35&gt;='club records'!$G$18), AND(E35='club records'!$F$19, F35&gt;='club records'!$G$19), AND(E35='club records'!$F$20, F35&gt;='club records'!$G$20))), "CR", " ")</f>
        <v xml:space="preserve"> </v>
      </c>
      <c r="Z35" s="22" t="str">
        <f>IF(AND(B35="discus 0.75", AND(E35='club records'!$F$21, F35&gt;='club records'!$G$21)), "CR", " ")</f>
        <v xml:space="preserve"> </v>
      </c>
      <c r="AA35" s="22" t="str">
        <f>IF(AND(B35="discus 1", OR(AND(E35='club records'!$F$22, F35&gt;='club records'!$G$22), AND(E35='club records'!$F$23, F35&gt;='club records'!$G$23), AND(E35='club records'!$F$24, F35&gt;='club records'!$G$24), AND(E35='club records'!$F$25, F35&gt;='club records'!$G$25))), "CR", " ")</f>
        <v xml:space="preserve"> </v>
      </c>
      <c r="AB35" s="22" t="str">
        <f>IF(AND(B35="hammer 3", OR(AND(E35='club records'!$F$26, F35&gt;='club records'!$G$26), AND(E35='club records'!$F$27, F35&gt;='club records'!$G$27), AND(E35='club records'!$F$28, F35&gt;='club records'!$G$28))), "CR", " ")</f>
        <v xml:space="preserve"> </v>
      </c>
      <c r="AC35" s="22" t="str">
        <f>IF(AND(B35="hammer 4", OR(AND(E35='club records'!$F$29, F35&gt;='club records'!$G$29), AND(E35='club records'!$F$30, F35&gt;='club records'!$G$30))), "CR", " ")</f>
        <v xml:space="preserve"> </v>
      </c>
      <c r="AD35" s="22" t="str">
        <f>IF(AND(B35="javelin 400", AND(E35='club records'!$F$31, F35&gt;='club records'!$G$31)), "CR", " ")</f>
        <v xml:space="preserve"> </v>
      </c>
      <c r="AE35" s="22" t="str">
        <f>IF(AND(B35="javelin 500", OR(AND(E35='club records'!$F$32, F35&gt;='club records'!$G$32), AND(E35='club records'!$F$33, F35&gt;='club records'!$G$33))), "CR", " ")</f>
        <v xml:space="preserve"> </v>
      </c>
      <c r="AF35" s="22" t="str">
        <f>IF(AND(B35="javelin 600", OR(AND(E35='club records'!$F$34, F35&gt;='club records'!$G$34), AND(E35='club records'!$F$35, F35&gt;='club records'!$G$35))), "CR", " ")</f>
        <v xml:space="preserve"> </v>
      </c>
      <c r="AG35" s="22" t="str">
        <f>IF(AND(B35="shot 2.72", AND(E35='club records'!$F$36, F35&gt;='club records'!$G$36)), "CR", " ")</f>
        <v xml:space="preserve"> </v>
      </c>
      <c r="AH35" s="22" t="str">
        <f>IF(AND(B35="shot 3", OR(AND(E35='club records'!$F$37, F35&gt;='club records'!$G$37), AND(E35='club records'!$F$38, F35&gt;='club records'!$G$38))), "CR", " ")</f>
        <v xml:space="preserve"> </v>
      </c>
      <c r="AI35" s="22" t="str">
        <f>IF(AND(B35="shot 4", OR(AND(E35='club records'!$F$39, F35&gt;='club records'!$G$39), AND(E35='club records'!$F$40, F35&gt;='club records'!$G$40))), "CR", " ")</f>
        <v xml:space="preserve"> </v>
      </c>
      <c r="AJ35" s="22" t="str">
        <f>IF(AND(B35="70H", AND(E35='club records'!$J$6, F35&lt;='club records'!$K$6)), "CR", " ")</f>
        <v xml:space="preserve"> </v>
      </c>
      <c r="AK35" s="22" t="str">
        <f>IF(AND(B35="75H", AND(E35='club records'!$J$7, F35&lt;='club records'!$K$7)), "CR", " ")</f>
        <v xml:space="preserve"> </v>
      </c>
      <c r="AL35" s="22" t="str">
        <f>IF(AND(B35="80H", AND(E35='club records'!$J$8, F35&lt;='club records'!$K$8)), "CR", " ")</f>
        <v xml:space="preserve"> </v>
      </c>
      <c r="AM35" s="22" t="str">
        <f>IF(AND(B35="100H", OR(AND(E35='club records'!$J$9, F35&lt;='club records'!$K$9), AND(E35='club records'!$J$10, F35&lt;='club records'!$K$10))), "CR", " ")</f>
        <v xml:space="preserve"> </v>
      </c>
      <c r="AN35" s="22" t="str">
        <f>IF(AND(B35="300H", AND(E35='club records'!$J$11, F35&lt;='club records'!$K$11)), "CR", " ")</f>
        <v xml:space="preserve"> </v>
      </c>
      <c r="AO35" s="22" t="str">
        <f>IF(AND(B35="400H", OR(AND(E35='club records'!$J$12, F35&lt;='club records'!$K$12), AND(E35='club records'!$J$13, F35&lt;='club records'!$K$13), AND(E35='club records'!$J$14, F35&lt;='club records'!$K$14))), "CR", " ")</f>
        <v xml:space="preserve"> </v>
      </c>
      <c r="AP35" s="22" t="str">
        <f>IF(AND(B35="1500SC", OR(AND(E35='club records'!$J$15, F35&lt;='club records'!$K$15), AND(E35='club records'!$J$16, F35&lt;='club records'!$K$16))), "CR", " ")</f>
        <v xml:space="preserve"> </v>
      </c>
      <c r="AQ35" s="22" t="str">
        <f>IF(AND(B35="2000SC", OR(AND(E35='club records'!$J$18, F35&lt;='club records'!$K$18), AND(E35='club records'!$J$19, F35&lt;='club records'!$K$19))), "CR", " ")</f>
        <v xml:space="preserve"> </v>
      </c>
      <c r="AR35" s="22" t="str">
        <f>IF(AND(B35="3000SC", AND(E35='club records'!$J$21, F35&lt;='club records'!$K$21)), "CR", " ")</f>
        <v xml:space="preserve"> </v>
      </c>
      <c r="AS35" s="21" t="str">
        <f>IF(AND(B35="4x100", OR(AND(E35='club records'!$N$1, F35&lt;='club records'!$O$1), AND(E35='club records'!$N$2, F35&lt;='club records'!$O$2), AND(E35='club records'!$N$3, F35&lt;='club records'!$O$3), AND(E35='club records'!$N$4, F35&lt;='club records'!$O$4), AND(E35='club records'!$N$5, F35&lt;='club records'!$O$5))), "CR", " ")</f>
        <v xml:space="preserve"> </v>
      </c>
      <c r="AT35" s="21" t="str">
        <f>IF(AND(B35="4x200", OR(AND(E35='club records'!$N$6, F35&lt;='club records'!$O$6), AND(E35='club records'!$N$7, F35&lt;='club records'!$O$7), AND(E35='club records'!$N$8, F35&lt;='club records'!$O$8), AND(E35='club records'!$N$9, F35&lt;='club records'!$O$9), AND(E35='club records'!$N$10, F35&lt;='club records'!$O$10))), "CR", " ")</f>
        <v xml:space="preserve"> </v>
      </c>
      <c r="AU35" s="21" t="str">
        <f>IF(AND(B35="4x300", OR(AND(E35='club records'!$N$11, F35&lt;='club records'!$O$11), AND(E35='club records'!$N$12, F35&lt;='club records'!$O$12))), "CR", " ")</f>
        <v xml:space="preserve"> </v>
      </c>
      <c r="AV35" s="21" t="str">
        <f>IF(AND(B35="4x400", OR(AND(E35='club records'!$N$13, F35&lt;='club records'!$O$13), AND(E35='club records'!$N$14, F35&lt;='club records'!$O$14), AND(E35='club records'!$N$15, F35&lt;='club records'!$O$15))), "CR", " ")</f>
        <v xml:space="preserve"> </v>
      </c>
      <c r="AW35" s="21" t="str">
        <f>IF(AND(B35="3x800", OR(AND(E35='club records'!$N$16, F35&lt;='club records'!$O$16), AND(E35='club records'!$N$17, F35&lt;='club records'!$O$17), AND(E35='club records'!$N$18, F35&lt;='club records'!$O$18), AND(E35='club records'!$N$19, F35&lt;='club records'!$O$19))), "CR", " ")</f>
        <v xml:space="preserve"> </v>
      </c>
      <c r="AX35" s="21" t="str">
        <f>IF(AND(B35="pentathlon", OR(AND(E35='club records'!$N$21, F35&gt;='club records'!$O$21), AND(E35='club records'!$N$22, F35&gt;='club records'!$O$22), AND(E35='club records'!$N$23, F35&gt;='club records'!$O$23), AND(E35='club records'!$N$24, F35&gt;='club records'!$O$24), AND(E35='club records'!$N$25, F35&gt;='club records'!$O$25))), "CR", " ")</f>
        <v xml:space="preserve"> </v>
      </c>
      <c r="AY35" s="21" t="str">
        <f>IF(AND(B35="heptathlon", OR(AND(E35='club records'!$N$26, F35&gt;='club records'!$O$26), AND(E35='club records'!$N$27, F35&gt;='club records'!$O$27), AND(E35='club records'!$N$28, F35&gt;='club records'!$O$28), )), "CR", " ")</f>
        <v xml:space="preserve"> </v>
      </c>
    </row>
    <row r="36" spans="1:51" ht="15">
      <c r="A36" s="13" t="s">
        <v>102</v>
      </c>
      <c r="B36" s="2" t="s">
        <v>37</v>
      </c>
      <c r="C36" s="2" t="s">
        <v>193</v>
      </c>
      <c r="D36" s="2" t="s">
        <v>194</v>
      </c>
      <c r="E36" s="13" t="s">
        <v>102</v>
      </c>
      <c r="F36" s="14">
        <v>3.41</v>
      </c>
      <c r="G36" s="19">
        <v>43603</v>
      </c>
      <c r="H36" s="2" t="s">
        <v>289</v>
      </c>
      <c r="I36" s="2" t="s">
        <v>325</v>
      </c>
      <c r="J36" s="20" t="str">
        <f t="shared" si="1"/>
        <v/>
      </c>
      <c r="K36" s="21" t="str">
        <f>IF(AND(B36=100, OR(AND(E36='club records'!$B$6, F36&lt;='club records'!$C$6), AND(E36='club records'!$B$7, F36&lt;='club records'!$C$7), AND(E36='club records'!$B$8, F36&lt;='club records'!$C$8), AND(E36='club records'!$B$9, F36&lt;='club records'!$C$9), AND(E36='club records'!$B$10, F36&lt;='club records'!$C$10))),"CR"," ")</f>
        <v xml:space="preserve"> </v>
      </c>
      <c r="L36" s="21" t="str">
        <f>IF(AND(B36=200, OR(AND(E36='club records'!$B$11, F36&lt;='club records'!$C$11), AND(E36='club records'!$B$12, F36&lt;='club records'!$C$12), AND(E36='club records'!$B$13, F36&lt;='club records'!$C$13), AND(E36='club records'!$B$14, F36&lt;='club records'!$C$14), AND(E36='club records'!$B$15, F36&lt;='club records'!$C$15))),"CR"," ")</f>
        <v xml:space="preserve"> </v>
      </c>
      <c r="M36" s="21" t="str">
        <f>IF(AND(B36=300, OR(AND(E36='club records'!$B$16, F36&lt;='club records'!$C$16), AND(E36='club records'!$B$17, F36&lt;='club records'!$C$17))),"CR"," ")</f>
        <v xml:space="preserve"> </v>
      </c>
      <c r="N36" s="21" t="str">
        <f>IF(AND(B36=400, OR(AND(E36='club records'!$B$19, F36&lt;='club records'!$C$19), AND(E36='club records'!$B$20, F36&lt;='club records'!$C$20), AND(E36='club records'!$B$21, F36&lt;='club records'!$C$21))),"CR"," ")</f>
        <v xml:space="preserve"> </v>
      </c>
      <c r="O36" s="21" t="str">
        <f>IF(AND(B36=800, OR(AND(E36='club records'!$B$22, F36&lt;='club records'!$C$22), AND(E36='club records'!$B$23, F36&lt;='club records'!$C$23), AND(E36='club records'!$B$24, F36&lt;='club records'!$C$24), AND(E36='club records'!$B$25, F36&lt;='club records'!$C$25), AND(E36='club records'!$B$26, F36&lt;='club records'!$C$26))),"CR"," ")</f>
        <v xml:space="preserve"> </v>
      </c>
      <c r="P36" s="21" t="str">
        <f>IF(AND(B36=1200, AND(E36='club records'!$B$28, F36&lt;='club records'!$C$28)),"CR"," ")</f>
        <v xml:space="preserve"> </v>
      </c>
      <c r="Q36" s="21" t="str">
        <f>IF(AND(B36=1500, OR(AND(E36='club records'!$B$29, F36&lt;='club records'!$C$29), AND(E36='club records'!$B$30, F36&lt;='club records'!$C$30), AND(E36='club records'!$B$31, F36&lt;='club records'!$C$31), AND(E36='club records'!$B$32, F36&lt;='club records'!$C$32), AND(E36='club records'!$B$33, F36&lt;='club records'!$C$33))),"CR"," ")</f>
        <v xml:space="preserve"> </v>
      </c>
      <c r="R36" s="21" t="str">
        <f>IF(AND(B36="1M", AND(E36='club records'!$B$37,F36&lt;='club records'!$C$37)),"CR"," ")</f>
        <v xml:space="preserve"> </v>
      </c>
      <c r="S36" s="21" t="str">
        <f>IF(AND(B36=3000, OR(AND(E36='club records'!$B$39, F36&lt;='club records'!$C$39), AND(E36='club records'!$B$40, F36&lt;='club records'!$C$40), AND(E36='club records'!$B$41, F36&lt;='club records'!$C$41))),"CR"," ")</f>
        <v xml:space="preserve"> </v>
      </c>
      <c r="T36" s="21" t="str">
        <f>IF(AND(B36=5000, OR(AND(E36='club records'!$B$42, F36&lt;='club records'!$C$42), AND(E36='club records'!$B$43, F36&lt;='club records'!$C$43))),"CR"," ")</f>
        <v xml:space="preserve"> </v>
      </c>
      <c r="U36" s="21" t="str">
        <f>IF(AND(B36=10000, OR(AND(E36='club records'!$B$44, F36&lt;='club records'!$C$44), AND(E36='club records'!$B$45, F36&lt;='club records'!$C$45))),"CR"," ")</f>
        <v xml:space="preserve"> </v>
      </c>
      <c r="V36" s="22" t="str">
        <f>IF(AND(B36="high jump", OR(AND(E36='club records'!$F$1, F36&gt;='club records'!$G$1), AND(E36='club records'!$F$2, F36&gt;='club records'!$G$2), AND(E36='club records'!$F$3, F36&gt;='club records'!$G$3),AND(E36='club records'!$F$4, F36&gt;='club records'!$G$4), AND(E36='club records'!$F$5, F36&gt;='club records'!$G$5))), "CR", " ")</f>
        <v xml:space="preserve"> </v>
      </c>
      <c r="W36" s="22" t="str">
        <f>IF(AND(B36="long jump", OR(AND(E36='club records'!$F$6, F36&gt;='club records'!$G$6), AND(E36='club records'!$F$7, F36&gt;='club records'!$G$7), AND(E36='club records'!$F$8, F36&gt;='club records'!$G$8), AND(E36='club records'!$F$9, F36&gt;='club records'!$G$9), AND(E36='club records'!$F$10, F36&gt;='club records'!$G$10))), "CR", " ")</f>
        <v xml:space="preserve"> </v>
      </c>
      <c r="X36" s="22" t="str">
        <f>IF(AND(B36="triple jump", OR(AND(E36='club records'!$F$11, F36&gt;='club records'!$G$11), AND(E36='club records'!$F$12, F36&gt;='club records'!$G$12), AND(E36='club records'!$F$13, F36&gt;='club records'!$G$13), AND(E36='club records'!$F$14, F36&gt;='club records'!$G$14), AND(E36='club records'!$F$15, F36&gt;='club records'!$G$15))), "CR", " ")</f>
        <v xml:space="preserve"> </v>
      </c>
      <c r="Y36" s="22" t="str">
        <f>IF(AND(B36="pole vault", OR(AND(E36='club records'!$F$16, F36&gt;='club records'!$G$16), AND(E36='club records'!$F$17, F36&gt;='club records'!$G$17), AND(E36='club records'!$F$18, F36&gt;='club records'!$G$18), AND(E36='club records'!$F$19, F36&gt;='club records'!$G$19), AND(E36='club records'!$F$20, F36&gt;='club records'!$G$20))), "CR", " ")</f>
        <v xml:space="preserve"> </v>
      </c>
      <c r="Z36" s="22" t="str">
        <f>IF(AND(B36="discus 0.75", AND(E36='club records'!$F$21, F36&gt;='club records'!$G$21)), "CR", " ")</f>
        <v xml:space="preserve"> </v>
      </c>
      <c r="AA36" s="22" t="str">
        <f>IF(AND(B36="discus 1", OR(AND(E36='club records'!$F$22, F36&gt;='club records'!$G$22), AND(E36='club records'!$F$23, F36&gt;='club records'!$G$23), AND(E36='club records'!$F$24, F36&gt;='club records'!$G$24), AND(E36='club records'!$F$25, F36&gt;='club records'!$G$25))), "CR", " ")</f>
        <v xml:space="preserve"> </v>
      </c>
      <c r="AB36" s="22" t="str">
        <f>IF(AND(B36="hammer 3", OR(AND(E36='club records'!$F$26, F36&gt;='club records'!$G$26), AND(E36='club records'!$F$27, F36&gt;='club records'!$G$27), AND(E36='club records'!$F$28, F36&gt;='club records'!$G$28))), "CR", " ")</f>
        <v xml:space="preserve"> </v>
      </c>
      <c r="AC36" s="22" t="str">
        <f>IF(AND(B36="hammer 4", OR(AND(E36='club records'!$F$29, F36&gt;='club records'!$G$29), AND(E36='club records'!$F$30, F36&gt;='club records'!$G$30))), "CR", " ")</f>
        <v xml:space="preserve"> </v>
      </c>
      <c r="AD36" s="22" t="str">
        <f>IF(AND(B36="javelin 400", AND(E36='club records'!$F$31, F36&gt;='club records'!$G$31)), "CR", " ")</f>
        <v xml:space="preserve"> </v>
      </c>
      <c r="AE36" s="22" t="str">
        <f>IF(AND(B36="javelin 500", OR(AND(E36='club records'!$F$32, F36&gt;='club records'!$G$32), AND(E36='club records'!$F$33, F36&gt;='club records'!$G$33))), "CR", " ")</f>
        <v xml:space="preserve"> </v>
      </c>
      <c r="AF36" s="22" t="str">
        <f>IF(AND(B36="javelin 600", OR(AND(E36='club records'!$F$34, F36&gt;='club records'!$G$34), AND(E36='club records'!$F$35, F36&gt;='club records'!$G$35))), "CR", " ")</f>
        <v xml:space="preserve"> </v>
      </c>
      <c r="AG36" s="22" t="str">
        <f>IF(AND(B36="shot 2.72", AND(E36='club records'!$F$36, F36&gt;='club records'!$G$36)), "CR", " ")</f>
        <v xml:space="preserve"> </v>
      </c>
      <c r="AH36" s="22" t="str">
        <f>IF(AND(B36="shot 3", OR(AND(E36='club records'!$F$37, F36&gt;='club records'!$G$37), AND(E36='club records'!$F$38, F36&gt;='club records'!$G$38))), "CR", " ")</f>
        <v xml:space="preserve"> </v>
      </c>
      <c r="AI36" s="22" t="str">
        <f>IF(AND(B36="shot 4", OR(AND(E36='club records'!$F$39, F36&gt;='club records'!$G$39), AND(E36='club records'!$F$40, F36&gt;='club records'!$G$40))), "CR", " ")</f>
        <v xml:space="preserve"> </v>
      </c>
      <c r="AJ36" s="22" t="str">
        <f>IF(AND(B36="70H", AND(E36='club records'!$J$6, F36&lt;='club records'!$K$6)), "CR", " ")</f>
        <v xml:space="preserve"> </v>
      </c>
      <c r="AK36" s="22" t="str">
        <f>IF(AND(B36="75H", AND(E36='club records'!$J$7, F36&lt;='club records'!$K$7)), "CR", " ")</f>
        <v xml:space="preserve"> </v>
      </c>
      <c r="AL36" s="22" t="str">
        <f>IF(AND(B36="80H", AND(E36='club records'!$J$8, F36&lt;='club records'!$K$8)), "CR", " ")</f>
        <v xml:space="preserve"> </v>
      </c>
      <c r="AM36" s="22" t="str">
        <f>IF(AND(B36="100H", OR(AND(E36='club records'!$J$9, F36&lt;='club records'!$K$9), AND(E36='club records'!$J$10, F36&lt;='club records'!$K$10))), "CR", " ")</f>
        <v xml:space="preserve"> </v>
      </c>
      <c r="AN36" s="22" t="str">
        <f>IF(AND(B36="300H", AND(E36='club records'!$J$11, F36&lt;='club records'!$K$11)), "CR", " ")</f>
        <v xml:space="preserve"> </v>
      </c>
      <c r="AO36" s="22" t="str">
        <f>IF(AND(B36="400H", OR(AND(E36='club records'!$J$12, F36&lt;='club records'!$K$12), AND(E36='club records'!$J$13, F36&lt;='club records'!$K$13), AND(E36='club records'!$J$14, F36&lt;='club records'!$K$14))), "CR", " ")</f>
        <v xml:space="preserve"> </v>
      </c>
      <c r="AP36" s="22" t="str">
        <f>IF(AND(B36="1500SC", OR(AND(E36='club records'!$J$15, F36&lt;='club records'!$K$15), AND(E36='club records'!$J$16, F36&lt;='club records'!$K$16))), "CR", " ")</f>
        <v xml:space="preserve"> </v>
      </c>
      <c r="AQ36" s="22" t="str">
        <f>IF(AND(B36="2000SC", OR(AND(E36='club records'!$J$18, F36&lt;='club records'!$K$18), AND(E36='club records'!$J$19, F36&lt;='club records'!$K$19))), "CR", " ")</f>
        <v xml:space="preserve"> </v>
      </c>
      <c r="AR36" s="22" t="str">
        <f>IF(AND(B36="3000SC", AND(E36='club records'!$J$21, F36&lt;='club records'!$K$21)), "CR", " ")</f>
        <v xml:space="preserve"> </v>
      </c>
      <c r="AS36" s="21" t="str">
        <f>IF(AND(B36="4x100", OR(AND(E36='club records'!$N$1, F36&lt;='club records'!$O$1), AND(E36='club records'!$N$2, F36&lt;='club records'!$O$2), AND(E36='club records'!$N$3, F36&lt;='club records'!$O$3), AND(E36='club records'!$N$4, F36&lt;='club records'!$O$4), AND(E36='club records'!$N$5, F36&lt;='club records'!$O$5))), "CR", " ")</f>
        <v xml:space="preserve"> </v>
      </c>
      <c r="AT36" s="21" t="str">
        <f>IF(AND(B36="4x200", OR(AND(E36='club records'!$N$6, F36&lt;='club records'!$O$6), AND(E36='club records'!$N$7, F36&lt;='club records'!$O$7), AND(E36='club records'!$N$8, F36&lt;='club records'!$O$8), AND(E36='club records'!$N$9, F36&lt;='club records'!$O$9), AND(E36='club records'!$N$10, F36&lt;='club records'!$O$10))), "CR", " ")</f>
        <v xml:space="preserve"> </v>
      </c>
      <c r="AU36" s="21" t="str">
        <f>IF(AND(B36="4x300", OR(AND(E36='club records'!$N$11, F36&lt;='club records'!$O$11), AND(E36='club records'!$N$12, F36&lt;='club records'!$O$12))), "CR", " ")</f>
        <v xml:space="preserve"> </v>
      </c>
      <c r="AV36" s="21" t="str">
        <f>IF(AND(B36="4x400", OR(AND(E36='club records'!$N$13, F36&lt;='club records'!$O$13), AND(E36='club records'!$N$14, F36&lt;='club records'!$O$14), AND(E36='club records'!$N$15, F36&lt;='club records'!$O$15))), "CR", " ")</f>
        <v xml:space="preserve"> </v>
      </c>
      <c r="AW36" s="21" t="str">
        <f>IF(AND(B36="3x800", OR(AND(E36='club records'!$N$16, F36&lt;='club records'!$O$16), AND(E36='club records'!$N$17, F36&lt;='club records'!$O$17), AND(E36='club records'!$N$18, F36&lt;='club records'!$O$18), AND(E36='club records'!$N$19, F36&lt;='club records'!$O$19))), "CR", " ")</f>
        <v xml:space="preserve"> </v>
      </c>
      <c r="AX36" s="21" t="str">
        <f>IF(AND(B36="pentathlon", OR(AND(E36='club records'!$N$21, F36&gt;='club records'!$O$21), AND(E36='club records'!$N$22, F36&gt;='club records'!$O$22), AND(E36='club records'!$N$23, F36&gt;='club records'!$O$23), AND(E36='club records'!$N$24, F36&gt;='club records'!$O$24), AND(E36='club records'!$N$25, F36&gt;='club records'!$O$25))), "CR", " ")</f>
        <v xml:space="preserve"> </v>
      </c>
      <c r="AY36" s="21" t="str">
        <f>IF(AND(B36="heptathlon", OR(AND(E36='club records'!$N$26, F36&gt;='club records'!$O$26), AND(E36='club records'!$N$27, F36&gt;='club records'!$O$27), AND(E36='club records'!$N$28, F36&gt;='club records'!$O$28), )), "CR", " ")</f>
        <v xml:space="preserve"> </v>
      </c>
    </row>
    <row r="37" spans="1:51" ht="15">
      <c r="A37" s="13" t="s">
        <v>102</v>
      </c>
      <c r="B37" s="2" t="s">
        <v>413</v>
      </c>
      <c r="C37" s="2" t="s">
        <v>100</v>
      </c>
      <c r="D37" s="2" t="s">
        <v>257</v>
      </c>
      <c r="E37" s="13" t="s">
        <v>102</v>
      </c>
      <c r="F37" s="14">
        <v>2.41</v>
      </c>
      <c r="G37" s="19">
        <v>43638</v>
      </c>
      <c r="H37" s="2" t="s">
        <v>297</v>
      </c>
      <c r="I37" s="2" t="s">
        <v>407</v>
      </c>
      <c r="J37" s="20" t="s">
        <v>372</v>
      </c>
      <c r="O37" s="2"/>
      <c r="P37" s="2"/>
      <c r="Q37" s="2"/>
      <c r="R37" s="2"/>
      <c r="S37" s="2"/>
      <c r="T37" s="2"/>
    </row>
    <row r="38" spans="1:51" ht="15">
      <c r="A38" s="13" t="s">
        <v>102</v>
      </c>
      <c r="B38" s="2" t="s">
        <v>413</v>
      </c>
      <c r="C38" s="2" t="s">
        <v>171</v>
      </c>
      <c r="D38" s="2" t="s">
        <v>315</v>
      </c>
      <c r="E38" s="13" t="s">
        <v>102</v>
      </c>
      <c r="F38" s="14">
        <v>3.77</v>
      </c>
      <c r="G38" s="19">
        <v>43638</v>
      </c>
      <c r="H38" s="2" t="s">
        <v>297</v>
      </c>
      <c r="I38" s="2" t="s">
        <v>407</v>
      </c>
      <c r="J38" s="20" t="s">
        <v>372</v>
      </c>
      <c r="O38" s="2"/>
      <c r="P38" s="2"/>
      <c r="Q38" s="2"/>
      <c r="R38" s="2"/>
      <c r="S38" s="2"/>
      <c r="T38" s="2"/>
    </row>
    <row r="39" spans="1:51" ht="15">
      <c r="A39" s="13" t="s">
        <v>102</v>
      </c>
      <c r="B39" s="2" t="s">
        <v>413</v>
      </c>
      <c r="C39" s="2" t="s">
        <v>254</v>
      </c>
      <c r="D39" s="2" t="s">
        <v>255</v>
      </c>
      <c r="E39" s="13" t="s">
        <v>102</v>
      </c>
      <c r="F39" s="14">
        <v>3.88</v>
      </c>
      <c r="G39" s="19">
        <v>43638</v>
      </c>
      <c r="H39" s="2" t="s">
        <v>297</v>
      </c>
      <c r="I39" s="2" t="s">
        <v>407</v>
      </c>
      <c r="J39" s="20" t="s">
        <v>372</v>
      </c>
      <c r="O39" s="2"/>
      <c r="P39" s="2"/>
      <c r="Q39" s="2"/>
      <c r="R39" s="2"/>
      <c r="S39" s="2"/>
      <c r="T39" s="2"/>
    </row>
    <row r="40" spans="1:51" ht="15">
      <c r="A40" s="13" t="s">
        <v>102</v>
      </c>
      <c r="B40" s="2" t="s">
        <v>413</v>
      </c>
      <c r="C40" s="2" t="s">
        <v>91</v>
      </c>
      <c r="D40" s="2" t="s">
        <v>283</v>
      </c>
      <c r="E40" s="13" t="s">
        <v>102</v>
      </c>
      <c r="F40" s="14">
        <v>4.76</v>
      </c>
      <c r="G40" s="19">
        <v>43638</v>
      </c>
      <c r="H40" s="2" t="s">
        <v>297</v>
      </c>
      <c r="I40" s="2" t="s">
        <v>407</v>
      </c>
      <c r="J40" s="20" t="s">
        <v>372</v>
      </c>
      <c r="O40" s="2"/>
      <c r="P40" s="2"/>
      <c r="Q40" s="2"/>
      <c r="R40" s="2"/>
      <c r="S40" s="2"/>
      <c r="T40" s="2"/>
    </row>
    <row r="41" spans="1:51" ht="15">
      <c r="A41" s="13" t="s">
        <v>102</v>
      </c>
      <c r="B41" s="22"/>
      <c r="C41" s="22"/>
      <c r="D41" s="22"/>
      <c r="E41" s="30"/>
      <c r="F41" s="31"/>
      <c r="G41" s="32"/>
      <c r="H41" s="22"/>
      <c r="I41" s="22"/>
      <c r="J41" s="20" t="str">
        <f>IF(OR(L41="CR", K41="CR", M41="CR", N41="CR", O41="CR", P41="CR", Q41="CR", R41="CR", S41="CR", T41="CR",U41="CR", V41="CR", W41="CR", X41="CR", Y41="CR", Z41="CR", AA41="CR", AB41="CR", AC41="CR", AD41="CR", AE41="CR", AF41="CR", AG41="CR", AH41="CR", AI41="CR", AJ41="CR", AK41="CR", AL41="CR", AM41="CR", AN41="CR", AO41="CR", AP41="CR", AQ41="CR", AR41="CR", AS41="CR", AT41="CR", AU41="CR", AV41="CR", AW41="CR", AX41="CR", AY41="CR"), "***CLUB RECORD***", "")</f>
        <v/>
      </c>
      <c r="K41" s="21" t="str">
        <f>IF(AND(B41=100, OR(AND(E41='club records'!$B$6, F41&lt;='club records'!$C$6), AND(E41='club records'!$B$7, F41&lt;='club records'!$C$7), AND(E41='club records'!$B$8, F41&lt;='club records'!$C$8), AND(E41='club records'!$B$9, F41&lt;='club records'!$C$9), AND(E41='club records'!$B$10, F41&lt;='club records'!$C$10))),"CR"," ")</f>
        <v xml:space="preserve"> </v>
      </c>
      <c r="L41" s="21" t="str">
        <f>IF(AND(B41=200, OR(AND(E41='club records'!$B$11, F41&lt;='club records'!$C$11), AND(E41='club records'!$B$12, F41&lt;='club records'!$C$12), AND(E41='club records'!$B$13, F41&lt;='club records'!$C$13), AND(E41='club records'!$B$14, F41&lt;='club records'!$C$14), AND(E41='club records'!$B$15, F41&lt;='club records'!$C$15))),"CR"," ")</f>
        <v xml:space="preserve"> </v>
      </c>
      <c r="M41" s="21" t="str">
        <f>IF(AND(B41=300, OR(AND(E41='club records'!$B$16, F41&lt;='club records'!$C$16), AND(E41='club records'!$B$17, F41&lt;='club records'!$C$17))),"CR"," ")</f>
        <v xml:space="preserve"> </v>
      </c>
      <c r="N41" s="21" t="str">
        <f>IF(AND(B41=400, OR(AND(E41='club records'!$B$19, F41&lt;='club records'!$C$19), AND(E41='club records'!$B$20, F41&lt;='club records'!$C$20), AND(E41='club records'!$B$21, F41&lt;='club records'!$C$21))),"CR"," ")</f>
        <v xml:space="preserve"> </v>
      </c>
      <c r="O41" s="21" t="str">
        <f>IF(AND(B41=800, OR(AND(E41='club records'!$B$22, F41&lt;='club records'!$C$22), AND(E41='club records'!$B$23, F41&lt;='club records'!$C$23), AND(E41='club records'!$B$24, F41&lt;='club records'!$C$24), AND(E41='club records'!$B$25, F41&lt;='club records'!$C$25), AND(E41='club records'!$B$26, F41&lt;='club records'!$C$26))),"CR"," ")</f>
        <v xml:space="preserve"> </v>
      </c>
      <c r="P41" s="21" t="str">
        <f>IF(AND(B41=1200, AND(E41='club records'!$B$28, F41&lt;='club records'!$C$28)),"CR"," ")</f>
        <v xml:space="preserve"> </v>
      </c>
      <c r="Q41" s="21" t="str">
        <f>IF(AND(B41=1500, OR(AND(E41='club records'!$B$29, F41&lt;='club records'!$C$29), AND(E41='club records'!$B$30, F41&lt;='club records'!$C$30), AND(E41='club records'!$B$31, F41&lt;='club records'!$C$31), AND(E41='club records'!$B$32, F41&lt;='club records'!$C$32), AND(E41='club records'!$B$33, F41&lt;='club records'!$C$33))),"CR"," ")</f>
        <v xml:space="preserve"> </v>
      </c>
      <c r="R41" s="21" t="str">
        <f>IF(AND(B41="1M", AND(E41='club records'!$B$37,F41&lt;='club records'!$C$37)),"CR"," ")</f>
        <v xml:space="preserve"> </v>
      </c>
      <c r="S41" s="21" t="str">
        <f>IF(AND(B41=3000, OR(AND(E41='club records'!$B$39, F41&lt;='club records'!$C$39), AND(E41='club records'!$B$40, F41&lt;='club records'!$C$40), AND(E41='club records'!$B$41, F41&lt;='club records'!$C$41))),"CR"," ")</f>
        <v xml:space="preserve"> </v>
      </c>
      <c r="T41" s="21" t="str">
        <f>IF(AND(B41=5000, OR(AND(E41='club records'!$B$42, F41&lt;='club records'!$C$42), AND(E41='club records'!$B$43, F41&lt;='club records'!$C$43))),"CR"," ")</f>
        <v xml:space="preserve"> </v>
      </c>
      <c r="U41" s="21" t="str">
        <f>IF(AND(B41=10000, OR(AND(E41='club records'!$B$44, F41&lt;='club records'!$C$44), AND(E41='club records'!$B$45, F41&lt;='club records'!$C$45))),"CR"," ")</f>
        <v xml:space="preserve"> </v>
      </c>
      <c r="V41" s="22" t="str">
        <f>IF(AND(B41="high jump", OR(AND(E41='club records'!$F$1, F41&gt;='club records'!$G$1), AND(E41='club records'!$F$2, F41&gt;='club records'!$G$2), AND(E41='club records'!$F$3, F41&gt;='club records'!$G$3),AND(E41='club records'!$F$4, F41&gt;='club records'!$G$4), AND(E41='club records'!$F$5, F41&gt;='club records'!$G$5))), "CR", " ")</f>
        <v xml:space="preserve"> </v>
      </c>
      <c r="W41" s="22" t="str">
        <f>IF(AND(B41="long jump", OR(AND(E41='club records'!$F$6, F41&gt;='club records'!$G$6), AND(E41='club records'!$F$7, F41&gt;='club records'!$G$7), AND(E41='club records'!$F$8, F41&gt;='club records'!$G$8), AND(E41='club records'!$F$9, F41&gt;='club records'!$G$9), AND(E41='club records'!$F$10, F41&gt;='club records'!$G$10))), "CR", " ")</f>
        <v xml:space="preserve"> </v>
      </c>
      <c r="X41" s="22" t="str">
        <f>IF(AND(B41="triple jump", OR(AND(E41='club records'!$F$11, F41&gt;='club records'!$G$11), AND(E41='club records'!$F$12, F41&gt;='club records'!$G$12), AND(E41='club records'!$F$13, F41&gt;='club records'!$G$13), AND(E41='club records'!$F$14, F41&gt;='club records'!$G$14), AND(E41='club records'!$F$15, F41&gt;='club records'!$G$15))), "CR", " ")</f>
        <v xml:space="preserve"> </v>
      </c>
      <c r="Y41" s="22" t="str">
        <f>IF(AND(B41="pole vault", OR(AND(E41='club records'!$F$16, F41&gt;='club records'!$G$16), AND(E41='club records'!$F$17, F41&gt;='club records'!$G$17), AND(E41='club records'!$F$18, F41&gt;='club records'!$G$18), AND(E41='club records'!$F$19, F41&gt;='club records'!$G$19), AND(E41='club records'!$F$20, F41&gt;='club records'!$G$20))), "CR", " ")</f>
        <v xml:space="preserve"> </v>
      </c>
      <c r="Z41" s="22" t="str">
        <f>IF(AND(B41="discus 0.75", AND(E41='club records'!$F$21, F41&gt;='club records'!$G$21)), "CR", " ")</f>
        <v xml:space="preserve"> </v>
      </c>
      <c r="AA41" s="22" t="str">
        <f>IF(AND(B41="discus 1", OR(AND(E41='club records'!$F$22, F41&gt;='club records'!$G$22), AND(E41='club records'!$F$23, F41&gt;='club records'!$G$23), AND(E41='club records'!$F$24, F41&gt;='club records'!$G$24), AND(E41='club records'!$F$25, F41&gt;='club records'!$G$25))), "CR", " ")</f>
        <v xml:space="preserve"> </v>
      </c>
      <c r="AB41" s="22" t="str">
        <f>IF(AND(B41="hammer 3", OR(AND(E41='club records'!$F$26, F41&gt;='club records'!$G$26), AND(E41='club records'!$F$27, F41&gt;='club records'!$G$27), AND(E41='club records'!$F$28, F41&gt;='club records'!$G$28))), "CR", " ")</f>
        <v xml:space="preserve"> </v>
      </c>
      <c r="AC41" s="22" t="str">
        <f>IF(AND(B41="hammer 4", OR(AND(E41='club records'!$F$29, F41&gt;='club records'!$G$29), AND(E41='club records'!$F$30, F41&gt;='club records'!$G$30))), "CR", " ")</f>
        <v xml:space="preserve"> </v>
      </c>
      <c r="AD41" s="22" t="str">
        <f>IF(AND(B41="javelin 400", AND(E41='club records'!$F$31, F41&gt;='club records'!$G$31)), "CR", " ")</f>
        <v xml:space="preserve"> </v>
      </c>
      <c r="AE41" s="22" t="str">
        <f>IF(AND(B41="javelin 500", OR(AND(E41='club records'!$F$32, F41&gt;='club records'!$G$32), AND(E41='club records'!$F$33, F41&gt;='club records'!$G$33))), "CR", " ")</f>
        <v xml:space="preserve"> </v>
      </c>
      <c r="AF41" s="22" t="str">
        <f>IF(AND(B41="javelin 600", OR(AND(E41='club records'!$F$34, F41&gt;='club records'!$G$34), AND(E41='club records'!$F$35, F41&gt;='club records'!$G$35))), "CR", " ")</f>
        <v xml:space="preserve"> </v>
      </c>
      <c r="AG41" s="22" t="str">
        <f>IF(AND(B41="shot 2.72", AND(E41='club records'!$F$36, F41&gt;='club records'!$G$36)), "CR", " ")</f>
        <v xml:space="preserve"> </v>
      </c>
      <c r="AH41" s="22" t="str">
        <f>IF(AND(B41="shot 3", OR(AND(E41='club records'!$F$37, F41&gt;='club records'!$G$37), AND(E41='club records'!$F$38, F41&gt;='club records'!$G$38))), "CR", " ")</f>
        <v xml:space="preserve"> </v>
      </c>
      <c r="AI41" s="22" t="str">
        <f>IF(AND(B41="shot 4", OR(AND(E41='club records'!$F$39, F41&gt;='club records'!$G$39), AND(E41='club records'!$F$40, F41&gt;='club records'!$G$40))), "CR", " ")</f>
        <v xml:space="preserve"> </v>
      </c>
      <c r="AJ41" s="22" t="str">
        <f>IF(AND(B41="70H", AND(E41='club records'!$J$6, F41&lt;='club records'!$K$6)), "CR", " ")</f>
        <v xml:space="preserve"> </v>
      </c>
      <c r="AK41" s="22" t="str">
        <f>IF(AND(B41="75H", AND(E41='club records'!$J$7, F41&lt;='club records'!$K$7)), "CR", " ")</f>
        <v xml:space="preserve"> </v>
      </c>
      <c r="AL41" s="22" t="str">
        <f>IF(AND(B41="80H", AND(E41='club records'!$J$8, F41&lt;='club records'!$K$8)), "CR", " ")</f>
        <v xml:space="preserve"> </v>
      </c>
      <c r="AM41" s="22" t="str">
        <f>IF(AND(B41="100H", OR(AND(E41='club records'!$J$9, F41&lt;='club records'!$K$9), AND(E41='club records'!$J$10, F41&lt;='club records'!$K$10))), "CR", " ")</f>
        <v xml:space="preserve"> </v>
      </c>
      <c r="AN41" s="22" t="str">
        <f>IF(AND(B41="300H", AND(E41='club records'!$J$11, F41&lt;='club records'!$K$11)), "CR", " ")</f>
        <v xml:space="preserve"> </v>
      </c>
      <c r="AO41" s="22" t="str">
        <f>IF(AND(B41="400H", OR(AND(E41='club records'!$J$12, F41&lt;='club records'!$K$12), AND(E41='club records'!$J$13, F41&lt;='club records'!$K$13), AND(E41='club records'!$J$14, F41&lt;='club records'!$K$14))), "CR", " ")</f>
        <v xml:space="preserve"> </v>
      </c>
      <c r="AP41" s="22" t="str">
        <f>IF(AND(B41="1500SC", OR(AND(E41='club records'!$J$15, F41&lt;='club records'!$K$15), AND(E41='club records'!$J$16, F41&lt;='club records'!$K$16))), "CR", " ")</f>
        <v xml:space="preserve"> </v>
      </c>
      <c r="AQ41" s="22" t="str">
        <f>IF(AND(B41="2000SC", OR(AND(E41='club records'!$J$18, F41&lt;='club records'!$K$18), AND(E41='club records'!$J$19, F41&lt;='club records'!$K$19))), "CR", " ")</f>
        <v xml:space="preserve"> </v>
      </c>
      <c r="AR41" s="22" t="str">
        <f>IF(AND(B41="3000SC", AND(E41='club records'!$J$21, F41&lt;='club records'!$K$21)), "CR", " ")</f>
        <v xml:space="preserve"> </v>
      </c>
      <c r="AS41" s="21" t="str">
        <f>IF(AND(B41="4x100", OR(AND(E41='club records'!$N$1, F41&lt;='club records'!$O$1), AND(E41='club records'!$N$2, F41&lt;='club records'!$O$2), AND(E41='club records'!$N$3, F41&lt;='club records'!$O$3), AND(E41='club records'!$N$4, F41&lt;='club records'!$O$4), AND(E41='club records'!$N$5, F41&lt;='club records'!$O$5))), "CR", " ")</f>
        <v xml:space="preserve"> </v>
      </c>
      <c r="AT41" s="21" t="str">
        <f>IF(AND(B41="4x200", OR(AND(E41='club records'!$N$6, F41&lt;='club records'!$O$6), AND(E41='club records'!$N$7, F41&lt;='club records'!$O$7), AND(E41='club records'!$N$8, F41&lt;='club records'!$O$8), AND(E41='club records'!$N$9, F41&lt;='club records'!$O$9), AND(E41='club records'!$N$10, F41&lt;='club records'!$O$10))), "CR", " ")</f>
        <v xml:space="preserve"> </v>
      </c>
      <c r="AU41" s="21" t="str">
        <f>IF(AND(B41="4x300", OR(AND(E41='club records'!$N$11, F41&lt;='club records'!$O$11), AND(E41='club records'!$N$12, F41&lt;='club records'!$O$12))), "CR", " ")</f>
        <v xml:space="preserve"> </v>
      </c>
      <c r="AV41" s="21" t="str">
        <f>IF(AND(B41="4x400", OR(AND(E41='club records'!$N$13, F41&lt;='club records'!$O$13), AND(E41='club records'!$N$14, F41&lt;='club records'!$O$14), AND(E41='club records'!$N$15, F41&lt;='club records'!$O$15))), "CR", " ")</f>
        <v xml:space="preserve"> </v>
      </c>
      <c r="AW41" s="21" t="str">
        <f>IF(AND(B41="3x800", OR(AND(E41='club records'!$N$16, F41&lt;='club records'!$O$16), AND(E41='club records'!$N$17, F41&lt;='club records'!$O$17), AND(E41='club records'!$N$18, F41&lt;='club records'!$O$18), AND(E41='club records'!$N$19, F41&lt;='club records'!$O$19))), "CR", " ")</f>
        <v xml:space="preserve"> </v>
      </c>
      <c r="AX41" s="21" t="str">
        <f>IF(AND(B41="pentathlon", OR(AND(E41='club records'!$N$21, F41&gt;='club records'!$O$21), AND(E41='club records'!$N$22, F41&gt;='club records'!$O$22), AND(E41='club records'!$N$23, F41&gt;='club records'!$O$23), AND(E41='club records'!$N$24, F41&gt;='club records'!$O$24), AND(E41='club records'!$N$25, F41&gt;='club records'!$O$25))), "CR", " ")</f>
        <v xml:space="preserve"> </v>
      </c>
      <c r="AY41" s="21" t="str">
        <f>IF(AND(B41="heptathlon", OR(AND(E41='club records'!$N$26, F41&gt;='club records'!$O$26), AND(E41='club records'!$N$27, F41&gt;='club records'!$O$27), AND(E41='club records'!$N$28, F41&gt;='club records'!$O$28), )), "CR", " ")</f>
        <v xml:space="preserve"> </v>
      </c>
    </row>
    <row r="42" spans="1:51" ht="15">
      <c r="A42" s="13" t="s">
        <v>43</v>
      </c>
      <c r="B42" s="2">
        <v>75</v>
      </c>
      <c r="C42" s="2" t="s">
        <v>14</v>
      </c>
      <c r="D42" s="2" t="s">
        <v>24</v>
      </c>
      <c r="E42" s="13" t="s">
        <v>43</v>
      </c>
      <c r="F42" s="14">
        <v>10.39</v>
      </c>
      <c r="G42" s="19">
        <v>43716</v>
      </c>
      <c r="H42" s="2" t="s">
        <v>512</v>
      </c>
      <c r="I42" s="2" t="s">
        <v>513</v>
      </c>
      <c r="J42" s="20" t="s">
        <v>372</v>
      </c>
      <c r="O42" s="2"/>
      <c r="P42" s="2"/>
      <c r="Q42" s="2"/>
      <c r="R42" s="2"/>
      <c r="S42" s="2"/>
      <c r="T42" s="2"/>
    </row>
    <row r="43" spans="1:51" ht="15">
      <c r="A43" s="13" t="s">
        <v>43</v>
      </c>
      <c r="B43" s="2">
        <v>75</v>
      </c>
      <c r="C43" s="2" t="s">
        <v>405</v>
      </c>
      <c r="D43" s="2" t="s">
        <v>406</v>
      </c>
      <c r="E43" s="13" t="s">
        <v>43</v>
      </c>
      <c r="F43" s="14">
        <v>10.78</v>
      </c>
      <c r="G43" s="19">
        <v>43681</v>
      </c>
      <c r="H43" s="2" t="s">
        <v>297</v>
      </c>
      <c r="I43" s="2" t="s">
        <v>474</v>
      </c>
      <c r="J43" s="20" t="s">
        <v>372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1"/>
      <c r="AT43" s="21"/>
      <c r="AU43" s="21"/>
      <c r="AV43" s="21"/>
      <c r="AW43" s="21"/>
      <c r="AX43" s="21"/>
      <c r="AY43" s="21"/>
    </row>
    <row r="44" spans="1:51" ht="15">
      <c r="A44" s="13" t="s">
        <v>43</v>
      </c>
      <c r="B44" s="2">
        <v>75</v>
      </c>
      <c r="C44" s="2" t="s">
        <v>32</v>
      </c>
      <c r="D44" s="2" t="s">
        <v>135</v>
      </c>
      <c r="E44" s="13" t="s">
        <v>43</v>
      </c>
      <c r="F44" s="14">
        <v>11.1</v>
      </c>
      <c r="G44" s="19">
        <v>43715</v>
      </c>
      <c r="H44" s="2" t="s">
        <v>512</v>
      </c>
      <c r="I44" s="2" t="s">
        <v>513</v>
      </c>
      <c r="J44" s="20" t="str">
        <f t="shared" ref="J44:J51" si="2">IF(OR(L44="CR", K44="CR", M44="CR", N44="CR", O44="CR", P44="CR", Q44="CR", R44="CR", S44="CR", T44="CR",U44="CR", V44="CR", W44="CR", X44="CR", Y44="CR", Z44="CR", AA44="CR", AB44="CR", AC44="CR", AD44="CR", AE44="CR", AF44="CR", AG44="CR", AH44="CR", AI44="CR", AJ44="CR", AK44="CR", AL44="CR", AM44="CR", AN44="CR", AO44="CR", AP44="CR", AQ44="CR", AR44="CR", AS44="CR", AT44="CR", AU44="CR", AV44="CR", AW44="CR", AX44="CR", AY44="CR"), "***CLUB RECORD***", "")</f>
        <v/>
      </c>
      <c r="K44" s="21" t="str">
        <f>IF(AND(B44=100, OR(AND(E44='club records'!$B$6, F44&lt;='club records'!$C$6), AND(E44='club records'!$B$7, F44&lt;='club records'!$C$7), AND(E44='club records'!$B$8, F44&lt;='club records'!$C$8), AND(E44='club records'!$B$9, F44&lt;='club records'!$C$9), AND(E44='club records'!$B$10, F44&lt;='club records'!$C$10))),"CR"," ")</f>
        <v xml:space="preserve"> </v>
      </c>
      <c r="L44" s="21" t="str">
        <f>IF(AND(B44=200, OR(AND(E44='club records'!$B$11, F44&lt;='club records'!$C$11), AND(E44='club records'!$B$12, F44&lt;='club records'!$C$12), AND(E44='club records'!$B$13, F44&lt;='club records'!$C$13), AND(E44='club records'!$B$14, F44&lt;='club records'!$C$14), AND(E44='club records'!$B$15, F44&lt;='club records'!$C$15))),"CR"," ")</f>
        <v xml:space="preserve"> </v>
      </c>
      <c r="M44" s="21" t="str">
        <f>IF(AND(B44=300, OR(AND(E44='club records'!$B$16, F44&lt;='club records'!$C$16), AND(E44='club records'!$B$17, F44&lt;='club records'!$C$17))),"CR"," ")</f>
        <v xml:space="preserve"> </v>
      </c>
      <c r="N44" s="21" t="str">
        <f>IF(AND(B44=400, OR(AND(E44='club records'!$B$19, F44&lt;='club records'!$C$19), AND(E44='club records'!$B$20, F44&lt;='club records'!$C$20), AND(E44='club records'!$B$21, F44&lt;='club records'!$C$21))),"CR"," ")</f>
        <v xml:space="preserve"> </v>
      </c>
      <c r="O44" s="21" t="str">
        <f>IF(AND(B44=800, OR(AND(E44='club records'!$B$22, F44&lt;='club records'!$C$22), AND(E44='club records'!$B$23, F44&lt;='club records'!$C$23), AND(E44='club records'!$B$24, F44&lt;='club records'!$C$24), AND(E44='club records'!$B$25, F44&lt;='club records'!$C$25), AND(E44='club records'!$B$26, F44&lt;='club records'!$C$26))),"CR"," ")</f>
        <v xml:space="preserve"> </v>
      </c>
      <c r="P44" s="21" t="str">
        <f>IF(AND(B44=1200, AND(E44='club records'!$B$28, F44&lt;='club records'!$C$28)),"CR"," ")</f>
        <v xml:space="preserve"> </v>
      </c>
      <c r="Q44" s="21" t="str">
        <f>IF(AND(B44=1500, OR(AND(E44='club records'!$B$29, F44&lt;='club records'!$C$29), AND(E44='club records'!$B$30, F44&lt;='club records'!$C$30), AND(E44='club records'!$B$31, F44&lt;='club records'!$C$31), AND(E44='club records'!$B$32, F44&lt;='club records'!$C$32), AND(E44='club records'!$B$33, F44&lt;='club records'!$C$33))),"CR"," ")</f>
        <v xml:space="preserve"> </v>
      </c>
      <c r="R44" s="21" t="str">
        <f>IF(AND(B44="1M", AND(E44='club records'!$B$37,F44&lt;='club records'!$C$37)),"CR"," ")</f>
        <v xml:space="preserve"> </v>
      </c>
      <c r="S44" s="21" t="str">
        <f>IF(AND(B44=3000, OR(AND(E44='club records'!$B$39, F44&lt;='club records'!$C$39), AND(E44='club records'!$B$40, F44&lt;='club records'!$C$40), AND(E44='club records'!$B$41, F44&lt;='club records'!$C$41))),"CR"," ")</f>
        <v xml:space="preserve"> </v>
      </c>
      <c r="T44" s="21" t="str">
        <f>IF(AND(B44=5000, OR(AND(E44='club records'!$B$42, F44&lt;='club records'!$C$42), AND(E44='club records'!$B$43, F44&lt;='club records'!$C$43))),"CR"," ")</f>
        <v xml:space="preserve"> </v>
      </c>
      <c r="U44" s="21" t="str">
        <f>IF(AND(B44=10000, OR(AND(E44='club records'!$B$44, F44&lt;='club records'!$C$44), AND(E44='club records'!$B$45, F44&lt;='club records'!$C$45))),"CR"," ")</f>
        <v xml:space="preserve"> </v>
      </c>
      <c r="V44" s="22" t="str">
        <f>IF(AND(B44="high jump", OR(AND(E44='club records'!$F$1, F44&gt;='club records'!$G$1), AND(E44='club records'!$F$2, F44&gt;='club records'!$G$2), AND(E44='club records'!$F$3, F44&gt;='club records'!$G$3),AND(E44='club records'!$F$4, F44&gt;='club records'!$G$4), AND(E44='club records'!$F$5, F44&gt;='club records'!$G$5))), "CR", " ")</f>
        <v xml:space="preserve"> </v>
      </c>
      <c r="W44" s="22" t="str">
        <f>IF(AND(B44="long jump", OR(AND(E44='club records'!$F$6, F44&gt;='club records'!$G$6), AND(E44='club records'!$F$7, F44&gt;='club records'!$G$7), AND(E44='club records'!$F$8, F44&gt;='club records'!$G$8), AND(E44='club records'!$F$9, F44&gt;='club records'!$G$9), AND(E44='club records'!$F$10, F44&gt;='club records'!$G$10))), "CR", " ")</f>
        <v xml:space="preserve"> </v>
      </c>
      <c r="X44" s="22" t="str">
        <f>IF(AND(B44="triple jump", OR(AND(E44='club records'!$F$11, F44&gt;='club records'!$G$11), AND(E44='club records'!$F$12, F44&gt;='club records'!$G$12), AND(E44='club records'!$F$13, F44&gt;='club records'!$G$13), AND(E44='club records'!$F$14, F44&gt;='club records'!$G$14), AND(E44='club records'!$F$15, F44&gt;='club records'!$G$15))), "CR", " ")</f>
        <v xml:space="preserve"> </v>
      </c>
      <c r="Y44" s="22" t="str">
        <f>IF(AND(B44="pole vault", OR(AND(E44='club records'!$F$16, F44&gt;='club records'!$G$16), AND(E44='club records'!$F$17, F44&gt;='club records'!$G$17), AND(E44='club records'!$F$18, F44&gt;='club records'!$G$18), AND(E44='club records'!$F$19, F44&gt;='club records'!$G$19), AND(E44='club records'!$F$20, F44&gt;='club records'!$G$20))), "CR", " ")</f>
        <v xml:space="preserve"> </v>
      </c>
      <c r="Z44" s="22" t="str">
        <f>IF(AND(B44="discus 0.75", AND(E44='club records'!$F$21, F44&gt;='club records'!$G$21)), "CR", " ")</f>
        <v xml:space="preserve"> </v>
      </c>
      <c r="AA44" s="22" t="str">
        <f>IF(AND(B44="discus 1", OR(AND(E44='club records'!$F$22, F44&gt;='club records'!$G$22), AND(E44='club records'!$F$23, F44&gt;='club records'!$G$23), AND(E44='club records'!$F$24, F44&gt;='club records'!$G$24), AND(E44='club records'!$F$25, F44&gt;='club records'!$G$25))), "CR", " ")</f>
        <v xml:space="preserve"> </v>
      </c>
      <c r="AB44" s="22" t="str">
        <f>IF(AND(B44="hammer 3", OR(AND(E44='club records'!$F$26, F44&gt;='club records'!$G$26), AND(E44='club records'!$F$27, F44&gt;='club records'!$G$27), AND(E44='club records'!$F$28, F44&gt;='club records'!$G$28))), "CR", " ")</f>
        <v xml:space="preserve"> </v>
      </c>
      <c r="AC44" s="22" t="str">
        <f>IF(AND(B44="hammer 4", OR(AND(E44='club records'!$F$29, F44&gt;='club records'!$G$29), AND(E44='club records'!$F$30, F44&gt;='club records'!$G$30))), "CR", " ")</f>
        <v xml:space="preserve"> </v>
      </c>
      <c r="AD44" s="22" t="str">
        <f>IF(AND(B44="javelin 400", AND(E44='club records'!$F$31, F44&gt;='club records'!$G$31)), "CR", " ")</f>
        <v xml:space="preserve"> </v>
      </c>
      <c r="AE44" s="22" t="str">
        <f>IF(AND(B44="javelin 500", OR(AND(E44='club records'!$F$32, F44&gt;='club records'!$G$32), AND(E44='club records'!$F$33, F44&gt;='club records'!$G$33))), "CR", " ")</f>
        <v xml:space="preserve"> </v>
      </c>
      <c r="AF44" s="22" t="str">
        <f>IF(AND(B44="javelin 600", OR(AND(E44='club records'!$F$34, F44&gt;='club records'!$G$34), AND(E44='club records'!$F$35, F44&gt;='club records'!$G$35))), "CR", " ")</f>
        <v xml:space="preserve"> </v>
      </c>
      <c r="AG44" s="22" t="str">
        <f>IF(AND(B44="shot 2.72", AND(E44='club records'!$F$36, F44&gt;='club records'!$G$36)), "CR", " ")</f>
        <v xml:space="preserve"> </v>
      </c>
      <c r="AH44" s="22" t="str">
        <f>IF(AND(B44="shot 3", OR(AND(E44='club records'!$F$37, F44&gt;='club records'!$G$37), AND(E44='club records'!$F$38, F44&gt;='club records'!$G$38))), "CR", " ")</f>
        <v xml:space="preserve"> </v>
      </c>
      <c r="AI44" s="22" t="str">
        <f>IF(AND(B44="shot 4", OR(AND(E44='club records'!$F$39, F44&gt;='club records'!$G$39), AND(E44='club records'!$F$40, F44&gt;='club records'!$G$40))), "CR", " ")</f>
        <v xml:space="preserve"> </v>
      </c>
      <c r="AJ44" s="22" t="str">
        <f>IF(AND(B44="70H", AND(E44='club records'!$J$6, F44&lt;='club records'!$K$6)), "CR", " ")</f>
        <v xml:space="preserve"> </v>
      </c>
      <c r="AK44" s="22" t="str">
        <f>IF(AND(B44="75H", AND(E44='club records'!$J$7, F44&lt;='club records'!$K$7)), "CR", " ")</f>
        <v xml:space="preserve"> </v>
      </c>
      <c r="AL44" s="22" t="str">
        <f>IF(AND(B44="80H", AND(E44='club records'!$J$8, F44&lt;='club records'!$K$8)), "CR", " ")</f>
        <v xml:space="preserve"> </v>
      </c>
      <c r="AM44" s="22" t="str">
        <f>IF(AND(B44="100H", OR(AND(E44='club records'!$J$9, F44&lt;='club records'!$K$9), AND(E44='club records'!$J$10, F44&lt;='club records'!$K$10))), "CR", " ")</f>
        <v xml:space="preserve"> </v>
      </c>
      <c r="AN44" s="22" t="str">
        <f>IF(AND(B44="300H", AND(E44='club records'!$J$11, F44&lt;='club records'!$K$11)), "CR", " ")</f>
        <v xml:space="preserve"> </v>
      </c>
      <c r="AO44" s="22" t="str">
        <f>IF(AND(B44="400H", OR(AND(E44='club records'!$J$12, F44&lt;='club records'!$K$12), AND(E44='club records'!$J$13, F44&lt;='club records'!$K$13), AND(E44='club records'!$J$14, F44&lt;='club records'!$K$14))), "CR", " ")</f>
        <v xml:space="preserve"> </v>
      </c>
      <c r="AP44" s="22" t="str">
        <f>IF(AND(B44="1500SC", OR(AND(E44='club records'!$J$15, F44&lt;='club records'!$K$15), AND(E44='club records'!$J$16, F44&lt;='club records'!$K$16))), "CR", " ")</f>
        <v xml:space="preserve"> </v>
      </c>
      <c r="AQ44" s="22" t="str">
        <f>IF(AND(B44="2000SC", OR(AND(E44='club records'!$J$18, F44&lt;='club records'!$K$18), AND(E44='club records'!$J$19, F44&lt;='club records'!$K$19))), "CR", " ")</f>
        <v xml:space="preserve"> </v>
      </c>
      <c r="AR44" s="22" t="str">
        <f>IF(AND(B44="3000SC", AND(E44='club records'!$J$21, F44&lt;='club records'!$K$21)), "CR", " ")</f>
        <v xml:space="preserve"> </v>
      </c>
      <c r="AS44" s="21" t="str">
        <f>IF(AND(B44="4x100", OR(AND(E44='club records'!$N$1, F44&lt;='club records'!$O$1), AND(E44='club records'!$N$2, F44&lt;='club records'!$O$2), AND(E44='club records'!$N$3, F44&lt;='club records'!$O$3), AND(E44='club records'!$N$4, F44&lt;='club records'!$O$4), AND(E44='club records'!$N$5, F44&lt;='club records'!$O$5))), "CR", " ")</f>
        <v xml:space="preserve"> </v>
      </c>
      <c r="AT44" s="21" t="str">
        <f>IF(AND(B44="4x200", OR(AND(E44='club records'!$N$6, F44&lt;='club records'!$O$6), AND(E44='club records'!$N$7, F44&lt;='club records'!$O$7), AND(E44='club records'!$N$8, F44&lt;='club records'!$O$8), AND(E44='club records'!$N$9, F44&lt;='club records'!$O$9), AND(E44='club records'!$N$10, F44&lt;='club records'!$O$10))), "CR", " ")</f>
        <v xml:space="preserve"> </v>
      </c>
      <c r="AU44" s="21" t="str">
        <f>IF(AND(B44="4x300", OR(AND(E44='club records'!$N$11, F44&lt;='club records'!$O$11), AND(E44='club records'!$N$12, F44&lt;='club records'!$O$12))), "CR", " ")</f>
        <v xml:space="preserve"> </v>
      </c>
      <c r="AV44" s="21" t="str">
        <f>IF(AND(B44="4x400", OR(AND(E44='club records'!$N$13, F44&lt;='club records'!$O$13), AND(E44='club records'!$N$14, F44&lt;='club records'!$O$14), AND(E44='club records'!$N$15, F44&lt;='club records'!$O$15))), "CR", " ")</f>
        <v xml:space="preserve"> </v>
      </c>
      <c r="AW44" s="21" t="str">
        <f>IF(AND(B44="3x800", OR(AND(E44='club records'!$N$16, F44&lt;='club records'!$O$16), AND(E44='club records'!$N$17, F44&lt;='club records'!$O$17), AND(E44='club records'!$N$18, F44&lt;='club records'!$O$18), AND(E44='club records'!$N$19, F44&lt;='club records'!$O$19))), "CR", " ")</f>
        <v xml:space="preserve"> </v>
      </c>
      <c r="AX44" s="21" t="str">
        <f>IF(AND(B44="pentathlon", OR(AND(E44='club records'!$N$21, F44&gt;='club records'!$O$21), AND(E44='club records'!$N$22, F44&gt;='club records'!$O$22), AND(E44='club records'!$N$23, F44&gt;='club records'!$O$23), AND(E44='club records'!$N$24, F44&gt;='club records'!$O$24), AND(E44='club records'!$N$25, F44&gt;='club records'!$O$25))), "CR", " ")</f>
        <v xml:space="preserve"> </v>
      </c>
      <c r="AY44" s="21" t="str">
        <f>IF(AND(B44="heptathlon", OR(AND(E44='club records'!$N$26, F44&gt;='club records'!$O$26), AND(E44='club records'!$N$27, F44&gt;='club records'!$O$27), AND(E44='club records'!$N$28, F44&gt;='club records'!$O$28), )), "CR", " ")</f>
        <v xml:space="preserve"> </v>
      </c>
    </row>
    <row r="45" spans="1:51" ht="15">
      <c r="A45" s="13" t="s">
        <v>43</v>
      </c>
      <c r="B45" s="2">
        <v>75</v>
      </c>
      <c r="C45" s="2" t="s">
        <v>258</v>
      </c>
      <c r="D45" s="2" t="s">
        <v>259</v>
      </c>
      <c r="E45" s="13" t="s">
        <v>43</v>
      </c>
      <c r="F45" s="14">
        <v>11.53</v>
      </c>
      <c r="G45" s="19">
        <v>43582</v>
      </c>
      <c r="H45" s="2" t="s">
        <v>297</v>
      </c>
      <c r="I45" s="2" t="s">
        <v>304</v>
      </c>
      <c r="J45" s="20" t="str">
        <f t="shared" si="2"/>
        <v/>
      </c>
      <c r="K45" s="21" t="str">
        <f>IF(AND(B45=100, OR(AND(E45='club records'!$B$6, F45&lt;='club records'!$C$6), AND(E45='club records'!$B$7, F45&lt;='club records'!$C$7), AND(E45='club records'!$B$8, F45&lt;='club records'!$C$8), AND(E45='club records'!$B$9, F45&lt;='club records'!$C$9), AND(E45='club records'!$B$10, F45&lt;='club records'!$C$10))),"CR"," ")</f>
        <v xml:space="preserve"> </v>
      </c>
      <c r="L45" s="21" t="str">
        <f>IF(AND(B45=200, OR(AND(E45='club records'!$B$11, F45&lt;='club records'!$C$11), AND(E45='club records'!$B$12, F45&lt;='club records'!$C$12), AND(E45='club records'!$B$13, F45&lt;='club records'!$C$13), AND(E45='club records'!$B$14, F45&lt;='club records'!$C$14), AND(E45='club records'!$B$15, F45&lt;='club records'!$C$15))),"CR"," ")</f>
        <v xml:space="preserve"> </v>
      </c>
      <c r="M45" s="21" t="str">
        <f>IF(AND(B45=300, OR(AND(E45='club records'!$B$16, F45&lt;='club records'!$C$16), AND(E45='club records'!$B$17, F45&lt;='club records'!$C$17))),"CR"," ")</f>
        <v xml:space="preserve"> </v>
      </c>
      <c r="N45" s="21" t="str">
        <f>IF(AND(B45=400, OR(AND(E45='club records'!$B$19, F45&lt;='club records'!$C$19), AND(E45='club records'!$B$20, F45&lt;='club records'!$C$20), AND(E45='club records'!$B$21, F45&lt;='club records'!$C$21))),"CR"," ")</f>
        <v xml:space="preserve"> </v>
      </c>
      <c r="O45" s="21" t="str">
        <f>IF(AND(B45=800, OR(AND(E45='club records'!$B$22, F45&lt;='club records'!$C$22), AND(E45='club records'!$B$23, F45&lt;='club records'!$C$23), AND(E45='club records'!$B$24, F45&lt;='club records'!$C$24), AND(E45='club records'!$B$25, F45&lt;='club records'!$C$25), AND(E45='club records'!$B$26, F45&lt;='club records'!$C$26))),"CR"," ")</f>
        <v xml:space="preserve"> </v>
      </c>
      <c r="P45" s="21" t="str">
        <f>IF(AND(B45=1200, AND(E45='club records'!$B$28, F45&lt;='club records'!$C$28)),"CR"," ")</f>
        <v xml:space="preserve"> </v>
      </c>
      <c r="Q45" s="21" t="str">
        <f>IF(AND(B45=1500, OR(AND(E45='club records'!$B$29, F45&lt;='club records'!$C$29), AND(E45='club records'!$B$30, F45&lt;='club records'!$C$30), AND(E45='club records'!$B$31, F45&lt;='club records'!$C$31), AND(E45='club records'!$B$32, F45&lt;='club records'!$C$32), AND(E45='club records'!$B$33, F45&lt;='club records'!$C$33))),"CR"," ")</f>
        <v xml:space="preserve"> </v>
      </c>
      <c r="R45" s="21" t="str">
        <f>IF(AND(B45="1M", AND(E45='club records'!$B$37,F45&lt;='club records'!$C$37)),"CR"," ")</f>
        <v xml:space="preserve"> </v>
      </c>
      <c r="S45" s="21" t="str">
        <f>IF(AND(B45=3000, OR(AND(E45='club records'!$B$39, F45&lt;='club records'!$C$39), AND(E45='club records'!$B$40, F45&lt;='club records'!$C$40), AND(E45='club records'!$B$41, F45&lt;='club records'!$C$41))),"CR"," ")</f>
        <v xml:space="preserve"> </v>
      </c>
      <c r="T45" s="21" t="str">
        <f>IF(AND(B45=5000, OR(AND(E45='club records'!$B$42, F45&lt;='club records'!$C$42), AND(E45='club records'!$B$43, F45&lt;='club records'!$C$43))),"CR"," ")</f>
        <v xml:space="preserve"> </v>
      </c>
      <c r="U45" s="21" t="str">
        <f>IF(AND(B45=10000, OR(AND(E45='club records'!$B$44, F45&lt;='club records'!$C$44), AND(E45='club records'!$B$45, F45&lt;='club records'!$C$45))),"CR"," ")</f>
        <v xml:space="preserve"> </v>
      </c>
      <c r="V45" s="22" t="str">
        <f>IF(AND(B45="high jump", OR(AND(E45='club records'!$F$1, F45&gt;='club records'!$G$1), AND(E45='club records'!$F$2, F45&gt;='club records'!$G$2), AND(E45='club records'!$F$3, F45&gt;='club records'!$G$3),AND(E45='club records'!$F$4, F45&gt;='club records'!$G$4), AND(E45='club records'!$F$5, F45&gt;='club records'!$G$5))), "CR", " ")</f>
        <v xml:space="preserve"> </v>
      </c>
      <c r="W45" s="22" t="str">
        <f>IF(AND(B45="long jump", OR(AND(E45='club records'!$F$6, F45&gt;='club records'!$G$6), AND(E45='club records'!$F$7, F45&gt;='club records'!$G$7), AND(E45='club records'!$F$8, F45&gt;='club records'!$G$8), AND(E45='club records'!$F$9, F45&gt;='club records'!$G$9), AND(E45='club records'!$F$10, F45&gt;='club records'!$G$10))), "CR", " ")</f>
        <v xml:space="preserve"> </v>
      </c>
      <c r="X45" s="22" t="str">
        <f>IF(AND(B45="triple jump", OR(AND(E45='club records'!$F$11, F45&gt;='club records'!$G$11), AND(E45='club records'!$F$12, F45&gt;='club records'!$G$12), AND(E45='club records'!$F$13, F45&gt;='club records'!$G$13), AND(E45='club records'!$F$14, F45&gt;='club records'!$G$14), AND(E45='club records'!$F$15, F45&gt;='club records'!$G$15))), "CR", " ")</f>
        <v xml:space="preserve"> </v>
      </c>
      <c r="Y45" s="22" t="str">
        <f>IF(AND(B45="pole vault", OR(AND(E45='club records'!$F$16, F45&gt;='club records'!$G$16), AND(E45='club records'!$F$17, F45&gt;='club records'!$G$17), AND(E45='club records'!$F$18, F45&gt;='club records'!$G$18), AND(E45='club records'!$F$19, F45&gt;='club records'!$G$19), AND(E45='club records'!$F$20, F45&gt;='club records'!$G$20))), "CR", " ")</f>
        <v xml:space="preserve"> </v>
      </c>
      <c r="Z45" s="22" t="str">
        <f>IF(AND(B45="discus 0.75", AND(E45='club records'!$F$21, F45&gt;='club records'!$G$21)), "CR", " ")</f>
        <v xml:space="preserve"> </v>
      </c>
      <c r="AA45" s="22" t="str">
        <f>IF(AND(B45="discus 1", OR(AND(E45='club records'!$F$22, F45&gt;='club records'!$G$22), AND(E45='club records'!$F$23, F45&gt;='club records'!$G$23), AND(E45='club records'!$F$24, F45&gt;='club records'!$G$24), AND(E45='club records'!$F$25, F45&gt;='club records'!$G$25))), "CR", " ")</f>
        <v xml:space="preserve"> </v>
      </c>
      <c r="AB45" s="22" t="str">
        <f>IF(AND(B45="hammer 3", OR(AND(E45='club records'!$F$26, F45&gt;='club records'!$G$26), AND(E45='club records'!$F$27, F45&gt;='club records'!$G$27), AND(E45='club records'!$F$28, F45&gt;='club records'!$G$28))), "CR", " ")</f>
        <v xml:space="preserve"> </v>
      </c>
      <c r="AC45" s="22" t="str">
        <f>IF(AND(B45="hammer 4", OR(AND(E45='club records'!$F$29, F45&gt;='club records'!$G$29), AND(E45='club records'!$F$30, F45&gt;='club records'!$G$30))), "CR", " ")</f>
        <v xml:space="preserve"> </v>
      </c>
      <c r="AD45" s="22" t="str">
        <f>IF(AND(B45="javelin 400", AND(E45='club records'!$F$31, F45&gt;='club records'!$G$31)), "CR", " ")</f>
        <v xml:space="preserve"> </v>
      </c>
      <c r="AE45" s="22" t="str">
        <f>IF(AND(B45="javelin 500", OR(AND(E45='club records'!$F$32, F45&gt;='club records'!$G$32), AND(E45='club records'!$F$33, F45&gt;='club records'!$G$33))), "CR", " ")</f>
        <v xml:space="preserve"> </v>
      </c>
      <c r="AF45" s="22" t="str">
        <f>IF(AND(B45="javelin 600", OR(AND(E45='club records'!$F$34, F45&gt;='club records'!$G$34), AND(E45='club records'!$F$35, F45&gt;='club records'!$G$35))), "CR", " ")</f>
        <v xml:space="preserve"> </v>
      </c>
      <c r="AG45" s="22" t="str">
        <f>IF(AND(B45="shot 2.72", AND(E45='club records'!$F$36, F45&gt;='club records'!$G$36)), "CR", " ")</f>
        <v xml:space="preserve"> </v>
      </c>
      <c r="AH45" s="22" t="str">
        <f>IF(AND(B45="shot 3", OR(AND(E45='club records'!$F$37, F45&gt;='club records'!$G$37), AND(E45='club records'!$F$38, F45&gt;='club records'!$G$38))), "CR", " ")</f>
        <v xml:space="preserve"> </v>
      </c>
      <c r="AI45" s="22" t="str">
        <f>IF(AND(B45="shot 4", OR(AND(E45='club records'!$F$39, F45&gt;='club records'!$G$39), AND(E45='club records'!$F$40, F45&gt;='club records'!$G$40))), "CR", " ")</f>
        <v xml:space="preserve"> </v>
      </c>
      <c r="AJ45" s="22" t="str">
        <f>IF(AND(B45="70H", AND(E45='club records'!$J$6, F45&lt;='club records'!$K$6)), "CR", " ")</f>
        <v xml:space="preserve"> </v>
      </c>
      <c r="AK45" s="22" t="str">
        <f>IF(AND(B45="75H", AND(E45='club records'!$J$7, F45&lt;='club records'!$K$7)), "CR", " ")</f>
        <v xml:space="preserve"> </v>
      </c>
      <c r="AL45" s="22" t="str">
        <f>IF(AND(B45="80H", AND(E45='club records'!$J$8, F45&lt;='club records'!$K$8)), "CR", " ")</f>
        <v xml:space="preserve"> </v>
      </c>
      <c r="AM45" s="22" t="str">
        <f>IF(AND(B45="100H", OR(AND(E45='club records'!$J$9, F45&lt;='club records'!$K$9), AND(E45='club records'!$J$10, F45&lt;='club records'!$K$10))), "CR", " ")</f>
        <v xml:space="preserve"> </v>
      </c>
      <c r="AN45" s="22" t="str">
        <f>IF(AND(B45="300H", AND(E45='club records'!$J$11, F45&lt;='club records'!$K$11)), "CR", " ")</f>
        <v xml:space="preserve"> </v>
      </c>
      <c r="AO45" s="22" t="str">
        <f>IF(AND(B45="400H", OR(AND(E45='club records'!$J$12, F45&lt;='club records'!$K$12), AND(E45='club records'!$J$13, F45&lt;='club records'!$K$13), AND(E45='club records'!$J$14, F45&lt;='club records'!$K$14))), "CR", " ")</f>
        <v xml:space="preserve"> </v>
      </c>
      <c r="AP45" s="22" t="str">
        <f>IF(AND(B45="1500SC", OR(AND(E45='club records'!$J$15, F45&lt;='club records'!$K$15), AND(E45='club records'!$J$16, F45&lt;='club records'!$K$16))), "CR", " ")</f>
        <v xml:space="preserve"> </v>
      </c>
      <c r="AQ45" s="22" t="str">
        <f>IF(AND(B45="2000SC", OR(AND(E45='club records'!$J$18, F45&lt;='club records'!$K$18), AND(E45='club records'!$J$19, F45&lt;='club records'!$K$19))), "CR", " ")</f>
        <v xml:space="preserve"> </v>
      </c>
      <c r="AR45" s="22" t="str">
        <f>IF(AND(B45="3000SC", AND(E45='club records'!$J$21, F45&lt;='club records'!$K$21)), "CR", " ")</f>
        <v xml:space="preserve"> </v>
      </c>
      <c r="AS45" s="21" t="str">
        <f>IF(AND(B45="4x100", OR(AND(E45='club records'!$N$1, F45&lt;='club records'!$O$1), AND(E45='club records'!$N$2, F45&lt;='club records'!$O$2), AND(E45='club records'!$N$3, F45&lt;='club records'!$O$3), AND(E45='club records'!$N$4, F45&lt;='club records'!$O$4), AND(E45='club records'!$N$5, F45&lt;='club records'!$O$5))), "CR", " ")</f>
        <v xml:space="preserve"> </v>
      </c>
      <c r="AT45" s="21" t="str">
        <f>IF(AND(B45="4x200", OR(AND(E45='club records'!$N$6, F45&lt;='club records'!$O$6), AND(E45='club records'!$N$7, F45&lt;='club records'!$O$7), AND(E45='club records'!$N$8, F45&lt;='club records'!$O$8), AND(E45='club records'!$N$9, F45&lt;='club records'!$O$9), AND(E45='club records'!$N$10, F45&lt;='club records'!$O$10))), "CR", " ")</f>
        <v xml:space="preserve"> </v>
      </c>
      <c r="AU45" s="21" t="str">
        <f>IF(AND(B45="4x300", OR(AND(E45='club records'!$N$11, F45&lt;='club records'!$O$11), AND(E45='club records'!$N$12, F45&lt;='club records'!$O$12))), "CR", " ")</f>
        <v xml:space="preserve"> </v>
      </c>
      <c r="AV45" s="21" t="str">
        <f>IF(AND(B45="4x400", OR(AND(E45='club records'!$N$13, F45&lt;='club records'!$O$13), AND(E45='club records'!$N$14, F45&lt;='club records'!$O$14), AND(E45='club records'!$N$15, F45&lt;='club records'!$O$15))), "CR", " ")</f>
        <v xml:space="preserve"> </v>
      </c>
      <c r="AW45" s="21" t="str">
        <f>IF(AND(B45="3x800", OR(AND(E45='club records'!$N$16, F45&lt;='club records'!$O$16), AND(E45='club records'!$N$17, F45&lt;='club records'!$O$17), AND(E45='club records'!$N$18, F45&lt;='club records'!$O$18), AND(E45='club records'!$N$19, F45&lt;='club records'!$O$19))), "CR", " ")</f>
        <v xml:space="preserve"> </v>
      </c>
      <c r="AX45" s="21" t="str">
        <f>IF(AND(B45="pentathlon", OR(AND(E45='club records'!$N$21, F45&gt;='club records'!$O$21), AND(E45='club records'!$N$22, F45&gt;='club records'!$O$22), AND(E45='club records'!$N$23, F45&gt;='club records'!$O$23), AND(E45='club records'!$N$24, F45&gt;='club records'!$O$24), AND(E45='club records'!$N$25, F45&gt;='club records'!$O$25))), "CR", " ")</f>
        <v xml:space="preserve"> </v>
      </c>
      <c r="AY45" s="21" t="str">
        <f>IF(AND(B45="heptathlon", OR(AND(E45='club records'!$N$26, F45&gt;='club records'!$O$26), AND(E45='club records'!$N$27, F45&gt;='club records'!$O$27), AND(E45='club records'!$N$28, F45&gt;='club records'!$O$28), )), "CR", " ")</f>
        <v xml:space="preserve"> </v>
      </c>
    </row>
    <row r="46" spans="1:51" ht="15">
      <c r="A46" s="13" t="s">
        <v>43</v>
      </c>
      <c r="B46" s="2">
        <v>100</v>
      </c>
      <c r="C46" s="2" t="s">
        <v>14</v>
      </c>
      <c r="D46" s="2" t="s">
        <v>24</v>
      </c>
      <c r="E46" s="13" t="s">
        <v>43</v>
      </c>
      <c r="F46" s="14">
        <v>13.68</v>
      </c>
      <c r="G46" s="19">
        <v>43667</v>
      </c>
      <c r="H46" s="2" t="s">
        <v>297</v>
      </c>
      <c r="I46" s="2" t="s">
        <v>446</v>
      </c>
      <c r="J46" s="20" t="str">
        <f t="shared" si="2"/>
        <v/>
      </c>
      <c r="K46" s="21" t="str">
        <f>IF(AND(B46=100, OR(AND(E46='club records'!$B$6, F46&lt;='club records'!$C$6), AND(E46='club records'!$B$7, F46&lt;='club records'!$C$7), AND(E46='club records'!$B$8, F46&lt;='club records'!$C$8), AND(E46='club records'!$B$9, F46&lt;='club records'!$C$9), AND(E46='club records'!$B$10, F46&lt;='club records'!$C$10))),"CR"," ")</f>
        <v xml:space="preserve"> </v>
      </c>
      <c r="L46" s="21" t="str">
        <f>IF(AND(B46=200, OR(AND(E46='club records'!$B$11, F46&lt;='club records'!$C$11), AND(E46='club records'!$B$12, F46&lt;='club records'!$C$12), AND(E46='club records'!$B$13, F46&lt;='club records'!$C$13), AND(E46='club records'!$B$14, F46&lt;='club records'!$C$14), AND(E46='club records'!$B$15, F46&lt;='club records'!$C$15))),"CR"," ")</f>
        <v xml:space="preserve"> </v>
      </c>
      <c r="M46" s="21" t="str">
        <f>IF(AND(B46=300, OR(AND(E46='club records'!$B$16, F46&lt;='club records'!$C$16), AND(E46='club records'!$B$17, F46&lt;='club records'!$C$17))),"CR"," ")</f>
        <v xml:space="preserve"> </v>
      </c>
      <c r="N46" s="21" t="str">
        <f>IF(AND(B46=400, OR(AND(E46='club records'!$B$19, F46&lt;='club records'!$C$19), AND(E46='club records'!$B$20, F46&lt;='club records'!$C$20), AND(E46='club records'!$B$21, F46&lt;='club records'!$C$21))),"CR"," ")</f>
        <v xml:space="preserve"> </v>
      </c>
      <c r="O46" s="21" t="str">
        <f>IF(AND(B46=800, OR(AND(E46='club records'!$B$22, F46&lt;='club records'!$C$22), AND(E46='club records'!$B$23, F46&lt;='club records'!$C$23), AND(E46='club records'!$B$24, F46&lt;='club records'!$C$24), AND(E46='club records'!$B$25, F46&lt;='club records'!$C$25), AND(E46='club records'!$B$26, F46&lt;='club records'!$C$26))),"CR"," ")</f>
        <v xml:space="preserve"> </v>
      </c>
      <c r="P46" s="21" t="str">
        <f>IF(AND(B46=1200, AND(E46='club records'!$B$28, F46&lt;='club records'!$C$28)),"CR"," ")</f>
        <v xml:space="preserve"> </v>
      </c>
      <c r="Q46" s="21" t="str">
        <f>IF(AND(B46=1500, OR(AND(E46='club records'!$B$29, F46&lt;='club records'!$C$29), AND(E46='club records'!$B$30, F46&lt;='club records'!$C$30), AND(E46='club records'!$B$31, F46&lt;='club records'!$C$31), AND(E46='club records'!$B$32, F46&lt;='club records'!$C$32), AND(E46='club records'!$B$33, F46&lt;='club records'!$C$33))),"CR"," ")</f>
        <v xml:space="preserve"> </v>
      </c>
      <c r="R46" s="21" t="str">
        <f>IF(AND(B46="1M", AND(E46='club records'!$B$37,F46&lt;='club records'!$C$37)),"CR"," ")</f>
        <v xml:space="preserve"> </v>
      </c>
      <c r="S46" s="21" t="str">
        <f>IF(AND(B46=3000, OR(AND(E46='club records'!$B$39, F46&lt;='club records'!$C$39), AND(E46='club records'!$B$40, F46&lt;='club records'!$C$40), AND(E46='club records'!$B$41, F46&lt;='club records'!$C$41))),"CR"," ")</f>
        <v xml:space="preserve"> </v>
      </c>
      <c r="T46" s="21" t="str">
        <f>IF(AND(B46=5000, OR(AND(E46='club records'!$B$42, F46&lt;='club records'!$C$42), AND(E46='club records'!$B$43, F46&lt;='club records'!$C$43))),"CR"," ")</f>
        <v xml:space="preserve"> </v>
      </c>
      <c r="U46" s="21" t="str">
        <f>IF(AND(B46=10000, OR(AND(E46='club records'!$B$44, F46&lt;='club records'!$C$44), AND(E46='club records'!$B$45, F46&lt;='club records'!$C$45))),"CR"," ")</f>
        <v xml:space="preserve"> </v>
      </c>
      <c r="V46" s="22" t="str">
        <f>IF(AND(B46="high jump", OR(AND(E46='club records'!$F$1, F46&gt;='club records'!$G$1), AND(E46='club records'!$F$2, F46&gt;='club records'!$G$2), AND(E46='club records'!$F$3, F46&gt;='club records'!$G$3),AND(E46='club records'!$F$4, F46&gt;='club records'!$G$4), AND(E46='club records'!$F$5, F46&gt;='club records'!$G$5))), "CR", " ")</f>
        <v xml:space="preserve"> </v>
      </c>
      <c r="W46" s="22" t="str">
        <f>IF(AND(B46="long jump", OR(AND(E46='club records'!$F$6, F46&gt;='club records'!$G$6), AND(E46='club records'!$F$7, F46&gt;='club records'!$G$7), AND(E46='club records'!$F$8, F46&gt;='club records'!$G$8), AND(E46='club records'!$F$9, F46&gt;='club records'!$G$9), AND(E46='club records'!$F$10, F46&gt;='club records'!$G$10))), "CR", " ")</f>
        <v xml:space="preserve"> </v>
      </c>
      <c r="X46" s="22" t="str">
        <f>IF(AND(B46="triple jump", OR(AND(E46='club records'!$F$11, F46&gt;='club records'!$G$11), AND(E46='club records'!$F$12, F46&gt;='club records'!$G$12), AND(E46='club records'!$F$13, F46&gt;='club records'!$G$13), AND(E46='club records'!$F$14, F46&gt;='club records'!$G$14), AND(E46='club records'!$F$15, F46&gt;='club records'!$G$15))), "CR", " ")</f>
        <v xml:space="preserve"> </v>
      </c>
      <c r="Y46" s="22" t="str">
        <f>IF(AND(B46="pole vault", OR(AND(E46='club records'!$F$16, F46&gt;='club records'!$G$16), AND(E46='club records'!$F$17, F46&gt;='club records'!$G$17), AND(E46='club records'!$F$18, F46&gt;='club records'!$G$18), AND(E46='club records'!$F$19, F46&gt;='club records'!$G$19), AND(E46='club records'!$F$20, F46&gt;='club records'!$G$20))), "CR", " ")</f>
        <v xml:space="preserve"> </v>
      </c>
      <c r="Z46" s="22" t="str">
        <f>IF(AND(B46="discus 0.75", AND(E46='club records'!$F$21, F46&gt;='club records'!$G$21)), "CR", " ")</f>
        <v xml:space="preserve"> </v>
      </c>
      <c r="AA46" s="22" t="str">
        <f>IF(AND(B46="discus 1", OR(AND(E46='club records'!$F$22, F46&gt;='club records'!$G$22), AND(E46='club records'!$F$23, F46&gt;='club records'!$G$23), AND(E46='club records'!$F$24, F46&gt;='club records'!$G$24), AND(E46='club records'!$F$25, F46&gt;='club records'!$G$25))), "CR", " ")</f>
        <v xml:space="preserve"> </v>
      </c>
      <c r="AB46" s="22" t="str">
        <f>IF(AND(B46="hammer 3", OR(AND(E46='club records'!$F$26, F46&gt;='club records'!$G$26), AND(E46='club records'!$F$27, F46&gt;='club records'!$G$27), AND(E46='club records'!$F$28, F46&gt;='club records'!$G$28))), "CR", " ")</f>
        <v xml:space="preserve"> </v>
      </c>
      <c r="AC46" s="22" t="str">
        <f>IF(AND(B46="hammer 4", OR(AND(E46='club records'!$F$29, F46&gt;='club records'!$G$29), AND(E46='club records'!$F$30, F46&gt;='club records'!$G$30))), "CR", " ")</f>
        <v xml:space="preserve"> </v>
      </c>
      <c r="AD46" s="22" t="str">
        <f>IF(AND(B46="javelin 400", AND(E46='club records'!$F$31, F46&gt;='club records'!$G$31)), "CR", " ")</f>
        <v xml:space="preserve"> </v>
      </c>
      <c r="AE46" s="22" t="str">
        <f>IF(AND(B46="javelin 500", OR(AND(E46='club records'!$F$32, F46&gt;='club records'!$G$32), AND(E46='club records'!$F$33, F46&gt;='club records'!$G$33))), "CR", " ")</f>
        <v xml:space="preserve"> </v>
      </c>
      <c r="AF46" s="22" t="str">
        <f>IF(AND(B46="javelin 600", OR(AND(E46='club records'!$F$34, F46&gt;='club records'!$G$34), AND(E46='club records'!$F$35, F46&gt;='club records'!$G$35))), "CR", " ")</f>
        <v xml:space="preserve"> </v>
      </c>
      <c r="AG46" s="22" t="str">
        <f>IF(AND(B46="shot 2.72", AND(E46='club records'!$F$36, F46&gt;='club records'!$G$36)), "CR", " ")</f>
        <v xml:space="preserve"> </v>
      </c>
      <c r="AH46" s="22" t="str">
        <f>IF(AND(B46="shot 3", OR(AND(E46='club records'!$F$37, F46&gt;='club records'!$G$37), AND(E46='club records'!$F$38, F46&gt;='club records'!$G$38))), "CR", " ")</f>
        <v xml:space="preserve"> </v>
      </c>
      <c r="AI46" s="22" t="str">
        <f>IF(AND(B46="shot 4", OR(AND(E46='club records'!$F$39, F46&gt;='club records'!$G$39), AND(E46='club records'!$F$40, F46&gt;='club records'!$G$40))), "CR", " ")</f>
        <v xml:space="preserve"> </v>
      </c>
      <c r="AJ46" s="22" t="str">
        <f>IF(AND(B46="70H", AND(E46='club records'!$J$6, F46&lt;='club records'!$K$6)), "CR", " ")</f>
        <v xml:space="preserve"> </v>
      </c>
      <c r="AK46" s="22" t="str">
        <f>IF(AND(B46="75H", AND(E46='club records'!$J$7, F46&lt;='club records'!$K$7)), "CR", " ")</f>
        <v xml:space="preserve"> </v>
      </c>
      <c r="AL46" s="22" t="str">
        <f>IF(AND(B46="80H", AND(E46='club records'!$J$8, F46&lt;='club records'!$K$8)), "CR", " ")</f>
        <v xml:space="preserve"> </v>
      </c>
      <c r="AM46" s="22" t="str">
        <f>IF(AND(B46="100H", OR(AND(E46='club records'!$J$9, F46&lt;='club records'!$K$9), AND(E46='club records'!$J$10, F46&lt;='club records'!$K$10))), "CR", " ")</f>
        <v xml:space="preserve"> </v>
      </c>
      <c r="AN46" s="22" t="str">
        <f>IF(AND(B46="300H", AND(E46='club records'!$J$11, F46&lt;='club records'!$K$11)), "CR", " ")</f>
        <v xml:space="preserve"> </v>
      </c>
      <c r="AO46" s="22" t="str">
        <f>IF(AND(B46="400H", OR(AND(E46='club records'!$J$12, F46&lt;='club records'!$K$12), AND(E46='club records'!$J$13, F46&lt;='club records'!$K$13), AND(E46='club records'!$J$14, F46&lt;='club records'!$K$14))), "CR", " ")</f>
        <v xml:space="preserve"> </v>
      </c>
      <c r="AP46" s="22" t="str">
        <f>IF(AND(B46="1500SC", OR(AND(E46='club records'!$J$15, F46&lt;='club records'!$K$15), AND(E46='club records'!$J$16, F46&lt;='club records'!$K$16))), "CR", " ")</f>
        <v xml:space="preserve"> </v>
      </c>
      <c r="AQ46" s="22" t="str">
        <f>IF(AND(B46="2000SC", OR(AND(E46='club records'!$J$18, F46&lt;='club records'!$K$18), AND(E46='club records'!$J$19, F46&lt;='club records'!$K$19))), "CR", " ")</f>
        <v xml:space="preserve"> </v>
      </c>
      <c r="AR46" s="22" t="str">
        <f>IF(AND(B46="3000SC", AND(E46='club records'!$J$21, F46&lt;='club records'!$K$21)), "CR", " ")</f>
        <v xml:space="preserve"> </v>
      </c>
      <c r="AS46" s="21" t="str">
        <f>IF(AND(B46="4x100", OR(AND(E46='club records'!$N$1, F46&lt;='club records'!$O$1), AND(E46='club records'!$N$2, F46&lt;='club records'!$O$2), AND(E46='club records'!$N$3, F46&lt;='club records'!$O$3), AND(E46='club records'!$N$4, F46&lt;='club records'!$O$4), AND(E46='club records'!$N$5, F46&lt;='club records'!$O$5))), "CR", " ")</f>
        <v xml:space="preserve"> </v>
      </c>
      <c r="AT46" s="21" t="str">
        <f>IF(AND(B46="4x200", OR(AND(E46='club records'!$N$6, F46&lt;='club records'!$O$6), AND(E46='club records'!$N$7, F46&lt;='club records'!$O$7), AND(E46='club records'!$N$8, F46&lt;='club records'!$O$8), AND(E46='club records'!$N$9, F46&lt;='club records'!$O$9), AND(E46='club records'!$N$10, F46&lt;='club records'!$O$10))), "CR", " ")</f>
        <v xml:space="preserve"> </v>
      </c>
      <c r="AU46" s="21" t="str">
        <f>IF(AND(B46="4x300", OR(AND(E46='club records'!$N$11, F46&lt;='club records'!$O$11), AND(E46='club records'!$N$12, F46&lt;='club records'!$O$12))), "CR", " ")</f>
        <v xml:space="preserve"> </v>
      </c>
      <c r="AV46" s="21" t="str">
        <f>IF(AND(B46="4x400", OR(AND(E46='club records'!$N$13, F46&lt;='club records'!$O$13), AND(E46='club records'!$N$14, F46&lt;='club records'!$O$14), AND(E46='club records'!$N$15, F46&lt;='club records'!$O$15))), "CR", " ")</f>
        <v xml:space="preserve"> </v>
      </c>
      <c r="AW46" s="21" t="str">
        <f>IF(AND(B46="3x800", OR(AND(E46='club records'!$N$16, F46&lt;='club records'!$O$16), AND(E46='club records'!$N$17, F46&lt;='club records'!$O$17), AND(E46='club records'!$N$18, F46&lt;='club records'!$O$18), AND(E46='club records'!$N$19, F46&lt;='club records'!$O$19))), "CR", " ")</f>
        <v xml:space="preserve"> </v>
      </c>
      <c r="AX46" s="21" t="str">
        <f>IF(AND(B46="pentathlon", OR(AND(E46='club records'!$N$21, F46&gt;='club records'!$O$21), AND(E46='club records'!$N$22, F46&gt;='club records'!$O$22), AND(E46='club records'!$N$23, F46&gt;='club records'!$O$23), AND(E46='club records'!$N$24, F46&gt;='club records'!$O$24), AND(E46='club records'!$N$25, F46&gt;='club records'!$O$25))), "CR", " ")</f>
        <v xml:space="preserve"> </v>
      </c>
      <c r="AY46" s="21" t="str">
        <f>IF(AND(B46="heptathlon", OR(AND(E46='club records'!$N$26, F46&gt;='club records'!$O$26), AND(E46='club records'!$N$27, F46&gt;='club records'!$O$27), AND(E46='club records'!$N$28, F46&gt;='club records'!$O$28), )), "CR", " ")</f>
        <v xml:space="preserve"> </v>
      </c>
    </row>
    <row r="47" spans="1:51" ht="15">
      <c r="A47" s="13" t="s">
        <v>43</v>
      </c>
      <c r="B47" s="2">
        <v>100</v>
      </c>
      <c r="C47" s="2" t="s">
        <v>126</v>
      </c>
      <c r="D47" s="2" t="s">
        <v>127</v>
      </c>
      <c r="E47" s="13" t="s">
        <v>43</v>
      </c>
      <c r="F47" s="15">
        <v>14</v>
      </c>
      <c r="G47" s="19">
        <v>43701</v>
      </c>
      <c r="H47" s="2" t="s">
        <v>297</v>
      </c>
      <c r="I47" s="2" t="s">
        <v>522</v>
      </c>
      <c r="J47" s="20" t="str">
        <f t="shared" si="2"/>
        <v/>
      </c>
      <c r="K47" s="21" t="str">
        <f>IF(AND(B47=100, OR(AND(E47='club records'!$B$6, F47&lt;='club records'!$C$6), AND(E47='club records'!$B$7, F47&lt;='club records'!$C$7), AND(E47='club records'!$B$8, F47&lt;='club records'!$C$8), AND(E47='club records'!$B$9, F47&lt;='club records'!$C$9), AND(E47='club records'!$B$10, F47&lt;='club records'!$C$10))),"CR"," ")</f>
        <v xml:space="preserve"> </v>
      </c>
      <c r="L47" s="21" t="str">
        <f>IF(AND(B47=200, OR(AND(E47='club records'!$B$11, F47&lt;='club records'!$C$11), AND(E47='club records'!$B$12, F47&lt;='club records'!$C$12), AND(E47='club records'!$B$13, F47&lt;='club records'!$C$13), AND(E47='club records'!$B$14, F47&lt;='club records'!$C$14), AND(E47='club records'!$B$15, F47&lt;='club records'!$C$15))),"CR"," ")</f>
        <v xml:space="preserve"> </v>
      </c>
      <c r="M47" s="21" t="str">
        <f>IF(AND(B47=300, OR(AND(E47='club records'!$B$16, F47&lt;='club records'!$C$16), AND(E47='club records'!$B$17, F47&lt;='club records'!$C$17))),"CR"," ")</f>
        <v xml:space="preserve"> </v>
      </c>
      <c r="N47" s="21" t="str">
        <f>IF(AND(B47=400, OR(AND(E47='club records'!$B$19, F47&lt;='club records'!$C$19), AND(E47='club records'!$B$20, F47&lt;='club records'!$C$20), AND(E47='club records'!$B$21, F47&lt;='club records'!$C$21))),"CR"," ")</f>
        <v xml:space="preserve"> </v>
      </c>
      <c r="O47" s="21" t="str">
        <f>IF(AND(B47=800, OR(AND(E47='club records'!$B$22, F47&lt;='club records'!$C$22), AND(E47='club records'!$B$23, F47&lt;='club records'!$C$23), AND(E47='club records'!$B$24, F47&lt;='club records'!$C$24), AND(E47='club records'!$B$25, F47&lt;='club records'!$C$25), AND(E47='club records'!$B$26, F47&lt;='club records'!$C$26))),"CR"," ")</f>
        <v xml:space="preserve"> </v>
      </c>
      <c r="P47" s="21" t="str">
        <f>IF(AND(B47=1200, AND(E47='club records'!$B$28, F47&lt;='club records'!$C$28)),"CR"," ")</f>
        <v xml:space="preserve"> </v>
      </c>
      <c r="Q47" s="21" t="str">
        <f>IF(AND(B47=1500, OR(AND(E47='club records'!$B$29, F47&lt;='club records'!$C$29), AND(E47='club records'!$B$30, F47&lt;='club records'!$C$30), AND(E47='club records'!$B$31, F47&lt;='club records'!$C$31), AND(E47='club records'!$B$32, F47&lt;='club records'!$C$32), AND(E47='club records'!$B$33, F47&lt;='club records'!$C$33))),"CR"," ")</f>
        <v xml:space="preserve"> </v>
      </c>
      <c r="R47" s="21" t="str">
        <f>IF(AND(B47="1M", AND(E47='club records'!$B$37,F47&lt;='club records'!$C$37)),"CR"," ")</f>
        <v xml:space="preserve"> </v>
      </c>
      <c r="S47" s="21" t="str">
        <f>IF(AND(B47=3000, OR(AND(E47='club records'!$B$39, F47&lt;='club records'!$C$39), AND(E47='club records'!$B$40, F47&lt;='club records'!$C$40), AND(E47='club records'!$B$41, F47&lt;='club records'!$C$41))),"CR"," ")</f>
        <v xml:space="preserve"> </v>
      </c>
      <c r="T47" s="21" t="str">
        <f>IF(AND(B47=5000, OR(AND(E47='club records'!$B$42, F47&lt;='club records'!$C$42), AND(E47='club records'!$B$43, F47&lt;='club records'!$C$43))),"CR"," ")</f>
        <v xml:space="preserve"> </v>
      </c>
      <c r="U47" s="21" t="str">
        <f>IF(AND(B47=10000, OR(AND(E47='club records'!$B$44, F47&lt;='club records'!$C$44), AND(E47='club records'!$B$45, F47&lt;='club records'!$C$45))),"CR"," ")</f>
        <v xml:space="preserve"> </v>
      </c>
      <c r="V47" s="22" t="str">
        <f>IF(AND(B47="high jump", OR(AND(E47='club records'!$F$1, F47&gt;='club records'!$G$1), AND(E47='club records'!$F$2, F47&gt;='club records'!$G$2), AND(E47='club records'!$F$3, F47&gt;='club records'!$G$3),AND(E47='club records'!$F$4, F47&gt;='club records'!$G$4), AND(E47='club records'!$F$5, F47&gt;='club records'!$G$5))), "CR", " ")</f>
        <v xml:space="preserve"> </v>
      </c>
      <c r="W47" s="22" t="str">
        <f>IF(AND(B47="long jump", OR(AND(E47='club records'!$F$6, F47&gt;='club records'!$G$6), AND(E47='club records'!$F$7, F47&gt;='club records'!$G$7), AND(E47='club records'!$F$8, F47&gt;='club records'!$G$8), AND(E47='club records'!$F$9, F47&gt;='club records'!$G$9), AND(E47='club records'!$F$10, F47&gt;='club records'!$G$10))), "CR", " ")</f>
        <v xml:space="preserve"> </v>
      </c>
      <c r="X47" s="22" t="str">
        <f>IF(AND(B47="triple jump", OR(AND(E47='club records'!$F$11, F47&gt;='club records'!$G$11), AND(E47='club records'!$F$12, F47&gt;='club records'!$G$12), AND(E47='club records'!$F$13, F47&gt;='club records'!$G$13), AND(E47='club records'!$F$14, F47&gt;='club records'!$G$14), AND(E47='club records'!$F$15, F47&gt;='club records'!$G$15))), "CR", " ")</f>
        <v xml:space="preserve"> </v>
      </c>
      <c r="Y47" s="22" t="str">
        <f>IF(AND(B47="pole vault", OR(AND(E47='club records'!$F$16, F47&gt;='club records'!$G$16), AND(E47='club records'!$F$17, F47&gt;='club records'!$G$17), AND(E47='club records'!$F$18, F47&gt;='club records'!$G$18), AND(E47='club records'!$F$19, F47&gt;='club records'!$G$19), AND(E47='club records'!$F$20, F47&gt;='club records'!$G$20))), "CR", " ")</f>
        <v xml:space="preserve"> </v>
      </c>
      <c r="Z47" s="22" t="str">
        <f>IF(AND(B47="discus 0.75", AND(E47='club records'!$F$21, F47&gt;='club records'!$G$21)), "CR", " ")</f>
        <v xml:space="preserve"> </v>
      </c>
      <c r="AA47" s="22" t="str">
        <f>IF(AND(B47="discus 1", OR(AND(E47='club records'!$F$22, F47&gt;='club records'!$G$22), AND(E47='club records'!$F$23, F47&gt;='club records'!$G$23), AND(E47='club records'!$F$24, F47&gt;='club records'!$G$24), AND(E47='club records'!$F$25, F47&gt;='club records'!$G$25))), "CR", " ")</f>
        <v xml:space="preserve"> </v>
      </c>
      <c r="AB47" s="22" t="str">
        <f>IF(AND(B47="hammer 3", OR(AND(E47='club records'!$F$26, F47&gt;='club records'!$G$26), AND(E47='club records'!$F$27, F47&gt;='club records'!$G$27), AND(E47='club records'!$F$28, F47&gt;='club records'!$G$28))), "CR", " ")</f>
        <v xml:space="preserve"> </v>
      </c>
      <c r="AC47" s="22" t="str">
        <f>IF(AND(B47="hammer 4", OR(AND(E47='club records'!$F$29, F47&gt;='club records'!$G$29), AND(E47='club records'!$F$30, F47&gt;='club records'!$G$30))), "CR", " ")</f>
        <v xml:space="preserve"> </v>
      </c>
      <c r="AD47" s="22" t="str">
        <f>IF(AND(B47="javelin 400", AND(E47='club records'!$F$31, F47&gt;='club records'!$G$31)), "CR", " ")</f>
        <v xml:space="preserve"> </v>
      </c>
      <c r="AE47" s="22" t="str">
        <f>IF(AND(B47="javelin 500", OR(AND(E47='club records'!$F$32, F47&gt;='club records'!$G$32), AND(E47='club records'!$F$33, F47&gt;='club records'!$G$33))), "CR", " ")</f>
        <v xml:space="preserve"> </v>
      </c>
      <c r="AF47" s="22" t="str">
        <f>IF(AND(B47="javelin 600", OR(AND(E47='club records'!$F$34, F47&gt;='club records'!$G$34), AND(E47='club records'!$F$35, F47&gt;='club records'!$G$35))), "CR", " ")</f>
        <v xml:space="preserve"> </v>
      </c>
      <c r="AG47" s="22" t="str">
        <f>IF(AND(B47="shot 2.72", AND(E47='club records'!$F$36, F47&gt;='club records'!$G$36)), "CR", " ")</f>
        <v xml:space="preserve"> </v>
      </c>
      <c r="AH47" s="22" t="str">
        <f>IF(AND(B47="shot 3", OR(AND(E47='club records'!$F$37, F47&gt;='club records'!$G$37), AND(E47='club records'!$F$38, F47&gt;='club records'!$G$38))), "CR", " ")</f>
        <v xml:space="preserve"> </v>
      </c>
      <c r="AI47" s="22" t="str">
        <f>IF(AND(B47="shot 4", OR(AND(E47='club records'!$F$39, F47&gt;='club records'!$G$39), AND(E47='club records'!$F$40, F47&gt;='club records'!$G$40))), "CR", " ")</f>
        <v xml:space="preserve"> </v>
      </c>
      <c r="AJ47" s="22" t="str">
        <f>IF(AND(B47="70H", AND(E47='club records'!$J$6, F47&lt;='club records'!$K$6)), "CR", " ")</f>
        <v xml:space="preserve"> </v>
      </c>
      <c r="AK47" s="22" t="str">
        <f>IF(AND(B47="75H", AND(E47='club records'!$J$7, F47&lt;='club records'!$K$7)), "CR", " ")</f>
        <v xml:space="preserve"> </v>
      </c>
      <c r="AL47" s="22" t="str">
        <f>IF(AND(B47="80H", AND(E47='club records'!$J$8, F47&lt;='club records'!$K$8)), "CR", " ")</f>
        <v xml:space="preserve"> </v>
      </c>
      <c r="AM47" s="22" t="str">
        <f>IF(AND(B47="100H", OR(AND(E47='club records'!$J$9, F47&lt;='club records'!$K$9), AND(E47='club records'!$J$10, F47&lt;='club records'!$K$10))), "CR", " ")</f>
        <v xml:space="preserve"> </v>
      </c>
      <c r="AN47" s="22" t="str">
        <f>IF(AND(B47="300H", AND(E47='club records'!$J$11, F47&lt;='club records'!$K$11)), "CR", " ")</f>
        <v xml:space="preserve"> </v>
      </c>
      <c r="AO47" s="22" t="str">
        <f>IF(AND(B47="400H", OR(AND(E47='club records'!$J$12, F47&lt;='club records'!$K$12), AND(E47='club records'!$J$13, F47&lt;='club records'!$K$13), AND(E47='club records'!$J$14, F47&lt;='club records'!$K$14))), "CR", " ")</f>
        <v xml:space="preserve"> </v>
      </c>
      <c r="AP47" s="22" t="str">
        <f>IF(AND(B47="1500SC", OR(AND(E47='club records'!$J$15, F47&lt;='club records'!$K$15), AND(E47='club records'!$J$16, F47&lt;='club records'!$K$16))), "CR", " ")</f>
        <v xml:space="preserve"> </v>
      </c>
      <c r="AQ47" s="22" t="str">
        <f>IF(AND(B47="2000SC", OR(AND(E47='club records'!$J$18, F47&lt;='club records'!$K$18), AND(E47='club records'!$J$19, F47&lt;='club records'!$K$19))), "CR", " ")</f>
        <v xml:space="preserve"> </v>
      </c>
      <c r="AR47" s="22" t="str">
        <f>IF(AND(B47="3000SC", AND(E47='club records'!$J$21, F47&lt;='club records'!$K$21)), "CR", " ")</f>
        <v xml:space="preserve"> </v>
      </c>
      <c r="AS47" s="21" t="str">
        <f>IF(AND(B47="4x100", OR(AND(E47='club records'!$N$1, F47&lt;='club records'!$O$1), AND(E47='club records'!$N$2, F47&lt;='club records'!$O$2), AND(E47='club records'!$N$3, F47&lt;='club records'!$O$3), AND(E47='club records'!$N$4, F47&lt;='club records'!$O$4), AND(E47='club records'!$N$5, F47&lt;='club records'!$O$5))), "CR", " ")</f>
        <v xml:space="preserve"> </v>
      </c>
      <c r="AT47" s="21" t="str">
        <f>IF(AND(B47="4x200", OR(AND(E47='club records'!$N$6, F47&lt;='club records'!$O$6), AND(E47='club records'!$N$7, F47&lt;='club records'!$O$7), AND(E47='club records'!$N$8, F47&lt;='club records'!$O$8), AND(E47='club records'!$N$9, F47&lt;='club records'!$O$9), AND(E47='club records'!$N$10, F47&lt;='club records'!$O$10))), "CR", " ")</f>
        <v xml:space="preserve"> </v>
      </c>
      <c r="AU47" s="21" t="str">
        <f>IF(AND(B47="4x300", OR(AND(E47='club records'!$N$11, F47&lt;='club records'!$O$11), AND(E47='club records'!$N$12, F47&lt;='club records'!$O$12))), "CR", " ")</f>
        <v xml:space="preserve"> </v>
      </c>
      <c r="AV47" s="21" t="str">
        <f>IF(AND(B47="4x400", OR(AND(E47='club records'!$N$13, F47&lt;='club records'!$O$13), AND(E47='club records'!$N$14, F47&lt;='club records'!$O$14), AND(E47='club records'!$N$15, F47&lt;='club records'!$O$15))), "CR", " ")</f>
        <v xml:space="preserve"> </v>
      </c>
      <c r="AW47" s="21" t="str">
        <f>IF(AND(B47="3x800", OR(AND(E47='club records'!$N$16, F47&lt;='club records'!$O$16), AND(E47='club records'!$N$17, F47&lt;='club records'!$O$17), AND(E47='club records'!$N$18, F47&lt;='club records'!$O$18), AND(E47='club records'!$N$19, F47&lt;='club records'!$O$19))), "CR", " ")</f>
        <v xml:space="preserve"> </v>
      </c>
      <c r="AX47" s="21" t="str">
        <f>IF(AND(B47="pentathlon", OR(AND(E47='club records'!$N$21, F47&gt;='club records'!$O$21), AND(E47='club records'!$N$22, F47&gt;='club records'!$O$22), AND(E47='club records'!$N$23, F47&gt;='club records'!$O$23), AND(E47='club records'!$N$24, F47&gt;='club records'!$O$24), AND(E47='club records'!$N$25, F47&gt;='club records'!$O$25))), "CR", " ")</f>
        <v xml:space="preserve"> </v>
      </c>
      <c r="AY47" s="21" t="str">
        <f>IF(AND(B47="heptathlon", OR(AND(E47='club records'!$N$26, F47&gt;='club records'!$O$26), AND(E47='club records'!$N$27, F47&gt;='club records'!$O$27), AND(E47='club records'!$N$28, F47&gt;='club records'!$O$28), )), "CR", " ")</f>
        <v xml:space="preserve"> </v>
      </c>
    </row>
    <row r="48" spans="1:51" ht="15">
      <c r="A48" s="13" t="s">
        <v>43</v>
      </c>
      <c r="B48" s="2">
        <v>100</v>
      </c>
      <c r="C48" s="2" t="s">
        <v>96</v>
      </c>
      <c r="D48" s="2" t="s">
        <v>6</v>
      </c>
      <c r="E48" s="13" t="s">
        <v>43</v>
      </c>
      <c r="F48" s="14">
        <v>14.08</v>
      </c>
      <c r="G48" s="19">
        <v>43698</v>
      </c>
      <c r="H48" s="2" t="s">
        <v>289</v>
      </c>
      <c r="I48" s="2" t="s">
        <v>290</v>
      </c>
      <c r="J48" s="20" t="str">
        <f t="shared" si="2"/>
        <v/>
      </c>
      <c r="K48" s="21" t="str">
        <f>IF(AND(B48=100, OR(AND(E48='club records'!$B$6, F48&lt;='club records'!$C$6), AND(E48='club records'!$B$7, F48&lt;='club records'!$C$7), AND(E48='club records'!$B$8, F48&lt;='club records'!$C$8), AND(E48='club records'!$B$9, F48&lt;='club records'!$C$9), AND(E48='club records'!$B$10, F48&lt;='club records'!$C$10))),"CR"," ")</f>
        <v xml:space="preserve"> </v>
      </c>
      <c r="L48" s="21" t="str">
        <f>IF(AND(B48=200, OR(AND(E48='club records'!$B$11, F48&lt;='club records'!$C$11), AND(E48='club records'!$B$12, F48&lt;='club records'!$C$12), AND(E48='club records'!$B$13, F48&lt;='club records'!$C$13), AND(E48='club records'!$B$14, F48&lt;='club records'!$C$14), AND(E48='club records'!$B$15, F48&lt;='club records'!$C$15))),"CR"," ")</f>
        <v xml:space="preserve"> </v>
      </c>
      <c r="M48" s="21" t="str">
        <f>IF(AND(B48=300, OR(AND(E48='club records'!$B$16, F48&lt;='club records'!$C$16), AND(E48='club records'!$B$17, F48&lt;='club records'!$C$17))),"CR"," ")</f>
        <v xml:space="preserve"> </v>
      </c>
      <c r="N48" s="21" t="str">
        <f>IF(AND(B48=400, OR(AND(E48='club records'!$B$19, F48&lt;='club records'!$C$19), AND(E48='club records'!$B$20, F48&lt;='club records'!$C$20), AND(E48='club records'!$B$21, F48&lt;='club records'!$C$21))),"CR"," ")</f>
        <v xml:space="preserve"> </v>
      </c>
      <c r="O48" s="21" t="str">
        <f>IF(AND(B48=800, OR(AND(E48='club records'!$B$22, F48&lt;='club records'!$C$22), AND(E48='club records'!$B$23, F48&lt;='club records'!$C$23), AND(E48='club records'!$B$24, F48&lt;='club records'!$C$24), AND(E48='club records'!$B$25, F48&lt;='club records'!$C$25), AND(E48='club records'!$B$26, F48&lt;='club records'!$C$26))),"CR"," ")</f>
        <v xml:space="preserve"> </v>
      </c>
      <c r="P48" s="21" t="str">
        <f>IF(AND(B48=1200, AND(E48='club records'!$B$28, F48&lt;='club records'!$C$28)),"CR"," ")</f>
        <v xml:space="preserve"> </v>
      </c>
      <c r="Q48" s="21" t="str">
        <f>IF(AND(B48=1500, OR(AND(E48='club records'!$B$29, F48&lt;='club records'!$C$29), AND(E48='club records'!$B$30, F48&lt;='club records'!$C$30), AND(E48='club records'!$B$31, F48&lt;='club records'!$C$31), AND(E48='club records'!$B$32, F48&lt;='club records'!$C$32), AND(E48='club records'!$B$33, F48&lt;='club records'!$C$33))),"CR"," ")</f>
        <v xml:space="preserve"> </v>
      </c>
      <c r="R48" s="21" t="str">
        <f>IF(AND(B48="1M", AND(E48='club records'!$B$37,F48&lt;='club records'!$C$37)),"CR"," ")</f>
        <v xml:space="preserve"> </v>
      </c>
      <c r="S48" s="21" t="str">
        <f>IF(AND(B48=3000, OR(AND(E48='club records'!$B$39, F48&lt;='club records'!$C$39), AND(E48='club records'!$B$40, F48&lt;='club records'!$C$40), AND(E48='club records'!$B$41, F48&lt;='club records'!$C$41))),"CR"," ")</f>
        <v xml:space="preserve"> </v>
      </c>
      <c r="T48" s="21" t="str">
        <f>IF(AND(B48=5000, OR(AND(E48='club records'!$B$42, F48&lt;='club records'!$C$42), AND(E48='club records'!$B$43, F48&lt;='club records'!$C$43))),"CR"," ")</f>
        <v xml:space="preserve"> </v>
      </c>
      <c r="U48" s="21" t="str">
        <f>IF(AND(B48=10000, OR(AND(E48='club records'!$B$44, F48&lt;='club records'!$C$44), AND(E48='club records'!$B$45, F48&lt;='club records'!$C$45))),"CR"," ")</f>
        <v xml:space="preserve"> </v>
      </c>
      <c r="V48" s="22" t="str">
        <f>IF(AND(B48="high jump", OR(AND(E48='club records'!$F$1, F48&gt;='club records'!$G$1), AND(E48='club records'!$F$2, F48&gt;='club records'!$G$2), AND(E48='club records'!$F$3, F48&gt;='club records'!$G$3),AND(E48='club records'!$F$4, F48&gt;='club records'!$G$4), AND(E48='club records'!$F$5, F48&gt;='club records'!$G$5))), "CR", " ")</f>
        <v xml:space="preserve"> </v>
      </c>
      <c r="W48" s="22" t="str">
        <f>IF(AND(B48="long jump", OR(AND(E48='club records'!$F$6, F48&gt;='club records'!$G$6), AND(E48='club records'!$F$7, F48&gt;='club records'!$G$7), AND(E48='club records'!$F$8, F48&gt;='club records'!$G$8), AND(E48='club records'!$F$9, F48&gt;='club records'!$G$9), AND(E48='club records'!$F$10, F48&gt;='club records'!$G$10))), "CR", " ")</f>
        <v xml:space="preserve"> </v>
      </c>
      <c r="X48" s="22" t="str">
        <f>IF(AND(B48="triple jump", OR(AND(E48='club records'!$F$11, F48&gt;='club records'!$G$11), AND(E48='club records'!$F$12, F48&gt;='club records'!$G$12), AND(E48='club records'!$F$13, F48&gt;='club records'!$G$13), AND(E48='club records'!$F$14, F48&gt;='club records'!$G$14), AND(E48='club records'!$F$15, F48&gt;='club records'!$G$15))), "CR", " ")</f>
        <v xml:space="preserve"> </v>
      </c>
      <c r="Y48" s="22" t="str">
        <f>IF(AND(B48="pole vault", OR(AND(E48='club records'!$F$16, F48&gt;='club records'!$G$16), AND(E48='club records'!$F$17, F48&gt;='club records'!$G$17), AND(E48='club records'!$F$18, F48&gt;='club records'!$G$18), AND(E48='club records'!$F$19, F48&gt;='club records'!$G$19), AND(E48='club records'!$F$20, F48&gt;='club records'!$G$20))), "CR", " ")</f>
        <v xml:space="preserve"> </v>
      </c>
      <c r="Z48" s="22" t="str">
        <f>IF(AND(B48="discus 0.75", AND(E48='club records'!$F$21, F48&gt;='club records'!$G$21)), "CR", " ")</f>
        <v xml:space="preserve"> </v>
      </c>
      <c r="AA48" s="22" t="str">
        <f>IF(AND(B48="discus 1", OR(AND(E48='club records'!$F$22, F48&gt;='club records'!$G$22), AND(E48='club records'!$F$23, F48&gt;='club records'!$G$23), AND(E48='club records'!$F$24, F48&gt;='club records'!$G$24), AND(E48='club records'!$F$25, F48&gt;='club records'!$G$25))), "CR", " ")</f>
        <v xml:space="preserve"> </v>
      </c>
      <c r="AB48" s="22" t="str">
        <f>IF(AND(B48="hammer 3", OR(AND(E48='club records'!$F$26, F48&gt;='club records'!$G$26), AND(E48='club records'!$F$27, F48&gt;='club records'!$G$27), AND(E48='club records'!$F$28, F48&gt;='club records'!$G$28))), "CR", " ")</f>
        <v xml:space="preserve"> </v>
      </c>
      <c r="AC48" s="22" t="str">
        <f>IF(AND(B48="hammer 4", OR(AND(E48='club records'!$F$29, F48&gt;='club records'!$G$29), AND(E48='club records'!$F$30, F48&gt;='club records'!$G$30))), "CR", " ")</f>
        <v xml:space="preserve"> </v>
      </c>
      <c r="AD48" s="22" t="str">
        <f>IF(AND(B48="javelin 400", AND(E48='club records'!$F$31, F48&gt;='club records'!$G$31)), "CR", " ")</f>
        <v xml:space="preserve"> </v>
      </c>
      <c r="AE48" s="22" t="str">
        <f>IF(AND(B48="javelin 500", OR(AND(E48='club records'!$F$32, F48&gt;='club records'!$G$32), AND(E48='club records'!$F$33, F48&gt;='club records'!$G$33))), "CR", " ")</f>
        <v xml:space="preserve"> </v>
      </c>
      <c r="AF48" s="22" t="str">
        <f>IF(AND(B48="javelin 600", OR(AND(E48='club records'!$F$34, F48&gt;='club records'!$G$34), AND(E48='club records'!$F$35, F48&gt;='club records'!$G$35))), "CR", " ")</f>
        <v xml:space="preserve"> </v>
      </c>
      <c r="AG48" s="22" t="str">
        <f>IF(AND(B48="shot 2.72", AND(E48='club records'!$F$36, F48&gt;='club records'!$G$36)), "CR", " ")</f>
        <v xml:space="preserve"> </v>
      </c>
      <c r="AH48" s="22" t="str">
        <f>IF(AND(B48="shot 3", OR(AND(E48='club records'!$F$37, F48&gt;='club records'!$G$37), AND(E48='club records'!$F$38, F48&gt;='club records'!$G$38))), "CR", " ")</f>
        <v xml:space="preserve"> </v>
      </c>
      <c r="AI48" s="22" t="str">
        <f>IF(AND(B48="shot 4", OR(AND(E48='club records'!$F$39, F48&gt;='club records'!$G$39), AND(E48='club records'!$F$40, F48&gt;='club records'!$G$40))), "CR", " ")</f>
        <v xml:space="preserve"> </v>
      </c>
      <c r="AJ48" s="22" t="str">
        <f>IF(AND(B48="70H", AND(E48='club records'!$J$6, F48&lt;='club records'!$K$6)), "CR", " ")</f>
        <v xml:space="preserve"> </v>
      </c>
      <c r="AK48" s="22" t="str">
        <f>IF(AND(B48="75H", AND(E48='club records'!$J$7, F48&lt;='club records'!$K$7)), "CR", " ")</f>
        <v xml:space="preserve"> </v>
      </c>
      <c r="AL48" s="22" t="str">
        <f>IF(AND(B48="80H", AND(E48='club records'!$J$8, F48&lt;='club records'!$K$8)), "CR", " ")</f>
        <v xml:space="preserve"> </v>
      </c>
      <c r="AM48" s="22" t="str">
        <f>IF(AND(B48="100H", OR(AND(E48='club records'!$J$9, F48&lt;='club records'!$K$9), AND(E48='club records'!$J$10, F48&lt;='club records'!$K$10))), "CR", " ")</f>
        <v xml:space="preserve"> </v>
      </c>
      <c r="AN48" s="22" t="str">
        <f>IF(AND(B48="300H", AND(E48='club records'!$J$11, F48&lt;='club records'!$K$11)), "CR", " ")</f>
        <v xml:space="preserve"> </v>
      </c>
      <c r="AO48" s="22" t="str">
        <f>IF(AND(B48="400H", OR(AND(E48='club records'!$J$12, F48&lt;='club records'!$K$12), AND(E48='club records'!$J$13, F48&lt;='club records'!$K$13), AND(E48='club records'!$J$14, F48&lt;='club records'!$K$14))), "CR", " ")</f>
        <v xml:space="preserve"> </v>
      </c>
      <c r="AP48" s="22" t="str">
        <f>IF(AND(B48="1500SC", OR(AND(E48='club records'!$J$15, F48&lt;='club records'!$K$15), AND(E48='club records'!$J$16, F48&lt;='club records'!$K$16))), "CR", " ")</f>
        <v xml:space="preserve"> </v>
      </c>
      <c r="AQ48" s="22" t="str">
        <f>IF(AND(B48="2000SC", OR(AND(E48='club records'!$J$18, F48&lt;='club records'!$K$18), AND(E48='club records'!$J$19, F48&lt;='club records'!$K$19))), "CR", " ")</f>
        <v xml:space="preserve"> </v>
      </c>
      <c r="AR48" s="22" t="str">
        <f>IF(AND(B48="3000SC", AND(E48='club records'!$J$21, F48&lt;='club records'!$K$21)), "CR", " ")</f>
        <v xml:space="preserve"> </v>
      </c>
      <c r="AS48" s="21" t="str">
        <f>IF(AND(B48="4x100", OR(AND(E48='club records'!$N$1, F48&lt;='club records'!$O$1), AND(E48='club records'!$N$2, F48&lt;='club records'!$O$2), AND(E48='club records'!$N$3, F48&lt;='club records'!$O$3), AND(E48='club records'!$N$4, F48&lt;='club records'!$O$4), AND(E48='club records'!$N$5, F48&lt;='club records'!$O$5))), "CR", " ")</f>
        <v xml:space="preserve"> </v>
      </c>
      <c r="AT48" s="21" t="str">
        <f>IF(AND(B48="4x200", OR(AND(E48='club records'!$N$6, F48&lt;='club records'!$O$6), AND(E48='club records'!$N$7, F48&lt;='club records'!$O$7), AND(E48='club records'!$N$8, F48&lt;='club records'!$O$8), AND(E48='club records'!$N$9, F48&lt;='club records'!$O$9), AND(E48='club records'!$N$10, F48&lt;='club records'!$O$10))), "CR", " ")</f>
        <v xml:space="preserve"> </v>
      </c>
      <c r="AU48" s="21" t="str">
        <f>IF(AND(B48="4x300", OR(AND(E48='club records'!$N$11, F48&lt;='club records'!$O$11), AND(E48='club records'!$N$12, F48&lt;='club records'!$O$12))), "CR", " ")</f>
        <v xml:space="preserve"> </v>
      </c>
      <c r="AV48" s="21" t="str">
        <f>IF(AND(B48="4x400", OR(AND(E48='club records'!$N$13, F48&lt;='club records'!$O$13), AND(E48='club records'!$N$14, F48&lt;='club records'!$O$14), AND(E48='club records'!$N$15, F48&lt;='club records'!$O$15))), "CR", " ")</f>
        <v xml:space="preserve"> </v>
      </c>
      <c r="AW48" s="21" t="str">
        <f>IF(AND(B48="3x800", OR(AND(E48='club records'!$N$16, F48&lt;='club records'!$O$16), AND(E48='club records'!$N$17, F48&lt;='club records'!$O$17), AND(E48='club records'!$N$18, F48&lt;='club records'!$O$18), AND(E48='club records'!$N$19, F48&lt;='club records'!$O$19))), "CR", " ")</f>
        <v xml:space="preserve"> </v>
      </c>
      <c r="AX48" s="21" t="str">
        <f>IF(AND(B48="pentathlon", OR(AND(E48='club records'!$N$21, F48&gt;='club records'!$O$21), AND(E48='club records'!$N$22, F48&gt;='club records'!$O$22), AND(E48='club records'!$N$23, F48&gt;='club records'!$O$23), AND(E48='club records'!$N$24, F48&gt;='club records'!$O$24), AND(E48='club records'!$N$25, F48&gt;='club records'!$O$25))), "CR", " ")</f>
        <v xml:space="preserve"> </v>
      </c>
      <c r="AY48" s="21" t="str">
        <f>IF(AND(B48="heptathlon", OR(AND(E48='club records'!$N$26, F48&gt;='club records'!$O$26), AND(E48='club records'!$N$27, F48&gt;='club records'!$O$27), AND(E48='club records'!$N$28, F48&gt;='club records'!$O$28), )), "CR", " ")</f>
        <v xml:space="preserve"> </v>
      </c>
    </row>
    <row r="49" spans="1:51" ht="15">
      <c r="A49" s="13" t="s">
        <v>43</v>
      </c>
      <c r="B49" s="2">
        <v>100</v>
      </c>
      <c r="C49" s="2" t="s">
        <v>32</v>
      </c>
      <c r="D49" s="2" t="s">
        <v>135</v>
      </c>
      <c r="E49" s="13" t="s">
        <v>43</v>
      </c>
      <c r="F49" s="14">
        <v>14.52</v>
      </c>
      <c r="G49" s="19">
        <v>43667</v>
      </c>
      <c r="H49" s="2" t="s">
        <v>297</v>
      </c>
      <c r="I49" s="2" t="s">
        <v>446</v>
      </c>
      <c r="J49" s="20" t="str">
        <f t="shared" si="2"/>
        <v/>
      </c>
      <c r="K49" s="21" t="str">
        <f>IF(AND(B49=100, OR(AND(E49='club records'!$B$6, F49&lt;='club records'!$C$6), AND(E49='club records'!$B$7, F49&lt;='club records'!$C$7), AND(E49='club records'!$B$8, F49&lt;='club records'!$C$8), AND(E49='club records'!$B$9, F49&lt;='club records'!$C$9), AND(E49='club records'!$B$10, F49&lt;='club records'!$C$10))),"CR"," ")</f>
        <v xml:space="preserve"> </v>
      </c>
      <c r="L49" s="21" t="str">
        <f>IF(AND(B49=200, OR(AND(E49='club records'!$B$11, F49&lt;='club records'!$C$11), AND(E49='club records'!$B$12, F49&lt;='club records'!$C$12), AND(E49='club records'!$B$13, F49&lt;='club records'!$C$13), AND(E49='club records'!$B$14, F49&lt;='club records'!$C$14), AND(E49='club records'!$B$15, F49&lt;='club records'!$C$15))),"CR"," ")</f>
        <v xml:space="preserve"> </v>
      </c>
      <c r="M49" s="21" t="str">
        <f>IF(AND(B49=300, OR(AND(E49='club records'!$B$16, F49&lt;='club records'!$C$16), AND(E49='club records'!$B$17, F49&lt;='club records'!$C$17))),"CR"," ")</f>
        <v xml:space="preserve"> </v>
      </c>
      <c r="N49" s="21" t="str">
        <f>IF(AND(B49=400, OR(AND(E49='club records'!$B$19, F49&lt;='club records'!$C$19), AND(E49='club records'!$B$20, F49&lt;='club records'!$C$20), AND(E49='club records'!$B$21, F49&lt;='club records'!$C$21))),"CR"," ")</f>
        <v xml:space="preserve"> </v>
      </c>
      <c r="O49" s="21" t="str">
        <f>IF(AND(B49=800, OR(AND(E49='club records'!$B$22, F49&lt;='club records'!$C$22), AND(E49='club records'!$B$23, F49&lt;='club records'!$C$23), AND(E49='club records'!$B$24, F49&lt;='club records'!$C$24), AND(E49='club records'!$B$25, F49&lt;='club records'!$C$25), AND(E49='club records'!$B$26, F49&lt;='club records'!$C$26))),"CR"," ")</f>
        <v xml:space="preserve"> </v>
      </c>
      <c r="P49" s="21" t="str">
        <f>IF(AND(B49=1200, AND(E49='club records'!$B$28, F49&lt;='club records'!$C$28)),"CR"," ")</f>
        <v xml:space="preserve"> </v>
      </c>
      <c r="Q49" s="21" t="str">
        <f>IF(AND(B49=1500, OR(AND(E49='club records'!$B$29, F49&lt;='club records'!$C$29), AND(E49='club records'!$B$30, F49&lt;='club records'!$C$30), AND(E49='club records'!$B$31, F49&lt;='club records'!$C$31), AND(E49='club records'!$B$32, F49&lt;='club records'!$C$32), AND(E49='club records'!$B$33, F49&lt;='club records'!$C$33))),"CR"," ")</f>
        <v xml:space="preserve"> </v>
      </c>
      <c r="R49" s="21" t="str">
        <f>IF(AND(B49="1M", AND(E49='club records'!$B$37,F49&lt;='club records'!$C$37)),"CR"," ")</f>
        <v xml:space="preserve"> </v>
      </c>
      <c r="S49" s="21" t="str">
        <f>IF(AND(B49=3000, OR(AND(E49='club records'!$B$39, F49&lt;='club records'!$C$39), AND(E49='club records'!$B$40, F49&lt;='club records'!$C$40), AND(E49='club records'!$B$41, F49&lt;='club records'!$C$41))),"CR"," ")</f>
        <v xml:space="preserve"> </v>
      </c>
      <c r="T49" s="21" t="str">
        <f>IF(AND(B49=5000, OR(AND(E49='club records'!$B$42, F49&lt;='club records'!$C$42), AND(E49='club records'!$B$43, F49&lt;='club records'!$C$43))),"CR"," ")</f>
        <v xml:space="preserve"> </v>
      </c>
      <c r="U49" s="21" t="str">
        <f>IF(AND(B49=10000, OR(AND(E49='club records'!$B$44, F49&lt;='club records'!$C$44), AND(E49='club records'!$B$45, F49&lt;='club records'!$C$45))),"CR"," ")</f>
        <v xml:space="preserve"> </v>
      </c>
      <c r="V49" s="22" t="str">
        <f>IF(AND(B49="high jump", OR(AND(E49='club records'!$F$1, F49&gt;='club records'!$G$1), AND(E49='club records'!$F$2, F49&gt;='club records'!$G$2), AND(E49='club records'!$F$3, F49&gt;='club records'!$G$3),AND(E49='club records'!$F$4, F49&gt;='club records'!$G$4), AND(E49='club records'!$F$5, F49&gt;='club records'!$G$5))), "CR", " ")</f>
        <v xml:space="preserve"> </v>
      </c>
      <c r="W49" s="22" t="str">
        <f>IF(AND(B49="long jump", OR(AND(E49='club records'!$F$6, F49&gt;='club records'!$G$6), AND(E49='club records'!$F$7, F49&gt;='club records'!$G$7), AND(E49='club records'!$F$8, F49&gt;='club records'!$G$8), AND(E49='club records'!$F$9, F49&gt;='club records'!$G$9), AND(E49='club records'!$F$10, F49&gt;='club records'!$G$10))), "CR", " ")</f>
        <v xml:space="preserve"> </v>
      </c>
      <c r="X49" s="22" t="str">
        <f>IF(AND(B49="triple jump", OR(AND(E49='club records'!$F$11, F49&gt;='club records'!$G$11), AND(E49='club records'!$F$12, F49&gt;='club records'!$G$12), AND(E49='club records'!$F$13, F49&gt;='club records'!$G$13), AND(E49='club records'!$F$14, F49&gt;='club records'!$G$14), AND(E49='club records'!$F$15, F49&gt;='club records'!$G$15))), "CR", " ")</f>
        <v xml:space="preserve"> </v>
      </c>
      <c r="Y49" s="22" t="str">
        <f>IF(AND(B49="pole vault", OR(AND(E49='club records'!$F$16, F49&gt;='club records'!$G$16), AND(E49='club records'!$F$17, F49&gt;='club records'!$G$17), AND(E49='club records'!$F$18, F49&gt;='club records'!$G$18), AND(E49='club records'!$F$19, F49&gt;='club records'!$G$19), AND(E49='club records'!$F$20, F49&gt;='club records'!$G$20))), "CR", " ")</f>
        <v xml:space="preserve"> </v>
      </c>
      <c r="Z49" s="22" t="str">
        <f>IF(AND(B49="discus 0.75", AND(E49='club records'!$F$21, F49&gt;='club records'!$G$21)), "CR", " ")</f>
        <v xml:space="preserve"> </v>
      </c>
      <c r="AA49" s="22" t="str">
        <f>IF(AND(B49="discus 1", OR(AND(E49='club records'!$F$22, F49&gt;='club records'!$G$22), AND(E49='club records'!$F$23, F49&gt;='club records'!$G$23), AND(E49='club records'!$F$24, F49&gt;='club records'!$G$24), AND(E49='club records'!$F$25, F49&gt;='club records'!$G$25))), "CR", " ")</f>
        <v xml:space="preserve"> </v>
      </c>
      <c r="AB49" s="22" t="str">
        <f>IF(AND(B49="hammer 3", OR(AND(E49='club records'!$F$26, F49&gt;='club records'!$G$26), AND(E49='club records'!$F$27, F49&gt;='club records'!$G$27), AND(E49='club records'!$F$28, F49&gt;='club records'!$G$28))), "CR", " ")</f>
        <v xml:space="preserve"> </v>
      </c>
      <c r="AC49" s="22" t="str">
        <f>IF(AND(B49="hammer 4", OR(AND(E49='club records'!$F$29, F49&gt;='club records'!$G$29), AND(E49='club records'!$F$30, F49&gt;='club records'!$G$30))), "CR", " ")</f>
        <v xml:space="preserve"> </v>
      </c>
      <c r="AD49" s="22" t="str">
        <f>IF(AND(B49="javelin 400", AND(E49='club records'!$F$31, F49&gt;='club records'!$G$31)), "CR", " ")</f>
        <v xml:space="preserve"> </v>
      </c>
      <c r="AE49" s="22" t="str">
        <f>IF(AND(B49="javelin 500", OR(AND(E49='club records'!$F$32, F49&gt;='club records'!$G$32), AND(E49='club records'!$F$33, F49&gt;='club records'!$G$33))), "CR", " ")</f>
        <v xml:space="preserve"> </v>
      </c>
      <c r="AF49" s="22" t="str">
        <f>IF(AND(B49="javelin 600", OR(AND(E49='club records'!$F$34, F49&gt;='club records'!$G$34), AND(E49='club records'!$F$35, F49&gt;='club records'!$G$35))), "CR", " ")</f>
        <v xml:space="preserve"> </v>
      </c>
      <c r="AG49" s="22" t="str">
        <f>IF(AND(B49="shot 2.72", AND(E49='club records'!$F$36, F49&gt;='club records'!$G$36)), "CR", " ")</f>
        <v xml:space="preserve"> </v>
      </c>
      <c r="AH49" s="22" t="str">
        <f>IF(AND(B49="shot 3", OR(AND(E49='club records'!$F$37, F49&gt;='club records'!$G$37), AND(E49='club records'!$F$38, F49&gt;='club records'!$G$38))), "CR", " ")</f>
        <v xml:space="preserve"> </v>
      </c>
      <c r="AI49" s="22" t="str">
        <f>IF(AND(B49="shot 4", OR(AND(E49='club records'!$F$39, F49&gt;='club records'!$G$39), AND(E49='club records'!$F$40, F49&gt;='club records'!$G$40))), "CR", " ")</f>
        <v xml:space="preserve"> </v>
      </c>
      <c r="AJ49" s="22" t="str">
        <f>IF(AND(B49="70H", AND(E49='club records'!$J$6, F49&lt;='club records'!$K$6)), "CR", " ")</f>
        <v xml:space="preserve"> </v>
      </c>
      <c r="AK49" s="22" t="str">
        <f>IF(AND(B49="75H", AND(E49='club records'!$J$7, F49&lt;='club records'!$K$7)), "CR", " ")</f>
        <v xml:space="preserve"> </v>
      </c>
      <c r="AL49" s="22" t="str">
        <f>IF(AND(B49="80H", AND(E49='club records'!$J$8, F49&lt;='club records'!$K$8)), "CR", " ")</f>
        <v xml:space="preserve"> </v>
      </c>
      <c r="AM49" s="22" t="str">
        <f>IF(AND(B49="100H", OR(AND(E49='club records'!$J$9, F49&lt;='club records'!$K$9), AND(E49='club records'!$J$10, F49&lt;='club records'!$K$10))), "CR", " ")</f>
        <v xml:space="preserve"> </v>
      </c>
      <c r="AN49" s="22" t="str">
        <f>IF(AND(B49="300H", AND(E49='club records'!$J$11, F49&lt;='club records'!$K$11)), "CR", " ")</f>
        <v xml:space="preserve"> </v>
      </c>
      <c r="AO49" s="22" t="str">
        <f>IF(AND(B49="400H", OR(AND(E49='club records'!$J$12, F49&lt;='club records'!$K$12), AND(E49='club records'!$J$13, F49&lt;='club records'!$K$13), AND(E49='club records'!$J$14, F49&lt;='club records'!$K$14))), "CR", " ")</f>
        <v xml:space="preserve"> </v>
      </c>
      <c r="AP49" s="22" t="str">
        <f>IF(AND(B49="1500SC", OR(AND(E49='club records'!$J$15, F49&lt;='club records'!$K$15), AND(E49='club records'!$J$16, F49&lt;='club records'!$K$16))), "CR", " ")</f>
        <v xml:space="preserve"> </v>
      </c>
      <c r="AQ49" s="22" t="str">
        <f>IF(AND(B49="2000SC", OR(AND(E49='club records'!$J$18, F49&lt;='club records'!$K$18), AND(E49='club records'!$J$19, F49&lt;='club records'!$K$19))), "CR", " ")</f>
        <v xml:space="preserve"> </v>
      </c>
      <c r="AR49" s="22" t="str">
        <f>IF(AND(B49="3000SC", AND(E49='club records'!$J$21, F49&lt;='club records'!$K$21)), "CR", " ")</f>
        <v xml:space="preserve"> </v>
      </c>
      <c r="AS49" s="21" t="str">
        <f>IF(AND(B49="4x100", OR(AND(E49='club records'!$N$1, F49&lt;='club records'!$O$1), AND(E49='club records'!$N$2, F49&lt;='club records'!$O$2), AND(E49='club records'!$N$3, F49&lt;='club records'!$O$3), AND(E49='club records'!$N$4, F49&lt;='club records'!$O$4), AND(E49='club records'!$N$5, F49&lt;='club records'!$O$5))), "CR", " ")</f>
        <v xml:space="preserve"> </v>
      </c>
      <c r="AT49" s="21" t="str">
        <f>IF(AND(B49="4x200", OR(AND(E49='club records'!$N$6, F49&lt;='club records'!$O$6), AND(E49='club records'!$N$7, F49&lt;='club records'!$O$7), AND(E49='club records'!$N$8, F49&lt;='club records'!$O$8), AND(E49='club records'!$N$9, F49&lt;='club records'!$O$9), AND(E49='club records'!$N$10, F49&lt;='club records'!$O$10))), "CR", " ")</f>
        <v xml:space="preserve"> </v>
      </c>
      <c r="AU49" s="21" t="str">
        <f>IF(AND(B49="4x300", OR(AND(E49='club records'!$N$11, F49&lt;='club records'!$O$11), AND(E49='club records'!$N$12, F49&lt;='club records'!$O$12))), "CR", " ")</f>
        <v xml:space="preserve"> </v>
      </c>
      <c r="AV49" s="21" t="str">
        <f>IF(AND(B49="4x400", OR(AND(E49='club records'!$N$13, F49&lt;='club records'!$O$13), AND(E49='club records'!$N$14, F49&lt;='club records'!$O$14), AND(E49='club records'!$N$15, F49&lt;='club records'!$O$15))), "CR", " ")</f>
        <v xml:space="preserve"> </v>
      </c>
      <c r="AW49" s="21" t="str">
        <f>IF(AND(B49="3x800", OR(AND(E49='club records'!$N$16, F49&lt;='club records'!$O$16), AND(E49='club records'!$N$17, F49&lt;='club records'!$O$17), AND(E49='club records'!$N$18, F49&lt;='club records'!$O$18), AND(E49='club records'!$N$19, F49&lt;='club records'!$O$19))), "CR", " ")</f>
        <v xml:space="preserve"> </v>
      </c>
      <c r="AX49" s="21" t="str">
        <f>IF(AND(B49="pentathlon", OR(AND(E49='club records'!$N$21, F49&gt;='club records'!$O$21), AND(E49='club records'!$N$22, F49&gt;='club records'!$O$22), AND(E49='club records'!$N$23, F49&gt;='club records'!$O$23), AND(E49='club records'!$N$24, F49&gt;='club records'!$O$24), AND(E49='club records'!$N$25, F49&gt;='club records'!$O$25))), "CR", " ")</f>
        <v xml:space="preserve"> </v>
      </c>
      <c r="AY49" s="21" t="str">
        <f>IF(AND(B49="heptathlon", OR(AND(E49='club records'!$N$26, F49&gt;='club records'!$O$26), AND(E49='club records'!$N$27, F49&gt;='club records'!$O$27), AND(E49='club records'!$N$28, F49&gt;='club records'!$O$28), )), "CR", " ")</f>
        <v xml:space="preserve"> </v>
      </c>
    </row>
    <row r="50" spans="1:51" ht="15">
      <c r="A50" s="13" t="s">
        <v>43</v>
      </c>
      <c r="B50" s="2">
        <v>100</v>
      </c>
      <c r="C50" s="2" t="s">
        <v>258</v>
      </c>
      <c r="D50" s="2" t="s">
        <v>259</v>
      </c>
      <c r="E50" s="13" t="s">
        <v>43</v>
      </c>
      <c r="F50" s="14">
        <v>14.56</v>
      </c>
      <c r="G50" s="19">
        <v>39903</v>
      </c>
      <c r="H50" s="2" t="s">
        <v>252</v>
      </c>
      <c r="I50" s="2" t="s">
        <v>253</v>
      </c>
      <c r="J50" s="20" t="str">
        <f t="shared" si="2"/>
        <v/>
      </c>
      <c r="K50" s="21" t="str">
        <f>IF(AND(B50=100, OR(AND(E50='club records'!$B$6, F50&lt;='club records'!$C$6), AND(E50='club records'!$B$7, F50&lt;='club records'!$C$7), AND(E50='club records'!$B$8, F50&lt;='club records'!$C$8), AND(E50='club records'!$B$9, F50&lt;='club records'!$C$9), AND(E50='club records'!$B$10, F50&lt;='club records'!$C$10))),"CR"," ")</f>
        <v xml:space="preserve"> </v>
      </c>
      <c r="L50" s="21" t="str">
        <f>IF(AND(B50=200, OR(AND(E50='club records'!$B$11, F50&lt;='club records'!$C$11), AND(E50='club records'!$B$12, F50&lt;='club records'!$C$12), AND(E50='club records'!$B$13, F50&lt;='club records'!$C$13), AND(E50='club records'!$B$14, F50&lt;='club records'!$C$14), AND(E50='club records'!$B$15, F50&lt;='club records'!$C$15))),"CR"," ")</f>
        <v xml:space="preserve"> </v>
      </c>
      <c r="M50" s="21" t="str">
        <f>IF(AND(B50=300, OR(AND(E50='club records'!$B$16, F50&lt;='club records'!$C$16), AND(E50='club records'!$B$17, F50&lt;='club records'!$C$17))),"CR"," ")</f>
        <v xml:space="preserve"> </v>
      </c>
      <c r="N50" s="21" t="str">
        <f>IF(AND(B50=400, OR(AND(E50='club records'!$B$19, F50&lt;='club records'!$C$19), AND(E50='club records'!$B$20, F50&lt;='club records'!$C$20), AND(E50='club records'!$B$21, F50&lt;='club records'!$C$21))),"CR"," ")</f>
        <v xml:space="preserve"> </v>
      </c>
      <c r="O50" s="21" t="str">
        <f>IF(AND(B50=800, OR(AND(E50='club records'!$B$22, F50&lt;='club records'!$C$22), AND(E50='club records'!$B$23, F50&lt;='club records'!$C$23), AND(E50='club records'!$B$24, F50&lt;='club records'!$C$24), AND(E50='club records'!$B$25, F50&lt;='club records'!$C$25), AND(E50='club records'!$B$26, F50&lt;='club records'!$C$26))),"CR"," ")</f>
        <v xml:space="preserve"> </v>
      </c>
      <c r="P50" s="21" t="str">
        <f>IF(AND(B50=1200, AND(E50='club records'!$B$28, F50&lt;='club records'!$C$28)),"CR"," ")</f>
        <v xml:space="preserve"> </v>
      </c>
      <c r="Q50" s="21" t="str">
        <f>IF(AND(B50=1500, OR(AND(E50='club records'!$B$29, F50&lt;='club records'!$C$29), AND(E50='club records'!$B$30, F50&lt;='club records'!$C$30), AND(E50='club records'!$B$31, F50&lt;='club records'!$C$31), AND(E50='club records'!$B$32, F50&lt;='club records'!$C$32), AND(E50='club records'!$B$33, F50&lt;='club records'!$C$33))),"CR"," ")</f>
        <v xml:space="preserve"> </v>
      </c>
      <c r="R50" s="21" t="str">
        <f>IF(AND(B50="1M", AND(E50='club records'!$B$37,F50&lt;='club records'!$C$37)),"CR"," ")</f>
        <v xml:space="preserve"> </v>
      </c>
      <c r="S50" s="21" t="str">
        <f>IF(AND(B50=3000, OR(AND(E50='club records'!$B$39, F50&lt;='club records'!$C$39), AND(E50='club records'!$B$40, F50&lt;='club records'!$C$40), AND(E50='club records'!$B$41, F50&lt;='club records'!$C$41))),"CR"," ")</f>
        <v xml:space="preserve"> </v>
      </c>
      <c r="T50" s="21" t="str">
        <f>IF(AND(B50=5000, OR(AND(E50='club records'!$B$42, F50&lt;='club records'!$C$42), AND(E50='club records'!$B$43, F50&lt;='club records'!$C$43))),"CR"," ")</f>
        <v xml:space="preserve"> </v>
      </c>
      <c r="U50" s="21" t="str">
        <f>IF(AND(B50=10000, OR(AND(E50='club records'!$B$44, F50&lt;='club records'!$C$44), AND(E50='club records'!$B$45, F50&lt;='club records'!$C$45))),"CR"," ")</f>
        <v xml:space="preserve"> </v>
      </c>
      <c r="V50" s="22" t="str">
        <f>IF(AND(B50="high jump", OR(AND(E50='club records'!$F$1, F50&gt;='club records'!$G$1), AND(E50='club records'!$F$2, F50&gt;='club records'!$G$2), AND(E50='club records'!$F$3, F50&gt;='club records'!$G$3),AND(E50='club records'!$F$4, F50&gt;='club records'!$G$4), AND(E50='club records'!$F$5, F50&gt;='club records'!$G$5))), "CR", " ")</f>
        <v xml:space="preserve"> </v>
      </c>
      <c r="W50" s="22" t="str">
        <f>IF(AND(B50="long jump", OR(AND(E50='club records'!$F$6, F50&gt;='club records'!$G$6), AND(E50='club records'!$F$7, F50&gt;='club records'!$G$7), AND(E50='club records'!$F$8, F50&gt;='club records'!$G$8), AND(E50='club records'!$F$9, F50&gt;='club records'!$G$9), AND(E50='club records'!$F$10, F50&gt;='club records'!$G$10))), "CR", " ")</f>
        <v xml:space="preserve"> </v>
      </c>
      <c r="X50" s="22" t="str">
        <f>IF(AND(B50="triple jump", OR(AND(E50='club records'!$F$11, F50&gt;='club records'!$G$11), AND(E50='club records'!$F$12, F50&gt;='club records'!$G$12), AND(E50='club records'!$F$13, F50&gt;='club records'!$G$13), AND(E50='club records'!$F$14, F50&gt;='club records'!$G$14), AND(E50='club records'!$F$15, F50&gt;='club records'!$G$15))), "CR", " ")</f>
        <v xml:space="preserve"> </v>
      </c>
      <c r="Y50" s="22" t="str">
        <f>IF(AND(B50="pole vault", OR(AND(E50='club records'!$F$16, F50&gt;='club records'!$G$16), AND(E50='club records'!$F$17, F50&gt;='club records'!$G$17), AND(E50='club records'!$F$18, F50&gt;='club records'!$G$18), AND(E50='club records'!$F$19, F50&gt;='club records'!$G$19), AND(E50='club records'!$F$20, F50&gt;='club records'!$G$20))), "CR", " ")</f>
        <v xml:space="preserve"> </v>
      </c>
      <c r="Z50" s="22" t="str">
        <f>IF(AND(B50="discus 0.75", AND(E50='club records'!$F$21, F50&gt;='club records'!$G$21)), "CR", " ")</f>
        <v xml:space="preserve"> </v>
      </c>
      <c r="AA50" s="22" t="str">
        <f>IF(AND(B50="discus 1", OR(AND(E50='club records'!$F$22, F50&gt;='club records'!$G$22), AND(E50='club records'!$F$23, F50&gt;='club records'!$G$23), AND(E50='club records'!$F$24, F50&gt;='club records'!$G$24), AND(E50='club records'!$F$25, F50&gt;='club records'!$G$25))), "CR", " ")</f>
        <v xml:space="preserve"> </v>
      </c>
      <c r="AB50" s="22" t="str">
        <f>IF(AND(B50="hammer 3", OR(AND(E50='club records'!$F$26, F50&gt;='club records'!$G$26), AND(E50='club records'!$F$27, F50&gt;='club records'!$G$27), AND(E50='club records'!$F$28, F50&gt;='club records'!$G$28))), "CR", " ")</f>
        <v xml:space="preserve"> </v>
      </c>
      <c r="AC50" s="22" t="str">
        <f>IF(AND(B50="hammer 4", OR(AND(E50='club records'!$F$29, F50&gt;='club records'!$G$29), AND(E50='club records'!$F$30, F50&gt;='club records'!$G$30))), "CR", " ")</f>
        <v xml:space="preserve"> </v>
      </c>
      <c r="AD50" s="22" t="str">
        <f>IF(AND(B50="javelin 400", AND(E50='club records'!$F$31, F50&gt;='club records'!$G$31)), "CR", " ")</f>
        <v xml:space="preserve"> </v>
      </c>
      <c r="AE50" s="22" t="str">
        <f>IF(AND(B50="javelin 500", OR(AND(E50='club records'!$F$32, F50&gt;='club records'!$G$32), AND(E50='club records'!$F$33, F50&gt;='club records'!$G$33))), "CR", " ")</f>
        <v xml:space="preserve"> </v>
      </c>
      <c r="AF50" s="22" t="str">
        <f>IF(AND(B50="javelin 600", OR(AND(E50='club records'!$F$34, F50&gt;='club records'!$G$34), AND(E50='club records'!$F$35, F50&gt;='club records'!$G$35))), "CR", " ")</f>
        <v xml:space="preserve"> </v>
      </c>
      <c r="AG50" s="22" t="str">
        <f>IF(AND(B50="shot 2.72", AND(E50='club records'!$F$36, F50&gt;='club records'!$G$36)), "CR", " ")</f>
        <v xml:space="preserve"> </v>
      </c>
      <c r="AH50" s="22" t="str">
        <f>IF(AND(B50="shot 3", OR(AND(E50='club records'!$F$37, F50&gt;='club records'!$G$37), AND(E50='club records'!$F$38, F50&gt;='club records'!$G$38))), "CR", " ")</f>
        <v xml:space="preserve"> </v>
      </c>
      <c r="AI50" s="22" t="str">
        <f>IF(AND(B50="shot 4", OR(AND(E50='club records'!$F$39, F50&gt;='club records'!$G$39), AND(E50='club records'!$F$40, F50&gt;='club records'!$G$40))), "CR", " ")</f>
        <v xml:space="preserve"> </v>
      </c>
      <c r="AJ50" s="22" t="str">
        <f>IF(AND(B50="70H", AND(E50='club records'!$J$6, F50&lt;='club records'!$K$6)), "CR", " ")</f>
        <v xml:space="preserve"> </v>
      </c>
      <c r="AK50" s="22" t="str">
        <f>IF(AND(B50="75H", AND(E50='club records'!$J$7, F50&lt;='club records'!$K$7)), "CR", " ")</f>
        <v xml:space="preserve"> </v>
      </c>
      <c r="AL50" s="22" t="str">
        <f>IF(AND(B50="80H", AND(E50='club records'!$J$8, F50&lt;='club records'!$K$8)), "CR", " ")</f>
        <v xml:space="preserve"> </v>
      </c>
      <c r="AM50" s="22" t="str">
        <f>IF(AND(B50="100H", OR(AND(E50='club records'!$J$9, F50&lt;='club records'!$K$9), AND(E50='club records'!$J$10, F50&lt;='club records'!$K$10))), "CR", " ")</f>
        <v xml:space="preserve"> </v>
      </c>
      <c r="AN50" s="22" t="str">
        <f>IF(AND(B50="300H", AND(E50='club records'!$J$11, F50&lt;='club records'!$K$11)), "CR", " ")</f>
        <v xml:space="preserve"> </v>
      </c>
      <c r="AO50" s="22" t="str">
        <f>IF(AND(B50="400H", OR(AND(E50='club records'!$J$12, F50&lt;='club records'!$K$12), AND(E50='club records'!$J$13, F50&lt;='club records'!$K$13), AND(E50='club records'!$J$14, F50&lt;='club records'!$K$14))), "CR", " ")</f>
        <v xml:space="preserve"> </v>
      </c>
      <c r="AP50" s="22" t="str">
        <f>IF(AND(B50="1500SC", OR(AND(E50='club records'!$J$15, F50&lt;='club records'!$K$15), AND(E50='club records'!$J$16, F50&lt;='club records'!$K$16))), "CR", " ")</f>
        <v xml:space="preserve"> </v>
      </c>
      <c r="AQ50" s="22" t="str">
        <f>IF(AND(B50="2000SC", OR(AND(E50='club records'!$J$18, F50&lt;='club records'!$K$18), AND(E50='club records'!$J$19, F50&lt;='club records'!$K$19))), "CR", " ")</f>
        <v xml:space="preserve"> </v>
      </c>
      <c r="AR50" s="22" t="str">
        <f>IF(AND(B50="3000SC", AND(E50='club records'!$J$21, F50&lt;='club records'!$K$21)), "CR", " ")</f>
        <v xml:space="preserve"> </v>
      </c>
      <c r="AS50" s="21" t="str">
        <f>IF(AND(B50="4x100", OR(AND(E50='club records'!$N$1, F50&lt;='club records'!$O$1), AND(E50='club records'!$N$2, F50&lt;='club records'!$O$2), AND(E50='club records'!$N$3, F50&lt;='club records'!$O$3), AND(E50='club records'!$N$4, F50&lt;='club records'!$O$4), AND(E50='club records'!$N$5, F50&lt;='club records'!$O$5))), "CR", " ")</f>
        <v xml:space="preserve"> </v>
      </c>
      <c r="AT50" s="21" t="str">
        <f>IF(AND(B50="4x200", OR(AND(E50='club records'!$N$6, F50&lt;='club records'!$O$6), AND(E50='club records'!$N$7, F50&lt;='club records'!$O$7), AND(E50='club records'!$N$8, F50&lt;='club records'!$O$8), AND(E50='club records'!$N$9, F50&lt;='club records'!$O$9), AND(E50='club records'!$N$10, F50&lt;='club records'!$O$10))), "CR", " ")</f>
        <v xml:space="preserve"> </v>
      </c>
      <c r="AU50" s="21" t="str">
        <f>IF(AND(B50="4x300", OR(AND(E50='club records'!$N$11, F50&lt;='club records'!$O$11), AND(E50='club records'!$N$12, F50&lt;='club records'!$O$12))), "CR", " ")</f>
        <v xml:space="preserve"> </v>
      </c>
      <c r="AV50" s="21" t="str">
        <f>IF(AND(B50="4x400", OR(AND(E50='club records'!$N$13, F50&lt;='club records'!$O$13), AND(E50='club records'!$N$14, F50&lt;='club records'!$O$14), AND(E50='club records'!$N$15, F50&lt;='club records'!$O$15))), "CR", " ")</f>
        <v xml:space="preserve"> </v>
      </c>
      <c r="AW50" s="21" t="str">
        <f>IF(AND(B50="3x800", OR(AND(E50='club records'!$N$16, F50&lt;='club records'!$O$16), AND(E50='club records'!$N$17, F50&lt;='club records'!$O$17), AND(E50='club records'!$N$18, F50&lt;='club records'!$O$18), AND(E50='club records'!$N$19, F50&lt;='club records'!$O$19))), "CR", " ")</f>
        <v xml:space="preserve"> </v>
      </c>
      <c r="AX50" s="21" t="str">
        <f>IF(AND(B50="pentathlon", OR(AND(E50='club records'!$N$21, F50&gt;='club records'!$O$21), AND(E50='club records'!$N$22, F50&gt;='club records'!$O$22), AND(E50='club records'!$N$23, F50&gt;='club records'!$O$23), AND(E50='club records'!$N$24, F50&gt;='club records'!$O$24), AND(E50='club records'!$N$25, F50&gt;='club records'!$O$25))), "CR", " ")</f>
        <v xml:space="preserve"> </v>
      </c>
      <c r="AY50" s="21" t="str">
        <f>IF(AND(B50="heptathlon", OR(AND(E50='club records'!$N$26, F50&gt;='club records'!$O$26), AND(E50='club records'!$N$27, F50&gt;='club records'!$O$27), AND(E50='club records'!$N$28, F50&gt;='club records'!$O$28), )), "CR", " ")</f>
        <v xml:space="preserve"> </v>
      </c>
    </row>
    <row r="51" spans="1:51" ht="15">
      <c r="A51" s="13" t="s">
        <v>43</v>
      </c>
      <c r="B51" s="2">
        <v>100</v>
      </c>
      <c r="C51" s="2" t="s">
        <v>105</v>
      </c>
      <c r="D51" s="2" t="s">
        <v>263</v>
      </c>
      <c r="E51" s="13" t="s">
        <v>43</v>
      </c>
      <c r="F51" s="14">
        <v>14.69</v>
      </c>
      <c r="G51" s="19">
        <v>39903</v>
      </c>
      <c r="H51" s="2" t="s">
        <v>252</v>
      </c>
      <c r="I51" s="2" t="s">
        <v>253</v>
      </c>
      <c r="J51" s="20" t="str">
        <f t="shared" si="2"/>
        <v/>
      </c>
      <c r="K51" s="21" t="str">
        <f>IF(AND(B51=100, OR(AND(E51='club records'!$B$6, F51&lt;='club records'!$C$6), AND(E51='club records'!$B$7, F51&lt;='club records'!$C$7), AND(E51='club records'!$B$8, F51&lt;='club records'!$C$8), AND(E51='club records'!$B$9, F51&lt;='club records'!$C$9), AND(E51='club records'!$B$10, F51&lt;='club records'!$C$10))),"CR"," ")</f>
        <v xml:space="preserve"> </v>
      </c>
      <c r="L51" s="21" t="str">
        <f>IF(AND(B51=200, OR(AND(E51='club records'!$B$11, F51&lt;='club records'!$C$11), AND(E51='club records'!$B$12, F51&lt;='club records'!$C$12), AND(E51='club records'!$B$13, F51&lt;='club records'!$C$13), AND(E51='club records'!$B$14, F51&lt;='club records'!$C$14), AND(E51='club records'!$B$15, F51&lt;='club records'!$C$15))),"CR"," ")</f>
        <v xml:space="preserve"> </v>
      </c>
      <c r="M51" s="21" t="str">
        <f>IF(AND(B51=300, OR(AND(E51='club records'!$B$16, F51&lt;='club records'!$C$16), AND(E51='club records'!$B$17, F51&lt;='club records'!$C$17))),"CR"," ")</f>
        <v xml:space="preserve"> </v>
      </c>
      <c r="N51" s="21" t="str">
        <f>IF(AND(B51=400, OR(AND(E51='club records'!$B$19, F51&lt;='club records'!$C$19), AND(E51='club records'!$B$20, F51&lt;='club records'!$C$20), AND(E51='club records'!$B$21, F51&lt;='club records'!$C$21))),"CR"," ")</f>
        <v xml:space="preserve"> </v>
      </c>
      <c r="O51" s="21" t="str">
        <f>IF(AND(B51=800, OR(AND(E51='club records'!$B$22, F51&lt;='club records'!$C$22), AND(E51='club records'!$B$23, F51&lt;='club records'!$C$23), AND(E51='club records'!$B$24, F51&lt;='club records'!$C$24), AND(E51='club records'!$B$25, F51&lt;='club records'!$C$25), AND(E51='club records'!$B$26, F51&lt;='club records'!$C$26))),"CR"," ")</f>
        <v xml:space="preserve"> </v>
      </c>
      <c r="P51" s="21" t="str">
        <f>IF(AND(B51=1200, AND(E51='club records'!$B$28, F51&lt;='club records'!$C$28)),"CR"," ")</f>
        <v xml:space="preserve"> </v>
      </c>
      <c r="Q51" s="21" t="str">
        <f>IF(AND(B51=1500, OR(AND(E51='club records'!$B$29, F51&lt;='club records'!$C$29), AND(E51='club records'!$B$30, F51&lt;='club records'!$C$30), AND(E51='club records'!$B$31, F51&lt;='club records'!$C$31), AND(E51='club records'!$B$32, F51&lt;='club records'!$C$32), AND(E51='club records'!$B$33, F51&lt;='club records'!$C$33))),"CR"," ")</f>
        <v xml:space="preserve"> </v>
      </c>
      <c r="R51" s="21" t="str">
        <f>IF(AND(B51="1M", AND(E51='club records'!$B$37,F51&lt;='club records'!$C$37)),"CR"," ")</f>
        <v xml:space="preserve"> </v>
      </c>
      <c r="S51" s="21" t="str">
        <f>IF(AND(B51=3000, OR(AND(E51='club records'!$B$39, F51&lt;='club records'!$C$39), AND(E51='club records'!$B$40, F51&lt;='club records'!$C$40), AND(E51='club records'!$B$41, F51&lt;='club records'!$C$41))),"CR"," ")</f>
        <v xml:space="preserve"> </v>
      </c>
      <c r="T51" s="21" t="str">
        <f>IF(AND(B51=5000, OR(AND(E51='club records'!$B$42, F51&lt;='club records'!$C$42), AND(E51='club records'!$B$43, F51&lt;='club records'!$C$43))),"CR"," ")</f>
        <v xml:space="preserve"> </v>
      </c>
      <c r="U51" s="21" t="str">
        <f>IF(AND(B51=10000, OR(AND(E51='club records'!$B$44, F51&lt;='club records'!$C$44), AND(E51='club records'!$B$45, F51&lt;='club records'!$C$45))),"CR"," ")</f>
        <v xml:space="preserve"> </v>
      </c>
      <c r="V51" s="22" t="str">
        <f>IF(AND(B51="high jump", OR(AND(E51='club records'!$F$1, F51&gt;='club records'!$G$1), AND(E51='club records'!$F$2, F51&gt;='club records'!$G$2), AND(E51='club records'!$F$3, F51&gt;='club records'!$G$3),AND(E51='club records'!$F$4, F51&gt;='club records'!$G$4), AND(E51='club records'!$F$5, F51&gt;='club records'!$G$5))), "CR", " ")</f>
        <v xml:space="preserve"> </v>
      </c>
      <c r="W51" s="22" t="str">
        <f>IF(AND(B51="long jump", OR(AND(E51='club records'!$F$6, F51&gt;='club records'!$G$6), AND(E51='club records'!$F$7, F51&gt;='club records'!$G$7), AND(E51='club records'!$F$8, F51&gt;='club records'!$G$8), AND(E51='club records'!$F$9, F51&gt;='club records'!$G$9), AND(E51='club records'!$F$10, F51&gt;='club records'!$G$10))), "CR", " ")</f>
        <v xml:space="preserve"> </v>
      </c>
      <c r="X51" s="22" t="str">
        <f>IF(AND(B51="triple jump", OR(AND(E51='club records'!$F$11, F51&gt;='club records'!$G$11), AND(E51='club records'!$F$12, F51&gt;='club records'!$G$12), AND(E51='club records'!$F$13, F51&gt;='club records'!$G$13), AND(E51='club records'!$F$14, F51&gt;='club records'!$G$14), AND(E51='club records'!$F$15, F51&gt;='club records'!$G$15))), "CR", " ")</f>
        <v xml:space="preserve"> </v>
      </c>
      <c r="Y51" s="22" t="str">
        <f>IF(AND(B51="pole vault", OR(AND(E51='club records'!$F$16, F51&gt;='club records'!$G$16), AND(E51='club records'!$F$17, F51&gt;='club records'!$G$17), AND(E51='club records'!$F$18, F51&gt;='club records'!$G$18), AND(E51='club records'!$F$19, F51&gt;='club records'!$G$19), AND(E51='club records'!$F$20, F51&gt;='club records'!$G$20))), "CR", " ")</f>
        <v xml:space="preserve"> </v>
      </c>
      <c r="Z51" s="22" t="str">
        <f>IF(AND(B51="discus 0.75", AND(E51='club records'!$F$21, F51&gt;='club records'!$G$21)), "CR", " ")</f>
        <v xml:space="preserve"> </v>
      </c>
      <c r="AA51" s="22" t="str">
        <f>IF(AND(B51="discus 1", OR(AND(E51='club records'!$F$22, F51&gt;='club records'!$G$22), AND(E51='club records'!$F$23, F51&gt;='club records'!$G$23), AND(E51='club records'!$F$24, F51&gt;='club records'!$G$24), AND(E51='club records'!$F$25, F51&gt;='club records'!$G$25))), "CR", " ")</f>
        <v xml:space="preserve"> </v>
      </c>
      <c r="AB51" s="22" t="str">
        <f>IF(AND(B51="hammer 3", OR(AND(E51='club records'!$F$26, F51&gt;='club records'!$G$26), AND(E51='club records'!$F$27, F51&gt;='club records'!$G$27), AND(E51='club records'!$F$28, F51&gt;='club records'!$G$28))), "CR", " ")</f>
        <v xml:space="preserve"> </v>
      </c>
      <c r="AC51" s="22" t="str">
        <f>IF(AND(B51="hammer 4", OR(AND(E51='club records'!$F$29, F51&gt;='club records'!$G$29), AND(E51='club records'!$F$30, F51&gt;='club records'!$G$30))), "CR", " ")</f>
        <v xml:space="preserve"> </v>
      </c>
      <c r="AD51" s="22" t="str">
        <f>IF(AND(B51="javelin 400", AND(E51='club records'!$F$31, F51&gt;='club records'!$G$31)), "CR", " ")</f>
        <v xml:space="preserve"> </v>
      </c>
      <c r="AE51" s="22" t="str">
        <f>IF(AND(B51="javelin 500", OR(AND(E51='club records'!$F$32, F51&gt;='club records'!$G$32), AND(E51='club records'!$F$33, F51&gt;='club records'!$G$33))), "CR", " ")</f>
        <v xml:space="preserve"> </v>
      </c>
      <c r="AF51" s="22" t="str">
        <f>IF(AND(B51="javelin 600", OR(AND(E51='club records'!$F$34, F51&gt;='club records'!$G$34), AND(E51='club records'!$F$35, F51&gt;='club records'!$G$35))), "CR", " ")</f>
        <v xml:space="preserve"> </v>
      </c>
      <c r="AG51" s="22" t="str">
        <f>IF(AND(B51="shot 2.72", AND(E51='club records'!$F$36, F51&gt;='club records'!$G$36)), "CR", " ")</f>
        <v xml:space="preserve"> </v>
      </c>
      <c r="AH51" s="22" t="str">
        <f>IF(AND(B51="shot 3", OR(AND(E51='club records'!$F$37, F51&gt;='club records'!$G$37), AND(E51='club records'!$F$38, F51&gt;='club records'!$G$38))), "CR", " ")</f>
        <v xml:space="preserve"> </v>
      </c>
      <c r="AI51" s="22" t="str">
        <f>IF(AND(B51="shot 4", OR(AND(E51='club records'!$F$39, F51&gt;='club records'!$G$39), AND(E51='club records'!$F$40, F51&gt;='club records'!$G$40))), "CR", " ")</f>
        <v xml:space="preserve"> </v>
      </c>
      <c r="AJ51" s="22" t="str">
        <f>IF(AND(B51="70H", AND(E51='club records'!$J$6, F51&lt;='club records'!$K$6)), "CR", " ")</f>
        <v xml:space="preserve"> </v>
      </c>
      <c r="AK51" s="22" t="str">
        <f>IF(AND(B51="75H", AND(E51='club records'!$J$7, F51&lt;='club records'!$K$7)), "CR", " ")</f>
        <v xml:space="preserve"> </v>
      </c>
      <c r="AL51" s="22" t="str">
        <f>IF(AND(B51="80H", AND(E51='club records'!$J$8, F51&lt;='club records'!$K$8)), "CR", " ")</f>
        <v xml:space="preserve"> </v>
      </c>
      <c r="AM51" s="22" t="str">
        <f>IF(AND(B51="100H", OR(AND(E51='club records'!$J$9, F51&lt;='club records'!$K$9), AND(E51='club records'!$J$10, F51&lt;='club records'!$K$10))), "CR", " ")</f>
        <v xml:space="preserve"> </v>
      </c>
      <c r="AN51" s="22" t="str">
        <f>IF(AND(B51="300H", AND(E51='club records'!$J$11, F51&lt;='club records'!$K$11)), "CR", " ")</f>
        <v xml:space="preserve"> </v>
      </c>
      <c r="AO51" s="22" t="str">
        <f>IF(AND(B51="400H", OR(AND(E51='club records'!$J$12, F51&lt;='club records'!$K$12), AND(E51='club records'!$J$13, F51&lt;='club records'!$K$13), AND(E51='club records'!$J$14, F51&lt;='club records'!$K$14))), "CR", " ")</f>
        <v xml:space="preserve"> </v>
      </c>
      <c r="AP51" s="22" t="str">
        <f>IF(AND(B51="1500SC", OR(AND(E51='club records'!$J$15, F51&lt;='club records'!$K$15), AND(E51='club records'!$J$16, F51&lt;='club records'!$K$16))), "CR", " ")</f>
        <v xml:space="preserve"> </v>
      </c>
      <c r="AQ51" s="22" t="str">
        <f>IF(AND(B51="2000SC", OR(AND(E51='club records'!$J$18, F51&lt;='club records'!$K$18), AND(E51='club records'!$J$19, F51&lt;='club records'!$K$19))), "CR", " ")</f>
        <v xml:space="preserve"> </v>
      </c>
      <c r="AR51" s="22" t="str">
        <f>IF(AND(B51="3000SC", AND(E51='club records'!$J$21, F51&lt;='club records'!$K$21)), "CR", " ")</f>
        <v xml:space="preserve"> </v>
      </c>
      <c r="AS51" s="21" t="str">
        <f>IF(AND(B51="4x100", OR(AND(E51='club records'!$N$1, F51&lt;='club records'!$O$1), AND(E51='club records'!$N$2, F51&lt;='club records'!$O$2), AND(E51='club records'!$N$3, F51&lt;='club records'!$O$3), AND(E51='club records'!$N$4, F51&lt;='club records'!$O$4), AND(E51='club records'!$N$5, F51&lt;='club records'!$O$5))), "CR", " ")</f>
        <v xml:space="preserve"> </v>
      </c>
      <c r="AT51" s="21" t="str">
        <f>IF(AND(B51="4x200", OR(AND(E51='club records'!$N$6, F51&lt;='club records'!$O$6), AND(E51='club records'!$N$7, F51&lt;='club records'!$O$7), AND(E51='club records'!$N$8, F51&lt;='club records'!$O$8), AND(E51='club records'!$N$9, F51&lt;='club records'!$O$9), AND(E51='club records'!$N$10, F51&lt;='club records'!$O$10))), "CR", " ")</f>
        <v xml:space="preserve"> </v>
      </c>
      <c r="AU51" s="21" t="str">
        <f>IF(AND(B51="4x300", OR(AND(E51='club records'!$N$11, F51&lt;='club records'!$O$11), AND(E51='club records'!$N$12, F51&lt;='club records'!$O$12))), "CR", " ")</f>
        <v xml:space="preserve"> </v>
      </c>
      <c r="AV51" s="21" t="str">
        <f>IF(AND(B51="4x400", OR(AND(E51='club records'!$N$13, F51&lt;='club records'!$O$13), AND(E51='club records'!$N$14, F51&lt;='club records'!$O$14), AND(E51='club records'!$N$15, F51&lt;='club records'!$O$15))), "CR", " ")</f>
        <v xml:space="preserve"> </v>
      </c>
      <c r="AW51" s="21" t="str">
        <f>IF(AND(B51="3x800", OR(AND(E51='club records'!$N$16, F51&lt;='club records'!$O$16), AND(E51='club records'!$N$17, F51&lt;='club records'!$O$17), AND(E51='club records'!$N$18, F51&lt;='club records'!$O$18), AND(E51='club records'!$N$19, F51&lt;='club records'!$O$19))), "CR", " ")</f>
        <v xml:space="preserve"> </v>
      </c>
      <c r="AX51" s="21" t="str">
        <f>IF(AND(B51="pentathlon", OR(AND(E51='club records'!$N$21, F51&gt;='club records'!$O$21), AND(E51='club records'!$N$22, F51&gt;='club records'!$O$22), AND(E51='club records'!$N$23, F51&gt;='club records'!$O$23), AND(E51='club records'!$N$24, F51&gt;='club records'!$O$24), AND(E51='club records'!$N$25, F51&gt;='club records'!$O$25))), "CR", " ")</f>
        <v xml:space="preserve"> </v>
      </c>
      <c r="AY51" s="21" t="str">
        <f>IF(AND(B51="heptathlon", OR(AND(E51='club records'!$N$26, F51&gt;='club records'!$O$26), AND(E51='club records'!$N$27, F51&gt;='club records'!$O$27), AND(E51='club records'!$N$28, F51&gt;='club records'!$O$28), )), "CR", " ")</f>
        <v xml:space="preserve"> </v>
      </c>
    </row>
    <row r="52" spans="1:51" ht="15">
      <c r="A52" s="13" t="s">
        <v>43</v>
      </c>
      <c r="B52" s="2">
        <v>100</v>
      </c>
      <c r="C52" s="2" t="s">
        <v>138</v>
      </c>
      <c r="D52" s="2" t="s">
        <v>191</v>
      </c>
      <c r="E52" s="13" t="s">
        <v>43</v>
      </c>
      <c r="F52" s="14">
        <v>14.8</v>
      </c>
      <c r="G52" s="19">
        <v>43596</v>
      </c>
      <c r="H52" s="2" t="s">
        <v>297</v>
      </c>
      <c r="I52" s="2" t="s">
        <v>318</v>
      </c>
      <c r="J52" s="22" t="s">
        <v>372</v>
      </c>
      <c r="O52" s="2"/>
      <c r="P52" s="2"/>
      <c r="Q52" s="2"/>
      <c r="R52" s="2"/>
      <c r="S52" s="2"/>
      <c r="T52" s="2"/>
    </row>
    <row r="53" spans="1:51" ht="15">
      <c r="A53" s="13" t="s">
        <v>43</v>
      </c>
      <c r="B53" s="2">
        <v>100</v>
      </c>
      <c r="C53" s="2" t="s">
        <v>32</v>
      </c>
      <c r="D53" s="2" t="s">
        <v>3</v>
      </c>
      <c r="E53" s="13" t="s">
        <v>43</v>
      </c>
      <c r="F53" s="14">
        <v>14.96</v>
      </c>
      <c r="G53" s="19">
        <v>43632</v>
      </c>
      <c r="H53" s="2" t="s">
        <v>357</v>
      </c>
      <c r="I53" s="2" t="s">
        <v>389</v>
      </c>
      <c r="J53" s="20" t="s">
        <v>372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1"/>
      <c r="AT53" s="21"/>
      <c r="AU53" s="21"/>
      <c r="AV53" s="21"/>
      <c r="AW53" s="21"/>
      <c r="AX53" s="21"/>
      <c r="AY53" s="21"/>
    </row>
    <row r="54" spans="1:51" ht="15">
      <c r="A54" s="13" t="s">
        <v>43</v>
      </c>
      <c r="B54" s="2">
        <v>100</v>
      </c>
      <c r="C54" s="2" t="s">
        <v>80</v>
      </c>
      <c r="D54" s="2" t="s">
        <v>81</v>
      </c>
      <c r="E54" s="13" t="s">
        <v>43</v>
      </c>
      <c r="F54" s="14">
        <v>14.97</v>
      </c>
      <c r="G54" s="19">
        <v>43649</v>
      </c>
      <c r="H54" s="2" t="s">
        <v>297</v>
      </c>
      <c r="I54" s="2" t="s">
        <v>290</v>
      </c>
      <c r="J54" s="20" t="str">
        <f t="shared" ref="J54:J70" si="3">IF(OR(L54="CR", K54="CR", M54="CR", N54="CR", O54="CR", P54="CR", Q54="CR", R54="CR", S54="CR", T54="CR",U54="CR", V54="CR", W54="CR", X54="CR", Y54="CR", Z54="CR", AA54="CR", AB54="CR", AC54="CR", AD54="CR", AE54="CR", AF54="CR", AG54="CR", AH54="CR", AI54="CR", AJ54="CR", AK54="CR", AL54="CR", AM54="CR", AN54="CR", AO54="CR", AP54="CR", AQ54="CR", AR54="CR", AS54="CR", AT54="CR", AU54="CR", AV54="CR", AW54="CR", AX54="CR", AY54="CR"), "***CLUB RECORD***", "")</f>
        <v/>
      </c>
      <c r="K54" s="21" t="str">
        <f>IF(AND(B54=100, OR(AND(E54='club records'!$B$6, F54&lt;='club records'!$C$6), AND(E54='club records'!$B$7, F54&lt;='club records'!$C$7), AND(E54='club records'!$B$8, F54&lt;='club records'!$C$8), AND(E54='club records'!$B$9, F54&lt;='club records'!$C$9), AND(E54='club records'!$B$10, F54&lt;='club records'!$C$10))),"CR"," ")</f>
        <v xml:space="preserve"> </v>
      </c>
      <c r="L54" s="21" t="str">
        <f>IF(AND(B54=200, OR(AND(E54='club records'!$B$11, F54&lt;='club records'!$C$11), AND(E54='club records'!$B$12, F54&lt;='club records'!$C$12), AND(E54='club records'!$B$13, F54&lt;='club records'!$C$13), AND(E54='club records'!$B$14, F54&lt;='club records'!$C$14), AND(E54='club records'!$B$15, F54&lt;='club records'!$C$15))),"CR"," ")</f>
        <v xml:space="preserve"> </v>
      </c>
      <c r="M54" s="21" t="str">
        <f>IF(AND(B54=300, OR(AND(E54='club records'!$B$16, F54&lt;='club records'!$C$16), AND(E54='club records'!$B$17, F54&lt;='club records'!$C$17))),"CR"," ")</f>
        <v xml:space="preserve"> </v>
      </c>
      <c r="N54" s="21" t="str">
        <f>IF(AND(B54=400, OR(AND(E54='club records'!$B$19, F54&lt;='club records'!$C$19), AND(E54='club records'!$B$20, F54&lt;='club records'!$C$20), AND(E54='club records'!$B$21, F54&lt;='club records'!$C$21))),"CR"," ")</f>
        <v xml:space="preserve"> </v>
      </c>
      <c r="O54" s="21" t="str">
        <f>IF(AND(B54=800, OR(AND(E54='club records'!$B$22, F54&lt;='club records'!$C$22), AND(E54='club records'!$B$23, F54&lt;='club records'!$C$23), AND(E54='club records'!$B$24, F54&lt;='club records'!$C$24), AND(E54='club records'!$B$25, F54&lt;='club records'!$C$25), AND(E54='club records'!$B$26, F54&lt;='club records'!$C$26))),"CR"," ")</f>
        <v xml:space="preserve"> </v>
      </c>
      <c r="P54" s="21" t="str">
        <f>IF(AND(B54=1200, AND(E54='club records'!$B$28, F54&lt;='club records'!$C$28)),"CR"," ")</f>
        <v xml:space="preserve"> </v>
      </c>
      <c r="Q54" s="21" t="str">
        <f>IF(AND(B54=1500, OR(AND(E54='club records'!$B$29, F54&lt;='club records'!$C$29), AND(E54='club records'!$B$30, F54&lt;='club records'!$C$30), AND(E54='club records'!$B$31, F54&lt;='club records'!$C$31), AND(E54='club records'!$B$32, F54&lt;='club records'!$C$32), AND(E54='club records'!$B$33, F54&lt;='club records'!$C$33))),"CR"," ")</f>
        <v xml:space="preserve"> </v>
      </c>
      <c r="R54" s="21" t="str">
        <f>IF(AND(B54="1M", AND(E54='club records'!$B$37,F54&lt;='club records'!$C$37)),"CR"," ")</f>
        <v xml:space="preserve"> </v>
      </c>
      <c r="S54" s="21" t="str">
        <f>IF(AND(B54=3000, OR(AND(E54='club records'!$B$39, F54&lt;='club records'!$C$39), AND(E54='club records'!$B$40, F54&lt;='club records'!$C$40), AND(E54='club records'!$B$41, F54&lt;='club records'!$C$41))),"CR"," ")</f>
        <v xml:space="preserve"> </v>
      </c>
      <c r="T54" s="21" t="str">
        <f>IF(AND(B54=5000, OR(AND(E54='club records'!$B$42, F54&lt;='club records'!$C$42), AND(E54='club records'!$B$43, F54&lt;='club records'!$C$43))),"CR"," ")</f>
        <v xml:space="preserve"> </v>
      </c>
      <c r="U54" s="21" t="str">
        <f>IF(AND(B54=10000, OR(AND(E54='club records'!$B$44, F54&lt;='club records'!$C$44), AND(E54='club records'!$B$45, F54&lt;='club records'!$C$45))),"CR"," ")</f>
        <v xml:space="preserve"> </v>
      </c>
      <c r="V54" s="22" t="str">
        <f>IF(AND(B54="high jump", OR(AND(E54='club records'!$F$1, F54&gt;='club records'!$G$1), AND(E54='club records'!$F$2, F54&gt;='club records'!$G$2), AND(E54='club records'!$F$3, F54&gt;='club records'!$G$3),AND(E54='club records'!$F$4, F54&gt;='club records'!$G$4), AND(E54='club records'!$F$5, F54&gt;='club records'!$G$5))), "CR", " ")</f>
        <v xml:space="preserve"> </v>
      </c>
      <c r="W54" s="22" t="str">
        <f>IF(AND(B54="long jump", OR(AND(E54='club records'!$F$6, F54&gt;='club records'!$G$6), AND(E54='club records'!$F$7, F54&gt;='club records'!$G$7), AND(E54='club records'!$F$8, F54&gt;='club records'!$G$8), AND(E54='club records'!$F$9, F54&gt;='club records'!$G$9), AND(E54='club records'!$F$10, F54&gt;='club records'!$G$10))), "CR", " ")</f>
        <v xml:space="preserve"> </v>
      </c>
      <c r="X54" s="22" t="str">
        <f>IF(AND(B54="triple jump", OR(AND(E54='club records'!$F$11, F54&gt;='club records'!$G$11), AND(E54='club records'!$F$12, F54&gt;='club records'!$G$12), AND(E54='club records'!$F$13, F54&gt;='club records'!$G$13), AND(E54='club records'!$F$14, F54&gt;='club records'!$G$14), AND(E54='club records'!$F$15, F54&gt;='club records'!$G$15))), "CR", " ")</f>
        <v xml:space="preserve"> </v>
      </c>
      <c r="Y54" s="22" t="str">
        <f>IF(AND(B54="pole vault", OR(AND(E54='club records'!$F$16, F54&gt;='club records'!$G$16), AND(E54='club records'!$F$17, F54&gt;='club records'!$G$17), AND(E54='club records'!$F$18, F54&gt;='club records'!$G$18), AND(E54='club records'!$F$19, F54&gt;='club records'!$G$19), AND(E54='club records'!$F$20, F54&gt;='club records'!$G$20))), "CR", " ")</f>
        <v xml:space="preserve"> </v>
      </c>
      <c r="Z54" s="22" t="str">
        <f>IF(AND(B54="discus 0.75", AND(E54='club records'!$F$21, F54&gt;='club records'!$G$21)), "CR", " ")</f>
        <v xml:space="preserve"> </v>
      </c>
      <c r="AA54" s="22" t="str">
        <f>IF(AND(B54="discus 1", OR(AND(E54='club records'!$F$22, F54&gt;='club records'!$G$22), AND(E54='club records'!$F$23, F54&gt;='club records'!$G$23), AND(E54='club records'!$F$24, F54&gt;='club records'!$G$24), AND(E54='club records'!$F$25, F54&gt;='club records'!$G$25))), "CR", " ")</f>
        <v xml:space="preserve"> </v>
      </c>
      <c r="AB54" s="22" t="str">
        <f>IF(AND(B54="hammer 3", OR(AND(E54='club records'!$F$26, F54&gt;='club records'!$G$26), AND(E54='club records'!$F$27, F54&gt;='club records'!$G$27), AND(E54='club records'!$F$28, F54&gt;='club records'!$G$28))), "CR", " ")</f>
        <v xml:space="preserve"> </v>
      </c>
      <c r="AC54" s="22" t="str">
        <f>IF(AND(B54="hammer 4", OR(AND(E54='club records'!$F$29, F54&gt;='club records'!$G$29), AND(E54='club records'!$F$30, F54&gt;='club records'!$G$30))), "CR", " ")</f>
        <v xml:space="preserve"> </v>
      </c>
      <c r="AD54" s="22" t="str">
        <f>IF(AND(B54="javelin 400", AND(E54='club records'!$F$31, F54&gt;='club records'!$G$31)), "CR", " ")</f>
        <v xml:space="preserve"> </v>
      </c>
      <c r="AE54" s="22" t="str">
        <f>IF(AND(B54="javelin 500", OR(AND(E54='club records'!$F$32, F54&gt;='club records'!$G$32), AND(E54='club records'!$F$33, F54&gt;='club records'!$G$33))), "CR", " ")</f>
        <v xml:space="preserve"> </v>
      </c>
      <c r="AF54" s="22" t="str">
        <f>IF(AND(B54="javelin 600", OR(AND(E54='club records'!$F$34, F54&gt;='club records'!$G$34), AND(E54='club records'!$F$35, F54&gt;='club records'!$G$35))), "CR", " ")</f>
        <v xml:space="preserve"> </v>
      </c>
      <c r="AG54" s="22" t="str">
        <f>IF(AND(B54="shot 2.72", AND(E54='club records'!$F$36, F54&gt;='club records'!$G$36)), "CR", " ")</f>
        <v xml:space="preserve"> </v>
      </c>
      <c r="AH54" s="22" t="str">
        <f>IF(AND(B54="shot 3", OR(AND(E54='club records'!$F$37, F54&gt;='club records'!$G$37), AND(E54='club records'!$F$38, F54&gt;='club records'!$G$38))), "CR", " ")</f>
        <v xml:space="preserve"> </v>
      </c>
      <c r="AI54" s="22" t="str">
        <f>IF(AND(B54="shot 4", OR(AND(E54='club records'!$F$39, F54&gt;='club records'!$G$39), AND(E54='club records'!$F$40, F54&gt;='club records'!$G$40))), "CR", " ")</f>
        <v xml:space="preserve"> </v>
      </c>
      <c r="AJ54" s="22" t="str">
        <f>IF(AND(B54="70H", AND(E54='club records'!$J$6, F54&lt;='club records'!$K$6)), "CR", " ")</f>
        <v xml:space="preserve"> </v>
      </c>
      <c r="AK54" s="22" t="str">
        <f>IF(AND(B54="75H", AND(E54='club records'!$J$7, F54&lt;='club records'!$K$7)), "CR", " ")</f>
        <v xml:space="preserve"> </v>
      </c>
      <c r="AL54" s="22" t="str">
        <f>IF(AND(B54="80H", AND(E54='club records'!$J$8, F54&lt;='club records'!$K$8)), "CR", " ")</f>
        <v xml:space="preserve"> </v>
      </c>
      <c r="AM54" s="22" t="str">
        <f>IF(AND(B54="100H", OR(AND(E54='club records'!$J$9, F54&lt;='club records'!$K$9), AND(E54='club records'!$J$10, F54&lt;='club records'!$K$10))), "CR", " ")</f>
        <v xml:space="preserve"> </v>
      </c>
      <c r="AN54" s="22" t="str">
        <f>IF(AND(B54="300H", AND(E54='club records'!$J$11, F54&lt;='club records'!$K$11)), "CR", " ")</f>
        <v xml:space="preserve"> </v>
      </c>
      <c r="AO54" s="22" t="str">
        <f>IF(AND(B54="400H", OR(AND(E54='club records'!$J$12, F54&lt;='club records'!$K$12), AND(E54='club records'!$J$13, F54&lt;='club records'!$K$13), AND(E54='club records'!$J$14, F54&lt;='club records'!$K$14))), "CR", " ")</f>
        <v xml:space="preserve"> </v>
      </c>
      <c r="AP54" s="22" t="str">
        <f>IF(AND(B54="1500SC", OR(AND(E54='club records'!$J$15, F54&lt;='club records'!$K$15), AND(E54='club records'!$J$16, F54&lt;='club records'!$K$16))), "CR", " ")</f>
        <v xml:space="preserve"> </v>
      </c>
      <c r="AQ54" s="22" t="str">
        <f>IF(AND(B54="2000SC", OR(AND(E54='club records'!$J$18, F54&lt;='club records'!$K$18), AND(E54='club records'!$J$19, F54&lt;='club records'!$K$19))), "CR", " ")</f>
        <v xml:space="preserve"> </v>
      </c>
      <c r="AR54" s="22" t="str">
        <f>IF(AND(B54="3000SC", AND(E54='club records'!$J$21, F54&lt;='club records'!$K$21)), "CR", " ")</f>
        <v xml:space="preserve"> </v>
      </c>
      <c r="AS54" s="21" t="str">
        <f>IF(AND(B54="4x100", OR(AND(E54='club records'!$N$1, F54&lt;='club records'!$O$1), AND(E54='club records'!$N$2, F54&lt;='club records'!$O$2), AND(E54='club records'!$N$3, F54&lt;='club records'!$O$3), AND(E54='club records'!$N$4, F54&lt;='club records'!$O$4), AND(E54='club records'!$N$5, F54&lt;='club records'!$O$5))), "CR", " ")</f>
        <v xml:space="preserve"> </v>
      </c>
      <c r="AT54" s="21" t="str">
        <f>IF(AND(B54="4x200", OR(AND(E54='club records'!$N$6, F54&lt;='club records'!$O$6), AND(E54='club records'!$N$7, F54&lt;='club records'!$O$7), AND(E54='club records'!$N$8, F54&lt;='club records'!$O$8), AND(E54='club records'!$N$9, F54&lt;='club records'!$O$9), AND(E54='club records'!$N$10, F54&lt;='club records'!$O$10))), "CR", " ")</f>
        <v xml:space="preserve"> </v>
      </c>
      <c r="AU54" s="21" t="str">
        <f>IF(AND(B54="4x300", OR(AND(E54='club records'!$N$11, F54&lt;='club records'!$O$11), AND(E54='club records'!$N$12, F54&lt;='club records'!$O$12))), "CR", " ")</f>
        <v xml:space="preserve"> </v>
      </c>
      <c r="AV54" s="21" t="str">
        <f>IF(AND(B54="4x400", OR(AND(E54='club records'!$N$13, F54&lt;='club records'!$O$13), AND(E54='club records'!$N$14, F54&lt;='club records'!$O$14), AND(E54='club records'!$N$15, F54&lt;='club records'!$O$15))), "CR", " ")</f>
        <v xml:space="preserve"> </v>
      </c>
      <c r="AW54" s="21" t="str">
        <f>IF(AND(B54="3x800", OR(AND(E54='club records'!$N$16, F54&lt;='club records'!$O$16), AND(E54='club records'!$N$17, F54&lt;='club records'!$O$17), AND(E54='club records'!$N$18, F54&lt;='club records'!$O$18), AND(E54='club records'!$N$19, F54&lt;='club records'!$O$19))), "CR", " ")</f>
        <v xml:space="preserve"> </v>
      </c>
      <c r="AX54" s="21" t="str">
        <f>IF(AND(B54="pentathlon", OR(AND(E54='club records'!$N$21, F54&gt;='club records'!$O$21), AND(E54='club records'!$N$22, F54&gt;='club records'!$O$22), AND(E54='club records'!$N$23, F54&gt;='club records'!$O$23), AND(E54='club records'!$N$24, F54&gt;='club records'!$O$24), AND(E54='club records'!$N$25, F54&gt;='club records'!$O$25))), "CR", " ")</f>
        <v xml:space="preserve"> </v>
      </c>
      <c r="AY54" s="21" t="str">
        <f>IF(AND(B54="heptathlon", OR(AND(E54='club records'!$N$26, F54&gt;='club records'!$O$26), AND(E54='club records'!$N$27, F54&gt;='club records'!$O$27), AND(E54='club records'!$N$28, F54&gt;='club records'!$O$28), )), "CR", " ")</f>
        <v xml:space="preserve"> </v>
      </c>
    </row>
    <row r="55" spans="1:51" ht="15">
      <c r="A55" s="13" t="s">
        <v>43</v>
      </c>
      <c r="B55" s="2">
        <v>100</v>
      </c>
      <c r="C55" s="2" t="s">
        <v>101</v>
      </c>
      <c r="D55" s="2" t="s">
        <v>94</v>
      </c>
      <c r="E55" s="13" t="s">
        <v>43</v>
      </c>
      <c r="F55" s="14">
        <v>15.53</v>
      </c>
      <c r="G55" s="19">
        <v>39903</v>
      </c>
      <c r="H55" s="2" t="s">
        <v>252</v>
      </c>
      <c r="I55" s="2" t="s">
        <v>253</v>
      </c>
      <c r="J55" s="20" t="str">
        <f t="shared" si="3"/>
        <v/>
      </c>
      <c r="K55" s="21" t="str">
        <f>IF(AND(B55=100, OR(AND(E55='club records'!$B$6, F55&lt;='club records'!$C$6), AND(E55='club records'!$B$7, F55&lt;='club records'!$C$7), AND(E55='club records'!$B$8, F55&lt;='club records'!$C$8), AND(E55='club records'!$B$9, F55&lt;='club records'!$C$9), AND(E55='club records'!$B$10, F55&lt;='club records'!$C$10))),"CR"," ")</f>
        <v xml:space="preserve"> </v>
      </c>
      <c r="L55" s="21" t="str">
        <f>IF(AND(B55=200, OR(AND(E55='club records'!$B$11, F55&lt;='club records'!$C$11), AND(E55='club records'!$B$12, F55&lt;='club records'!$C$12), AND(E55='club records'!$B$13, F55&lt;='club records'!$C$13), AND(E55='club records'!$B$14, F55&lt;='club records'!$C$14), AND(E55='club records'!$B$15, F55&lt;='club records'!$C$15))),"CR"," ")</f>
        <v xml:space="preserve"> </v>
      </c>
      <c r="M55" s="21" t="str">
        <f>IF(AND(B55=300, OR(AND(E55='club records'!$B$16, F55&lt;='club records'!$C$16), AND(E55='club records'!$B$17, F55&lt;='club records'!$C$17))),"CR"," ")</f>
        <v xml:space="preserve"> </v>
      </c>
      <c r="N55" s="21" t="str">
        <f>IF(AND(B55=400, OR(AND(E55='club records'!$B$19, F55&lt;='club records'!$C$19), AND(E55='club records'!$B$20, F55&lt;='club records'!$C$20), AND(E55='club records'!$B$21, F55&lt;='club records'!$C$21))),"CR"," ")</f>
        <v xml:space="preserve"> </v>
      </c>
      <c r="O55" s="21" t="str">
        <f>IF(AND(B55=800, OR(AND(E55='club records'!$B$22, F55&lt;='club records'!$C$22), AND(E55='club records'!$B$23, F55&lt;='club records'!$C$23), AND(E55='club records'!$B$24, F55&lt;='club records'!$C$24), AND(E55='club records'!$B$25, F55&lt;='club records'!$C$25), AND(E55='club records'!$B$26, F55&lt;='club records'!$C$26))),"CR"," ")</f>
        <v xml:space="preserve"> </v>
      </c>
      <c r="P55" s="21" t="str">
        <f>IF(AND(B55=1200, AND(E55='club records'!$B$28, F55&lt;='club records'!$C$28)),"CR"," ")</f>
        <v xml:space="preserve"> </v>
      </c>
      <c r="Q55" s="21" t="str">
        <f>IF(AND(B55=1500, OR(AND(E55='club records'!$B$29, F55&lt;='club records'!$C$29), AND(E55='club records'!$B$30, F55&lt;='club records'!$C$30), AND(E55='club records'!$B$31, F55&lt;='club records'!$C$31), AND(E55='club records'!$B$32, F55&lt;='club records'!$C$32), AND(E55='club records'!$B$33, F55&lt;='club records'!$C$33))),"CR"," ")</f>
        <v xml:space="preserve"> </v>
      </c>
      <c r="R55" s="21" t="str">
        <f>IF(AND(B55="1M", AND(E55='club records'!$B$37,F55&lt;='club records'!$C$37)),"CR"," ")</f>
        <v xml:space="preserve"> </v>
      </c>
      <c r="S55" s="21" t="str">
        <f>IF(AND(B55=3000, OR(AND(E55='club records'!$B$39, F55&lt;='club records'!$C$39), AND(E55='club records'!$B$40, F55&lt;='club records'!$C$40), AND(E55='club records'!$B$41, F55&lt;='club records'!$C$41))),"CR"," ")</f>
        <v xml:space="preserve"> </v>
      </c>
      <c r="T55" s="21" t="str">
        <f>IF(AND(B55=5000, OR(AND(E55='club records'!$B$42, F55&lt;='club records'!$C$42), AND(E55='club records'!$B$43, F55&lt;='club records'!$C$43))),"CR"," ")</f>
        <v xml:space="preserve"> </v>
      </c>
      <c r="U55" s="21" t="str">
        <f>IF(AND(B55=10000, OR(AND(E55='club records'!$B$44, F55&lt;='club records'!$C$44), AND(E55='club records'!$B$45, F55&lt;='club records'!$C$45))),"CR"," ")</f>
        <v xml:space="preserve"> </v>
      </c>
      <c r="V55" s="22" t="str">
        <f>IF(AND(B55="high jump", OR(AND(E55='club records'!$F$1, F55&gt;='club records'!$G$1), AND(E55='club records'!$F$2, F55&gt;='club records'!$G$2), AND(E55='club records'!$F$3, F55&gt;='club records'!$G$3),AND(E55='club records'!$F$4, F55&gt;='club records'!$G$4), AND(E55='club records'!$F$5, F55&gt;='club records'!$G$5))), "CR", " ")</f>
        <v xml:space="preserve"> </v>
      </c>
      <c r="W55" s="22" t="str">
        <f>IF(AND(B55="long jump", OR(AND(E55='club records'!$F$6, F55&gt;='club records'!$G$6), AND(E55='club records'!$F$7, F55&gt;='club records'!$G$7), AND(E55='club records'!$F$8, F55&gt;='club records'!$G$8), AND(E55='club records'!$F$9, F55&gt;='club records'!$G$9), AND(E55='club records'!$F$10, F55&gt;='club records'!$G$10))), "CR", " ")</f>
        <v xml:space="preserve"> </v>
      </c>
      <c r="X55" s="22" t="str">
        <f>IF(AND(B55="triple jump", OR(AND(E55='club records'!$F$11, F55&gt;='club records'!$G$11), AND(E55='club records'!$F$12, F55&gt;='club records'!$G$12), AND(E55='club records'!$F$13, F55&gt;='club records'!$G$13), AND(E55='club records'!$F$14, F55&gt;='club records'!$G$14), AND(E55='club records'!$F$15, F55&gt;='club records'!$G$15))), "CR", " ")</f>
        <v xml:space="preserve"> </v>
      </c>
      <c r="Y55" s="22" t="str">
        <f>IF(AND(B55="pole vault", OR(AND(E55='club records'!$F$16, F55&gt;='club records'!$G$16), AND(E55='club records'!$F$17, F55&gt;='club records'!$G$17), AND(E55='club records'!$F$18, F55&gt;='club records'!$G$18), AND(E55='club records'!$F$19, F55&gt;='club records'!$G$19), AND(E55='club records'!$F$20, F55&gt;='club records'!$G$20))), "CR", " ")</f>
        <v xml:space="preserve"> </v>
      </c>
      <c r="Z55" s="22" t="str">
        <f>IF(AND(B55="discus 0.75", AND(E55='club records'!$F$21, F55&gt;='club records'!$G$21)), "CR", " ")</f>
        <v xml:space="preserve"> </v>
      </c>
      <c r="AA55" s="22" t="str">
        <f>IF(AND(B55="discus 1", OR(AND(E55='club records'!$F$22, F55&gt;='club records'!$G$22), AND(E55='club records'!$F$23, F55&gt;='club records'!$G$23), AND(E55='club records'!$F$24, F55&gt;='club records'!$G$24), AND(E55='club records'!$F$25, F55&gt;='club records'!$G$25))), "CR", " ")</f>
        <v xml:space="preserve"> </v>
      </c>
      <c r="AB55" s="22" t="str">
        <f>IF(AND(B55="hammer 3", OR(AND(E55='club records'!$F$26, F55&gt;='club records'!$G$26), AND(E55='club records'!$F$27, F55&gt;='club records'!$G$27), AND(E55='club records'!$F$28, F55&gt;='club records'!$G$28))), "CR", " ")</f>
        <v xml:space="preserve"> </v>
      </c>
      <c r="AC55" s="22" t="str">
        <f>IF(AND(B55="hammer 4", OR(AND(E55='club records'!$F$29, F55&gt;='club records'!$G$29), AND(E55='club records'!$F$30, F55&gt;='club records'!$G$30))), "CR", " ")</f>
        <v xml:space="preserve"> </v>
      </c>
      <c r="AD55" s="22" t="str">
        <f>IF(AND(B55="javelin 400", AND(E55='club records'!$F$31, F55&gt;='club records'!$G$31)), "CR", " ")</f>
        <v xml:space="preserve"> </v>
      </c>
      <c r="AE55" s="22" t="str">
        <f>IF(AND(B55="javelin 500", OR(AND(E55='club records'!$F$32, F55&gt;='club records'!$G$32), AND(E55='club records'!$F$33, F55&gt;='club records'!$G$33))), "CR", " ")</f>
        <v xml:space="preserve"> </v>
      </c>
      <c r="AF55" s="22" t="str">
        <f>IF(AND(B55="javelin 600", OR(AND(E55='club records'!$F$34, F55&gt;='club records'!$G$34), AND(E55='club records'!$F$35, F55&gt;='club records'!$G$35))), "CR", " ")</f>
        <v xml:space="preserve"> </v>
      </c>
      <c r="AG55" s="22" t="str">
        <f>IF(AND(B55="shot 2.72", AND(E55='club records'!$F$36, F55&gt;='club records'!$G$36)), "CR", " ")</f>
        <v xml:space="preserve"> </v>
      </c>
      <c r="AH55" s="22" t="str">
        <f>IF(AND(B55="shot 3", OR(AND(E55='club records'!$F$37, F55&gt;='club records'!$G$37), AND(E55='club records'!$F$38, F55&gt;='club records'!$G$38))), "CR", " ")</f>
        <v xml:space="preserve"> </v>
      </c>
      <c r="AI55" s="22" t="str">
        <f>IF(AND(B55="shot 4", OR(AND(E55='club records'!$F$39, F55&gt;='club records'!$G$39), AND(E55='club records'!$F$40, F55&gt;='club records'!$G$40))), "CR", " ")</f>
        <v xml:space="preserve"> </v>
      </c>
      <c r="AJ55" s="22" t="str">
        <f>IF(AND(B55="70H", AND(E55='club records'!$J$6, F55&lt;='club records'!$K$6)), "CR", " ")</f>
        <v xml:space="preserve"> </v>
      </c>
      <c r="AK55" s="22" t="str">
        <f>IF(AND(B55="75H", AND(E55='club records'!$J$7, F55&lt;='club records'!$K$7)), "CR", " ")</f>
        <v xml:space="preserve"> </v>
      </c>
      <c r="AL55" s="22" t="str">
        <f>IF(AND(B55="80H", AND(E55='club records'!$J$8, F55&lt;='club records'!$K$8)), "CR", " ")</f>
        <v xml:space="preserve"> </v>
      </c>
      <c r="AM55" s="22" t="str">
        <f>IF(AND(B55="100H", OR(AND(E55='club records'!$J$9, F55&lt;='club records'!$K$9), AND(E55='club records'!$J$10, F55&lt;='club records'!$K$10))), "CR", " ")</f>
        <v xml:space="preserve"> </v>
      </c>
      <c r="AN55" s="22" t="str">
        <f>IF(AND(B55="300H", AND(E55='club records'!$J$11, F55&lt;='club records'!$K$11)), "CR", " ")</f>
        <v xml:space="preserve"> </v>
      </c>
      <c r="AO55" s="22" t="str">
        <f>IF(AND(B55="400H", OR(AND(E55='club records'!$J$12, F55&lt;='club records'!$K$12), AND(E55='club records'!$J$13, F55&lt;='club records'!$K$13), AND(E55='club records'!$J$14, F55&lt;='club records'!$K$14))), "CR", " ")</f>
        <v xml:space="preserve"> </v>
      </c>
      <c r="AP55" s="22" t="str">
        <f>IF(AND(B55="1500SC", OR(AND(E55='club records'!$J$15, F55&lt;='club records'!$K$15), AND(E55='club records'!$J$16, F55&lt;='club records'!$K$16))), "CR", " ")</f>
        <v xml:space="preserve"> </v>
      </c>
      <c r="AQ55" s="22" t="str">
        <f>IF(AND(B55="2000SC", OR(AND(E55='club records'!$J$18, F55&lt;='club records'!$K$18), AND(E55='club records'!$J$19, F55&lt;='club records'!$K$19))), "CR", " ")</f>
        <v xml:space="preserve"> </v>
      </c>
      <c r="AR55" s="22" t="str">
        <f>IF(AND(B55="3000SC", AND(E55='club records'!$J$21, F55&lt;='club records'!$K$21)), "CR", " ")</f>
        <v xml:space="preserve"> </v>
      </c>
      <c r="AS55" s="21" t="str">
        <f>IF(AND(B55="4x100", OR(AND(E55='club records'!$N$1, F55&lt;='club records'!$O$1), AND(E55='club records'!$N$2, F55&lt;='club records'!$O$2), AND(E55='club records'!$N$3, F55&lt;='club records'!$O$3), AND(E55='club records'!$N$4, F55&lt;='club records'!$O$4), AND(E55='club records'!$N$5, F55&lt;='club records'!$O$5))), "CR", " ")</f>
        <v xml:space="preserve"> </v>
      </c>
      <c r="AT55" s="21" t="str">
        <f>IF(AND(B55="4x200", OR(AND(E55='club records'!$N$6, F55&lt;='club records'!$O$6), AND(E55='club records'!$N$7, F55&lt;='club records'!$O$7), AND(E55='club records'!$N$8, F55&lt;='club records'!$O$8), AND(E55='club records'!$N$9, F55&lt;='club records'!$O$9), AND(E55='club records'!$N$10, F55&lt;='club records'!$O$10))), "CR", " ")</f>
        <v xml:space="preserve"> </v>
      </c>
      <c r="AU55" s="21" t="str">
        <f>IF(AND(B55="4x300", OR(AND(E55='club records'!$N$11, F55&lt;='club records'!$O$11), AND(E55='club records'!$N$12, F55&lt;='club records'!$O$12))), "CR", " ")</f>
        <v xml:space="preserve"> </v>
      </c>
      <c r="AV55" s="21" t="str">
        <f>IF(AND(B55="4x400", OR(AND(E55='club records'!$N$13, F55&lt;='club records'!$O$13), AND(E55='club records'!$N$14, F55&lt;='club records'!$O$14), AND(E55='club records'!$N$15, F55&lt;='club records'!$O$15))), "CR", " ")</f>
        <v xml:space="preserve"> </v>
      </c>
      <c r="AW55" s="21" t="str">
        <f>IF(AND(B55="3x800", OR(AND(E55='club records'!$N$16, F55&lt;='club records'!$O$16), AND(E55='club records'!$N$17, F55&lt;='club records'!$O$17), AND(E55='club records'!$N$18, F55&lt;='club records'!$O$18), AND(E55='club records'!$N$19, F55&lt;='club records'!$O$19))), "CR", " ")</f>
        <v xml:space="preserve"> </v>
      </c>
      <c r="AX55" s="21" t="str">
        <f>IF(AND(B55="pentathlon", OR(AND(E55='club records'!$N$21, F55&gt;='club records'!$O$21), AND(E55='club records'!$N$22, F55&gt;='club records'!$O$22), AND(E55='club records'!$N$23, F55&gt;='club records'!$O$23), AND(E55='club records'!$N$24, F55&gt;='club records'!$O$24), AND(E55='club records'!$N$25, F55&gt;='club records'!$O$25))), "CR", " ")</f>
        <v xml:space="preserve"> </v>
      </c>
      <c r="AY55" s="21" t="str">
        <f>IF(AND(B55="heptathlon", OR(AND(E55='club records'!$N$26, F55&gt;='club records'!$O$26), AND(E55='club records'!$N$27, F55&gt;='club records'!$O$27), AND(E55='club records'!$N$28, F55&gt;='club records'!$O$28), )), "CR", " ")</f>
        <v xml:space="preserve"> </v>
      </c>
    </row>
    <row r="56" spans="1:51" ht="15">
      <c r="A56" s="13" t="s">
        <v>43</v>
      </c>
      <c r="B56" s="2">
        <v>100</v>
      </c>
      <c r="C56" s="2" t="s">
        <v>264</v>
      </c>
      <c r="D56" s="2" t="s">
        <v>265</v>
      </c>
      <c r="E56" s="13" t="s">
        <v>43</v>
      </c>
      <c r="F56" s="14">
        <v>15.64</v>
      </c>
      <c r="G56" s="19">
        <v>39903</v>
      </c>
      <c r="H56" s="2" t="s">
        <v>252</v>
      </c>
      <c r="I56" s="2" t="s">
        <v>253</v>
      </c>
      <c r="J56" s="20" t="str">
        <f t="shared" si="3"/>
        <v/>
      </c>
      <c r="K56" s="21" t="str">
        <f>IF(AND(B56=100, OR(AND(E56='club records'!$B$6, F56&lt;='club records'!$C$6), AND(E56='club records'!$B$7, F56&lt;='club records'!$C$7), AND(E56='club records'!$B$8, F56&lt;='club records'!$C$8), AND(E56='club records'!$B$9, F56&lt;='club records'!$C$9), AND(E56='club records'!$B$10, F56&lt;='club records'!$C$10))),"CR"," ")</f>
        <v xml:space="preserve"> </v>
      </c>
      <c r="L56" s="21" t="str">
        <f>IF(AND(B56=200, OR(AND(E56='club records'!$B$11, F56&lt;='club records'!$C$11), AND(E56='club records'!$B$12, F56&lt;='club records'!$C$12), AND(E56='club records'!$B$13, F56&lt;='club records'!$C$13), AND(E56='club records'!$B$14, F56&lt;='club records'!$C$14), AND(E56='club records'!$B$15, F56&lt;='club records'!$C$15))),"CR"," ")</f>
        <v xml:space="preserve"> </v>
      </c>
      <c r="M56" s="21" t="str">
        <f>IF(AND(B56=300, OR(AND(E56='club records'!$B$16, F56&lt;='club records'!$C$16), AND(E56='club records'!$B$17, F56&lt;='club records'!$C$17))),"CR"," ")</f>
        <v xml:space="preserve"> </v>
      </c>
      <c r="N56" s="21" t="str">
        <f>IF(AND(B56=400, OR(AND(E56='club records'!$B$19, F56&lt;='club records'!$C$19), AND(E56='club records'!$B$20, F56&lt;='club records'!$C$20), AND(E56='club records'!$B$21, F56&lt;='club records'!$C$21))),"CR"," ")</f>
        <v xml:space="preserve"> </v>
      </c>
      <c r="O56" s="21" t="str">
        <f>IF(AND(B56=800, OR(AND(E56='club records'!$B$22, F56&lt;='club records'!$C$22), AND(E56='club records'!$B$23, F56&lt;='club records'!$C$23), AND(E56='club records'!$B$24, F56&lt;='club records'!$C$24), AND(E56='club records'!$B$25, F56&lt;='club records'!$C$25), AND(E56='club records'!$B$26, F56&lt;='club records'!$C$26))),"CR"," ")</f>
        <v xml:space="preserve"> </v>
      </c>
      <c r="P56" s="21" t="str">
        <f>IF(AND(B56=1200, AND(E56='club records'!$B$28, F56&lt;='club records'!$C$28)),"CR"," ")</f>
        <v xml:space="preserve"> </v>
      </c>
      <c r="Q56" s="21" t="str">
        <f>IF(AND(B56=1500, OR(AND(E56='club records'!$B$29, F56&lt;='club records'!$C$29), AND(E56='club records'!$B$30, F56&lt;='club records'!$C$30), AND(E56='club records'!$B$31, F56&lt;='club records'!$C$31), AND(E56='club records'!$B$32, F56&lt;='club records'!$C$32), AND(E56='club records'!$B$33, F56&lt;='club records'!$C$33))),"CR"," ")</f>
        <v xml:space="preserve"> </v>
      </c>
      <c r="R56" s="21" t="str">
        <f>IF(AND(B56="1M", AND(E56='club records'!$B$37,F56&lt;='club records'!$C$37)),"CR"," ")</f>
        <v xml:space="preserve"> </v>
      </c>
      <c r="S56" s="21" t="str">
        <f>IF(AND(B56=3000, OR(AND(E56='club records'!$B$39, F56&lt;='club records'!$C$39), AND(E56='club records'!$B$40, F56&lt;='club records'!$C$40), AND(E56='club records'!$B$41, F56&lt;='club records'!$C$41))),"CR"," ")</f>
        <v xml:space="preserve"> </v>
      </c>
      <c r="T56" s="21" t="str">
        <f>IF(AND(B56=5000, OR(AND(E56='club records'!$B$42, F56&lt;='club records'!$C$42), AND(E56='club records'!$B$43, F56&lt;='club records'!$C$43))),"CR"," ")</f>
        <v xml:space="preserve"> </v>
      </c>
      <c r="U56" s="21" t="str">
        <f>IF(AND(B56=10000, OR(AND(E56='club records'!$B$44, F56&lt;='club records'!$C$44), AND(E56='club records'!$B$45, F56&lt;='club records'!$C$45))),"CR"," ")</f>
        <v xml:space="preserve"> </v>
      </c>
      <c r="V56" s="22" t="str">
        <f>IF(AND(B56="high jump", OR(AND(E56='club records'!$F$1, F56&gt;='club records'!$G$1), AND(E56='club records'!$F$2, F56&gt;='club records'!$G$2), AND(E56='club records'!$F$3, F56&gt;='club records'!$G$3),AND(E56='club records'!$F$4, F56&gt;='club records'!$G$4), AND(E56='club records'!$F$5, F56&gt;='club records'!$G$5))), "CR", " ")</f>
        <v xml:space="preserve"> </v>
      </c>
      <c r="W56" s="22" t="str">
        <f>IF(AND(B56="long jump", OR(AND(E56='club records'!$F$6, F56&gt;='club records'!$G$6), AND(E56='club records'!$F$7, F56&gt;='club records'!$G$7), AND(E56='club records'!$F$8, F56&gt;='club records'!$G$8), AND(E56='club records'!$F$9, F56&gt;='club records'!$G$9), AND(E56='club records'!$F$10, F56&gt;='club records'!$G$10))), "CR", " ")</f>
        <v xml:space="preserve"> </v>
      </c>
      <c r="X56" s="22" t="str">
        <f>IF(AND(B56="triple jump", OR(AND(E56='club records'!$F$11, F56&gt;='club records'!$G$11), AND(E56='club records'!$F$12, F56&gt;='club records'!$G$12), AND(E56='club records'!$F$13, F56&gt;='club records'!$G$13), AND(E56='club records'!$F$14, F56&gt;='club records'!$G$14), AND(E56='club records'!$F$15, F56&gt;='club records'!$G$15))), "CR", " ")</f>
        <v xml:space="preserve"> </v>
      </c>
      <c r="Y56" s="22" t="str">
        <f>IF(AND(B56="pole vault", OR(AND(E56='club records'!$F$16, F56&gt;='club records'!$G$16), AND(E56='club records'!$F$17, F56&gt;='club records'!$G$17), AND(E56='club records'!$F$18, F56&gt;='club records'!$G$18), AND(E56='club records'!$F$19, F56&gt;='club records'!$G$19), AND(E56='club records'!$F$20, F56&gt;='club records'!$G$20))), "CR", " ")</f>
        <v xml:space="preserve"> </v>
      </c>
      <c r="Z56" s="22" t="str">
        <f>IF(AND(B56="discus 0.75", AND(E56='club records'!$F$21, F56&gt;='club records'!$G$21)), "CR", " ")</f>
        <v xml:space="preserve"> </v>
      </c>
      <c r="AA56" s="22" t="str">
        <f>IF(AND(B56="discus 1", OR(AND(E56='club records'!$F$22, F56&gt;='club records'!$G$22), AND(E56='club records'!$F$23, F56&gt;='club records'!$G$23), AND(E56='club records'!$F$24, F56&gt;='club records'!$G$24), AND(E56='club records'!$F$25, F56&gt;='club records'!$G$25))), "CR", " ")</f>
        <v xml:space="preserve"> </v>
      </c>
      <c r="AB56" s="22" t="str">
        <f>IF(AND(B56="hammer 3", OR(AND(E56='club records'!$F$26, F56&gt;='club records'!$G$26), AND(E56='club records'!$F$27, F56&gt;='club records'!$G$27), AND(E56='club records'!$F$28, F56&gt;='club records'!$G$28))), "CR", " ")</f>
        <v xml:space="preserve"> </v>
      </c>
      <c r="AC56" s="22" t="str">
        <f>IF(AND(B56="hammer 4", OR(AND(E56='club records'!$F$29, F56&gt;='club records'!$G$29), AND(E56='club records'!$F$30, F56&gt;='club records'!$G$30))), "CR", " ")</f>
        <v xml:space="preserve"> </v>
      </c>
      <c r="AD56" s="22" t="str">
        <f>IF(AND(B56="javelin 400", AND(E56='club records'!$F$31, F56&gt;='club records'!$G$31)), "CR", " ")</f>
        <v xml:space="preserve"> </v>
      </c>
      <c r="AE56" s="22" t="str">
        <f>IF(AND(B56="javelin 500", OR(AND(E56='club records'!$F$32, F56&gt;='club records'!$G$32), AND(E56='club records'!$F$33, F56&gt;='club records'!$G$33))), "CR", " ")</f>
        <v xml:space="preserve"> </v>
      </c>
      <c r="AF56" s="22" t="str">
        <f>IF(AND(B56="javelin 600", OR(AND(E56='club records'!$F$34, F56&gt;='club records'!$G$34), AND(E56='club records'!$F$35, F56&gt;='club records'!$G$35))), "CR", " ")</f>
        <v xml:space="preserve"> </v>
      </c>
      <c r="AG56" s="22" t="str">
        <f>IF(AND(B56="shot 2.72", AND(E56='club records'!$F$36, F56&gt;='club records'!$G$36)), "CR", " ")</f>
        <v xml:space="preserve"> </v>
      </c>
      <c r="AH56" s="22" t="str">
        <f>IF(AND(B56="shot 3", OR(AND(E56='club records'!$F$37, F56&gt;='club records'!$G$37), AND(E56='club records'!$F$38, F56&gt;='club records'!$G$38))), "CR", " ")</f>
        <v xml:space="preserve"> </v>
      </c>
      <c r="AI56" s="22" t="str">
        <f>IF(AND(B56="shot 4", OR(AND(E56='club records'!$F$39, F56&gt;='club records'!$G$39), AND(E56='club records'!$F$40, F56&gt;='club records'!$G$40))), "CR", " ")</f>
        <v xml:space="preserve"> </v>
      </c>
      <c r="AJ56" s="22" t="str">
        <f>IF(AND(B56="70H", AND(E56='club records'!$J$6, F56&lt;='club records'!$K$6)), "CR", " ")</f>
        <v xml:space="preserve"> </v>
      </c>
      <c r="AK56" s="22" t="str">
        <f>IF(AND(B56="75H", AND(E56='club records'!$J$7, F56&lt;='club records'!$K$7)), "CR", " ")</f>
        <v xml:space="preserve"> </v>
      </c>
      <c r="AL56" s="22" t="str">
        <f>IF(AND(B56="80H", AND(E56='club records'!$J$8, F56&lt;='club records'!$K$8)), "CR", " ")</f>
        <v xml:space="preserve"> </v>
      </c>
      <c r="AM56" s="22" t="str">
        <f>IF(AND(B56="100H", OR(AND(E56='club records'!$J$9, F56&lt;='club records'!$K$9), AND(E56='club records'!$J$10, F56&lt;='club records'!$K$10))), "CR", " ")</f>
        <v xml:space="preserve"> </v>
      </c>
      <c r="AN56" s="22" t="str">
        <f>IF(AND(B56="300H", AND(E56='club records'!$J$11, F56&lt;='club records'!$K$11)), "CR", " ")</f>
        <v xml:space="preserve"> </v>
      </c>
      <c r="AO56" s="22" t="str">
        <f>IF(AND(B56="400H", OR(AND(E56='club records'!$J$12, F56&lt;='club records'!$K$12), AND(E56='club records'!$J$13, F56&lt;='club records'!$K$13), AND(E56='club records'!$J$14, F56&lt;='club records'!$K$14))), "CR", " ")</f>
        <v xml:space="preserve"> </v>
      </c>
      <c r="AP56" s="22" t="str">
        <f>IF(AND(B56="1500SC", OR(AND(E56='club records'!$J$15, F56&lt;='club records'!$K$15), AND(E56='club records'!$J$16, F56&lt;='club records'!$K$16))), "CR", " ")</f>
        <v xml:space="preserve"> </v>
      </c>
      <c r="AQ56" s="22" t="str">
        <f>IF(AND(B56="2000SC", OR(AND(E56='club records'!$J$18, F56&lt;='club records'!$K$18), AND(E56='club records'!$J$19, F56&lt;='club records'!$K$19))), "CR", " ")</f>
        <v xml:space="preserve"> </v>
      </c>
      <c r="AR56" s="22" t="str">
        <f>IF(AND(B56="3000SC", AND(E56='club records'!$J$21, F56&lt;='club records'!$K$21)), "CR", " ")</f>
        <v xml:space="preserve"> </v>
      </c>
      <c r="AS56" s="21" t="str">
        <f>IF(AND(B56="4x100", OR(AND(E56='club records'!$N$1, F56&lt;='club records'!$O$1), AND(E56='club records'!$N$2, F56&lt;='club records'!$O$2), AND(E56='club records'!$N$3, F56&lt;='club records'!$O$3), AND(E56='club records'!$N$4, F56&lt;='club records'!$O$4), AND(E56='club records'!$N$5, F56&lt;='club records'!$O$5))), "CR", " ")</f>
        <v xml:space="preserve"> </v>
      </c>
      <c r="AT56" s="21" t="str">
        <f>IF(AND(B56="4x200", OR(AND(E56='club records'!$N$6, F56&lt;='club records'!$O$6), AND(E56='club records'!$N$7, F56&lt;='club records'!$O$7), AND(E56='club records'!$N$8, F56&lt;='club records'!$O$8), AND(E56='club records'!$N$9, F56&lt;='club records'!$O$9), AND(E56='club records'!$N$10, F56&lt;='club records'!$O$10))), "CR", " ")</f>
        <v xml:space="preserve"> </v>
      </c>
      <c r="AU56" s="21" t="str">
        <f>IF(AND(B56="4x300", OR(AND(E56='club records'!$N$11, F56&lt;='club records'!$O$11), AND(E56='club records'!$N$12, F56&lt;='club records'!$O$12))), "CR", " ")</f>
        <v xml:space="preserve"> </v>
      </c>
      <c r="AV56" s="21" t="str">
        <f>IF(AND(B56="4x400", OR(AND(E56='club records'!$N$13, F56&lt;='club records'!$O$13), AND(E56='club records'!$N$14, F56&lt;='club records'!$O$14), AND(E56='club records'!$N$15, F56&lt;='club records'!$O$15))), "CR", " ")</f>
        <v xml:space="preserve"> </v>
      </c>
      <c r="AW56" s="21" t="str">
        <f>IF(AND(B56="3x800", OR(AND(E56='club records'!$N$16, F56&lt;='club records'!$O$16), AND(E56='club records'!$N$17, F56&lt;='club records'!$O$17), AND(E56='club records'!$N$18, F56&lt;='club records'!$O$18), AND(E56='club records'!$N$19, F56&lt;='club records'!$O$19))), "CR", " ")</f>
        <v xml:space="preserve"> </v>
      </c>
      <c r="AX56" s="21" t="str">
        <f>IF(AND(B56="pentathlon", OR(AND(E56='club records'!$N$21, F56&gt;='club records'!$O$21), AND(E56='club records'!$N$22, F56&gt;='club records'!$O$22), AND(E56='club records'!$N$23, F56&gt;='club records'!$O$23), AND(E56='club records'!$N$24, F56&gt;='club records'!$O$24), AND(E56='club records'!$N$25, F56&gt;='club records'!$O$25))), "CR", " ")</f>
        <v xml:space="preserve"> </v>
      </c>
      <c r="AY56" s="21" t="str">
        <f>IF(AND(B56="heptathlon", OR(AND(E56='club records'!$N$26, F56&gt;='club records'!$O$26), AND(E56='club records'!$N$27, F56&gt;='club records'!$O$27), AND(E56='club records'!$N$28, F56&gt;='club records'!$O$28), )), "CR", " ")</f>
        <v xml:space="preserve"> </v>
      </c>
    </row>
    <row r="57" spans="1:51" ht="15">
      <c r="A57" s="13" t="s">
        <v>43</v>
      </c>
      <c r="B57" s="2">
        <v>100</v>
      </c>
      <c r="C57" s="2" t="s">
        <v>260</v>
      </c>
      <c r="D57" s="2" t="s">
        <v>261</v>
      </c>
      <c r="E57" s="13" t="s">
        <v>43</v>
      </c>
      <c r="F57" s="14">
        <v>15.8</v>
      </c>
      <c r="G57" s="19">
        <v>39903</v>
      </c>
      <c r="H57" s="2" t="s">
        <v>252</v>
      </c>
      <c r="I57" s="2" t="s">
        <v>253</v>
      </c>
      <c r="J57" s="20" t="str">
        <f t="shared" si="3"/>
        <v/>
      </c>
      <c r="K57" s="21" t="str">
        <f>IF(AND(B57=100, OR(AND(E57='club records'!$B$6, F57&lt;='club records'!$C$6), AND(E57='club records'!$B$7, F57&lt;='club records'!$C$7), AND(E57='club records'!$B$8, F57&lt;='club records'!$C$8), AND(E57='club records'!$B$9, F57&lt;='club records'!$C$9), AND(E57='club records'!$B$10, F57&lt;='club records'!$C$10))),"CR"," ")</f>
        <v xml:space="preserve"> </v>
      </c>
      <c r="L57" s="21" t="str">
        <f>IF(AND(B57=200, OR(AND(E57='club records'!$B$11, F57&lt;='club records'!$C$11), AND(E57='club records'!$B$12, F57&lt;='club records'!$C$12), AND(E57='club records'!$B$13, F57&lt;='club records'!$C$13), AND(E57='club records'!$B$14, F57&lt;='club records'!$C$14), AND(E57='club records'!$B$15, F57&lt;='club records'!$C$15))),"CR"," ")</f>
        <v xml:space="preserve"> </v>
      </c>
      <c r="M57" s="21" t="str">
        <f>IF(AND(B57=300, OR(AND(E57='club records'!$B$16, F57&lt;='club records'!$C$16), AND(E57='club records'!$B$17, F57&lt;='club records'!$C$17))),"CR"," ")</f>
        <v xml:space="preserve"> </v>
      </c>
      <c r="N57" s="21" t="str">
        <f>IF(AND(B57=400, OR(AND(E57='club records'!$B$19, F57&lt;='club records'!$C$19), AND(E57='club records'!$B$20, F57&lt;='club records'!$C$20), AND(E57='club records'!$B$21, F57&lt;='club records'!$C$21))),"CR"," ")</f>
        <v xml:space="preserve"> </v>
      </c>
      <c r="O57" s="21" t="str">
        <f>IF(AND(B57=800, OR(AND(E57='club records'!$B$22, F57&lt;='club records'!$C$22), AND(E57='club records'!$B$23, F57&lt;='club records'!$C$23), AND(E57='club records'!$B$24, F57&lt;='club records'!$C$24), AND(E57='club records'!$B$25, F57&lt;='club records'!$C$25), AND(E57='club records'!$B$26, F57&lt;='club records'!$C$26))),"CR"," ")</f>
        <v xml:space="preserve"> </v>
      </c>
      <c r="P57" s="21" t="str">
        <f>IF(AND(B57=1200, AND(E57='club records'!$B$28, F57&lt;='club records'!$C$28)),"CR"," ")</f>
        <v xml:space="preserve"> </v>
      </c>
      <c r="Q57" s="21" t="str">
        <f>IF(AND(B57=1500, OR(AND(E57='club records'!$B$29, F57&lt;='club records'!$C$29), AND(E57='club records'!$B$30, F57&lt;='club records'!$C$30), AND(E57='club records'!$B$31, F57&lt;='club records'!$C$31), AND(E57='club records'!$B$32, F57&lt;='club records'!$C$32), AND(E57='club records'!$B$33, F57&lt;='club records'!$C$33))),"CR"," ")</f>
        <v xml:space="preserve"> </v>
      </c>
      <c r="R57" s="21" t="str">
        <f>IF(AND(B57="1M", AND(E57='club records'!$B$37,F57&lt;='club records'!$C$37)),"CR"," ")</f>
        <v xml:space="preserve"> </v>
      </c>
      <c r="S57" s="21" t="str">
        <f>IF(AND(B57=3000, OR(AND(E57='club records'!$B$39, F57&lt;='club records'!$C$39), AND(E57='club records'!$B$40, F57&lt;='club records'!$C$40), AND(E57='club records'!$B$41, F57&lt;='club records'!$C$41))),"CR"," ")</f>
        <v xml:space="preserve"> </v>
      </c>
      <c r="T57" s="21" t="str">
        <f>IF(AND(B57=5000, OR(AND(E57='club records'!$B$42, F57&lt;='club records'!$C$42), AND(E57='club records'!$B$43, F57&lt;='club records'!$C$43))),"CR"," ")</f>
        <v xml:space="preserve"> </v>
      </c>
      <c r="U57" s="21" t="str">
        <f>IF(AND(B57=10000, OR(AND(E57='club records'!$B$44, F57&lt;='club records'!$C$44), AND(E57='club records'!$B$45, F57&lt;='club records'!$C$45))),"CR"," ")</f>
        <v xml:space="preserve"> </v>
      </c>
      <c r="V57" s="22" t="str">
        <f>IF(AND(B57="high jump", OR(AND(E57='club records'!$F$1, F57&gt;='club records'!$G$1), AND(E57='club records'!$F$2, F57&gt;='club records'!$G$2), AND(E57='club records'!$F$3, F57&gt;='club records'!$G$3),AND(E57='club records'!$F$4, F57&gt;='club records'!$G$4), AND(E57='club records'!$F$5, F57&gt;='club records'!$G$5))), "CR", " ")</f>
        <v xml:space="preserve"> </v>
      </c>
      <c r="W57" s="22" t="str">
        <f>IF(AND(B57="long jump", OR(AND(E57='club records'!$F$6, F57&gt;='club records'!$G$6), AND(E57='club records'!$F$7, F57&gt;='club records'!$G$7), AND(E57='club records'!$F$8, F57&gt;='club records'!$G$8), AND(E57='club records'!$F$9, F57&gt;='club records'!$G$9), AND(E57='club records'!$F$10, F57&gt;='club records'!$G$10))), "CR", " ")</f>
        <v xml:space="preserve"> </v>
      </c>
      <c r="X57" s="22" t="str">
        <f>IF(AND(B57="triple jump", OR(AND(E57='club records'!$F$11, F57&gt;='club records'!$G$11), AND(E57='club records'!$F$12, F57&gt;='club records'!$G$12), AND(E57='club records'!$F$13, F57&gt;='club records'!$G$13), AND(E57='club records'!$F$14, F57&gt;='club records'!$G$14), AND(E57='club records'!$F$15, F57&gt;='club records'!$G$15))), "CR", " ")</f>
        <v xml:space="preserve"> </v>
      </c>
      <c r="Y57" s="22" t="str">
        <f>IF(AND(B57="pole vault", OR(AND(E57='club records'!$F$16, F57&gt;='club records'!$G$16), AND(E57='club records'!$F$17, F57&gt;='club records'!$G$17), AND(E57='club records'!$F$18, F57&gt;='club records'!$G$18), AND(E57='club records'!$F$19, F57&gt;='club records'!$G$19), AND(E57='club records'!$F$20, F57&gt;='club records'!$G$20))), "CR", " ")</f>
        <v xml:space="preserve"> </v>
      </c>
      <c r="Z57" s="22" t="str">
        <f>IF(AND(B57="discus 0.75", AND(E57='club records'!$F$21, F57&gt;='club records'!$G$21)), "CR", " ")</f>
        <v xml:space="preserve"> </v>
      </c>
      <c r="AA57" s="22" t="str">
        <f>IF(AND(B57="discus 1", OR(AND(E57='club records'!$F$22, F57&gt;='club records'!$G$22), AND(E57='club records'!$F$23, F57&gt;='club records'!$G$23), AND(E57='club records'!$F$24, F57&gt;='club records'!$G$24), AND(E57='club records'!$F$25, F57&gt;='club records'!$G$25))), "CR", " ")</f>
        <v xml:space="preserve"> </v>
      </c>
      <c r="AB57" s="22" t="str">
        <f>IF(AND(B57="hammer 3", OR(AND(E57='club records'!$F$26, F57&gt;='club records'!$G$26), AND(E57='club records'!$F$27, F57&gt;='club records'!$G$27), AND(E57='club records'!$F$28, F57&gt;='club records'!$G$28))), "CR", " ")</f>
        <v xml:space="preserve"> </v>
      </c>
      <c r="AC57" s="22" t="str">
        <f>IF(AND(B57="hammer 4", OR(AND(E57='club records'!$F$29, F57&gt;='club records'!$G$29), AND(E57='club records'!$F$30, F57&gt;='club records'!$G$30))), "CR", " ")</f>
        <v xml:space="preserve"> </v>
      </c>
      <c r="AD57" s="22" t="str">
        <f>IF(AND(B57="javelin 400", AND(E57='club records'!$F$31, F57&gt;='club records'!$G$31)), "CR", " ")</f>
        <v xml:space="preserve"> </v>
      </c>
      <c r="AE57" s="22" t="str">
        <f>IF(AND(B57="javelin 500", OR(AND(E57='club records'!$F$32, F57&gt;='club records'!$G$32), AND(E57='club records'!$F$33, F57&gt;='club records'!$G$33))), "CR", " ")</f>
        <v xml:space="preserve"> </v>
      </c>
      <c r="AF57" s="22" t="str">
        <f>IF(AND(B57="javelin 600", OR(AND(E57='club records'!$F$34, F57&gt;='club records'!$G$34), AND(E57='club records'!$F$35, F57&gt;='club records'!$G$35))), "CR", " ")</f>
        <v xml:space="preserve"> </v>
      </c>
      <c r="AG57" s="22" t="str">
        <f>IF(AND(B57="shot 2.72", AND(E57='club records'!$F$36, F57&gt;='club records'!$G$36)), "CR", " ")</f>
        <v xml:space="preserve"> </v>
      </c>
      <c r="AH57" s="22" t="str">
        <f>IF(AND(B57="shot 3", OR(AND(E57='club records'!$F$37, F57&gt;='club records'!$G$37), AND(E57='club records'!$F$38, F57&gt;='club records'!$G$38))), "CR", " ")</f>
        <v xml:space="preserve"> </v>
      </c>
      <c r="AI57" s="22" t="str">
        <f>IF(AND(B57="shot 4", OR(AND(E57='club records'!$F$39, F57&gt;='club records'!$G$39), AND(E57='club records'!$F$40, F57&gt;='club records'!$G$40))), "CR", " ")</f>
        <v xml:space="preserve"> </v>
      </c>
      <c r="AJ57" s="22" t="str">
        <f>IF(AND(B57="70H", AND(E57='club records'!$J$6, F57&lt;='club records'!$K$6)), "CR", " ")</f>
        <v xml:space="preserve"> </v>
      </c>
      <c r="AK57" s="22" t="str">
        <f>IF(AND(B57="75H", AND(E57='club records'!$J$7, F57&lt;='club records'!$K$7)), "CR", " ")</f>
        <v xml:space="preserve"> </v>
      </c>
      <c r="AL57" s="22" t="str">
        <f>IF(AND(B57="80H", AND(E57='club records'!$J$8, F57&lt;='club records'!$K$8)), "CR", " ")</f>
        <v xml:space="preserve"> </v>
      </c>
      <c r="AM57" s="22" t="str">
        <f>IF(AND(B57="100H", OR(AND(E57='club records'!$J$9, F57&lt;='club records'!$K$9), AND(E57='club records'!$J$10, F57&lt;='club records'!$K$10))), "CR", " ")</f>
        <v xml:space="preserve"> </v>
      </c>
      <c r="AN57" s="22" t="str">
        <f>IF(AND(B57="300H", AND(E57='club records'!$J$11, F57&lt;='club records'!$K$11)), "CR", " ")</f>
        <v xml:space="preserve"> </v>
      </c>
      <c r="AO57" s="22" t="str">
        <f>IF(AND(B57="400H", OR(AND(E57='club records'!$J$12, F57&lt;='club records'!$K$12), AND(E57='club records'!$J$13, F57&lt;='club records'!$K$13), AND(E57='club records'!$J$14, F57&lt;='club records'!$K$14))), "CR", " ")</f>
        <v xml:space="preserve"> </v>
      </c>
      <c r="AP57" s="22" t="str">
        <f>IF(AND(B57="1500SC", OR(AND(E57='club records'!$J$15, F57&lt;='club records'!$K$15), AND(E57='club records'!$J$16, F57&lt;='club records'!$K$16))), "CR", " ")</f>
        <v xml:space="preserve"> </v>
      </c>
      <c r="AQ57" s="22" t="str">
        <f>IF(AND(B57="2000SC", OR(AND(E57='club records'!$J$18, F57&lt;='club records'!$K$18), AND(E57='club records'!$J$19, F57&lt;='club records'!$K$19))), "CR", " ")</f>
        <v xml:space="preserve"> </v>
      </c>
      <c r="AR57" s="22" t="str">
        <f>IF(AND(B57="3000SC", AND(E57='club records'!$J$21, F57&lt;='club records'!$K$21)), "CR", " ")</f>
        <v xml:space="preserve"> </v>
      </c>
      <c r="AS57" s="21" t="str">
        <f>IF(AND(B57="4x100", OR(AND(E57='club records'!$N$1, F57&lt;='club records'!$O$1), AND(E57='club records'!$N$2, F57&lt;='club records'!$O$2), AND(E57='club records'!$N$3, F57&lt;='club records'!$O$3), AND(E57='club records'!$N$4, F57&lt;='club records'!$O$4), AND(E57='club records'!$N$5, F57&lt;='club records'!$O$5))), "CR", " ")</f>
        <v xml:space="preserve"> </v>
      </c>
      <c r="AT57" s="21" t="str">
        <f>IF(AND(B57="4x200", OR(AND(E57='club records'!$N$6, F57&lt;='club records'!$O$6), AND(E57='club records'!$N$7, F57&lt;='club records'!$O$7), AND(E57='club records'!$N$8, F57&lt;='club records'!$O$8), AND(E57='club records'!$N$9, F57&lt;='club records'!$O$9), AND(E57='club records'!$N$10, F57&lt;='club records'!$O$10))), "CR", " ")</f>
        <v xml:space="preserve"> </v>
      </c>
      <c r="AU57" s="21" t="str">
        <f>IF(AND(B57="4x300", OR(AND(E57='club records'!$N$11, F57&lt;='club records'!$O$11), AND(E57='club records'!$N$12, F57&lt;='club records'!$O$12))), "CR", " ")</f>
        <v xml:space="preserve"> </v>
      </c>
      <c r="AV57" s="21" t="str">
        <f>IF(AND(B57="4x400", OR(AND(E57='club records'!$N$13, F57&lt;='club records'!$O$13), AND(E57='club records'!$N$14, F57&lt;='club records'!$O$14), AND(E57='club records'!$N$15, F57&lt;='club records'!$O$15))), "CR", " ")</f>
        <v xml:space="preserve"> </v>
      </c>
      <c r="AW57" s="21" t="str">
        <f>IF(AND(B57="3x800", OR(AND(E57='club records'!$N$16, F57&lt;='club records'!$O$16), AND(E57='club records'!$N$17, F57&lt;='club records'!$O$17), AND(E57='club records'!$N$18, F57&lt;='club records'!$O$18), AND(E57='club records'!$N$19, F57&lt;='club records'!$O$19))), "CR", " ")</f>
        <v xml:space="preserve"> </v>
      </c>
      <c r="AX57" s="21" t="str">
        <f>IF(AND(B57="pentathlon", OR(AND(E57='club records'!$N$21, F57&gt;='club records'!$O$21), AND(E57='club records'!$N$22, F57&gt;='club records'!$O$22), AND(E57='club records'!$N$23, F57&gt;='club records'!$O$23), AND(E57='club records'!$N$24, F57&gt;='club records'!$O$24), AND(E57='club records'!$N$25, F57&gt;='club records'!$O$25))), "CR", " ")</f>
        <v xml:space="preserve"> </v>
      </c>
      <c r="AY57" s="21" t="str">
        <f>IF(AND(B57="heptathlon", OR(AND(E57='club records'!$N$26, F57&gt;='club records'!$O$26), AND(E57='club records'!$N$27, F57&gt;='club records'!$O$27), AND(E57='club records'!$N$28, F57&gt;='club records'!$O$28), )), "CR", " ")</f>
        <v xml:space="preserve"> </v>
      </c>
    </row>
    <row r="58" spans="1:51" ht="15">
      <c r="A58" s="13" t="s">
        <v>43</v>
      </c>
      <c r="B58" s="2">
        <v>100</v>
      </c>
      <c r="C58" s="2" t="s">
        <v>7</v>
      </c>
      <c r="D58" s="2" t="s">
        <v>268</v>
      </c>
      <c r="E58" s="13" t="s">
        <v>43</v>
      </c>
      <c r="F58" s="14">
        <v>15.89</v>
      </c>
      <c r="G58" s="19">
        <v>39903</v>
      </c>
      <c r="H58" s="2" t="s">
        <v>252</v>
      </c>
      <c r="I58" s="2" t="s">
        <v>253</v>
      </c>
      <c r="J58" s="20" t="str">
        <f t="shared" si="3"/>
        <v/>
      </c>
      <c r="K58" s="21" t="str">
        <f>IF(AND(B58=100, OR(AND(E58='club records'!$B$6, F58&lt;='club records'!$C$6), AND(E58='club records'!$B$7, F58&lt;='club records'!$C$7), AND(E58='club records'!$B$8, F58&lt;='club records'!$C$8), AND(E58='club records'!$B$9, F58&lt;='club records'!$C$9), AND(E58='club records'!$B$10, F58&lt;='club records'!$C$10))),"CR"," ")</f>
        <v xml:space="preserve"> </v>
      </c>
      <c r="L58" s="21" t="str">
        <f>IF(AND(B58=200, OR(AND(E58='club records'!$B$11, F58&lt;='club records'!$C$11), AND(E58='club records'!$B$12, F58&lt;='club records'!$C$12), AND(E58='club records'!$B$13, F58&lt;='club records'!$C$13), AND(E58='club records'!$B$14, F58&lt;='club records'!$C$14), AND(E58='club records'!$B$15, F58&lt;='club records'!$C$15))),"CR"," ")</f>
        <v xml:space="preserve"> </v>
      </c>
      <c r="M58" s="21" t="str">
        <f>IF(AND(B58=300, OR(AND(E58='club records'!$B$16, F58&lt;='club records'!$C$16), AND(E58='club records'!$B$17, F58&lt;='club records'!$C$17))),"CR"," ")</f>
        <v xml:space="preserve"> </v>
      </c>
      <c r="N58" s="21" t="str">
        <f>IF(AND(B58=400, OR(AND(E58='club records'!$B$19, F58&lt;='club records'!$C$19), AND(E58='club records'!$B$20, F58&lt;='club records'!$C$20), AND(E58='club records'!$B$21, F58&lt;='club records'!$C$21))),"CR"," ")</f>
        <v xml:space="preserve"> </v>
      </c>
      <c r="O58" s="21" t="str">
        <f>IF(AND(B58=800, OR(AND(E58='club records'!$B$22, F58&lt;='club records'!$C$22), AND(E58='club records'!$B$23, F58&lt;='club records'!$C$23), AND(E58='club records'!$B$24, F58&lt;='club records'!$C$24), AND(E58='club records'!$B$25, F58&lt;='club records'!$C$25), AND(E58='club records'!$B$26, F58&lt;='club records'!$C$26))),"CR"," ")</f>
        <v xml:space="preserve"> </v>
      </c>
      <c r="P58" s="21" t="str">
        <f>IF(AND(B58=1200, AND(E58='club records'!$B$28, F58&lt;='club records'!$C$28)),"CR"," ")</f>
        <v xml:space="preserve"> </v>
      </c>
      <c r="Q58" s="21" t="str">
        <f>IF(AND(B58=1500, OR(AND(E58='club records'!$B$29, F58&lt;='club records'!$C$29), AND(E58='club records'!$B$30, F58&lt;='club records'!$C$30), AND(E58='club records'!$B$31, F58&lt;='club records'!$C$31), AND(E58='club records'!$B$32, F58&lt;='club records'!$C$32), AND(E58='club records'!$B$33, F58&lt;='club records'!$C$33))),"CR"," ")</f>
        <v xml:space="preserve"> </v>
      </c>
      <c r="R58" s="21" t="str">
        <f>IF(AND(B58="1M", AND(E58='club records'!$B$37,F58&lt;='club records'!$C$37)),"CR"," ")</f>
        <v xml:space="preserve"> </v>
      </c>
      <c r="S58" s="21" t="str">
        <f>IF(AND(B58=3000, OR(AND(E58='club records'!$B$39, F58&lt;='club records'!$C$39), AND(E58='club records'!$B$40, F58&lt;='club records'!$C$40), AND(E58='club records'!$B$41, F58&lt;='club records'!$C$41))),"CR"," ")</f>
        <v xml:space="preserve"> </v>
      </c>
      <c r="T58" s="21" t="str">
        <f>IF(AND(B58=5000, OR(AND(E58='club records'!$B$42, F58&lt;='club records'!$C$42), AND(E58='club records'!$B$43, F58&lt;='club records'!$C$43))),"CR"," ")</f>
        <v xml:space="preserve"> </v>
      </c>
      <c r="U58" s="21" t="str">
        <f>IF(AND(B58=10000, OR(AND(E58='club records'!$B$44, F58&lt;='club records'!$C$44), AND(E58='club records'!$B$45, F58&lt;='club records'!$C$45))),"CR"," ")</f>
        <v xml:space="preserve"> </v>
      </c>
      <c r="V58" s="22" t="str">
        <f>IF(AND(B58="high jump", OR(AND(E58='club records'!$F$1, F58&gt;='club records'!$G$1), AND(E58='club records'!$F$2, F58&gt;='club records'!$G$2), AND(E58='club records'!$F$3, F58&gt;='club records'!$G$3),AND(E58='club records'!$F$4, F58&gt;='club records'!$G$4), AND(E58='club records'!$F$5, F58&gt;='club records'!$G$5))), "CR", " ")</f>
        <v xml:space="preserve"> </v>
      </c>
      <c r="W58" s="22" t="str">
        <f>IF(AND(B58="long jump", OR(AND(E58='club records'!$F$6, F58&gt;='club records'!$G$6), AND(E58='club records'!$F$7, F58&gt;='club records'!$G$7), AND(E58='club records'!$F$8, F58&gt;='club records'!$G$8), AND(E58='club records'!$F$9, F58&gt;='club records'!$G$9), AND(E58='club records'!$F$10, F58&gt;='club records'!$G$10))), "CR", " ")</f>
        <v xml:space="preserve"> </v>
      </c>
      <c r="X58" s="22" t="str">
        <f>IF(AND(B58="triple jump", OR(AND(E58='club records'!$F$11, F58&gt;='club records'!$G$11), AND(E58='club records'!$F$12, F58&gt;='club records'!$G$12), AND(E58='club records'!$F$13, F58&gt;='club records'!$G$13), AND(E58='club records'!$F$14, F58&gt;='club records'!$G$14), AND(E58='club records'!$F$15, F58&gt;='club records'!$G$15))), "CR", " ")</f>
        <v xml:space="preserve"> </v>
      </c>
      <c r="Y58" s="22" t="str">
        <f>IF(AND(B58="pole vault", OR(AND(E58='club records'!$F$16, F58&gt;='club records'!$G$16), AND(E58='club records'!$F$17, F58&gt;='club records'!$G$17), AND(E58='club records'!$F$18, F58&gt;='club records'!$G$18), AND(E58='club records'!$F$19, F58&gt;='club records'!$G$19), AND(E58='club records'!$F$20, F58&gt;='club records'!$G$20))), "CR", " ")</f>
        <v xml:space="preserve"> </v>
      </c>
      <c r="Z58" s="22" t="str">
        <f>IF(AND(B58="discus 0.75", AND(E58='club records'!$F$21, F58&gt;='club records'!$G$21)), "CR", " ")</f>
        <v xml:space="preserve"> </v>
      </c>
      <c r="AA58" s="22" t="str">
        <f>IF(AND(B58="discus 1", OR(AND(E58='club records'!$F$22, F58&gt;='club records'!$G$22), AND(E58='club records'!$F$23, F58&gt;='club records'!$G$23), AND(E58='club records'!$F$24, F58&gt;='club records'!$G$24), AND(E58='club records'!$F$25, F58&gt;='club records'!$G$25))), "CR", " ")</f>
        <v xml:space="preserve"> </v>
      </c>
      <c r="AB58" s="22" t="str">
        <f>IF(AND(B58="hammer 3", OR(AND(E58='club records'!$F$26, F58&gt;='club records'!$G$26), AND(E58='club records'!$F$27, F58&gt;='club records'!$G$27), AND(E58='club records'!$F$28, F58&gt;='club records'!$G$28))), "CR", " ")</f>
        <v xml:space="preserve"> </v>
      </c>
      <c r="AC58" s="22" t="str">
        <f>IF(AND(B58="hammer 4", OR(AND(E58='club records'!$F$29, F58&gt;='club records'!$G$29), AND(E58='club records'!$F$30, F58&gt;='club records'!$G$30))), "CR", " ")</f>
        <v xml:space="preserve"> </v>
      </c>
      <c r="AD58" s="22" t="str">
        <f>IF(AND(B58="javelin 400", AND(E58='club records'!$F$31, F58&gt;='club records'!$G$31)), "CR", " ")</f>
        <v xml:space="preserve"> </v>
      </c>
      <c r="AE58" s="22" t="str">
        <f>IF(AND(B58="javelin 500", OR(AND(E58='club records'!$F$32, F58&gt;='club records'!$G$32), AND(E58='club records'!$F$33, F58&gt;='club records'!$G$33))), "CR", " ")</f>
        <v xml:space="preserve"> </v>
      </c>
      <c r="AF58" s="22" t="str">
        <f>IF(AND(B58="javelin 600", OR(AND(E58='club records'!$F$34, F58&gt;='club records'!$G$34), AND(E58='club records'!$F$35, F58&gt;='club records'!$G$35))), "CR", " ")</f>
        <v xml:space="preserve"> </v>
      </c>
      <c r="AG58" s="22" t="str">
        <f>IF(AND(B58="shot 2.72", AND(E58='club records'!$F$36, F58&gt;='club records'!$G$36)), "CR", " ")</f>
        <v xml:space="preserve"> </v>
      </c>
      <c r="AH58" s="22" t="str">
        <f>IF(AND(B58="shot 3", OR(AND(E58='club records'!$F$37, F58&gt;='club records'!$G$37), AND(E58='club records'!$F$38, F58&gt;='club records'!$G$38))), "CR", " ")</f>
        <v xml:space="preserve"> </v>
      </c>
      <c r="AI58" s="22" t="str">
        <f>IF(AND(B58="shot 4", OR(AND(E58='club records'!$F$39, F58&gt;='club records'!$G$39), AND(E58='club records'!$F$40, F58&gt;='club records'!$G$40))), "CR", " ")</f>
        <v xml:space="preserve"> </v>
      </c>
      <c r="AJ58" s="22" t="str">
        <f>IF(AND(B58="70H", AND(E58='club records'!$J$6, F58&lt;='club records'!$K$6)), "CR", " ")</f>
        <v xml:space="preserve"> </v>
      </c>
      <c r="AK58" s="22" t="str">
        <f>IF(AND(B58="75H", AND(E58='club records'!$J$7, F58&lt;='club records'!$K$7)), "CR", " ")</f>
        <v xml:space="preserve"> </v>
      </c>
      <c r="AL58" s="22" t="str">
        <f>IF(AND(B58="80H", AND(E58='club records'!$J$8, F58&lt;='club records'!$K$8)), "CR", " ")</f>
        <v xml:space="preserve"> </v>
      </c>
      <c r="AM58" s="22" t="str">
        <f>IF(AND(B58="100H", OR(AND(E58='club records'!$J$9, F58&lt;='club records'!$K$9), AND(E58='club records'!$J$10, F58&lt;='club records'!$K$10))), "CR", " ")</f>
        <v xml:space="preserve"> </v>
      </c>
      <c r="AN58" s="22" t="str">
        <f>IF(AND(B58="300H", AND(E58='club records'!$J$11, F58&lt;='club records'!$K$11)), "CR", " ")</f>
        <v xml:space="preserve"> </v>
      </c>
      <c r="AO58" s="22" t="str">
        <f>IF(AND(B58="400H", OR(AND(E58='club records'!$J$12, F58&lt;='club records'!$K$12), AND(E58='club records'!$J$13, F58&lt;='club records'!$K$13), AND(E58='club records'!$J$14, F58&lt;='club records'!$K$14))), "CR", " ")</f>
        <v xml:space="preserve"> </v>
      </c>
      <c r="AP58" s="22" t="str">
        <f>IF(AND(B58="1500SC", OR(AND(E58='club records'!$J$15, F58&lt;='club records'!$K$15), AND(E58='club records'!$J$16, F58&lt;='club records'!$K$16))), "CR", " ")</f>
        <v xml:space="preserve"> </v>
      </c>
      <c r="AQ58" s="22" t="str">
        <f>IF(AND(B58="2000SC", OR(AND(E58='club records'!$J$18, F58&lt;='club records'!$K$18), AND(E58='club records'!$J$19, F58&lt;='club records'!$K$19))), "CR", " ")</f>
        <v xml:space="preserve"> </v>
      </c>
      <c r="AR58" s="22" t="str">
        <f>IF(AND(B58="3000SC", AND(E58='club records'!$J$21, F58&lt;='club records'!$K$21)), "CR", " ")</f>
        <v xml:space="preserve"> </v>
      </c>
      <c r="AS58" s="21" t="str">
        <f>IF(AND(B58="4x100", OR(AND(E58='club records'!$N$1, F58&lt;='club records'!$O$1), AND(E58='club records'!$N$2, F58&lt;='club records'!$O$2), AND(E58='club records'!$N$3, F58&lt;='club records'!$O$3), AND(E58='club records'!$N$4, F58&lt;='club records'!$O$4), AND(E58='club records'!$N$5, F58&lt;='club records'!$O$5))), "CR", " ")</f>
        <v xml:space="preserve"> </v>
      </c>
      <c r="AT58" s="21" t="str">
        <f>IF(AND(B58="4x200", OR(AND(E58='club records'!$N$6, F58&lt;='club records'!$O$6), AND(E58='club records'!$N$7, F58&lt;='club records'!$O$7), AND(E58='club records'!$N$8, F58&lt;='club records'!$O$8), AND(E58='club records'!$N$9, F58&lt;='club records'!$O$9), AND(E58='club records'!$N$10, F58&lt;='club records'!$O$10))), "CR", " ")</f>
        <v xml:space="preserve"> </v>
      </c>
      <c r="AU58" s="21" t="str">
        <f>IF(AND(B58="4x300", OR(AND(E58='club records'!$N$11, F58&lt;='club records'!$O$11), AND(E58='club records'!$N$12, F58&lt;='club records'!$O$12))), "CR", " ")</f>
        <v xml:space="preserve"> </v>
      </c>
      <c r="AV58" s="21" t="str">
        <f>IF(AND(B58="4x400", OR(AND(E58='club records'!$N$13, F58&lt;='club records'!$O$13), AND(E58='club records'!$N$14, F58&lt;='club records'!$O$14), AND(E58='club records'!$N$15, F58&lt;='club records'!$O$15))), "CR", " ")</f>
        <v xml:space="preserve"> </v>
      </c>
      <c r="AW58" s="21" t="str">
        <f>IF(AND(B58="3x800", OR(AND(E58='club records'!$N$16, F58&lt;='club records'!$O$16), AND(E58='club records'!$N$17, F58&lt;='club records'!$O$17), AND(E58='club records'!$N$18, F58&lt;='club records'!$O$18), AND(E58='club records'!$N$19, F58&lt;='club records'!$O$19))), "CR", " ")</f>
        <v xml:space="preserve"> </v>
      </c>
      <c r="AX58" s="21" t="str">
        <f>IF(AND(B58="pentathlon", OR(AND(E58='club records'!$N$21, F58&gt;='club records'!$O$21), AND(E58='club records'!$N$22, F58&gt;='club records'!$O$22), AND(E58='club records'!$N$23, F58&gt;='club records'!$O$23), AND(E58='club records'!$N$24, F58&gt;='club records'!$O$24), AND(E58='club records'!$N$25, F58&gt;='club records'!$O$25))), "CR", " ")</f>
        <v xml:space="preserve"> </v>
      </c>
      <c r="AY58" s="21" t="str">
        <f>IF(AND(B58="heptathlon", OR(AND(E58='club records'!$N$26, F58&gt;='club records'!$O$26), AND(E58='club records'!$N$27, F58&gt;='club records'!$O$27), AND(E58='club records'!$N$28, F58&gt;='club records'!$O$28), )), "CR", " ")</f>
        <v xml:space="preserve"> </v>
      </c>
    </row>
    <row r="59" spans="1:51" ht="15">
      <c r="A59" s="13" t="s">
        <v>43</v>
      </c>
      <c r="B59" s="2">
        <v>100</v>
      </c>
      <c r="C59" s="2" t="s">
        <v>114</v>
      </c>
      <c r="D59" s="2" t="s">
        <v>115</v>
      </c>
      <c r="E59" s="13" t="s">
        <v>43</v>
      </c>
      <c r="F59" s="14">
        <v>16.21</v>
      </c>
      <c r="G59" s="19">
        <v>39903</v>
      </c>
      <c r="H59" s="2" t="s">
        <v>252</v>
      </c>
      <c r="I59" s="2" t="s">
        <v>253</v>
      </c>
      <c r="J59" s="20" t="str">
        <f t="shared" si="3"/>
        <v/>
      </c>
      <c r="K59" s="21" t="str">
        <f>IF(AND(B59=100, OR(AND(E59='club records'!$B$6, F59&lt;='club records'!$C$6), AND(E59='club records'!$B$7, F59&lt;='club records'!$C$7), AND(E59='club records'!$B$8, F59&lt;='club records'!$C$8), AND(E59='club records'!$B$9, F59&lt;='club records'!$C$9), AND(E59='club records'!$B$10, F59&lt;='club records'!$C$10))),"CR"," ")</f>
        <v xml:space="preserve"> </v>
      </c>
      <c r="L59" s="21" t="str">
        <f>IF(AND(B59=200, OR(AND(E59='club records'!$B$11, F59&lt;='club records'!$C$11), AND(E59='club records'!$B$12, F59&lt;='club records'!$C$12), AND(E59='club records'!$B$13, F59&lt;='club records'!$C$13), AND(E59='club records'!$B$14, F59&lt;='club records'!$C$14), AND(E59='club records'!$B$15, F59&lt;='club records'!$C$15))),"CR"," ")</f>
        <v xml:space="preserve"> </v>
      </c>
      <c r="M59" s="21" t="str">
        <f>IF(AND(B59=300, OR(AND(E59='club records'!$B$16, F59&lt;='club records'!$C$16), AND(E59='club records'!$B$17, F59&lt;='club records'!$C$17))),"CR"," ")</f>
        <v xml:space="preserve"> </v>
      </c>
      <c r="N59" s="21" t="str">
        <f>IF(AND(B59=400, OR(AND(E59='club records'!$B$19, F59&lt;='club records'!$C$19), AND(E59='club records'!$B$20, F59&lt;='club records'!$C$20), AND(E59='club records'!$B$21, F59&lt;='club records'!$C$21))),"CR"," ")</f>
        <v xml:space="preserve"> </v>
      </c>
      <c r="O59" s="21" t="str">
        <f>IF(AND(B59=800, OR(AND(E59='club records'!$B$22, F59&lt;='club records'!$C$22), AND(E59='club records'!$B$23, F59&lt;='club records'!$C$23), AND(E59='club records'!$B$24, F59&lt;='club records'!$C$24), AND(E59='club records'!$B$25, F59&lt;='club records'!$C$25), AND(E59='club records'!$B$26, F59&lt;='club records'!$C$26))),"CR"," ")</f>
        <v xml:space="preserve"> </v>
      </c>
      <c r="P59" s="21" t="str">
        <f>IF(AND(B59=1200, AND(E59='club records'!$B$28, F59&lt;='club records'!$C$28)),"CR"," ")</f>
        <v xml:space="preserve"> </v>
      </c>
      <c r="Q59" s="21" t="str">
        <f>IF(AND(B59=1500, OR(AND(E59='club records'!$B$29, F59&lt;='club records'!$C$29), AND(E59='club records'!$B$30, F59&lt;='club records'!$C$30), AND(E59='club records'!$B$31, F59&lt;='club records'!$C$31), AND(E59='club records'!$B$32, F59&lt;='club records'!$C$32), AND(E59='club records'!$B$33, F59&lt;='club records'!$C$33))),"CR"," ")</f>
        <v xml:space="preserve"> </v>
      </c>
      <c r="R59" s="21" t="str">
        <f>IF(AND(B59="1M", AND(E59='club records'!$B$37,F59&lt;='club records'!$C$37)),"CR"," ")</f>
        <v xml:space="preserve"> </v>
      </c>
      <c r="S59" s="21" t="str">
        <f>IF(AND(B59=3000, OR(AND(E59='club records'!$B$39, F59&lt;='club records'!$C$39), AND(E59='club records'!$B$40, F59&lt;='club records'!$C$40), AND(E59='club records'!$B$41, F59&lt;='club records'!$C$41))),"CR"," ")</f>
        <v xml:space="preserve"> </v>
      </c>
      <c r="T59" s="21" t="str">
        <f>IF(AND(B59=5000, OR(AND(E59='club records'!$B$42, F59&lt;='club records'!$C$42), AND(E59='club records'!$B$43, F59&lt;='club records'!$C$43))),"CR"," ")</f>
        <v xml:space="preserve"> </v>
      </c>
      <c r="U59" s="21" t="str">
        <f>IF(AND(B59=10000, OR(AND(E59='club records'!$B$44, F59&lt;='club records'!$C$44), AND(E59='club records'!$B$45, F59&lt;='club records'!$C$45))),"CR"," ")</f>
        <v xml:space="preserve"> </v>
      </c>
      <c r="V59" s="22" t="str">
        <f>IF(AND(B59="high jump", OR(AND(E59='club records'!$F$1, F59&gt;='club records'!$G$1), AND(E59='club records'!$F$2, F59&gt;='club records'!$G$2), AND(E59='club records'!$F$3, F59&gt;='club records'!$G$3),AND(E59='club records'!$F$4, F59&gt;='club records'!$G$4), AND(E59='club records'!$F$5, F59&gt;='club records'!$G$5))), "CR", " ")</f>
        <v xml:space="preserve"> </v>
      </c>
      <c r="W59" s="22" t="str">
        <f>IF(AND(B59="long jump", OR(AND(E59='club records'!$F$6, F59&gt;='club records'!$G$6), AND(E59='club records'!$F$7, F59&gt;='club records'!$G$7), AND(E59='club records'!$F$8, F59&gt;='club records'!$G$8), AND(E59='club records'!$F$9, F59&gt;='club records'!$G$9), AND(E59='club records'!$F$10, F59&gt;='club records'!$G$10))), "CR", " ")</f>
        <v xml:space="preserve"> </v>
      </c>
      <c r="X59" s="22" t="str">
        <f>IF(AND(B59="triple jump", OR(AND(E59='club records'!$F$11, F59&gt;='club records'!$G$11), AND(E59='club records'!$F$12, F59&gt;='club records'!$G$12), AND(E59='club records'!$F$13, F59&gt;='club records'!$G$13), AND(E59='club records'!$F$14, F59&gt;='club records'!$G$14), AND(E59='club records'!$F$15, F59&gt;='club records'!$G$15))), "CR", " ")</f>
        <v xml:space="preserve"> </v>
      </c>
      <c r="Y59" s="22" t="str">
        <f>IF(AND(B59="pole vault", OR(AND(E59='club records'!$F$16, F59&gt;='club records'!$G$16), AND(E59='club records'!$F$17, F59&gt;='club records'!$G$17), AND(E59='club records'!$F$18, F59&gt;='club records'!$G$18), AND(E59='club records'!$F$19, F59&gt;='club records'!$G$19), AND(E59='club records'!$F$20, F59&gt;='club records'!$G$20))), "CR", " ")</f>
        <v xml:space="preserve"> </v>
      </c>
      <c r="Z59" s="22" t="str">
        <f>IF(AND(B59="discus 0.75", AND(E59='club records'!$F$21, F59&gt;='club records'!$G$21)), "CR", " ")</f>
        <v xml:space="preserve"> </v>
      </c>
      <c r="AA59" s="22" t="str">
        <f>IF(AND(B59="discus 1", OR(AND(E59='club records'!$F$22, F59&gt;='club records'!$G$22), AND(E59='club records'!$F$23, F59&gt;='club records'!$G$23), AND(E59='club records'!$F$24, F59&gt;='club records'!$G$24), AND(E59='club records'!$F$25, F59&gt;='club records'!$G$25))), "CR", " ")</f>
        <v xml:space="preserve"> </v>
      </c>
      <c r="AB59" s="22" t="str">
        <f>IF(AND(B59="hammer 3", OR(AND(E59='club records'!$F$26, F59&gt;='club records'!$G$26), AND(E59='club records'!$F$27, F59&gt;='club records'!$G$27), AND(E59='club records'!$F$28, F59&gt;='club records'!$G$28))), "CR", " ")</f>
        <v xml:space="preserve"> </v>
      </c>
      <c r="AC59" s="22" t="str">
        <f>IF(AND(B59="hammer 4", OR(AND(E59='club records'!$F$29, F59&gt;='club records'!$G$29), AND(E59='club records'!$F$30, F59&gt;='club records'!$G$30))), "CR", " ")</f>
        <v xml:space="preserve"> </v>
      </c>
      <c r="AD59" s="22" t="str">
        <f>IF(AND(B59="javelin 400", AND(E59='club records'!$F$31, F59&gt;='club records'!$G$31)), "CR", " ")</f>
        <v xml:space="preserve"> </v>
      </c>
      <c r="AE59" s="22" t="str">
        <f>IF(AND(B59="javelin 500", OR(AND(E59='club records'!$F$32, F59&gt;='club records'!$G$32), AND(E59='club records'!$F$33, F59&gt;='club records'!$G$33))), "CR", " ")</f>
        <v xml:space="preserve"> </v>
      </c>
      <c r="AF59" s="22" t="str">
        <f>IF(AND(B59="javelin 600", OR(AND(E59='club records'!$F$34, F59&gt;='club records'!$G$34), AND(E59='club records'!$F$35, F59&gt;='club records'!$G$35))), "CR", " ")</f>
        <v xml:space="preserve"> </v>
      </c>
      <c r="AG59" s="22" t="str">
        <f>IF(AND(B59="shot 2.72", AND(E59='club records'!$F$36, F59&gt;='club records'!$G$36)), "CR", " ")</f>
        <v xml:space="preserve"> </v>
      </c>
      <c r="AH59" s="22" t="str">
        <f>IF(AND(B59="shot 3", OR(AND(E59='club records'!$F$37, F59&gt;='club records'!$G$37), AND(E59='club records'!$F$38, F59&gt;='club records'!$G$38))), "CR", " ")</f>
        <v xml:space="preserve"> </v>
      </c>
      <c r="AI59" s="22" t="str">
        <f>IF(AND(B59="shot 4", OR(AND(E59='club records'!$F$39, F59&gt;='club records'!$G$39), AND(E59='club records'!$F$40, F59&gt;='club records'!$G$40))), "CR", " ")</f>
        <v xml:space="preserve"> </v>
      </c>
      <c r="AJ59" s="22" t="str">
        <f>IF(AND(B59="70H", AND(E59='club records'!$J$6, F59&lt;='club records'!$K$6)), "CR", " ")</f>
        <v xml:space="preserve"> </v>
      </c>
      <c r="AK59" s="22" t="str">
        <f>IF(AND(B59="75H", AND(E59='club records'!$J$7, F59&lt;='club records'!$K$7)), "CR", " ")</f>
        <v xml:space="preserve"> </v>
      </c>
      <c r="AL59" s="22" t="str">
        <f>IF(AND(B59="80H", AND(E59='club records'!$J$8, F59&lt;='club records'!$K$8)), "CR", " ")</f>
        <v xml:space="preserve"> </v>
      </c>
      <c r="AM59" s="22" t="str">
        <f>IF(AND(B59="100H", OR(AND(E59='club records'!$J$9, F59&lt;='club records'!$K$9), AND(E59='club records'!$J$10, F59&lt;='club records'!$K$10))), "CR", " ")</f>
        <v xml:space="preserve"> </v>
      </c>
      <c r="AN59" s="22" t="str">
        <f>IF(AND(B59="300H", AND(E59='club records'!$J$11, F59&lt;='club records'!$K$11)), "CR", " ")</f>
        <v xml:space="preserve"> </v>
      </c>
      <c r="AO59" s="22" t="str">
        <f>IF(AND(B59="400H", OR(AND(E59='club records'!$J$12, F59&lt;='club records'!$K$12), AND(E59='club records'!$J$13, F59&lt;='club records'!$K$13), AND(E59='club records'!$J$14, F59&lt;='club records'!$K$14))), "CR", " ")</f>
        <v xml:space="preserve"> </v>
      </c>
      <c r="AP59" s="22" t="str">
        <f>IF(AND(B59="1500SC", OR(AND(E59='club records'!$J$15, F59&lt;='club records'!$K$15), AND(E59='club records'!$J$16, F59&lt;='club records'!$K$16))), "CR", " ")</f>
        <v xml:space="preserve"> </v>
      </c>
      <c r="AQ59" s="22" t="str">
        <f>IF(AND(B59="2000SC", OR(AND(E59='club records'!$J$18, F59&lt;='club records'!$K$18), AND(E59='club records'!$J$19, F59&lt;='club records'!$K$19))), "CR", " ")</f>
        <v xml:space="preserve"> </v>
      </c>
      <c r="AR59" s="22" t="str">
        <f>IF(AND(B59="3000SC", AND(E59='club records'!$J$21, F59&lt;='club records'!$K$21)), "CR", " ")</f>
        <v xml:space="preserve"> </v>
      </c>
      <c r="AS59" s="21" t="str">
        <f>IF(AND(B59="4x100", OR(AND(E59='club records'!$N$1, F59&lt;='club records'!$O$1), AND(E59='club records'!$N$2, F59&lt;='club records'!$O$2), AND(E59='club records'!$N$3, F59&lt;='club records'!$O$3), AND(E59='club records'!$N$4, F59&lt;='club records'!$O$4), AND(E59='club records'!$N$5, F59&lt;='club records'!$O$5))), "CR", " ")</f>
        <v xml:space="preserve"> </v>
      </c>
      <c r="AT59" s="21" t="str">
        <f>IF(AND(B59="4x200", OR(AND(E59='club records'!$N$6, F59&lt;='club records'!$O$6), AND(E59='club records'!$N$7, F59&lt;='club records'!$O$7), AND(E59='club records'!$N$8, F59&lt;='club records'!$O$8), AND(E59='club records'!$N$9, F59&lt;='club records'!$O$9), AND(E59='club records'!$N$10, F59&lt;='club records'!$O$10))), "CR", " ")</f>
        <v xml:space="preserve"> </v>
      </c>
      <c r="AU59" s="21" t="str">
        <f>IF(AND(B59="4x300", OR(AND(E59='club records'!$N$11, F59&lt;='club records'!$O$11), AND(E59='club records'!$N$12, F59&lt;='club records'!$O$12))), "CR", " ")</f>
        <v xml:space="preserve"> </v>
      </c>
      <c r="AV59" s="21" t="str">
        <f>IF(AND(B59="4x400", OR(AND(E59='club records'!$N$13, F59&lt;='club records'!$O$13), AND(E59='club records'!$N$14, F59&lt;='club records'!$O$14), AND(E59='club records'!$N$15, F59&lt;='club records'!$O$15))), "CR", " ")</f>
        <v xml:space="preserve"> </v>
      </c>
      <c r="AW59" s="21" t="str">
        <f>IF(AND(B59="3x800", OR(AND(E59='club records'!$N$16, F59&lt;='club records'!$O$16), AND(E59='club records'!$N$17, F59&lt;='club records'!$O$17), AND(E59='club records'!$N$18, F59&lt;='club records'!$O$18), AND(E59='club records'!$N$19, F59&lt;='club records'!$O$19))), "CR", " ")</f>
        <v xml:space="preserve"> </v>
      </c>
      <c r="AX59" s="21" t="str">
        <f>IF(AND(B59="pentathlon", OR(AND(E59='club records'!$N$21, F59&gt;='club records'!$O$21), AND(E59='club records'!$N$22, F59&gt;='club records'!$O$22), AND(E59='club records'!$N$23, F59&gt;='club records'!$O$23), AND(E59='club records'!$N$24, F59&gt;='club records'!$O$24), AND(E59='club records'!$N$25, F59&gt;='club records'!$O$25))), "CR", " ")</f>
        <v xml:space="preserve"> </v>
      </c>
      <c r="AY59" s="21" t="str">
        <f>IF(AND(B59="heptathlon", OR(AND(E59='club records'!$N$26, F59&gt;='club records'!$O$26), AND(E59='club records'!$N$27, F59&gt;='club records'!$O$27), AND(E59='club records'!$N$28, F59&gt;='club records'!$O$28), )), "CR", " ")</f>
        <v xml:space="preserve"> </v>
      </c>
    </row>
    <row r="60" spans="1:51" ht="15">
      <c r="A60" s="13" t="s">
        <v>43</v>
      </c>
      <c r="B60" s="2">
        <v>100</v>
      </c>
      <c r="C60" s="2" t="s">
        <v>119</v>
      </c>
      <c r="D60" s="2" t="s">
        <v>262</v>
      </c>
      <c r="E60" s="13" t="s">
        <v>43</v>
      </c>
      <c r="F60" s="14">
        <v>16.43</v>
      </c>
      <c r="G60" s="19">
        <v>39903</v>
      </c>
      <c r="H60" s="2" t="s">
        <v>252</v>
      </c>
      <c r="I60" s="2" t="s">
        <v>253</v>
      </c>
      <c r="J60" s="20" t="str">
        <f t="shared" si="3"/>
        <v/>
      </c>
      <c r="K60" s="21" t="str">
        <f>IF(AND(B60=100, OR(AND(E60='club records'!$B$6, F60&lt;='club records'!$C$6), AND(E60='club records'!$B$7, F60&lt;='club records'!$C$7), AND(E60='club records'!$B$8, F60&lt;='club records'!$C$8), AND(E60='club records'!$B$9, F60&lt;='club records'!$C$9), AND(E60='club records'!$B$10, F60&lt;='club records'!$C$10))),"CR"," ")</f>
        <v xml:space="preserve"> </v>
      </c>
      <c r="L60" s="21" t="str">
        <f>IF(AND(B60=200, OR(AND(E60='club records'!$B$11, F60&lt;='club records'!$C$11), AND(E60='club records'!$B$12, F60&lt;='club records'!$C$12), AND(E60='club records'!$B$13, F60&lt;='club records'!$C$13), AND(E60='club records'!$B$14, F60&lt;='club records'!$C$14), AND(E60='club records'!$B$15, F60&lt;='club records'!$C$15))),"CR"," ")</f>
        <v xml:space="preserve"> </v>
      </c>
      <c r="M60" s="21" t="str">
        <f>IF(AND(B60=300, OR(AND(E60='club records'!$B$16, F60&lt;='club records'!$C$16), AND(E60='club records'!$B$17, F60&lt;='club records'!$C$17))),"CR"," ")</f>
        <v xml:space="preserve"> </v>
      </c>
      <c r="N60" s="21" t="str">
        <f>IF(AND(B60=400, OR(AND(E60='club records'!$B$19, F60&lt;='club records'!$C$19), AND(E60='club records'!$B$20, F60&lt;='club records'!$C$20), AND(E60='club records'!$B$21, F60&lt;='club records'!$C$21))),"CR"," ")</f>
        <v xml:space="preserve"> </v>
      </c>
      <c r="O60" s="21" t="str">
        <f>IF(AND(B60=800, OR(AND(E60='club records'!$B$22, F60&lt;='club records'!$C$22), AND(E60='club records'!$B$23, F60&lt;='club records'!$C$23), AND(E60='club records'!$B$24, F60&lt;='club records'!$C$24), AND(E60='club records'!$B$25, F60&lt;='club records'!$C$25), AND(E60='club records'!$B$26, F60&lt;='club records'!$C$26))),"CR"," ")</f>
        <v xml:space="preserve"> </v>
      </c>
      <c r="P60" s="21" t="str">
        <f>IF(AND(B60=1200, AND(E60='club records'!$B$28, F60&lt;='club records'!$C$28)),"CR"," ")</f>
        <v xml:space="preserve"> </v>
      </c>
      <c r="Q60" s="21" t="str">
        <f>IF(AND(B60=1500, OR(AND(E60='club records'!$B$29, F60&lt;='club records'!$C$29), AND(E60='club records'!$B$30, F60&lt;='club records'!$C$30), AND(E60='club records'!$B$31, F60&lt;='club records'!$C$31), AND(E60='club records'!$B$32, F60&lt;='club records'!$C$32), AND(E60='club records'!$B$33, F60&lt;='club records'!$C$33))),"CR"," ")</f>
        <v xml:space="preserve"> </v>
      </c>
      <c r="R60" s="21" t="str">
        <f>IF(AND(B60="1M", AND(E60='club records'!$B$37,F60&lt;='club records'!$C$37)),"CR"," ")</f>
        <v xml:space="preserve"> </v>
      </c>
      <c r="S60" s="21" t="str">
        <f>IF(AND(B60=3000, OR(AND(E60='club records'!$B$39, F60&lt;='club records'!$C$39), AND(E60='club records'!$B$40, F60&lt;='club records'!$C$40), AND(E60='club records'!$B$41, F60&lt;='club records'!$C$41))),"CR"," ")</f>
        <v xml:space="preserve"> </v>
      </c>
      <c r="T60" s="21" t="str">
        <f>IF(AND(B60=5000, OR(AND(E60='club records'!$B$42, F60&lt;='club records'!$C$42), AND(E60='club records'!$B$43, F60&lt;='club records'!$C$43))),"CR"," ")</f>
        <v xml:space="preserve"> </v>
      </c>
      <c r="U60" s="21" t="str">
        <f>IF(AND(B60=10000, OR(AND(E60='club records'!$B$44, F60&lt;='club records'!$C$44), AND(E60='club records'!$B$45, F60&lt;='club records'!$C$45))),"CR"," ")</f>
        <v xml:space="preserve"> </v>
      </c>
      <c r="V60" s="22" t="str">
        <f>IF(AND(B60="high jump", OR(AND(E60='club records'!$F$1, F60&gt;='club records'!$G$1), AND(E60='club records'!$F$2, F60&gt;='club records'!$G$2), AND(E60='club records'!$F$3, F60&gt;='club records'!$G$3),AND(E60='club records'!$F$4, F60&gt;='club records'!$G$4), AND(E60='club records'!$F$5, F60&gt;='club records'!$G$5))), "CR", " ")</f>
        <v xml:space="preserve"> </v>
      </c>
      <c r="W60" s="22" t="str">
        <f>IF(AND(B60="long jump", OR(AND(E60='club records'!$F$6, F60&gt;='club records'!$G$6), AND(E60='club records'!$F$7, F60&gt;='club records'!$G$7), AND(E60='club records'!$F$8, F60&gt;='club records'!$G$8), AND(E60='club records'!$F$9, F60&gt;='club records'!$G$9), AND(E60='club records'!$F$10, F60&gt;='club records'!$G$10))), "CR", " ")</f>
        <v xml:space="preserve"> </v>
      </c>
      <c r="X60" s="22" t="str">
        <f>IF(AND(B60="triple jump", OR(AND(E60='club records'!$F$11, F60&gt;='club records'!$G$11), AND(E60='club records'!$F$12, F60&gt;='club records'!$G$12), AND(E60='club records'!$F$13, F60&gt;='club records'!$G$13), AND(E60='club records'!$F$14, F60&gt;='club records'!$G$14), AND(E60='club records'!$F$15, F60&gt;='club records'!$G$15))), "CR", " ")</f>
        <v xml:space="preserve"> </v>
      </c>
      <c r="Y60" s="22" t="str">
        <f>IF(AND(B60="pole vault", OR(AND(E60='club records'!$F$16, F60&gt;='club records'!$G$16), AND(E60='club records'!$F$17, F60&gt;='club records'!$G$17), AND(E60='club records'!$F$18, F60&gt;='club records'!$G$18), AND(E60='club records'!$F$19, F60&gt;='club records'!$G$19), AND(E60='club records'!$F$20, F60&gt;='club records'!$G$20))), "CR", " ")</f>
        <v xml:space="preserve"> </v>
      </c>
      <c r="Z60" s="22" t="str">
        <f>IF(AND(B60="discus 0.75", AND(E60='club records'!$F$21, F60&gt;='club records'!$G$21)), "CR", " ")</f>
        <v xml:space="preserve"> </v>
      </c>
      <c r="AA60" s="22" t="str">
        <f>IF(AND(B60="discus 1", OR(AND(E60='club records'!$F$22, F60&gt;='club records'!$G$22), AND(E60='club records'!$F$23, F60&gt;='club records'!$G$23), AND(E60='club records'!$F$24, F60&gt;='club records'!$G$24), AND(E60='club records'!$F$25, F60&gt;='club records'!$G$25))), "CR", " ")</f>
        <v xml:space="preserve"> </v>
      </c>
      <c r="AB60" s="22" t="str">
        <f>IF(AND(B60="hammer 3", OR(AND(E60='club records'!$F$26, F60&gt;='club records'!$G$26), AND(E60='club records'!$F$27, F60&gt;='club records'!$G$27), AND(E60='club records'!$F$28, F60&gt;='club records'!$G$28))), "CR", " ")</f>
        <v xml:space="preserve"> </v>
      </c>
      <c r="AC60" s="22" t="str">
        <f>IF(AND(B60="hammer 4", OR(AND(E60='club records'!$F$29, F60&gt;='club records'!$G$29), AND(E60='club records'!$F$30, F60&gt;='club records'!$G$30))), "CR", " ")</f>
        <v xml:space="preserve"> </v>
      </c>
      <c r="AD60" s="22" t="str">
        <f>IF(AND(B60="javelin 400", AND(E60='club records'!$F$31, F60&gt;='club records'!$G$31)), "CR", " ")</f>
        <v xml:space="preserve"> </v>
      </c>
      <c r="AE60" s="22" t="str">
        <f>IF(AND(B60="javelin 500", OR(AND(E60='club records'!$F$32, F60&gt;='club records'!$G$32), AND(E60='club records'!$F$33, F60&gt;='club records'!$G$33))), "CR", " ")</f>
        <v xml:space="preserve"> </v>
      </c>
      <c r="AF60" s="22" t="str">
        <f>IF(AND(B60="javelin 600", OR(AND(E60='club records'!$F$34, F60&gt;='club records'!$G$34), AND(E60='club records'!$F$35, F60&gt;='club records'!$G$35))), "CR", " ")</f>
        <v xml:space="preserve"> </v>
      </c>
      <c r="AG60" s="22" t="str">
        <f>IF(AND(B60="shot 2.72", AND(E60='club records'!$F$36, F60&gt;='club records'!$G$36)), "CR", " ")</f>
        <v xml:space="preserve"> </v>
      </c>
      <c r="AH60" s="22" t="str">
        <f>IF(AND(B60="shot 3", OR(AND(E60='club records'!$F$37, F60&gt;='club records'!$G$37), AND(E60='club records'!$F$38, F60&gt;='club records'!$G$38))), "CR", " ")</f>
        <v xml:space="preserve"> </v>
      </c>
      <c r="AI60" s="22" t="str">
        <f>IF(AND(B60="shot 4", OR(AND(E60='club records'!$F$39, F60&gt;='club records'!$G$39), AND(E60='club records'!$F$40, F60&gt;='club records'!$G$40))), "CR", " ")</f>
        <v xml:space="preserve"> </v>
      </c>
      <c r="AJ60" s="22" t="str">
        <f>IF(AND(B60="70H", AND(E60='club records'!$J$6, F60&lt;='club records'!$K$6)), "CR", " ")</f>
        <v xml:space="preserve"> </v>
      </c>
      <c r="AK60" s="22" t="str">
        <f>IF(AND(B60="75H", AND(E60='club records'!$J$7, F60&lt;='club records'!$K$7)), "CR", " ")</f>
        <v xml:space="preserve"> </v>
      </c>
      <c r="AL60" s="22" t="str">
        <f>IF(AND(B60="80H", AND(E60='club records'!$J$8, F60&lt;='club records'!$K$8)), "CR", " ")</f>
        <v xml:space="preserve"> </v>
      </c>
      <c r="AM60" s="22" t="str">
        <f>IF(AND(B60="100H", OR(AND(E60='club records'!$J$9, F60&lt;='club records'!$K$9), AND(E60='club records'!$J$10, F60&lt;='club records'!$K$10))), "CR", " ")</f>
        <v xml:space="preserve"> </v>
      </c>
      <c r="AN60" s="22" t="str">
        <f>IF(AND(B60="300H", AND(E60='club records'!$J$11, F60&lt;='club records'!$K$11)), "CR", " ")</f>
        <v xml:space="preserve"> </v>
      </c>
      <c r="AO60" s="22" t="str">
        <f>IF(AND(B60="400H", OR(AND(E60='club records'!$J$12, F60&lt;='club records'!$K$12), AND(E60='club records'!$J$13, F60&lt;='club records'!$K$13), AND(E60='club records'!$J$14, F60&lt;='club records'!$K$14))), "CR", " ")</f>
        <v xml:space="preserve"> </v>
      </c>
      <c r="AP60" s="22" t="str">
        <f>IF(AND(B60="1500SC", OR(AND(E60='club records'!$J$15, F60&lt;='club records'!$K$15), AND(E60='club records'!$J$16, F60&lt;='club records'!$K$16))), "CR", " ")</f>
        <v xml:space="preserve"> </v>
      </c>
      <c r="AQ60" s="22" t="str">
        <f>IF(AND(B60="2000SC", OR(AND(E60='club records'!$J$18, F60&lt;='club records'!$K$18), AND(E60='club records'!$J$19, F60&lt;='club records'!$K$19))), "CR", " ")</f>
        <v xml:space="preserve"> </v>
      </c>
      <c r="AR60" s="22" t="str">
        <f>IF(AND(B60="3000SC", AND(E60='club records'!$J$21, F60&lt;='club records'!$K$21)), "CR", " ")</f>
        <v xml:space="preserve"> </v>
      </c>
      <c r="AS60" s="21" t="str">
        <f>IF(AND(B60="4x100", OR(AND(E60='club records'!$N$1, F60&lt;='club records'!$O$1), AND(E60='club records'!$N$2, F60&lt;='club records'!$O$2), AND(E60='club records'!$N$3, F60&lt;='club records'!$O$3), AND(E60='club records'!$N$4, F60&lt;='club records'!$O$4), AND(E60='club records'!$N$5, F60&lt;='club records'!$O$5))), "CR", " ")</f>
        <v xml:space="preserve"> </v>
      </c>
      <c r="AT60" s="21" t="str">
        <f>IF(AND(B60="4x200", OR(AND(E60='club records'!$N$6, F60&lt;='club records'!$O$6), AND(E60='club records'!$N$7, F60&lt;='club records'!$O$7), AND(E60='club records'!$N$8, F60&lt;='club records'!$O$8), AND(E60='club records'!$N$9, F60&lt;='club records'!$O$9), AND(E60='club records'!$N$10, F60&lt;='club records'!$O$10))), "CR", " ")</f>
        <v xml:space="preserve"> </v>
      </c>
      <c r="AU60" s="21" t="str">
        <f>IF(AND(B60="4x300", OR(AND(E60='club records'!$N$11, F60&lt;='club records'!$O$11), AND(E60='club records'!$N$12, F60&lt;='club records'!$O$12))), "CR", " ")</f>
        <v xml:space="preserve"> </v>
      </c>
      <c r="AV60" s="21" t="str">
        <f>IF(AND(B60="4x400", OR(AND(E60='club records'!$N$13, F60&lt;='club records'!$O$13), AND(E60='club records'!$N$14, F60&lt;='club records'!$O$14), AND(E60='club records'!$N$15, F60&lt;='club records'!$O$15))), "CR", " ")</f>
        <v xml:space="preserve"> </v>
      </c>
      <c r="AW60" s="21" t="str">
        <f>IF(AND(B60="3x800", OR(AND(E60='club records'!$N$16, F60&lt;='club records'!$O$16), AND(E60='club records'!$N$17, F60&lt;='club records'!$O$17), AND(E60='club records'!$N$18, F60&lt;='club records'!$O$18), AND(E60='club records'!$N$19, F60&lt;='club records'!$O$19))), "CR", " ")</f>
        <v xml:space="preserve"> </v>
      </c>
      <c r="AX60" s="21" t="str">
        <f>IF(AND(B60="pentathlon", OR(AND(E60='club records'!$N$21, F60&gt;='club records'!$O$21), AND(E60='club records'!$N$22, F60&gt;='club records'!$O$22), AND(E60='club records'!$N$23, F60&gt;='club records'!$O$23), AND(E60='club records'!$N$24, F60&gt;='club records'!$O$24), AND(E60='club records'!$N$25, F60&gt;='club records'!$O$25))), "CR", " ")</f>
        <v xml:space="preserve"> </v>
      </c>
      <c r="AY60" s="21" t="str">
        <f>IF(AND(B60="heptathlon", OR(AND(E60='club records'!$N$26, F60&gt;='club records'!$O$26), AND(E60='club records'!$N$27, F60&gt;='club records'!$O$27), AND(E60='club records'!$N$28, F60&gt;='club records'!$O$28), )), "CR", " ")</f>
        <v xml:space="preserve"> </v>
      </c>
    </row>
    <row r="61" spans="1:51" ht="15">
      <c r="A61" s="13" t="s">
        <v>43</v>
      </c>
      <c r="B61" s="2">
        <v>100</v>
      </c>
      <c r="C61" s="2" t="s">
        <v>121</v>
      </c>
      <c r="D61" s="2" t="s">
        <v>122</v>
      </c>
      <c r="E61" s="13" t="s">
        <v>43</v>
      </c>
      <c r="F61" s="14">
        <v>17.04</v>
      </c>
      <c r="G61" s="19">
        <v>39903</v>
      </c>
      <c r="H61" s="2" t="s">
        <v>252</v>
      </c>
      <c r="I61" s="2" t="s">
        <v>253</v>
      </c>
      <c r="J61" s="20" t="str">
        <f t="shared" si="3"/>
        <v/>
      </c>
      <c r="K61" s="21" t="str">
        <f>IF(AND(B61=100, OR(AND(E61='club records'!$B$6, F61&lt;='club records'!$C$6), AND(E61='club records'!$B$7, F61&lt;='club records'!$C$7), AND(E61='club records'!$B$8, F61&lt;='club records'!$C$8), AND(E61='club records'!$B$9, F61&lt;='club records'!$C$9), AND(E61='club records'!$B$10, F61&lt;='club records'!$C$10))),"CR"," ")</f>
        <v xml:space="preserve"> </v>
      </c>
      <c r="L61" s="21" t="str">
        <f>IF(AND(B61=200, OR(AND(E61='club records'!$B$11, F61&lt;='club records'!$C$11), AND(E61='club records'!$B$12, F61&lt;='club records'!$C$12), AND(E61='club records'!$B$13, F61&lt;='club records'!$C$13), AND(E61='club records'!$B$14, F61&lt;='club records'!$C$14), AND(E61='club records'!$B$15, F61&lt;='club records'!$C$15))),"CR"," ")</f>
        <v xml:space="preserve"> </v>
      </c>
      <c r="M61" s="21" t="str">
        <f>IF(AND(B61=300, OR(AND(E61='club records'!$B$16, F61&lt;='club records'!$C$16), AND(E61='club records'!$B$17, F61&lt;='club records'!$C$17))),"CR"," ")</f>
        <v xml:space="preserve"> </v>
      </c>
      <c r="N61" s="21" t="str">
        <f>IF(AND(B61=400, OR(AND(E61='club records'!$B$19, F61&lt;='club records'!$C$19), AND(E61='club records'!$B$20, F61&lt;='club records'!$C$20), AND(E61='club records'!$B$21, F61&lt;='club records'!$C$21))),"CR"," ")</f>
        <v xml:space="preserve"> </v>
      </c>
      <c r="O61" s="21" t="str">
        <f>IF(AND(B61=800, OR(AND(E61='club records'!$B$22, F61&lt;='club records'!$C$22), AND(E61='club records'!$B$23, F61&lt;='club records'!$C$23), AND(E61='club records'!$B$24, F61&lt;='club records'!$C$24), AND(E61='club records'!$B$25, F61&lt;='club records'!$C$25), AND(E61='club records'!$B$26, F61&lt;='club records'!$C$26))),"CR"," ")</f>
        <v xml:space="preserve"> </v>
      </c>
      <c r="P61" s="21" t="str">
        <f>IF(AND(B61=1200, AND(E61='club records'!$B$28, F61&lt;='club records'!$C$28)),"CR"," ")</f>
        <v xml:space="preserve"> </v>
      </c>
      <c r="Q61" s="21" t="str">
        <f>IF(AND(B61=1500, OR(AND(E61='club records'!$B$29, F61&lt;='club records'!$C$29), AND(E61='club records'!$B$30, F61&lt;='club records'!$C$30), AND(E61='club records'!$B$31, F61&lt;='club records'!$C$31), AND(E61='club records'!$B$32, F61&lt;='club records'!$C$32), AND(E61='club records'!$B$33, F61&lt;='club records'!$C$33))),"CR"," ")</f>
        <v xml:space="preserve"> </v>
      </c>
      <c r="R61" s="21" t="str">
        <f>IF(AND(B61="1M", AND(E61='club records'!$B$37,F61&lt;='club records'!$C$37)),"CR"," ")</f>
        <v xml:space="preserve"> </v>
      </c>
      <c r="S61" s="21" t="str">
        <f>IF(AND(B61=3000, OR(AND(E61='club records'!$B$39, F61&lt;='club records'!$C$39), AND(E61='club records'!$B$40, F61&lt;='club records'!$C$40), AND(E61='club records'!$B$41, F61&lt;='club records'!$C$41))),"CR"," ")</f>
        <v xml:space="preserve"> </v>
      </c>
      <c r="T61" s="21" t="str">
        <f>IF(AND(B61=5000, OR(AND(E61='club records'!$B$42, F61&lt;='club records'!$C$42), AND(E61='club records'!$B$43, F61&lt;='club records'!$C$43))),"CR"," ")</f>
        <v xml:space="preserve"> </v>
      </c>
      <c r="U61" s="21" t="str">
        <f>IF(AND(B61=10000, OR(AND(E61='club records'!$B$44, F61&lt;='club records'!$C$44), AND(E61='club records'!$B$45, F61&lt;='club records'!$C$45))),"CR"," ")</f>
        <v xml:space="preserve"> </v>
      </c>
      <c r="V61" s="22" t="str">
        <f>IF(AND(B61="high jump", OR(AND(E61='club records'!$F$1, F61&gt;='club records'!$G$1), AND(E61='club records'!$F$2, F61&gt;='club records'!$G$2), AND(E61='club records'!$F$3, F61&gt;='club records'!$G$3),AND(E61='club records'!$F$4, F61&gt;='club records'!$G$4), AND(E61='club records'!$F$5, F61&gt;='club records'!$G$5))), "CR", " ")</f>
        <v xml:space="preserve"> </v>
      </c>
      <c r="W61" s="22" t="str">
        <f>IF(AND(B61="long jump", OR(AND(E61='club records'!$F$6, F61&gt;='club records'!$G$6), AND(E61='club records'!$F$7, F61&gt;='club records'!$G$7), AND(E61='club records'!$F$8, F61&gt;='club records'!$G$8), AND(E61='club records'!$F$9, F61&gt;='club records'!$G$9), AND(E61='club records'!$F$10, F61&gt;='club records'!$G$10))), "CR", " ")</f>
        <v xml:space="preserve"> </v>
      </c>
      <c r="X61" s="22" t="str">
        <f>IF(AND(B61="triple jump", OR(AND(E61='club records'!$F$11, F61&gt;='club records'!$G$11), AND(E61='club records'!$F$12, F61&gt;='club records'!$G$12), AND(E61='club records'!$F$13, F61&gt;='club records'!$G$13), AND(E61='club records'!$F$14, F61&gt;='club records'!$G$14), AND(E61='club records'!$F$15, F61&gt;='club records'!$G$15))), "CR", " ")</f>
        <v xml:space="preserve"> </v>
      </c>
      <c r="Y61" s="22" t="str">
        <f>IF(AND(B61="pole vault", OR(AND(E61='club records'!$F$16, F61&gt;='club records'!$G$16), AND(E61='club records'!$F$17, F61&gt;='club records'!$G$17), AND(E61='club records'!$F$18, F61&gt;='club records'!$G$18), AND(E61='club records'!$F$19, F61&gt;='club records'!$G$19), AND(E61='club records'!$F$20, F61&gt;='club records'!$G$20))), "CR", " ")</f>
        <v xml:space="preserve"> </v>
      </c>
      <c r="Z61" s="22" t="str">
        <f>IF(AND(B61="discus 0.75", AND(E61='club records'!$F$21, F61&gt;='club records'!$G$21)), "CR", " ")</f>
        <v xml:space="preserve"> </v>
      </c>
      <c r="AA61" s="22" t="str">
        <f>IF(AND(B61="discus 1", OR(AND(E61='club records'!$F$22, F61&gt;='club records'!$G$22), AND(E61='club records'!$F$23, F61&gt;='club records'!$G$23), AND(E61='club records'!$F$24, F61&gt;='club records'!$G$24), AND(E61='club records'!$F$25, F61&gt;='club records'!$G$25))), "CR", " ")</f>
        <v xml:space="preserve"> </v>
      </c>
      <c r="AB61" s="22" t="str">
        <f>IF(AND(B61="hammer 3", OR(AND(E61='club records'!$F$26, F61&gt;='club records'!$G$26), AND(E61='club records'!$F$27, F61&gt;='club records'!$G$27), AND(E61='club records'!$F$28, F61&gt;='club records'!$G$28))), "CR", " ")</f>
        <v xml:space="preserve"> </v>
      </c>
      <c r="AC61" s="22" t="str">
        <f>IF(AND(B61="hammer 4", OR(AND(E61='club records'!$F$29, F61&gt;='club records'!$G$29), AND(E61='club records'!$F$30, F61&gt;='club records'!$G$30))), "CR", " ")</f>
        <v xml:space="preserve"> </v>
      </c>
      <c r="AD61" s="22" t="str">
        <f>IF(AND(B61="javelin 400", AND(E61='club records'!$F$31, F61&gt;='club records'!$G$31)), "CR", " ")</f>
        <v xml:space="preserve"> </v>
      </c>
      <c r="AE61" s="22" t="str">
        <f>IF(AND(B61="javelin 500", OR(AND(E61='club records'!$F$32, F61&gt;='club records'!$G$32), AND(E61='club records'!$F$33, F61&gt;='club records'!$G$33))), "CR", " ")</f>
        <v xml:space="preserve"> </v>
      </c>
      <c r="AF61" s="22" t="str">
        <f>IF(AND(B61="javelin 600", OR(AND(E61='club records'!$F$34, F61&gt;='club records'!$G$34), AND(E61='club records'!$F$35, F61&gt;='club records'!$G$35))), "CR", " ")</f>
        <v xml:space="preserve"> </v>
      </c>
      <c r="AG61" s="22" t="str">
        <f>IF(AND(B61="shot 2.72", AND(E61='club records'!$F$36, F61&gt;='club records'!$G$36)), "CR", " ")</f>
        <v xml:space="preserve"> </v>
      </c>
      <c r="AH61" s="22" t="str">
        <f>IF(AND(B61="shot 3", OR(AND(E61='club records'!$F$37, F61&gt;='club records'!$G$37), AND(E61='club records'!$F$38, F61&gt;='club records'!$G$38))), "CR", " ")</f>
        <v xml:space="preserve"> </v>
      </c>
      <c r="AI61" s="22" t="str">
        <f>IF(AND(B61="shot 4", OR(AND(E61='club records'!$F$39, F61&gt;='club records'!$G$39), AND(E61='club records'!$F$40, F61&gt;='club records'!$G$40))), "CR", " ")</f>
        <v xml:space="preserve"> </v>
      </c>
      <c r="AJ61" s="22" t="str">
        <f>IF(AND(B61="70H", AND(E61='club records'!$J$6, F61&lt;='club records'!$K$6)), "CR", " ")</f>
        <v xml:space="preserve"> </v>
      </c>
      <c r="AK61" s="22" t="str">
        <f>IF(AND(B61="75H", AND(E61='club records'!$J$7, F61&lt;='club records'!$K$7)), "CR", " ")</f>
        <v xml:space="preserve"> </v>
      </c>
      <c r="AL61" s="22" t="str">
        <f>IF(AND(B61="80H", AND(E61='club records'!$J$8, F61&lt;='club records'!$K$8)), "CR", " ")</f>
        <v xml:space="preserve"> </v>
      </c>
      <c r="AM61" s="22" t="str">
        <f>IF(AND(B61="100H", OR(AND(E61='club records'!$J$9, F61&lt;='club records'!$K$9), AND(E61='club records'!$J$10, F61&lt;='club records'!$K$10))), "CR", " ")</f>
        <v xml:space="preserve"> </v>
      </c>
      <c r="AN61" s="22" t="str">
        <f>IF(AND(B61="300H", AND(E61='club records'!$J$11, F61&lt;='club records'!$K$11)), "CR", " ")</f>
        <v xml:space="preserve"> </v>
      </c>
      <c r="AO61" s="22" t="str">
        <f>IF(AND(B61="400H", OR(AND(E61='club records'!$J$12, F61&lt;='club records'!$K$12), AND(E61='club records'!$J$13, F61&lt;='club records'!$K$13), AND(E61='club records'!$J$14, F61&lt;='club records'!$K$14))), "CR", " ")</f>
        <v xml:space="preserve"> </v>
      </c>
      <c r="AP61" s="22" t="str">
        <f>IF(AND(B61="1500SC", OR(AND(E61='club records'!$J$15, F61&lt;='club records'!$K$15), AND(E61='club records'!$J$16, F61&lt;='club records'!$K$16))), "CR", " ")</f>
        <v xml:space="preserve"> </v>
      </c>
      <c r="AQ61" s="22" t="str">
        <f>IF(AND(B61="2000SC", OR(AND(E61='club records'!$J$18, F61&lt;='club records'!$K$18), AND(E61='club records'!$J$19, F61&lt;='club records'!$K$19))), "CR", " ")</f>
        <v xml:space="preserve"> </v>
      </c>
      <c r="AR61" s="22" t="str">
        <f>IF(AND(B61="3000SC", AND(E61='club records'!$J$21, F61&lt;='club records'!$K$21)), "CR", " ")</f>
        <v xml:space="preserve"> </v>
      </c>
      <c r="AS61" s="21" t="str">
        <f>IF(AND(B61="4x100", OR(AND(E61='club records'!$N$1, F61&lt;='club records'!$O$1), AND(E61='club records'!$N$2, F61&lt;='club records'!$O$2), AND(E61='club records'!$N$3, F61&lt;='club records'!$O$3), AND(E61='club records'!$N$4, F61&lt;='club records'!$O$4), AND(E61='club records'!$N$5, F61&lt;='club records'!$O$5))), "CR", " ")</f>
        <v xml:space="preserve"> </v>
      </c>
      <c r="AT61" s="21" t="str">
        <f>IF(AND(B61="4x200", OR(AND(E61='club records'!$N$6, F61&lt;='club records'!$O$6), AND(E61='club records'!$N$7, F61&lt;='club records'!$O$7), AND(E61='club records'!$N$8, F61&lt;='club records'!$O$8), AND(E61='club records'!$N$9, F61&lt;='club records'!$O$9), AND(E61='club records'!$N$10, F61&lt;='club records'!$O$10))), "CR", " ")</f>
        <v xml:space="preserve"> </v>
      </c>
      <c r="AU61" s="21" t="str">
        <f>IF(AND(B61="4x300", OR(AND(E61='club records'!$N$11, F61&lt;='club records'!$O$11), AND(E61='club records'!$N$12, F61&lt;='club records'!$O$12))), "CR", " ")</f>
        <v xml:space="preserve"> </v>
      </c>
      <c r="AV61" s="21" t="str">
        <f>IF(AND(B61="4x400", OR(AND(E61='club records'!$N$13, F61&lt;='club records'!$O$13), AND(E61='club records'!$N$14, F61&lt;='club records'!$O$14), AND(E61='club records'!$N$15, F61&lt;='club records'!$O$15))), "CR", " ")</f>
        <v xml:space="preserve"> </v>
      </c>
      <c r="AW61" s="21" t="str">
        <f>IF(AND(B61="3x800", OR(AND(E61='club records'!$N$16, F61&lt;='club records'!$O$16), AND(E61='club records'!$N$17, F61&lt;='club records'!$O$17), AND(E61='club records'!$N$18, F61&lt;='club records'!$O$18), AND(E61='club records'!$N$19, F61&lt;='club records'!$O$19))), "CR", " ")</f>
        <v xml:space="preserve"> </v>
      </c>
      <c r="AX61" s="21" t="str">
        <f>IF(AND(B61="pentathlon", OR(AND(E61='club records'!$N$21, F61&gt;='club records'!$O$21), AND(E61='club records'!$N$22, F61&gt;='club records'!$O$22), AND(E61='club records'!$N$23, F61&gt;='club records'!$O$23), AND(E61='club records'!$N$24, F61&gt;='club records'!$O$24), AND(E61='club records'!$N$25, F61&gt;='club records'!$O$25))), "CR", " ")</f>
        <v xml:space="preserve"> </v>
      </c>
      <c r="AY61" s="21" t="str">
        <f>IF(AND(B61="heptathlon", OR(AND(E61='club records'!$N$26, F61&gt;='club records'!$O$26), AND(E61='club records'!$N$27, F61&gt;='club records'!$O$27), AND(E61='club records'!$N$28, F61&gt;='club records'!$O$28), )), "CR", " ")</f>
        <v xml:space="preserve"> </v>
      </c>
    </row>
    <row r="62" spans="1:51" ht="15">
      <c r="A62" s="13" t="s">
        <v>43</v>
      </c>
      <c r="B62" s="2">
        <v>100</v>
      </c>
      <c r="C62" s="2" t="s">
        <v>138</v>
      </c>
      <c r="D62" s="2" t="s">
        <v>269</v>
      </c>
      <c r="E62" s="13" t="s">
        <v>43</v>
      </c>
      <c r="F62" s="14">
        <v>17.11</v>
      </c>
      <c r="G62" s="19">
        <v>39903</v>
      </c>
      <c r="H62" s="2" t="s">
        <v>252</v>
      </c>
      <c r="I62" s="2" t="s">
        <v>253</v>
      </c>
      <c r="J62" s="20" t="str">
        <f t="shared" si="3"/>
        <v/>
      </c>
      <c r="K62" s="21" t="str">
        <f>IF(AND(B62=100, OR(AND(E62='club records'!$B$6, F62&lt;='club records'!$C$6), AND(E62='club records'!$B$7, F62&lt;='club records'!$C$7), AND(E62='club records'!$B$8, F62&lt;='club records'!$C$8), AND(E62='club records'!$B$9, F62&lt;='club records'!$C$9), AND(E62='club records'!$B$10, F62&lt;='club records'!$C$10))),"CR"," ")</f>
        <v xml:space="preserve"> </v>
      </c>
      <c r="L62" s="21" t="str">
        <f>IF(AND(B62=200, OR(AND(E62='club records'!$B$11, F62&lt;='club records'!$C$11), AND(E62='club records'!$B$12, F62&lt;='club records'!$C$12), AND(E62='club records'!$B$13, F62&lt;='club records'!$C$13), AND(E62='club records'!$B$14, F62&lt;='club records'!$C$14), AND(E62='club records'!$B$15, F62&lt;='club records'!$C$15))),"CR"," ")</f>
        <v xml:space="preserve"> </v>
      </c>
      <c r="M62" s="21" t="str">
        <f>IF(AND(B62=300, OR(AND(E62='club records'!$B$16, F62&lt;='club records'!$C$16), AND(E62='club records'!$B$17, F62&lt;='club records'!$C$17))),"CR"," ")</f>
        <v xml:space="preserve"> </v>
      </c>
      <c r="N62" s="21" t="str">
        <f>IF(AND(B62=400, OR(AND(E62='club records'!$B$19, F62&lt;='club records'!$C$19), AND(E62='club records'!$B$20, F62&lt;='club records'!$C$20), AND(E62='club records'!$B$21, F62&lt;='club records'!$C$21))),"CR"," ")</f>
        <v xml:space="preserve"> </v>
      </c>
      <c r="O62" s="21" t="str">
        <f>IF(AND(B62=800, OR(AND(E62='club records'!$B$22, F62&lt;='club records'!$C$22), AND(E62='club records'!$B$23, F62&lt;='club records'!$C$23), AND(E62='club records'!$B$24, F62&lt;='club records'!$C$24), AND(E62='club records'!$B$25, F62&lt;='club records'!$C$25), AND(E62='club records'!$B$26, F62&lt;='club records'!$C$26))),"CR"," ")</f>
        <v xml:space="preserve"> </v>
      </c>
      <c r="P62" s="21" t="str">
        <f>IF(AND(B62=1200, AND(E62='club records'!$B$28, F62&lt;='club records'!$C$28)),"CR"," ")</f>
        <v xml:space="preserve"> </v>
      </c>
      <c r="Q62" s="21" t="str">
        <f>IF(AND(B62=1500, OR(AND(E62='club records'!$B$29, F62&lt;='club records'!$C$29), AND(E62='club records'!$B$30, F62&lt;='club records'!$C$30), AND(E62='club records'!$B$31, F62&lt;='club records'!$C$31), AND(E62='club records'!$B$32, F62&lt;='club records'!$C$32), AND(E62='club records'!$B$33, F62&lt;='club records'!$C$33))),"CR"," ")</f>
        <v xml:space="preserve"> </v>
      </c>
      <c r="R62" s="21" t="str">
        <f>IF(AND(B62="1M", AND(E62='club records'!$B$37,F62&lt;='club records'!$C$37)),"CR"," ")</f>
        <v xml:space="preserve"> </v>
      </c>
      <c r="S62" s="21" t="str">
        <f>IF(AND(B62=3000, OR(AND(E62='club records'!$B$39, F62&lt;='club records'!$C$39), AND(E62='club records'!$B$40, F62&lt;='club records'!$C$40), AND(E62='club records'!$B$41, F62&lt;='club records'!$C$41))),"CR"," ")</f>
        <v xml:space="preserve"> </v>
      </c>
      <c r="T62" s="21" t="str">
        <f>IF(AND(B62=5000, OR(AND(E62='club records'!$B$42, F62&lt;='club records'!$C$42), AND(E62='club records'!$B$43, F62&lt;='club records'!$C$43))),"CR"," ")</f>
        <v xml:space="preserve"> </v>
      </c>
      <c r="U62" s="21" t="str">
        <f>IF(AND(B62=10000, OR(AND(E62='club records'!$B$44, F62&lt;='club records'!$C$44), AND(E62='club records'!$B$45, F62&lt;='club records'!$C$45))),"CR"," ")</f>
        <v xml:space="preserve"> </v>
      </c>
      <c r="V62" s="22" t="str">
        <f>IF(AND(B62="high jump", OR(AND(E62='club records'!$F$1, F62&gt;='club records'!$G$1), AND(E62='club records'!$F$2, F62&gt;='club records'!$G$2), AND(E62='club records'!$F$3, F62&gt;='club records'!$G$3),AND(E62='club records'!$F$4, F62&gt;='club records'!$G$4), AND(E62='club records'!$F$5, F62&gt;='club records'!$G$5))), "CR", " ")</f>
        <v xml:space="preserve"> </v>
      </c>
      <c r="W62" s="22" t="str">
        <f>IF(AND(B62="long jump", OR(AND(E62='club records'!$F$6, F62&gt;='club records'!$G$6), AND(E62='club records'!$F$7, F62&gt;='club records'!$G$7), AND(E62='club records'!$F$8, F62&gt;='club records'!$G$8), AND(E62='club records'!$F$9, F62&gt;='club records'!$G$9), AND(E62='club records'!$F$10, F62&gt;='club records'!$G$10))), "CR", " ")</f>
        <v xml:space="preserve"> </v>
      </c>
      <c r="X62" s="22" t="str">
        <f>IF(AND(B62="triple jump", OR(AND(E62='club records'!$F$11, F62&gt;='club records'!$G$11), AND(E62='club records'!$F$12, F62&gt;='club records'!$G$12), AND(E62='club records'!$F$13, F62&gt;='club records'!$G$13), AND(E62='club records'!$F$14, F62&gt;='club records'!$G$14), AND(E62='club records'!$F$15, F62&gt;='club records'!$G$15))), "CR", " ")</f>
        <v xml:space="preserve"> </v>
      </c>
      <c r="Y62" s="22" t="str">
        <f>IF(AND(B62="pole vault", OR(AND(E62='club records'!$F$16, F62&gt;='club records'!$G$16), AND(E62='club records'!$F$17, F62&gt;='club records'!$G$17), AND(E62='club records'!$F$18, F62&gt;='club records'!$G$18), AND(E62='club records'!$F$19, F62&gt;='club records'!$G$19), AND(E62='club records'!$F$20, F62&gt;='club records'!$G$20))), "CR", " ")</f>
        <v xml:space="preserve"> </v>
      </c>
      <c r="Z62" s="22" t="str">
        <f>IF(AND(B62="discus 0.75", AND(E62='club records'!$F$21, F62&gt;='club records'!$G$21)), "CR", " ")</f>
        <v xml:space="preserve"> </v>
      </c>
      <c r="AA62" s="22" t="str">
        <f>IF(AND(B62="discus 1", OR(AND(E62='club records'!$F$22, F62&gt;='club records'!$G$22), AND(E62='club records'!$F$23, F62&gt;='club records'!$G$23), AND(E62='club records'!$F$24, F62&gt;='club records'!$G$24), AND(E62='club records'!$F$25, F62&gt;='club records'!$G$25))), "CR", " ")</f>
        <v xml:space="preserve"> </v>
      </c>
      <c r="AB62" s="22" t="str">
        <f>IF(AND(B62="hammer 3", OR(AND(E62='club records'!$F$26, F62&gt;='club records'!$G$26), AND(E62='club records'!$F$27, F62&gt;='club records'!$G$27), AND(E62='club records'!$F$28, F62&gt;='club records'!$G$28))), "CR", " ")</f>
        <v xml:space="preserve"> </v>
      </c>
      <c r="AC62" s="22" t="str">
        <f>IF(AND(B62="hammer 4", OR(AND(E62='club records'!$F$29, F62&gt;='club records'!$G$29), AND(E62='club records'!$F$30, F62&gt;='club records'!$G$30))), "CR", " ")</f>
        <v xml:space="preserve"> </v>
      </c>
      <c r="AD62" s="22" t="str">
        <f>IF(AND(B62="javelin 400", AND(E62='club records'!$F$31, F62&gt;='club records'!$G$31)), "CR", " ")</f>
        <v xml:space="preserve"> </v>
      </c>
      <c r="AE62" s="22" t="str">
        <f>IF(AND(B62="javelin 500", OR(AND(E62='club records'!$F$32, F62&gt;='club records'!$G$32), AND(E62='club records'!$F$33, F62&gt;='club records'!$G$33))), "CR", " ")</f>
        <v xml:space="preserve"> </v>
      </c>
      <c r="AF62" s="22" t="str">
        <f>IF(AND(B62="javelin 600", OR(AND(E62='club records'!$F$34, F62&gt;='club records'!$G$34), AND(E62='club records'!$F$35, F62&gt;='club records'!$G$35))), "CR", " ")</f>
        <v xml:space="preserve"> </v>
      </c>
      <c r="AG62" s="22" t="str">
        <f>IF(AND(B62="shot 2.72", AND(E62='club records'!$F$36, F62&gt;='club records'!$G$36)), "CR", " ")</f>
        <v xml:space="preserve"> </v>
      </c>
      <c r="AH62" s="22" t="str">
        <f>IF(AND(B62="shot 3", OR(AND(E62='club records'!$F$37, F62&gt;='club records'!$G$37), AND(E62='club records'!$F$38, F62&gt;='club records'!$G$38))), "CR", " ")</f>
        <v xml:space="preserve"> </v>
      </c>
      <c r="AI62" s="22" t="str">
        <f>IF(AND(B62="shot 4", OR(AND(E62='club records'!$F$39, F62&gt;='club records'!$G$39), AND(E62='club records'!$F$40, F62&gt;='club records'!$G$40))), "CR", " ")</f>
        <v xml:space="preserve"> </v>
      </c>
      <c r="AJ62" s="22" t="str">
        <f>IF(AND(B62="70H", AND(E62='club records'!$J$6, F62&lt;='club records'!$K$6)), "CR", " ")</f>
        <v xml:space="preserve"> </v>
      </c>
      <c r="AK62" s="22" t="str">
        <f>IF(AND(B62="75H", AND(E62='club records'!$J$7, F62&lt;='club records'!$K$7)), "CR", " ")</f>
        <v xml:space="preserve"> </v>
      </c>
      <c r="AL62" s="22" t="str">
        <f>IF(AND(B62="80H", AND(E62='club records'!$J$8, F62&lt;='club records'!$K$8)), "CR", " ")</f>
        <v xml:space="preserve"> </v>
      </c>
      <c r="AM62" s="22" t="str">
        <f>IF(AND(B62="100H", OR(AND(E62='club records'!$J$9, F62&lt;='club records'!$K$9), AND(E62='club records'!$J$10, F62&lt;='club records'!$K$10))), "CR", " ")</f>
        <v xml:space="preserve"> </v>
      </c>
      <c r="AN62" s="22" t="str">
        <f>IF(AND(B62="300H", AND(E62='club records'!$J$11, F62&lt;='club records'!$K$11)), "CR", " ")</f>
        <v xml:space="preserve"> </v>
      </c>
      <c r="AO62" s="22" t="str">
        <f>IF(AND(B62="400H", OR(AND(E62='club records'!$J$12, F62&lt;='club records'!$K$12), AND(E62='club records'!$J$13, F62&lt;='club records'!$K$13), AND(E62='club records'!$J$14, F62&lt;='club records'!$K$14))), "CR", " ")</f>
        <v xml:space="preserve"> </v>
      </c>
      <c r="AP62" s="22" t="str">
        <f>IF(AND(B62="1500SC", OR(AND(E62='club records'!$J$15, F62&lt;='club records'!$K$15), AND(E62='club records'!$J$16, F62&lt;='club records'!$K$16))), "CR", " ")</f>
        <v xml:space="preserve"> </v>
      </c>
      <c r="AQ62" s="22" t="str">
        <f>IF(AND(B62="2000SC", OR(AND(E62='club records'!$J$18, F62&lt;='club records'!$K$18), AND(E62='club records'!$J$19, F62&lt;='club records'!$K$19))), "CR", " ")</f>
        <v xml:space="preserve"> </v>
      </c>
      <c r="AR62" s="22" t="str">
        <f>IF(AND(B62="3000SC", AND(E62='club records'!$J$21, F62&lt;='club records'!$K$21)), "CR", " ")</f>
        <v xml:space="preserve"> </v>
      </c>
      <c r="AS62" s="21" t="str">
        <f>IF(AND(B62="4x100", OR(AND(E62='club records'!$N$1, F62&lt;='club records'!$O$1), AND(E62='club records'!$N$2, F62&lt;='club records'!$O$2), AND(E62='club records'!$N$3, F62&lt;='club records'!$O$3), AND(E62='club records'!$N$4, F62&lt;='club records'!$O$4), AND(E62='club records'!$N$5, F62&lt;='club records'!$O$5))), "CR", " ")</f>
        <v xml:space="preserve"> </v>
      </c>
      <c r="AT62" s="21" t="str">
        <f>IF(AND(B62="4x200", OR(AND(E62='club records'!$N$6, F62&lt;='club records'!$O$6), AND(E62='club records'!$N$7, F62&lt;='club records'!$O$7), AND(E62='club records'!$N$8, F62&lt;='club records'!$O$8), AND(E62='club records'!$N$9, F62&lt;='club records'!$O$9), AND(E62='club records'!$N$10, F62&lt;='club records'!$O$10))), "CR", " ")</f>
        <v xml:space="preserve"> </v>
      </c>
      <c r="AU62" s="21" t="str">
        <f>IF(AND(B62="4x300", OR(AND(E62='club records'!$N$11, F62&lt;='club records'!$O$11), AND(E62='club records'!$N$12, F62&lt;='club records'!$O$12))), "CR", " ")</f>
        <v xml:space="preserve"> </v>
      </c>
      <c r="AV62" s="21" t="str">
        <f>IF(AND(B62="4x400", OR(AND(E62='club records'!$N$13, F62&lt;='club records'!$O$13), AND(E62='club records'!$N$14, F62&lt;='club records'!$O$14), AND(E62='club records'!$N$15, F62&lt;='club records'!$O$15))), "CR", " ")</f>
        <v xml:space="preserve"> </v>
      </c>
      <c r="AW62" s="21" t="str">
        <f>IF(AND(B62="3x800", OR(AND(E62='club records'!$N$16, F62&lt;='club records'!$O$16), AND(E62='club records'!$N$17, F62&lt;='club records'!$O$17), AND(E62='club records'!$N$18, F62&lt;='club records'!$O$18), AND(E62='club records'!$N$19, F62&lt;='club records'!$O$19))), "CR", " ")</f>
        <v xml:space="preserve"> </v>
      </c>
      <c r="AX62" s="21" t="str">
        <f>IF(AND(B62="pentathlon", OR(AND(E62='club records'!$N$21, F62&gt;='club records'!$O$21), AND(E62='club records'!$N$22, F62&gt;='club records'!$O$22), AND(E62='club records'!$N$23, F62&gt;='club records'!$O$23), AND(E62='club records'!$N$24, F62&gt;='club records'!$O$24), AND(E62='club records'!$N$25, F62&gt;='club records'!$O$25))), "CR", " ")</f>
        <v xml:space="preserve"> </v>
      </c>
      <c r="AY62" s="21" t="str">
        <f>IF(AND(B62="heptathlon", OR(AND(E62='club records'!$N$26, F62&gt;='club records'!$O$26), AND(E62='club records'!$N$27, F62&gt;='club records'!$O$27), AND(E62='club records'!$N$28, F62&gt;='club records'!$O$28), )), "CR", " ")</f>
        <v xml:space="preserve"> </v>
      </c>
    </row>
    <row r="63" spans="1:51" ht="15">
      <c r="A63" s="13" t="s">
        <v>43</v>
      </c>
      <c r="B63" s="2">
        <v>100</v>
      </c>
      <c r="C63" s="2" t="s">
        <v>266</v>
      </c>
      <c r="D63" s="2" t="s">
        <v>267</v>
      </c>
      <c r="E63" s="13" t="s">
        <v>43</v>
      </c>
      <c r="F63" s="14">
        <v>18.39</v>
      </c>
      <c r="G63" s="19">
        <v>39903</v>
      </c>
      <c r="H63" s="2" t="s">
        <v>252</v>
      </c>
      <c r="I63" s="2" t="s">
        <v>253</v>
      </c>
      <c r="J63" s="20" t="str">
        <f t="shared" si="3"/>
        <v/>
      </c>
      <c r="K63" s="21" t="str">
        <f>IF(AND(B63=100, OR(AND(E63='club records'!$B$6, F63&lt;='club records'!$C$6), AND(E63='club records'!$B$7, F63&lt;='club records'!$C$7), AND(E63='club records'!$B$8, F63&lt;='club records'!$C$8), AND(E63='club records'!$B$9, F63&lt;='club records'!$C$9), AND(E63='club records'!$B$10, F63&lt;='club records'!$C$10))),"CR"," ")</f>
        <v xml:space="preserve"> </v>
      </c>
      <c r="L63" s="21" t="str">
        <f>IF(AND(B63=200, OR(AND(E63='club records'!$B$11, F63&lt;='club records'!$C$11), AND(E63='club records'!$B$12, F63&lt;='club records'!$C$12), AND(E63='club records'!$B$13, F63&lt;='club records'!$C$13), AND(E63='club records'!$B$14, F63&lt;='club records'!$C$14), AND(E63='club records'!$B$15, F63&lt;='club records'!$C$15))),"CR"," ")</f>
        <v xml:space="preserve"> </v>
      </c>
      <c r="M63" s="21" t="str">
        <f>IF(AND(B63=300, OR(AND(E63='club records'!$B$16, F63&lt;='club records'!$C$16), AND(E63='club records'!$B$17, F63&lt;='club records'!$C$17))),"CR"," ")</f>
        <v xml:space="preserve"> </v>
      </c>
      <c r="N63" s="21" t="str">
        <f>IF(AND(B63=400, OR(AND(E63='club records'!$B$19, F63&lt;='club records'!$C$19), AND(E63='club records'!$B$20, F63&lt;='club records'!$C$20), AND(E63='club records'!$B$21, F63&lt;='club records'!$C$21))),"CR"," ")</f>
        <v xml:space="preserve"> </v>
      </c>
      <c r="O63" s="21" t="str">
        <f>IF(AND(B63=800, OR(AND(E63='club records'!$B$22, F63&lt;='club records'!$C$22), AND(E63='club records'!$B$23, F63&lt;='club records'!$C$23), AND(E63='club records'!$B$24, F63&lt;='club records'!$C$24), AND(E63='club records'!$B$25, F63&lt;='club records'!$C$25), AND(E63='club records'!$B$26, F63&lt;='club records'!$C$26))),"CR"," ")</f>
        <v xml:space="preserve"> </v>
      </c>
      <c r="P63" s="21" t="str">
        <f>IF(AND(B63=1200, AND(E63='club records'!$B$28, F63&lt;='club records'!$C$28)),"CR"," ")</f>
        <v xml:space="preserve"> </v>
      </c>
      <c r="Q63" s="21" t="str">
        <f>IF(AND(B63=1500, OR(AND(E63='club records'!$B$29, F63&lt;='club records'!$C$29), AND(E63='club records'!$B$30, F63&lt;='club records'!$C$30), AND(E63='club records'!$B$31, F63&lt;='club records'!$C$31), AND(E63='club records'!$B$32, F63&lt;='club records'!$C$32), AND(E63='club records'!$B$33, F63&lt;='club records'!$C$33))),"CR"," ")</f>
        <v xml:space="preserve"> </v>
      </c>
      <c r="R63" s="21" t="str">
        <f>IF(AND(B63="1M", AND(E63='club records'!$B$37,F63&lt;='club records'!$C$37)),"CR"," ")</f>
        <v xml:space="preserve"> </v>
      </c>
      <c r="S63" s="21" t="str">
        <f>IF(AND(B63=3000, OR(AND(E63='club records'!$B$39, F63&lt;='club records'!$C$39), AND(E63='club records'!$B$40, F63&lt;='club records'!$C$40), AND(E63='club records'!$B$41, F63&lt;='club records'!$C$41))),"CR"," ")</f>
        <v xml:space="preserve"> </v>
      </c>
      <c r="T63" s="21" t="str">
        <f>IF(AND(B63=5000, OR(AND(E63='club records'!$B$42, F63&lt;='club records'!$C$42), AND(E63='club records'!$B$43, F63&lt;='club records'!$C$43))),"CR"," ")</f>
        <v xml:space="preserve"> </v>
      </c>
      <c r="U63" s="21" t="str">
        <f>IF(AND(B63=10000, OR(AND(E63='club records'!$B$44, F63&lt;='club records'!$C$44), AND(E63='club records'!$B$45, F63&lt;='club records'!$C$45))),"CR"," ")</f>
        <v xml:space="preserve"> </v>
      </c>
      <c r="V63" s="22" t="str">
        <f>IF(AND(B63="high jump", OR(AND(E63='club records'!$F$1, F63&gt;='club records'!$G$1), AND(E63='club records'!$F$2, F63&gt;='club records'!$G$2), AND(E63='club records'!$F$3, F63&gt;='club records'!$G$3),AND(E63='club records'!$F$4, F63&gt;='club records'!$G$4), AND(E63='club records'!$F$5, F63&gt;='club records'!$G$5))), "CR", " ")</f>
        <v xml:space="preserve"> </v>
      </c>
      <c r="W63" s="22" t="str">
        <f>IF(AND(B63="long jump", OR(AND(E63='club records'!$F$6, F63&gt;='club records'!$G$6), AND(E63='club records'!$F$7, F63&gt;='club records'!$G$7), AND(E63='club records'!$F$8, F63&gt;='club records'!$G$8), AND(E63='club records'!$F$9, F63&gt;='club records'!$G$9), AND(E63='club records'!$F$10, F63&gt;='club records'!$G$10))), "CR", " ")</f>
        <v xml:space="preserve"> </v>
      </c>
      <c r="X63" s="22" t="str">
        <f>IF(AND(B63="triple jump", OR(AND(E63='club records'!$F$11, F63&gt;='club records'!$G$11), AND(E63='club records'!$F$12, F63&gt;='club records'!$G$12), AND(E63='club records'!$F$13, F63&gt;='club records'!$G$13), AND(E63='club records'!$F$14, F63&gt;='club records'!$G$14), AND(E63='club records'!$F$15, F63&gt;='club records'!$G$15))), "CR", " ")</f>
        <v xml:space="preserve"> </v>
      </c>
      <c r="Y63" s="22" t="str">
        <f>IF(AND(B63="pole vault", OR(AND(E63='club records'!$F$16, F63&gt;='club records'!$G$16), AND(E63='club records'!$F$17, F63&gt;='club records'!$G$17), AND(E63='club records'!$F$18, F63&gt;='club records'!$G$18), AND(E63='club records'!$F$19, F63&gt;='club records'!$G$19), AND(E63='club records'!$F$20, F63&gt;='club records'!$G$20))), "CR", " ")</f>
        <v xml:space="preserve"> </v>
      </c>
      <c r="Z63" s="22" t="str">
        <f>IF(AND(B63="discus 0.75", AND(E63='club records'!$F$21, F63&gt;='club records'!$G$21)), "CR", " ")</f>
        <v xml:space="preserve"> </v>
      </c>
      <c r="AA63" s="22" t="str">
        <f>IF(AND(B63="discus 1", OR(AND(E63='club records'!$F$22, F63&gt;='club records'!$G$22), AND(E63='club records'!$F$23, F63&gt;='club records'!$G$23), AND(E63='club records'!$F$24, F63&gt;='club records'!$G$24), AND(E63='club records'!$F$25, F63&gt;='club records'!$G$25))), "CR", " ")</f>
        <v xml:space="preserve"> </v>
      </c>
      <c r="AB63" s="22" t="str">
        <f>IF(AND(B63="hammer 3", OR(AND(E63='club records'!$F$26, F63&gt;='club records'!$G$26), AND(E63='club records'!$F$27, F63&gt;='club records'!$G$27), AND(E63='club records'!$F$28, F63&gt;='club records'!$G$28))), "CR", " ")</f>
        <v xml:space="preserve"> </v>
      </c>
      <c r="AC63" s="22" t="str">
        <f>IF(AND(B63="hammer 4", OR(AND(E63='club records'!$F$29, F63&gt;='club records'!$G$29), AND(E63='club records'!$F$30, F63&gt;='club records'!$G$30))), "CR", " ")</f>
        <v xml:space="preserve"> </v>
      </c>
      <c r="AD63" s="22" t="str">
        <f>IF(AND(B63="javelin 400", AND(E63='club records'!$F$31, F63&gt;='club records'!$G$31)), "CR", " ")</f>
        <v xml:space="preserve"> </v>
      </c>
      <c r="AE63" s="22" t="str">
        <f>IF(AND(B63="javelin 500", OR(AND(E63='club records'!$F$32, F63&gt;='club records'!$G$32), AND(E63='club records'!$F$33, F63&gt;='club records'!$G$33))), "CR", " ")</f>
        <v xml:space="preserve"> </v>
      </c>
      <c r="AF63" s="22" t="str">
        <f>IF(AND(B63="javelin 600", OR(AND(E63='club records'!$F$34, F63&gt;='club records'!$G$34), AND(E63='club records'!$F$35, F63&gt;='club records'!$G$35))), "CR", " ")</f>
        <v xml:space="preserve"> </v>
      </c>
      <c r="AG63" s="22" t="str">
        <f>IF(AND(B63="shot 2.72", AND(E63='club records'!$F$36, F63&gt;='club records'!$G$36)), "CR", " ")</f>
        <v xml:space="preserve"> </v>
      </c>
      <c r="AH63" s="22" t="str">
        <f>IF(AND(B63="shot 3", OR(AND(E63='club records'!$F$37, F63&gt;='club records'!$G$37), AND(E63='club records'!$F$38, F63&gt;='club records'!$G$38))), "CR", " ")</f>
        <v xml:space="preserve"> </v>
      </c>
      <c r="AI63" s="22" t="str">
        <f>IF(AND(B63="shot 4", OR(AND(E63='club records'!$F$39, F63&gt;='club records'!$G$39), AND(E63='club records'!$F$40, F63&gt;='club records'!$G$40))), "CR", " ")</f>
        <v xml:space="preserve"> </v>
      </c>
      <c r="AJ63" s="22" t="str">
        <f>IF(AND(B63="70H", AND(E63='club records'!$J$6, F63&lt;='club records'!$K$6)), "CR", " ")</f>
        <v xml:space="preserve"> </v>
      </c>
      <c r="AK63" s="22" t="str">
        <f>IF(AND(B63="75H", AND(E63='club records'!$J$7, F63&lt;='club records'!$K$7)), "CR", " ")</f>
        <v xml:space="preserve"> </v>
      </c>
      <c r="AL63" s="22" t="str">
        <f>IF(AND(B63="80H", AND(E63='club records'!$J$8, F63&lt;='club records'!$K$8)), "CR", " ")</f>
        <v xml:space="preserve"> </v>
      </c>
      <c r="AM63" s="22" t="str">
        <f>IF(AND(B63="100H", OR(AND(E63='club records'!$J$9, F63&lt;='club records'!$K$9), AND(E63='club records'!$J$10, F63&lt;='club records'!$K$10))), "CR", " ")</f>
        <v xml:space="preserve"> </v>
      </c>
      <c r="AN63" s="22" t="str">
        <f>IF(AND(B63="300H", AND(E63='club records'!$J$11, F63&lt;='club records'!$K$11)), "CR", " ")</f>
        <v xml:space="preserve"> </v>
      </c>
      <c r="AO63" s="22" t="str">
        <f>IF(AND(B63="400H", OR(AND(E63='club records'!$J$12, F63&lt;='club records'!$K$12), AND(E63='club records'!$J$13, F63&lt;='club records'!$K$13), AND(E63='club records'!$J$14, F63&lt;='club records'!$K$14))), "CR", " ")</f>
        <v xml:space="preserve"> </v>
      </c>
      <c r="AP63" s="22" t="str">
        <f>IF(AND(B63="1500SC", OR(AND(E63='club records'!$J$15, F63&lt;='club records'!$K$15), AND(E63='club records'!$J$16, F63&lt;='club records'!$K$16))), "CR", " ")</f>
        <v xml:space="preserve"> </v>
      </c>
      <c r="AQ63" s="22" t="str">
        <f>IF(AND(B63="2000SC", OR(AND(E63='club records'!$J$18, F63&lt;='club records'!$K$18), AND(E63='club records'!$J$19, F63&lt;='club records'!$K$19))), "CR", " ")</f>
        <v xml:space="preserve"> </v>
      </c>
      <c r="AR63" s="22" t="str">
        <f>IF(AND(B63="3000SC", AND(E63='club records'!$J$21, F63&lt;='club records'!$K$21)), "CR", " ")</f>
        <v xml:space="preserve"> </v>
      </c>
      <c r="AS63" s="21" t="str">
        <f>IF(AND(B63="4x100", OR(AND(E63='club records'!$N$1, F63&lt;='club records'!$O$1), AND(E63='club records'!$N$2, F63&lt;='club records'!$O$2), AND(E63='club records'!$N$3, F63&lt;='club records'!$O$3), AND(E63='club records'!$N$4, F63&lt;='club records'!$O$4), AND(E63='club records'!$N$5, F63&lt;='club records'!$O$5))), "CR", " ")</f>
        <v xml:space="preserve"> </v>
      </c>
      <c r="AT63" s="21" t="str">
        <f>IF(AND(B63="4x200", OR(AND(E63='club records'!$N$6, F63&lt;='club records'!$O$6), AND(E63='club records'!$N$7, F63&lt;='club records'!$O$7), AND(E63='club records'!$N$8, F63&lt;='club records'!$O$8), AND(E63='club records'!$N$9, F63&lt;='club records'!$O$9), AND(E63='club records'!$N$10, F63&lt;='club records'!$O$10))), "CR", " ")</f>
        <v xml:space="preserve"> </v>
      </c>
      <c r="AU63" s="21" t="str">
        <f>IF(AND(B63="4x300", OR(AND(E63='club records'!$N$11, F63&lt;='club records'!$O$11), AND(E63='club records'!$N$12, F63&lt;='club records'!$O$12))), "CR", " ")</f>
        <v xml:space="preserve"> </v>
      </c>
      <c r="AV63" s="21" t="str">
        <f>IF(AND(B63="4x400", OR(AND(E63='club records'!$N$13, F63&lt;='club records'!$O$13), AND(E63='club records'!$N$14, F63&lt;='club records'!$O$14), AND(E63='club records'!$N$15, F63&lt;='club records'!$O$15))), "CR", " ")</f>
        <v xml:space="preserve"> </v>
      </c>
      <c r="AW63" s="21" t="str">
        <f>IF(AND(B63="3x800", OR(AND(E63='club records'!$N$16, F63&lt;='club records'!$O$16), AND(E63='club records'!$N$17, F63&lt;='club records'!$O$17), AND(E63='club records'!$N$18, F63&lt;='club records'!$O$18), AND(E63='club records'!$N$19, F63&lt;='club records'!$O$19))), "CR", " ")</f>
        <v xml:space="preserve"> </v>
      </c>
      <c r="AX63" s="21" t="str">
        <f>IF(AND(B63="pentathlon", OR(AND(E63='club records'!$N$21, F63&gt;='club records'!$O$21), AND(E63='club records'!$N$22, F63&gt;='club records'!$O$22), AND(E63='club records'!$N$23, F63&gt;='club records'!$O$23), AND(E63='club records'!$N$24, F63&gt;='club records'!$O$24), AND(E63='club records'!$N$25, F63&gt;='club records'!$O$25))), "CR", " ")</f>
        <v xml:space="preserve"> </v>
      </c>
      <c r="AY63" s="21" t="str">
        <f>IF(AND(B63="heptathlon", OR(AND(E63='club records'!$N$26, F63&gt;='club records'!$O$26), AND(E63='club records'!$N$27, F63&gt;='club records'!$O$27), AND(E63='club records'!$N$28, F63&gt;='club records'!$O$28), )), "CR", " ")</f>
        <v xml:space="preserve"> </v>
      </c>
    </row>
    <row r="64" spans="1:51" ht="15">
      <c r="A64" s="13" t="s">
        <v>43</v>
      </c>
      <c r="B64" s="2">
        <v>150</v>
      </c>
      <c r="C64" s="2" t="s">
        <v>520</v>
      </c>
      <c r="D64" s="2" t="s">
        <v>521</v>
      </c>
      <c r="E64" s="13" t="s">
        <v>40</v>
      </c>
      <c r="F64" s="14">
        <v>18.62</v>
      </c>
      <c r="G64" s="19">
        <v>43712</v>
      </c>
      <c r="H64" s="2" t="s">
        <v>297</v>
      </c>
      <c r="I64" s="2" t="s">
        <v>290</v>
      </c>
      <c r="J64" s="20" t="str">
        <f t="shared" si="3"/>
        <v/>
      </c>
      <c r="K64" s="21" t="str">
        <f>IF(AND(B64=100, OR(AND(E64='club records'!$B$6, F64&lt;='club records'!$C$6), AND(E64='club records'!$B$7, F64&lt;='club records'!$C$7), AND(E64='club records'!$B$8, F64&lt;='club records'!$C$8), AND(E64='club records'!$B$9, F64&lt;='club records'!$C$9), AND(E64='club records'!$B$10, F64&lt;='club records'!$C$10))),"CR"," ")</f>
        <v xml:space="preserve"> </v>
      </c>
      <c r="L64" s="21" t="str">
        <f>IF(AND(B64=200, OR(AND(E64='club records'!$B$11, F64&lt;='club records'!$C$11), AND(E64='club records'!$B$12, F64&lt;='club records'!$C$12), AND(E64='club records'!$B$13, F64&lt;='club records'!$C$13), AND(E64='club records'!$B$14, F64&lt;='club records'!$C$14), AND(E64='club records'!$B$15, F64&lt;='club records'!$C$15))),"CR"," ")</f>
        <v xml:space="preserve"> </v>
      </c>
      <c r="M64" s="21" t="str">
        <f>IF(AND(B64=300, OR(AND(E64='club records'!$B$16, F64&lt;='club records'!$C$16), AND(E64='club records'!$B$17, F64&lt;='club records'!$C$17))),"CR"," ")</f>
        <v xml:space="preserve"> </v>
      </c>
      <c r="N64" s="21" t="str">
        <f>IF(AND(B64=400, OR(AND(E64='club records'!$B$19, F64&lt;='club records'!$C$19), AND(E64='club records'!$B$20, F64&lt;='club records'!$C$20), AND(E64='club records'!$B$21, F64&lt;='club records'!$C$21))),"CR"," ")</f>
        <v xml:space="preserve"> </v>
      </c>
      <c r="O64" s="21" t="str">
        <f>IF(AND(B64=800, OR(AND(E64='club records'!$B$22, F64&lt;='club records'!$C$22), AND(E64='club records'!$B$23, F64&lt;='club records'!$C$23), AND(E64='club records'!$B$24, F64&lt;='club records'!$C$24), AND(E64='club records'!$B$25, F64&lt;='club records'!$C$25), AND(E64='club records'!$B$26, F64&lt;='club records'!$C$26))),"CR"," ")</f>
        <v xml:space="preserve"> </v>
      </c>
      <c r="P64" s="21" t="str">
        <f>IF(AND(B64=1200, AND(E64='club records'!$B$28, F64&lt;='club records'!$C$28)),"CR"," ")</f>
        <v xml:space="preserve"> </v>
      </c>
      <c r="Q64" s="21" t="str">
        <f>IF(AND(B64=1500, OR(AND(E64='club records'!$B$29, F64&lt;='club records'!$C$29), AND(E64='club records'!$B$30, F64&lt;='club records'!$C$30), AND(E64='club records'!$B$31, F64&lt;='club records'!$C$31), AND(E64='club records'!$B$32, F64&lt;='club records'!$C$32), AND(E64='club records'!$B$33, F64&lt;='club records'!$C$33))),"CR"," ")</f>
        <v xml:space="preserve"> </v>
      </c>
      <c r="R64" s="21" t="str">
        <f>IF(AND(B64="1M", AND(E64='club records'!$B$37,F64&lt;='club records'!$C$37)),"CR"," ")</f>
        <v xml:space="preserve"> </v>
      </c>
      <c r="S64" s="21" t="str">
        <f>IF(AND(B64=3000, OR(AND(E64='club records'!$B$39, F64&lt;='club records'!$C$39), AND(E64='club records'!$B$40, F64&lt;='club records'!$C$40), AND(E64='club records'!$B$41, F64&lt;='club records'!$C$41))),"CR"," ")</f>
        <v xml:space="preserve"> </v>
      </c>
      <c r="T64" s="21" t="str">
        <f>IF(AND(B64=5000, OR(AND(E64='club records'!$B$42, F64&lt;='club records'!$C$42), AND(E64='club records'!$B$43, F64&lt;='club records'!$C$43))),"CR"," ")</f>
        <v xml:space="preserve"> </v>
      </c>
      <c r="U64" s="21" t="str">
        <f>IF(AND(B64=10000, OR(AND(E64='club records'!$B$44, F64&lt;='club records'!$C$44), AND(E64='club records'!$B$45, F64&lt;='club records'!$C$45))),"CR"," ")</f>
        <v xml:space="preserve"> </v>
      </c>
      <c r="V64" s="22" t="str">
        <f>IF(AND(B64="high jump", OR(AND(E64='club records'!$F$1, F64&gt;='club records'!$G$1), AND(E64='club records'!$F$2, F64&gt;='club records'!$G$2), AND(E64='club records'!$F$3, F64&gt;='club records'!$G$3),AND(E64='club records'!$F$4, F64&gt;='club records'!$G$4), AND(E64='club records'!$F$5, F64&gt;='club records'!$G$5))), "CR", " ")</f>
        <v xml:space="preserve"> </v>
      </c>
      <c r="W64" s="22" t="str">
        <f>IF(AND(B64="long jump", OR(AND(E64='club records'!$F$6, F64&gt;='club records'!$G$6), AND(E64='club records'!$F$7, F64&gt;='club records'!$G$7), AND(E64='club records'!$F$8, F64&gt;='club records'!$G$8), AND(E64='club records'!$F$9, F64&gt;='club records'!$G$9), AND(E64='club records'!$F$10, F64&gt;='club records'!$G$10))), "CR", " ")</f>
        <v xml:space="preserve"> </v>
      </c>
      <c r="X64" s="22" t="str">
        <f>IF(AND(B64="triple jump", OR(AND(E64='club records'!$F$11, F64&gt;='club records'!$G$11), AND(E64='club records'!$F$12, F64&gt;='club records'!$G$12), AND(E64='club records'!$F$13, F64&gt;='club records'!$G$13), AND(E64='club records'!$F$14, F64&gt;='club records'!$G$14), AND(E64='club records'!$F$15, F64&gt;='club records'!$G$15))), "CR", " ")</f>
        <v xml:space="preserve"> </v>
      </c>
      <c r="Y64" s="22" t="str">
        <f>IF(AND(B64="pole vault", OR(AND(E64='club records'!$F$16, F64&gt;='club records'!$G$16), AND(E64='club records'!$F$17, F64&gt;='club records'!$G$17), AND(E64='club records'!$F$18, F64&gt;='club records'!$G$18), AND(E64='club records'!$F$19, F64&gt;='club records'!$G$19), AND(E64='club records'!$F$20, F64&gt;='club records'!$G$20))), "CR", " ")</f>
        <v xml:space="preserve"> </v>
      </c>
      <c r="Z64" s="22" t="str">
        <f>IF(AND(B64="discus 0.75", AND(E64='club records'!$F$21, F64&gt;='club records'!$G$21)), "CR", " ")</f>
        <v xml:space="preserve"> </v>
      </c>
      <c r="AA64" s="22" t="str">
        <f>IF(AND(B64="discus 1", OR(AND(E64='club records'!$F$22, F64&gt;='club records'!$G$22), AND(E64='club records'!$F$23, F64&gt;='club records'!$G$23), AND(E64='club records'!$F$24, F64&gt;='club records'!$G$24), AND(E64='club records'!$F$25, F64&gt;='club records'!$G$25))), "CR", " ")</f>
        <v xml:space="preserve"> </v>
      </c>
      <c r="AB64" s="22" t="str">
        <f>IF(AND(B64="hammer 3", OR(AND(E64='club records'!$F$26, F64&gt;='club records'!$G$26), AND(E64='club records'!$F$27, F64&gt;='club records'!$G$27), AND(E64='club records'!$F$28, F64&gt;='club records'!$G$28))), "CR", " ")</f>
        <v xml:space="preserve"> </v>
      </c>
      <c r="AC64" s="22" t="str">
        <f>IF(AND(B64="hammer 4", OR(AND(E64='club records'!$F$29, F64&gt;='club records'!$G$29), AND(E64='club records'!$F$30, F64&gt;='club records'!$G$30))), "CR", " ")</f>
        <v xml:space="preserve"> </v>
      </c>
      <c r="AD64" s="22" t="str">
        <f>IF(AND(B64="javelin 400", AND(E64='club records'!$F$31, F64&gt;='club records'!$G$31)), "CR", " ")</f>
        <v xml:space="preserve"> </v>
      </c>
      <c r="AE64" s="22" t="str">
        <f>IF(AND(B64="javelin 500", OR(AND(E64='club records'!$F$32, F64&gt;='club records'!$G$32), AND(E64='club records'!$F$33, F64&gt;='club records'!$G$33))), "CR", " ")</f>
        <v xml:space="preserve"> </v>
      </c>
      <c r="AF64" s="22" t="str">
        <f>IF(AND(B64="javelin 600", OR(AND(E64='club records'!$F$34, F64&gt;='club records'!$G$34), AND(E64='club records'!$F$35, F64&gt;='club records'!$G$35))), "CR", " ")</f>
        <v xml:space="preserve"> </v>
      </c>
      <c r="AG64" s="22" t="str">
        <f>IF(AND(B64="shot 2.72", AND(E64='club records'!$F$36, F64&gt;='club records'!$G$36)), "CR", " ")</f>
        <v xml:space="preserve"> </v>
      </c>
      <c r="AH64" s="22" t="str">
        <f>IF(AND(B64="shot 3", OR(AND(E64='club records'!$F$37, F64&gt;='club records'!$G$37), AND(E64='club records'!$F$38, F64&gt;='club records'!$G$38))), "CR", " ")</f>
        <v xml:space="preserve"> </v>
      </c>
      <c r="AI64" s="22" t="str">
        <f>IF(AND(B64="shot 4", OR(AND(E64='club records'!$F$39, F64&gt;='club records'!$G$39), AND(E64='club records'!$F$40, F64&gt;='club records'!$G$40))), "CR", " ")</f>
        <v xml:space="preserve"> </v>
      </c>
      <c r="AJ64" s="22" t="str">
        <f>IF(AND(B64="70H", AND(E64='club records'!$J$6, F64&lt;='club records'!$K$6)), "CR", " ")</f>
        <v xml:space="preserve"> </v>
      </c>
      <c r="AK64" s="22" t="str">
        <f>IF(AND(B64="75H", AND(E64='club records'!$J$7, F64&lt;='club records'!$K$7)), "CR", " ")</f>
        <v xml:space="preserve"> </v>
      </c>
      <c r="AL64" s="22" t="str">
        <f>IF(AND(B64="80H", AND(E64='club records'!$J$8, F64&lt;='club records'!$K$8)), "CR", " ")</f>
        <v xml:space="preserve"> </v>
      </c>
      <c r="AM64" s="22" t="str">
        <f>IF(AND(B64="100H", OR(AND(E64='club records'!$J$9, F64&lt;='club records'!$K$9), AND(E64='club records'!$J$10, F64&lt;='club records'!$K$10))), "CR", " ")</f>
        <v xml:space="preserve"> </v>
      </c>
      <c r="AN64" s="22" t="str">
        <f>IF(AND(B64="300H", AND(E64='club records'!$J$11, F64&lt;='club records'!$K$11)), "CR", " ")</f>
        <v xml:space="preserve"> </v>
      </c>
      <c r="AO64" s="22" t="str">
        <f>IF(AND(B64="400H", OR(AND(E64='club records'!$J$12, F64&lt;='club records'!$K$12), AND(E64='club records'!$J$13, F64&lt;='club records'!$K$13), AND(E64='club records'!$J$14, F64&lt;='club records'!$K$14))), "CR", " ")</f>
        <v xml:space="preserve"> </v>
      </c>
      <c r="AP64" s="22" t="str">
        <f>IF(AND(B64="1500SC", OR(AND(E64='club records'!$J$15, F64&lt;='club records'!$K$15), AND(E64='club records'!$J$16, F64&lt;='club records'!$K$16))), "CR", " ")</f>
        <v xml:space="preserve"> </v>
      </c>
      <c r="AQ64" s="22" t="str">
        <f>IF(AND(B64="2000SC", OR(AND(E64='club records'!$J$18, F64&lt;='club records'!$K$18), AND(E64='club records'!$J$19, F64&lt;='club records'!$K$19))), "CR", " ")</f>
        <v xml:space="preserve"> </v>
      </c>
      <c r="AR64" s="22" t="str">
        <f>IF(AND(B64="3000SC", AND(E64='club records'!$J$21, F64&lt;='club records'!$K$21)), "CR", " ")</f>
        <v xml:space="preserve"> </v>
      </c>
      <c r="AS64" s="21" t="str">
        <f>IF(AND(B64="4x100", OR(AND(E64='club records'!$N$1, F64&lt;='club records'!$O$1), AND(E64='club records'!$N$2, F64&lt;='club records'!$O$2), AND(E64='club records'!$N$3, F64&lt;='club records'!$O$3), AND(E64='club records'!$N$4, F64&lt;='club records'!$O$4), AND(E64='club records'!$N$5, F64&lt;='club records'!$O$5))), "CR", " ")</f>
        <v xml:space="preserve"> </v>
      </c>
      <c r="AT64" s="21" t="str">
        <f>IF(AND(B64="4x200", OR(AND(E64='club records'!$N$6, F64&lt;='club records'!$O$6), AND(E64='club records'!$N$7, F64&lt;='club records'!$O$7), AND(E64='club records'!$N$8, F64&lt;='club records'!$O$8), AND(E64='club records'!$N$9, F64&lt;='club records'!$O$9), AND(E64='club records'!$N$10, F64&lt;='club records'!$O$10))), "CR", " ")</f>
        <v xml:space="preserve"> </v>
      </c>
      <c r="AU64" s="21" t="str">
        <f>IF(AND(B64="4x300", OR(AND(E64='club records'!$N$11, F64&lt;='club records'!$O$11), AND(E64='club records'!$N$12, F64&lt;='club records'!$O$12))), "CR", " ")</f>
        <v xml:space="preserve"> </v>
      </c>
      <c r="AV64" s="21" t="str">
        <f>IF(AND(B64="4x400", OR(AND(E64='club records'!$N$13, F64&lt;='club records'!$O$13), AND(E64='club records'!$N$14, F64&lt;='club records'!$O$14), AND(E64='club records'!$N$15, F64&lt;='club records'!$O$15))), "CR", " ")</f>
        <v xml:space="preserve"> </v>
      </c>
      <c r="AW64" s="21" t="str">
        <f>IF(AND(B64="3x800", OR(AND(E64='club records'!$N$16, F64&lt;='club records'!$O$16), AND(E64='club records'!$N$17, F64&lt;='club records'!$O$17), AND(E64='club records'!$N$18, F64&lt;='club records'!$O$18), AND(E64='club records'!$N$19, F64&lt;='club records'!$O$19))), "CR", " ")</f>
        <v xml:space="preserve"> </v>
      </c>
      <c r="AX64" s="21" t="str">
        <f>IF(AND(B64="pentathlon", OR(AND(E64='club records'!$N$21, F64&gt;='club records'!$O$21), AND(E64='club records'!$N$22, F64&gt;='club records'!$O$22), AND(E64='club records'!$N$23, F64&gt;='club records'!$O$23), AND(E64='club records'!$N$24, F64&gt;='club records'!$O$24), AND(E64='club records'!$N$25, F64&gt;='club records'!$O$25))), "CR", " ")</f>
        <v xml:space="preserve"> </v>
      </c>
      <c r="AY64" s="21" t="str">
        <f>IF(AND(B64="heptathlon", OR(AND(E64='club records'!$N$26, F64&gt;='club records'!$O$26), AND(E64='club records'!$N$27, F64&gt;='club records'!$O$27), AND(E64='club records'!$N$28, F64&gt;='club records'!$O$28), )), "CR", " ")</f>
        <v xml:space="preserve"> </v>
      </c>
    </row>
    <row r="65" spans="1:51" ht="15">
      <c r="A65" s="13" t="s">
        <v>43</v>
      </c>
      <c r="B65" s="2">
        <v>150</v>
      </c>
      <c r="C65" s="2" t="s">
        <v>14</v>
      </c>
      <c r="D65" s="2" t="s">
        <v>24</v>
      </c>
      <c r="E65" s="13" t="s">
        <v>43</v>
      </c>
      <c r="F65" s="14">
        <v>20.51</v>
      </c>
      <c r="G65" s="19">
        <v>43681</v>
      </c>
      <c r="H65" s="2" t="s">
        <v>297</v>
      </c>
      <c r="I65" s="2" t="s">
        <v>474</v>
      </c>
      <c r="J65" s="20" t="str">
        <f t="shared" si="3"/>
        <v/>
      </c>
      <c r="K65" s="21" t="str">
        <f>IF(AND(B65=100, OR(AND(E65='club records'!$B$6, F65&lt;='club records'!$C$6), AND(E65='club records'!$B$7, F65&lt;='club records'!$C$7), AND(E65='club records'!$B$8, F65&lt;='club records'!$C$8), AND(E65='club records'!$B$9, F65&lt;='club records'!$C$9), AND(E65='club records'!$B$10, F65&lt;='club records'!$C$10))),"CR"," ")</f>
        <v xml:space="preserve"> </v>
      </c>
      <c r="L65" s="21" t="str">
        <f>IF(AND(B65=200, OR(AND(E65='club records'!$B$11, F65&lt;='club records'!$C$11), AND(E65='club records'!$B$12, F65&lt;='club records'!$C$12), AND(E65='club records'!$B$13, F65&lt;='club records'!$C$13), AND(E65='club records'!$B$14, F65&lt;='club records'!$C$14), AND(E65='club records'!$B$15, F65&lt;='club records'!$C$15))),"CR"," ")</f>
        <v xml:space="preserve"> </v>
      </c>
      <c r="M65" s="21" t="str">
        <f>IF(AND(B65=300, OR(AND(E65='club records'!$B$16, F65&lt;='club records'!$C$16), AND(E65='club records'!$B$17, F65&lt;='club records'!$C$17))),"CR"," ")</f>
        <v xml:space="preserve"> </v>
      </c>
      <c r="N65" s="21" t="str">
        <f>IF(AND(B65=400, OR(AND(E65='club records'!$B$19, F65&lt;='club records'!$C$19), AND(E65='club records'!$B$20, F65&lt;='club records'!$C$20), AND(E65='club records'!$B$21, F65&lt;='club records'!$C$21))),"CR"," ")</f>
        <v xml:space="preserve"> </v>
      </c>
      <c r="O65" s="21" t="str">
        <f>IF(AND(B65=800, OR(AND(E65='club records'!$B$22, F65&lt;='club records'!$C$22), AND(E65='club records'!$B$23, F65&lt;='club records'!$C$23), AND(E65='club records'!$B$24, F65&lt;='club records'!$C$24), AND(E65='club records'!$B$25, F65&lt;='club records'!$C$25), AND(E65='club records'!$B$26, F65&lt;='club records'!$C$26))),"CR"," ")</f>
        <v xml:space="preserve"> </v>
      </c>
      <c r="P65" s="21" t="str">
        <f>IF(AND(B65=1200, AND(E65='club records'!$B$28, F65&lt;='club records'!$C$28)),"CR"," ")</f>
        <v xml:space="preserve"> </v>
      </c>
      <c r="Q65" s="21" t="str">
        <f>IF(AND(B65=1500, OR(AND(E65='club records'!$B$29, F65&lt;='club records'!$C$29), AND(E65='club records'!$B$30, F65&lt;='club records'!$C$30), AND(E65='club records'!$B$31, F65&lt;='club records'!$C$31), AND(E65='club records'!$B$32, F65&lt;='club records'!$C$32), AND(E65='club records'!$B$33, F65&lt;='club records'!$C$33))),"CR"," ")</f>
        <v xml:space="preserve"> </v>
      </c>
      <c r="R65" s="21" t="str">
        <f>IF(AND(B65="1M", AND(E65='club records'!$B$37,F65&lt;='club records'!$C$37)),"CR"," ")</f>
        <v xml:space="preserve"> </v>
      </c>
      <c r="S65" s="21" t="str">
        <f>IF(AND(B65=3000, OR(AND(E65='club records'!$B$39, F65&lt;='club records'!$C$39), AND(E65='club records'!$B$40, F65&lt;='club records'!$C$40), AND(E65='club records'!$B$41, F65&lt;='club records'!$C$41))),"CR"," ")</f>
        <v xml:space="preserve"> </v>
      </c>
      <c r="T65" s="21" t="str">
        <f>IF(AND(B65=5000, OR(AND(E65='club records'!$B$42, F65&lt;='club records'!$C$42), AND(E65='club records'!$B$43, F65&lt;='club records'!$C$43))),"CR"," ")</f>
        <v xml:space="preserve"> </v>
      </c>
      <c r="U65" s="21" t="str">
        <f>IF(AND(B65=10000, OR(AND(E65='club records'!$B$44, F65&lt;='club records'!$C$44), AND(E65='club records'!$B$45, F65&lt;='club records'!$C$45))),"CR"," ")</f>
        <v xml:space="preserve"> </v>
      </c>
      <c r="V65" s="22" t="str">
        <f>IF(AND(B65="high jump", OR(AND(E65='club records'!$F$1, F65&gt;='club records'!$G$1), AND(E65='club records'!$F$2, F65&gt;='club records'!$G$2), AND(E65='club records'!$F$3, F65&gt;='club records'!$G$3),AND(E65='club records'!$F$4, F65&gt;='club records'!$G$4), AND(E65='club records'!$F$5, F65&gt;='club records'!$G$5))), "CR", " ")</f>
        <v xml:space="preserve"> </v>
      </c>
      <c r="W65" s="22" t="str">
        <f>IF(AND(B65="long jump", OR(AND(E65='club records'!$F$6, F65&gt;='club records'!$G$6), AND(E65='club records'!$F$7, F65&gt;='club records'!$G$7), AND(E65='club records'!$F$8, F65&gt;='club records'!$G$8), AND(E65='club records'!$F$9, F65&gt;='club records'!$G$9), AND(E65='club records'!$F$10, F65&gt;='club records'!$G$10))), "CR", " ")</f>
        <v xml:space="preserve"> </v>
      </c>
      <c r="X65" s="22" t="str">
        <f>IF(AND(B65="triple jump", OR(AND(E65='club records'!$F$11, F65&gt;='club records'!$G$11), AND(E65='club records'!$F$12, F65&gt;='club records'!$G$12), AND(E65='club records'!$F$13, F65&gt;='club records'!$G$13), AND(E65='club records'!$F$14, F65&gt;='club records'!$G$14), AND(E65='club records'!$F$15, F65&gt;='club records'!$G$15))), "CR", " ")</f>
        <v xml:space="preserve"> </v>
      </c>
      <c r="Y65" s="22" t="str">
        <f>IF(AND(B65="pole vault", OR(AND(E65='club records'!$F$16, F65&gt;='club records'!$G$16), AND(E65='club records'!$F$17, F65&gt;='club records'!$G$17), AND(E65='club records'!$F$18, F65&gt;='club records'!$G$18), AND(E65='club records'!$F$19, F65&gt;='club records'!$G$19), AND(E65='club records'!$F$20, F65&gt;='club records'!$G$20))), "CR", " ")</f>
        <v xml:space="preserve"> </v>
      </c>
      <c r="Z65" s="22" t="str">
        <f>IF(AND(B65="discus 0.75", AND(E65='club records'!$F$21, F65&gt;='club records'!$G$21)), "CR", " ")</f>
        <v xml:space="preserve"> </v>
      </c>
      <c r="AA65" s="22" t="str">
        <f>IF(AND(B65="discus 1", OR(AND(E65='club records'!$F$22, F65&gt;='club records'!$G$22), AND(E65='club records'!$F$23, F65&gt;='club records'!$G$23), AND(E65='club records'!$F$24, F65&gt;='club records'!$G$24), AND(E65='club records'!$F$25, F65&gt;='club records'!$G$25))), "CR", " ")</f>
        <v xml:space="preserve"> </v>
      </c>
      <c r="AB65" s="22" t="str">
        <f>IF(AND(B65="hammer 3", OR(AND(E65='club records'!$F$26, F65&gt;='club records'!$G$26), AND(E65='club records'!$F$27, F65&gt;='club records'!$G$27), AND(E65='club records'!$F$28, F65&gt;='club records'!$G$28))), "CR", " ")</f>
        <v xml:space="preserve"> </v>
      </c>
      <c r="AC65" s="22" t="str">
        <f>IF(AND(B65="hammer 4", OR(AND(E65='club records'!$F$29, F65&gt;='club records'!$G$29), AND(E65='club records'!$F$30, F65&gt;='club records'!$G$30))), "CR", " ")</f>
        <v xml:space="preserve"> </v>
      </c>
      <c r="AD65" s="22" t="str">
        <f>IF(AND(B65="javelin 400", AND(E65='club records'!$F$31, F65&gt;='club records'!$G$31)), "CR", " ")</f>
        <v xml:space="preserve"> </v>
      </c>
      <c r="AE65" s="22" t="str">
        <f>IF(AND(B65="javelin 500", OR(AND(E65='club records'!$F$32, F65&gt;='club records'!$G$32), AND(E65='club records'!$F$33, F65&gt;='club records'!$G$33))), "CR", " ")</f>
        <v xml:space="preserve"> </v>
      </c>
      <c r="AF65" s="22" t="str">
        <f>IF(AND(B65="javelin 600", OR(AND(E65='club records'!$F$34, F65&gt;='club records'!$G$34), AND(E65='club records'!$F$35, F65&gt;='club records'!$G$35))), "CR", " ")</f>
        <v xml:space="preserve"> </v>
      </c>
      <c r="AG65" s="22" t="str">
        <f>IF(AND(B65="shot 2.72", AND(E65='club records'!$F$36, F65&gt;='club records'!$G$36)), "CR", " ")</f>
        <v xml:space="preserve"> </v>
      </c>
      <c r="AH65" s="22" t="str">
        <f>IF(AND(B65="shot 3", OR(AND(E65='club records'!$F$37, F65&gt;='club records'!$G$37), AND(E65='club records'!$F$38, F65&gt;='club records'!$G$38))), "CR", " ")</f>
        <v xml:space="preserve"> </v>
      </c>
      <c r="AI65" s="22" t="str">
        <f>IF(AND(B65="shot 4", OR(AND(E65='club records'!$F$39, F65&gt;='club records'!$G$39), AND(E65='club records'!$F$40, F65&gt;='club records'!$G$40))), "CR", " ")</f>
        <v xml:space="preserve"> </v>
      </c>
      <c r="AJ65" s="22" t="str">
        <f>IF(AND(B65="70H", AND(E65='club records'!$J$6, F65&lt;='club records'!$K$6)), "CR", " ")</f>
        <v xml:space="preserve"> </v>
      </c>
      <c r="AK65" s="22" t="str">
        <f>IF(AND(B65="75H", AND(E65='club records'!$J$7, F65&lt;='club records'!$K$7)), "CR", " ")</f>
        <v xml:space="preserve"> </v>
      </c>
      <c r="AL65" s="22" t="str">
        <f>IF(AND(B65="80H", AND(E65='club records'!$J$8, F65&lt;='club records'!$K$8)), "CR", " ")</f>
        <v xml:space="preserve"> </v>
      </c>
      <c r="AM65" s="22" t="str">
        <f>IF(AND(B65="100H", OR(AND(E65='club records'!$J$9, F65&lt;='club records'!$K$9), AND(E65='club records'!$J$10, F65&lt;='club records'!$K$10))), "CR", " ")</f>
        <v xml:space="preserve"> </v>
      </c>
      <c r="AN65" s="22" t="str">
        <f>IF(AND(B65="300H", AND(E65='club records'!$J$11, F65&lt;='club records'!$K$11)), "CR", " ")</f>
        <v xml:space="preserve"> </v>
      </c>
      <c r="AO65" s="22" t="str">
        <f>IF(AND(B65="400H", OR(AND(E65='club records'!$J$12, F65&lt;='club records'!$K$12), AND(E65='club records'!$J$13, F65&lt;='club records'!$K$13), AND(E65='club records'!$J$14, F65&lt;='club records'!$K$14))), "CR", " ")</f>
        <v xml:space="preserve"> </v>
      </c>
      <c r="AP65" s="22" t="str">
        <f>IF(AND(B65="1500SC", OR(AND(E65='club records'!$J$15, F65&lt;='club records'!$K$15), AND(E65='club records'!$J$16, F65&lt;='club records'!$K$16))), "CR", " ")</f>
        <v xml:space="preserve"> </v>
      </c>
      <c r="AQ65" s="22" t="str">
        <f>IF(AND(B65="2000SC", OR(AND(E65='club records'!$J$18, F65&lt;='club records'!$K$18), AND(E65='club records'!$J$19, F65&lt;='club records'!$K$19))), "CR", " ")</f>
        <v xml:space="preserve"> </v>
      </c>
      <c r="AR65" s="22" t="str">
        <f>IF(AND(B65="3000SC", AND(E65='club records'!$J$21, F65&lt;='club records'!$K$21)), "CR", " ")</f>
        <v xml:space="preserve"> </v>
      </c>
      <c r="AS65" s="21" t="str">
        <f>IF(AND(B65="4x100", OR(AND(E65='club records'!$N$1, F65&lt;='club records'!$O$1), AND(E65='club records'!$N$2, F65&lt;='club records'!$O$2), AND(E65='club records'!$N$3, F65&lt;='club records'!$O$3), AND(E65='club records'!$N$4, F65&lt;='club records'!$O$4), AND(E65='club records'!$N$5, F65&lt;='club records'!$O$5))), "CR", " ")</f>
        <v xml:space="preserve"> </v>
      </c>
      <c r="AT65" s="21" t="str">
        <f>IF(AND(B65="4x200", OR(AND(E65='club records'!$N$6, F65&lt;='club records'!$O$6), AND(E65='club records'!$N$7, F65&lt;='club records'!$O$7), AND(E65='club records'!$N$8, F65&lt;='club records'!$O$8), AND(E65='club records'!$N$9, F65&lt;='club records'!$O$9), AND(E65='club records'!$N$10, F65&lt;='club records'!$O$10))), "CR", " ")</f>
        <v xml:space="preserve"> </v>
      </c>
      <c r="AU65" s="21" t="str">
        <f>IF(AND(B65="4x300", OR(AND(E65='club records'!$N$11, F65&lt;='club records'!$O$11), AND(E65='club records'!$N$12, F65&lt;='club records'!$O$12))), "CR", " ")</f>
        <v xml:space="preserve"> </v>
      </c>
      <c r="AV65" s="21" t="str">
        <f>IF(AND(B65="4x400", OR(AND(E65='club records'!$N$13, F65&lt;='club records'!$O$13), AND(E65='club records'!$N$14, F65&lt;='club records'!$O$14), AND(E65='club records'!$N$15, F65&lt;='club records'!$O$15))), "CR", " ")</f>
        <v xml:space="preserve"> </v>
      </c>
      <c r="AW65" s="21" t="str">
        <f>IF(AND(B65="3x800", OR(AND(E65='club records'!$N$16, F65&lt;='club records'!$O$16), AND(E65='club records'!$N$17, F65&lt;='club records'!$O$17), AND(E65='club records'!$N$18, F65&lt;='club records'!$O$18), AND(E65='club records'!$N$19, F65&lt;='club records'!$O$19))), "CR", " ")</f>
        <v xml:space="preserve"> </v>
      </c>
      <c r="AX65" s="21" t="str">
        <f>IF(AND(B65="pentathlon", OR(AND(E65='club records'!$N$21, F65&gt;='club records'!$O$21), AND(E65='club records'!$N$22, F65&gt;='club records'!$O$22), AND(E65='club records'!$N$23, F65&gt;='club records'!$O$23), AND(E65='club records'!$N$24, F65&gt;='club records'!$O$24), AND(E65='club records'!$N$25, F65&gt;='club records'!$O$25))), "CR", " ")</f>
        <v xml:space="preserve"> </v>
      </c>
      <c r="AY65" s="21" t="str">
        <f>IF(AND(B65="heptathlon", OR(AND(E65='club records'!$N$26, F65&gt;='club records'!$O$26), AND(E65='club records'!$N$27, F65&gt;='club records'!$O$27), AND(E65='club records'!$N$28, F65&gt;='club records'!$O$28), )), "CR", " ")</f>
        <v xml:space="preserve"> </v>
      </c>
    </row>
    <row r="66" spans="1:51" ht="15">
      <c r="A66" s="13" t="s">
        <v>43</v>
      </c>
      <c r="B66" s="2">
        <v>150</v>
      </c>
      <c r="C66" s="2" t="s">
        <v>126</v>
      </c>
      <c r="D66" s="2" t="s">
        <v>127</v>
      </c>
      <c r="E66" s="13" t="s">
        <v>43</v>
      </c>
      <c r="F66" s="14">
        <v>21.02</v>
      </c>
      <c r="G66" s="19">
        <v>43604</v>
      </c>
      <c r="H66" s="2" t="s">
        <v>297</v>
      </c>
      <c r="I66" s="2" t="s">
        <v>334</v>
      </c>
      <c r="J66" s="20" t="str">
        <f t="shared" si="3"/>
        <v/>
      </c>
      <c r="K66" s="21" t="str">
        <f>IF(AND(B66=100, OR(AND(E66='club records'!$B$6, F66&lt;='club records'!$C$6), AND(E66='club records'!$B$7, F66&lt;='club records'!$C$7), AND(E66='club records'!$B$8, F66&lt;='club records'!$C$8), AND(E66='club records'!$B$9, F66&lt;='club records'!$C$9), AND(E66='club records'!$B$10, F66&lt;='club records'!$C$10))),"CR"," ")</f>
        <v xml:space="preserve"> </v>
      </c>
      <c r="L66" s="21" t="str">
        <f>IF(AND(B66=200, OR(AND(E66='club records'!$B$11, F66&lt;='club records'!$C$11), AND(E66='club records'!$B$12, F66&lt;='club records'!$C$12), AND(E66='club records'!$B$13, F66&lt;='club records'!$C$13), AND(E66='club records'!$B$14, F66&lt;='club records'!$C$14), AND(E66='club records'!$B$15, F66&lt;='club records'!$C$15))),"CR"," ")</f>
        <v xml:space="preserve"> </v>
      </c>
      <c r="M66" s="21" t="str">
        <f>IF(AND(B66=300, OR(AND(E66='club records'!$B$16, F66&lt;='club records'!$C$16), AND(E66='club records'!$B$17, F66&lt;='club records'!$C$17))),"CR"," ")</f>
        <v xml:space="preserve"> </v>
      </c>
      <c r="N66" s="21" t="str">
        <f>IF(AND(B66=400, OR(AND(E66='club records'!$B$19, F66&lt;='club records'!$C$19), AND(E66='club records'!$B$20, F66&lt;='club records'!$C$20), AND(E66='club records'!$B$21, F66&lt;='club records'!$C$21))),"CR"," ")</f>
        <v xml:space="preserve"> </v>
      </c>
      <c r="O66" s="21" t="str">
        <f>IF(AND(B66=800, OR(AND(E66='club records'!$B$22, F66&lt;='club records'!$C$22), AND(E66='club records'!$B$23, F66&lt;='club records'!$C$23), AND(E66='club records'!$B$24, F66&lt;='club records'!$C$24), AND(E66='club records'!$B$25, F66&lt;='club records'!$C$25), AND(E66='club records'!$B$26, F66&lt;='club records'!$C$26))),"CR"," ")</f>
        <v xml:space="preserve"> </v>
      </c>
      <c r="P66" s="21" t="str">
        <f>IF(AND(B66=1200, AND(E66='club records'!$B$28, F66&lt;='club records'!$C$28)),"CR"," ")</f>
        <v xml:space="preserve"> </v>
      </c>
      <c r="Q66" s="21" t="str">
        <f>IF(AND(B66=1500, OR(AND(E66='club records'!$B$29, F66&lt;='club records'!$C$29), AND(E66='club records'!$B$30, F66&lt;='club records'!$C$30), AND(E66='club records'!$B$31, F66&lt;='club records'!$C$31), AND(E66='club records'!$B$32, F66&lt;='club records'!$C$32), AND(E66='club records'!$B$33, F66&lt;='club records'!$C$33))),"CR"," ")</f>
        <v xml:space="preserve"> </v>
      </c>
      <c r="R66" s="21" t="str">
        <f>IF(AND(B66="1M", AND(E66='club records'!$B$37,F66&lt;='club records'!$C$37)),"CR"," ")</f>
        <v xml:space="preserve"> </v>
      </c>
      <c r="S66" s="21" t="str">
        <f>IF(AND(B66=3000, OR(AND(E66='club records'!$B$39, F66&lt;='club records'!$C$39), AND(E66='club records'!$B$40, F66&lt;='club records'!$C$40), AND(E66='club records'!$B$41, F66&lt;='club records'!$C$41))),"CR"," ")</f>
        <v xml:space="preserve"> </v>
      </c>
      <c r="T66" s="21" t="str">
        <f>IF(AND(B66=5000, OR(AND(E66='club records'!$B$42, F66&lt;='club records'!$C$42), AND(E66='club records'!$B$43, F66&lt;='club records'!$C$43))),"CR"," ")</f>
        <v xml:space="preserve"> </v>
      </c>
      <c r="U66" s="21" t="str">
        <f>IF(AND(B66=10000, OR(AND(E66='club records'!$B$44, F66&lt;='club records'!$C$44), AND(E66='club records'!$B$45, F66&lt;='club records'!$C$45))),"CR"," ")</f>
        <v xml:space="preserve"> </v>
      </c>
      <c r="V66" s="22" t="str">
        <f>IF(AND(B66="high jump", OR(AND(E66='club records'!$F$1, F66&gt;='club records'!$G$1), AND(E66='club records'!$F$2, F66&gt;='club records'!$G$2), AND(E66='club records'!$F$3, F66&gt;='club records'!$G$3),AND(E66='club records'!$F$4, F66&gt;='club records'!$G$4), AND(E66='club records'!$F$5, F66&gt;='club records'!$G$5))), "CR", " ")</f>
        <v xml:space="preserve"> </v>
      </c>
      <c r="W66" s="22" t="str">
        <f>IF(AND(B66="long jump", OR(AND(E66='club records'!$F$6, F66&gt;='club records'!$G$6), AND(E66='club records'!$F$7, F66&gt;='club records'!$G$7), AND(E66='club records'!$F$8, F66&gt;='club records'!$G$8), AND(E66='club records'!$F$9, F66&gt;='club records'!$G$9), AND(E66='club records'!$F$10, F66&gt;='club records'!$G$10))), "CR", " ")</f>
        <v xml:space="preserve"> </v>
      </c>
      <c r="X66" s="22" t="str">
        <f>IF(AND(B66="triple jump", OR(AND(E66='club records'!$F$11, F66&gt;='club records'!$G$11), AND(E66='club records'!$F$12, F66&gt;='club records'!$G$12), AND(E66='club records'!$F$13, F66&gt;='club records'!$G$13), AND(E66='club records'!$F$14, F66&gt;='club records'!$G$14), AND(E66='club records'!$F$15, F66&gt;='club records'!$G$15))), "CR", " ")</f>
        <v xml:space="preserve"> </v>
      </c>
      <c r="Y66" s="22" t="str">
        <f>IF(AND(B66="pole vault", OR(AND(E66='club records'!$F$16, F66&gt;='club records'!$G$16), AND(E66='club records'!$F$17, F66&gt;='club records'!$G$17), AND(E66='club records'!$F$18, F66&gt;='club records'!$G$18), AND(E66='club records'!$F$19, F66&gt;='club records'!$G$19), AND(E66='club records'!$F$20, F66&gt;='club records'!$G$20))), "CR", " ")</f>
        <v xml:space="preserve"> </v>
      </c>
      <c r="Z66" s="22" t="str">
        <f>IF(AND(B66="discus 0.75", AND(E66='club records'!$F$21, F66&gt;='club records'!$G$21)), "CR", " ")</f>
        <v xml:space="preserve"> </v>
      </c>
      <c r="AA66" s="22" t="str">
        <f>IF(AND(B66="discus 1", OR(AND(E66='club records'!$F$22, F66&gt;='club records'!$G$22), AND(E66='club records'!$F$23, F66&gt;='club records'!$G$23), AND(E66='club records'!$F$24, F66&gt;='club records'!$G$24), AND(E66='club records'!$F$25, F66&gt;='club records'!$G$25))), "CR", " ")</f>
        <v xml:space="preserve"> </v>
      </c>
      <c r="AB66" s="22" t="str">
        <f>IF(AND(B66="hammer 3", OR(AND(E66='club records'!$F$26, F66&gt;='club records'!$G$26), AND(E66='club records'!$F$27, F66&gt;='club records'!$G$27), AND(E66='club records'!$F$28, F66&gt;='club records'!$G$28))), "CR", " ")</f>
        <v xml:space="preserve"> </v>
      </c>
      <c r="AC66" s="22" t="str">
        <f>IF(AND(B66="hammer 4", OR(AND(E66='club records'!$F$29, F66&gt;='club records'!$G$29), AND(E66='club records'!$F$30, F66&gt;='club records'!$G$30))), "CR", " ")</f>
        <v xml:space="preserve"> </v>
      </c>
      <c r="AD66" s="22" t="str">
        <f>IF(AND(B66="javelin 400", AND(E66='club records'!$F$31, F66&gt;='club records'!$G$31)), "CR", " ")</f>
        <v xml:space="preserve"> </v>
      </c>
      <c r="AE66" s="22" t="str">
        <f>IF(AND(B66="javelin 500", OR(AND(E66='club records'!$F$32, F66&gt;='club records'!$G$32), AND(E66='club records'!$F$33, F66&gt;='club records'!$G$33))), "CR", " ")</f>
        <v xml:space="preserve"> </v>
      </c>
      <c r="AF66" s="22" t="str">
        <f>IF(AND(B66="javelin 600", OR(AND(E66='club records'!$F$34, F66&gt;='club records'!$G$34), AND(E66='club records'!$F$35, F66&gt;='club records'!$G$35))), "CR", " ")</f>
        <v xml:space="preserve"> </v>
      </c>
      <c r="AG66" s="22" t="str">
        <f>IF(AND(B66="shot 2.72", AND(E66='club records'!$F$36, F66&gt;='club records'!$G$36)), "CR", " ")</f>
        <v xml:space="preserve"> </v>
      </c>
      <c r="AH66" s="22" t="str">
        <f>IF(AND(B66="shot 3", OR(AND(E66='club records'!$F$37, F66&gt;='club records'!$G$37), AND(E66='club records'!$F$38, F66&gt;='club records'!$G$38))), "CR", " ")</f>
        <v xml:space="preserve"> </v>
      </c>
      <c r="AI66" s="22" t="str">
        <f>IF(AND(B66="shot 4", OR(AND(E66='club records'!$F$39, F66&gt;='club records'!$G$39), AND(E66='club records'!$F$40, F66&gt;='club records'!$G$40))), "CR", " ")</f>
        <v xml:space="preserve"> </v>
      </c>
      <c r="AJ66" s="22" t="str">
        <f>IF(AND(B66="70H", AND(E66='club records'!$J$6, F66&lt;='club records'!$K$6)), "CR", " ")</f>
        <v xml:space="preserve"> </v>
      </c>
      <c r="AK66" s="22" t="str">
        <f>IF(AND(B66="75H", AND(E66='club records'!$J$7, F66&lt;='club records'!$K$7)), "CR", " ")</f>
        <v xml:space="preserve"> </v>
      </c>
      <c r="AL66" s="22" t="str">
        <f>IF(AND(B66="80H", AND(E66='club records'!$J$8, F66&lt;='club records'!$K$8)), "CR", " ")</f>
        <v xml:space="preserve"> </v>
      </c>
      <c r="AM66" s="22" t="str">
        <f>IF(AND(B66="100H", OR(AND(E66='club records'!$J$9, F66&lt;='club records'!$K$9), AND(E66='club records'!$J$10, F66&lt;='club records'!$K$10))), "CR", " ")</f>
        <v xml:space="preserve"> </v>
      </c>
      <c r="AN66" s="22" t="str">
        <f>IF(AND(B66="300H", AND(E66='club records'!$J$11, F66&lt;='club records'!$K$11)), "CR", " ")</f>
        <v xml:space="preserve"> </v>
      </c>
      <c r="AO66" s="22" t="str">
        <f>IF(AND(B66="400H", OR(AND(E66='club records'!$J$12, F66&lt;='club records'!$K$12), AND(E66='club records'!$J$13, F66&lt;='club records'!$K$13), AND(E66='club records'!$J$14, F66&lt;='club records'!$K$14))), "CR", " ")</f>
        <v xml:space="preserve"> </v>
      </c>
      <c r="AP66" s="22" t="str">
        <f>IF(AND(B66="1500SC", OR(AND(E66='club records'!$J$15, F66&lt;='club records'!$K$15), AND(E66='club records'!$J$16, F66&lt;='club records'!$K$16))), "CR", " ")</f>
        <v xml:space="preserve"> </v>
      </c>
      <c r="AQ66" s="22" t="str">
        <f>IF(AND(B66="2000SC", OR(AND(E66='club records'!$J$18, F66&lt;='club records'!$K$18), AND(E66='club records'!$J$19, F66&lt;='club records'!$K$19))), "CR", " ")</f>
        <v xml:space="preserve"> </v>
      </c>
      <c r="AR66" s="22" t="str">
        <f>IF(AND(B66="3000SC", AND(E66='club records'!$J$21, F66&lt;='club records'!$K$21)), "CR", " ")</f>
        <v xml:space="preserve"> </v>
      </c>
      <c r="AS66" s="21" t="str">
        <f>IF(AND(B66="4x100", OR(AND(E66='club records'!$N$1, F66&lt;='club records'!$O$1), AND(E66='club records'!$N$2, F66&lt;='club records'!$O$2), AND(E66='club records'!$N$3, F66&lt;='club records'!$O$3), AND(E66='club records'!$N$4, F66&lt;='club records'!$O$4), AND(E66='club records'!$N$5, F66&lt;='club records'!$O$5))), "CR", " ")</f>
        <v xml:space="preserve"> </v>
      </c>
      <c r="AT66" s="21" t="str">
        <f>IF(AND(B66="4x200", OR(AND(E66='club records'!$N$6, F66&lt;='club records'!$O$6), AND(E66='club records'!$N$7, F66&lt;='club records'!$O$7), AND(E66='club records'!$N$8, F66&lt;='club records'!$O$8), AND(E66='club records'!$N$9, F66&lt;='club records'!$O$9), AND(E66='club records'!$N$10, F66&lt;='club records'!$O$10))), "CR", " ")</f>
        <v xml:space="preserve"> </v>
      </c>
      <c r="AU66" s="21" t="str">
        <f>IF(AND(B66="4x300", OR(AND(E66='club records'!$N$11, F66&lt;='club records'!$O$11), AND(E66='club records'!$N$12, F66&lt;='club records'!$O$12))), "CR", " ")</f>
        <v xml:space="preserve"> </v>
      </c>
      <c r="AV66" s="21" t="str">
        <f>IF(AND(B66="4x400", OR(AND(E66='club records'!$N$13, F66&lt;='club records'!$O$13), AND(E66='club records'!$N$14, F66&lt;='club records'!$O$14), AND(E66='club records'!$N$15, F66&lt;='club records'!$O$15))), "CR", " ")</f>
        <v xml:space="preserve"> </v>
      </c>
      <c r="AW66" s="21" t="str">
        <f>IF(AND(B66="3x800", OR(AND(E66='club records'!$N$16, F66&lt;='club records'!$O$16), AND(E66='club records'!$N$17, F66&lt;='club records'!$O$17), AND(E66='club records'!$N$18, F66&lt;='club records'!$O$18), AND(E66='club records'!$N$19, F66&lt;='club records'!$O$19))), "CR", " ")</f>
        <v xml:space="preserve"> </v>
      </c>
      <c r="AX66" s="21" t="str">
        <f>IF(AND(B66="pentathlon", OR(AND(E66='club records'!$N$21, F66&gt;='club records'!$O$21), AND(E66='club records'!$N$22, F66&gt;='club records'!$O$22), AND(E66='club records'!$N$23, F66&gt;='club records'!$O$23), AND(E66='club records'!$N$24, F66&gt;='club records'!$O$24), AND(E66='club records'!$N$25, F66&gt;='club records'!$O$25))), "CR", " ")</f>
        <v xml:space="preserve"> </v>
      </c>
      <c r="AY66" s="21" t="str">
        <f>IF(AND(B66="heptathlon", OR(AND(E66='club records'!$N$26, F66&gt;='club records'!$O$26), AND(E66='club records'!$N$27, F66&gt;='club records'!$O$27), AND(E66='club records'!$N$28, F66&gt;='club records'!$O$28), )), "CR", " ")</f>
        <v xml:space="preserve"> </v>
      </c>
    </row>
    <row r="67" spans="1:51" ht="15">
      <c r="A67" s="13" t="s">
        <v>43</v>
      </c>
      <c r="B67" s="2">
        <v>150</v>
      </c>
      <c r="C67" s="2" t="s">
        <v>96</v>
      </c>
      <c r="D67" s="2" t="s">
        <v>6</v>
      </c>
      <c r="E67" s="13" t="s">
        <v>43</v>
      </c>
      <c r="F67" s="14">
        <v>21.6</v>
      </c>
      <c r="G67" s="19">
        <v>43582</v>
      </c>
      <c r="H67" s="2" t="s">
        <v>297</v>
      </c>
      <c r="I67" s="2" t="s">
        <v>304</v>
      </c>
      <c r="J67" s="20" t="str">
        <f t="shared" si="3"/>
        <v/>
      </c>
      <c r="K67" s="21" t="str">
        <f>IF(AND(B67=100, OR(AND(E67='club records'!$B$6, F67&lt;='club records'!$C$6), AND(E67='club records'!$B$7, F67&lt;='club records'!$C$7), AND(E67='club records'!$B$8, F67&lt;='club records'!$C$8), AND(E67='club records'!$B$9, F67&lt;='club records'!$C$9), AND(E67='club records'!$B$10, F67&lt;='club records'!$C$10))),"CR"," ")</f>
        <v xml:space="preserve"> </v>
      </c>
      <c r="L67" s="21" t="str">
        <f>IF(AND(B67=200, OR(AND(E67='club records'!$B$11, F67&lt;='club records'!$C$11), AND(E67='club records'!$B$12, F67&lt;='club records'!$C$12), AND(E67='club records'!$B$13, F67&lt;='club records'!$C$13), AND(E67='club records'!$B$14, F67&lt;='club records'!$C$14), AND(E67='club records'!$B$15, F67&lt;='club records'!$C$15))),"CR"," ")</f>
        <v xml:space="preserve"> </v>
      </c>
      <c r="M67" s="21" t="str">
        <f>IF(AND(B67=300, OR(AND(E67='club records'!$B$16, F67&lt;='club records'!$C$16), AND(E67='club records'!$B$17, F67&lt;='club records'!$C$17))),"CR"," ")</f>
        <v xml:space="preserve"> </v>
      </c>
      <c r="N67" s="21" t="str">
        <f>IF(AND(B67=400, OR(AND(E67='club records'!$B$19, F67&lt;='club records'!$C$19), AND(E67='club records'!$B$20, F67&lt;='club records'!$C$20), AND(E67='club records'!$B$21, F67&lt;='club records'!$C$21))),"CR"," ")</f>
        <v xml:space="preserve"> </v>
      </c>
      <c r="O67" s="21" t="str">
        <f>IF(AND(B67=800, OR(AND(E67='club records'!$B$22, F67&lt;='club records'!$C$22), AND(E67='club records'!$B$23, F67&lt;='club records'!$C$23), AND(E67='club records'!$B$24, F67&lt;='club records'!$C$24), AND(E67='club records'!$B$25, F67&lt;='club records'!$C$25), AND(E67='club records'!$B$26, F67&lt;='club records'!$C$26))),"CR"," ")</f>
        <v xml:space="preserve"> </v>
      </c>
      <c r="P67" s="21" t="str">
        <f>IF(AND(B67=1200, AND(E67='club records'!$B$28, F67&lt;='club records'!$C$28)),"CR"," ")</f>
        <v xml:space="preserve"> </v>
      </c>
      <c r="Q67" s="21" t="str">
        <f>IF(AND(B67=1500, OR(AND(E67='club records'!$B$29, F67&lt;='club records'!$C$29), AND(E67='club records'!$B$30, F67&lt;='club records'!$C$30), AND(E67='club records'!$B$31, F67&lt;='club records'!$C$31), AND(E67='club records'!$B$32, F67&lt;='club records'!$C$32), AND(E67='club records'!$B$33, F67&lt;='club records'!$C$33))),"CR"," ")</f>
        <v xml:space="preserve"> </v>
      </c>
      <c r="R67" s="21" t="str">
        <f>IF(AND(B67="1M", AND(E67='club records'!$B$37,F67&lt;='club records'!$C$37)),"CR"," ")</f>
        <v xml:space="preserve"> </v>
      </c>
      <c r="S67" s="21" t="str">
        <f>IF(AND(B67=3000, OR(AND(E67='club records'!$B$39, F67&lt;='club records'!$C$39), AND(E67='club records'!$B$40, F67&lt;='club records'!$C$40), AND(E67='club records'!$B$41, F67&lt;='club records'!$C$41))),"CR"," ")</f>
        <v xml:space="preserve"> </v>
      </c>
      <c r="T67" s="21" t="str">
        <f>IF(AND(B67=5000, OR(AND(E67='club records'!$B$42, F67&lt;='club records'!$C$42), AND(E67='club records'!$B$43, F67&lt;='club records'!$C$43))),"CR"," ")</f>
        <v xml:space="preserve"> </v>
      </c>
      <c r="U67" s="21" t="str">
        <f>IF(AND(B67=10000, OR(AND(E67='club records'!$B$44, F67&lt;='club records'!$C$44), AND(E67='club records'!$B$45, F67&lt;='club records'!$C$45))),"CR"," ")</f>
        <v xml:space="preserve"> </v>
      </c>
      <c r="V67" s="22" t="str">
        <f>IF(AND(B67="high jump", OR(AND(E67='club records'!$F$1, F67&gt;='club records'!$G$1), AND(E67='club records'!$F$2, F67&gt;='club records'!$G$2), AND(E67='club records'!$F$3, F67&gt;='club records'!$G$3),AND(E67='club records'!$F$4, F67&gt;='club records'!$G$4), AND(E67='club records'!$F$5, F67&gt;='club records'!$G$5))), "CR", " ")</f>
        <v xml:space="preserve"> </v>
      </c>
      <c r="W67" s="22" t="str">
        <f>IF(AND(B67="long jump", OR(AND(E67='club records'!$F$6, F67&gt;='club records'!$G$6), AND(E67='club records'!$F$7, F67&gt;='club records'!$G$7), AND(E67='club records'!$F$8, F67&gt;='club records'!$G$8), AND(E67='club records'!$F$9, F67&gt;='club records'!$G$9), AND(E67='club records'!$F$10, F67&gt;='club records'!$G$10))), "CR", " ")</f>
        <v xml:space="preserve"> </v>
      </c>
      <c r="X67" s="22" t="str">
        <f>IF(AND(B67="triple jump", OR(AND(E67='club records'!$F$11, F67&gt;='club records'!$G$11), AND(E67='club records'!$F$12, F67&gt;='club records'!$G$12), AND(E67='club records'!$F$13, F67&gt;='club records'!$G$13), AND(E67='club records'!$F$14, F67&gt;='club records'!$G$14), AND(E67='club records'!$F$15, F67&gt;='club records'!$G$15))), "CR", " ")</f>
        <v xml:space="preserve"> </v>
      </c>
      <c r="Y67" s="22" t="str">
        <f>IF(AND(B67="pole vault", OR(AND(E67='club records'!$F$16, F67&gt;='club records'!$G$16), AND(E67='club records'!$F$17, F67&gt;='club records'!$G$17), AND(E67='club records'!$F$18, F67&gt;='club records'!$G$18), AND(E67='club records'!$F$19, F67&gt;='club records'!$G$19), AND(E67='club records'!$F$20, F67&gt;='club records'!$G$20))), "CR", " ")</f>
        <v xml:space="preserve"> </v>
      </c>
      <c r="Z67" s="22" t="str">
        <f>IF(AND(B67="discus 0.75", AND(E67='club records'!$F$21, F67&gt;='club records'!$G$21)), "CR", " ")</f>
        <v xml:space="preserve"> </v>
      </c>
      <c r="AA67" s="22" t="str">
        <f>IF(AND(B67="discus 1", OR(AND(E67='club records'!$F$22, F67&gt;='club records'!$G$22), AND(E67='club records'!$F$23, F67&gt;='club records'!$G$23), AND(E67='club records'!$F$24, F67&gt;='club records'!$G$24), AND(E67='club records'!$F$25, F67&gt;='club records'!$G$25))), "CR", " ")</f>
        <v xml:space="preserve"> </v>
      </c>
      <c r="AB67" s="22" t="str">
        <f>IF(AND(B67="hammer 3", OR(AND(E67='club records'!$F$26, F67&gt;='club records'!$G$26), AND(E67='club records'!$F$27, F67&gt;='club records'!$G$27), AND(E67='club records'!$F$28, F67&gt;='club records'!$G$28))), "CR", " ")</f>
        <v xml:space="preserve"> </v>
      </c>
      <c r="AC67" s="22" t="str">
        <f>IF(AND(B67="hammer 4", OR(AND(E67='club records'!$F$29, F67&gt;='club records'!$G$29), AND(E67='club records'!$F$30, F67&gt;='club records'!$G$30))), "CR", " ")</f>
        <v xml:space="preserve"> </v>
      </c>
      <c r="AD67" s="22" t="str">
        <f>IF(AND(B67="javelin 400", AND(E67='club records'!$F$31, F67&gt;='club records'!$G$31)), "CR", " ")</f>
        <v xml:space="preserve"> </v>
      </c>
      <c r="AE67" s="22" t="str">
        <f>IF(AND(B67="javelin 500", OR(AND(E67='club records'!$F$32, F67&gt;='club records'!$G$32), AND(E67='club records'!$F$33, F67&gt;='club records'!$G$33))), "CR", " ")</f>
        <v xml:space="preserve"> </v>
      </c>
      <c r="AF67" s="22" t="str">
        <f>IF(AND(B67="javelin 600", OR(AND(E67='club records'!$F$34, F67&gt;='club records'!$G$34), AND(E67='club records'!$F$35, F67&gt;='club records'!$G$35))), "CR", " ")</f>
        <v xml:space="preserve"> </v>
      </c>
      <c r="AG67" s="22" t="str">
        <f>IF(AND(B67="shot 2.72", AND(E67='club records'!$F$36, F67&gt;='club records'!$G$36)), "CR", " ")</f>
        <v xml:space="preserve"> </v>
      </c>
      <c r="AH67" s="22" t="str">
        <f>IF(AND(B67="shot 3", OR(AND(E67='club records'!$F$37, F67&gt;='club records'!$G$37), AND(E67='club records'!$F$38, F67&gt;='club records'!$G$38))), "CR", " ")</f>
        <v xml:space="preserve"> </v>
      </c>
      <c r="AI67" s="22" t="str">
        <f>IF(AND(B67="shot 4", OR(AND(E67='club records'!$F$39, F67&gt;='club records'!$G$39), AND(E67='club records'!$F$40, F67&gt;='club records'!$G$40))), "CR", " ")</f>
        <v xml:space="preserve"> </v>
      </c>
      <c r="AJ67" s="22" t="str">
        <f>IF(AND(B67="70H", AND(E67='club records'!$J$6, F67&lt;='club records'!$K$6)), "CR", " ")</f>
        <v xml:space="preserve"> </v>
      </c>
      <c r="AK67" s="22" t="str">
        <f>IF(AND(B67="75H", AND(E67='club records'!$J$7, F67&lt;='club records'!$K$7)), "CR", " ")</f>
        <v xml:space="preserve"> </v>
      </c>
      <c r="AL67" s="22" t="str">
        <f>IF(AND(B67="80H", AND(E67='club records'!$J$8, F67&lt;='club records'!$K$8)), "CR", " ")</f>
        <v xml:space="preserve"> </v>
      </c>
      <c r="AM67" s="22" t="str">
        <f>IF(AND(B67="100H", OR(AND(E67='club records'!$J$9, F67&lt;='club records'!$K$9), AND(E67='club records'!$J$10, F67&lt;='club records'!$K$10))), "CR", " ")</f>
        <v xml:space="preserve"> </v>
      </c>
      <c r="AN67" s="22" t="str">
        <f>IF(AND(B67="300H", AND(E67='club records'!$J$11, F67&lt;='club records'!$K$11)), "CR", " ")</f>
        <v xml:space="preserve"> </v>
      </c>
      <c r="AO67" s="22" t="str">
        <f>IF(AND(B67="400H", OR(AND(E67='club records'!$J$12, F67&lt;='club records'!$K$12), AND(E67='club records'!$J$13, F67&lt;='club records'!$K$13), AND(E67='club records'!$J$14, F67&lt;='club records'!$K$14))), "CR", " ")</f>
        <v xml:space="preserve"> </v>
      </c>
      <c r="AP67" s="22" t="str">
        <f>IF(AND(B67="1500SC", OR(AND(E67='club records'!$J$15, F67&lt;='club records'!$K$15), AND(E67='club records'!$J$16, F67&lt;='club records'!$K$16))), "CR", " ")</f>
        <v xml:space="preserve"> </v>
      </c>
      <c r="AQ67" s="22" t="str">
        <f>IF(AND(B67="2000SC", OR(AND(E67='club records'!$J$18, F67&lt;='club records'!$K$18), AND(E67='club records'!$J$19, F67&lt;='club records'!$K$19))), "CR", " ")</f>
        <v xml:space="preserve"> </v>
      </c>
      <c r="AR67" s="22" t="str">
        <f>IF(AND(B67="3000SC", AND(E67='club records'!$J$21, F67&lt;='club records'!$K$21)), "CR", " ")</f>
        <v xml:space="preserve"> </v>
      </c>
      <c r="AS67" s="21" t="str">
        <f>IF(AND(B67="4x100", OR(AND(E67='club records'!$N$1, F67&lt;='club records'!$O$1), AND(E67='club records'!$N$2, F67&lt;='club records'!$O$2), AND(E67='club records'!$N$3, F67&lt;='club records'!$O$3), AND(E67='club records'!$N$4, F67&lt;='club records'!$O$4), AND(E67='club records'!$N$5, F67&lt;='club records'!$O$5))), "CR", " ")</f>
        <v xml:space="preserve"> </v>
      </c>
      <c r="AT67" s="21" t="str">
        <f>IF(AND(B67="4x200", OR(AND(E67='club records'!$N$6, F67&lt;='club records'!$O$6), AND(E67='club records'!$N$7, F67&lt;='club records'!$O$7), AND(E67='club records'!$N$8, F67&lt;='club records'!$O$8), AND(E67='club records'!$N$9, F67&lt;='club records'!$O$9), AND(E67='club records'!$N$10, F67&lt;='club records'!$O$10))), "CR", " ")</f>
        <v xml:space="preserve"> </v>
      </c>
      <c r="AU67" s="21" t="str">
        <f>IF(AND(B67="4x300", OR(AND(E67='club records'!$N$11, F67&lt;='club records'!$O$11), AND(E67='club records'!$N$12, F67&lt;='club records'!$O$12))), "CR", " ")</f>
        <v xml:space="preserve"> </v>
      </c>
      <c r="AV67" s="21" t="str">
        <f>IF(AND(B67="4x400", OR(AND(E67='club records'!$N$13, F67&lt;='club records'!$O$13), AND(E67='club records'!$N$14, F67&lt;='club records'!$O$14), AND(E67='club records'!$N$15, F67&lt;='club records'!$O$15))), "CR", " ")</f>
        <v xml:space="preserve"> </v>
      </c>
      <c r="AW67" s="21" t="str">
        <f>IF(AND(B67="3x800", OR(AND(E67='club records'!$N$16, F67&lt;='club records'!$O$16), AND(E67='club records'!$N$17, F67&lt;='club records'!$O$17), AND(E67='club records'!$N$18, F67&lt;='club records'!$O$18), AND(E67='club records'!$N$19, F67&lt;='club records'!$O$19))), "CR", " ")</f>
        <v xml:space="preserve"> </v>
      </c>
      <c r="AX67" s="21" t="str">
        <f>IF(AND(B67="pentathlon", OR(AND(E67='club records'!$N$21, F67&gt;='club records'!$O$21), AND(E67='club records'!$N$22, F67&gt;='club records'!$O$22), AND(E67='club records'!$N$23, F67&gt;='club records'!$O$23), AND(E67='club records'!$N$24, F67&gt;='club records'!$O$24), AND(E67='club records'!$N$25, F67&gt;='club records'!$O$25))), "CR", " ")</f>
        <v xml:space="preserve"> </v>
      </c>
      <c r="AY67" s="21" t="str">
        <f>IF(AND(B67="heptathlon", OR(AND(E67='club records'!$N$26, F67&gt;='club records'!$O$26), AND(E67='club records'!$N$27, F67&gt;='club records'!$O$27), AND(E67='club records'!$N$28, F67&gt;='club records'!$O$28), )), "CR", " ")</f>
        <v xml:space="preserve"> </v>
      </c>
    </row>
    <row r="68" spans="1:51" ht="15">
      <c r="A68" s="13" t="s">
        <v>43</v>
      </c>
      <c r="B68" s="2">
        <v>200</v>
      </c>
      <c r="C68" s="2" t="s">
        <v>14</v>
      </c>
      <c r="D68" s="2" t="s">
        <v>24</v>
      </c>
      <c r="E68" s="13" t="s">
        <v>43</v>
      </c>
      <c r="F68" s="14">
        <v>27.7</v>
      </c>
      <c r="G68" s="19">
        <v>43688</v>
      </c>
      <c r="H68" s="2" t="s">
        <v>297</v>
      </c>
      <c r="I68" s="2" t="s">
        <v>492</v>
      </c>
      <c r="J68" s="20" t="str">
        <f t="shared" si="3"/>
        <v/>
      </c>
      <c r="K68" s="21" t="str">
        <f>IF(AND(B68=100, OR(AND(E68='club records'!$B$6, F68&lt;='club records'!$C$6), AND(E68='club records'!$B$7, F68&lt;='club records'!$C$7), AND(E68='club records'!$B$8, F68&lt;='club records'!$C$8), AND(E68='club records'!$B$9, F68&lt;='club records'!$C$9), AND(E68='club records'!$B$10, F68&lt;='club records'!$C$10))),"CR"," ")</f>
        <v xml:space="preserve"> </v>
      </c>
      <c r="L68" s="21" t="str">
        <f>IF(AND(B68=200, OR(AND(E68='club records'!$B$11, F68&lt;='club records'!$C$11), AND(E68='club records'!$B$12, F68&lt;='club records'!$C$12), AND(E68='club records'!$B$13, F68&lt;='club records'!$C$13), AND(E68='club records'!$B$14, F68&lt;='club records'!$C$14), AND(E68='club records'!$B$15, F68&lt;='club records'!$C$15))),"CR"," ")</f>
        <v xml:space="preserve"> </v>
      </c>
      <c r="M68" s="21" t="str">
        <f>IF(AND(B68=300, OR(AND(E68='club records'!$B$16, F68&lt;='club records'!$C$16), AND(E68='club records'!$B$17, F68&lt;='club records'!$C$17))),"CR"," ")</f>
        <v xml:space="preserve"> </v>
      </c>
      <c r="N68" s="21" t="str">
        <f>IF(AND(B68=400, OR(AND(E68='club records'!$B$19, F68&lt;='club records'!$C$19), AND(E68='club records'!$B$20, F68&lt;='club records'!$C$20), AND(E68='club records'!$B$21, F68&lt;='club records'!$C$21))),"CR"," ")</f>
        <v xml:space="preserve"> </v>
      </c>
      <c r="O68" s="21" t="str">
        <f>IF(AND(B68=800, OR(AND(E68='club records'!$B$22, F68&lt;='club records'!$C$22), AND(E68='club records'!$B$23, F68&lt;='club records'!$C$23), AND(E68='club records'!$B$24, F68&lt;='club records'!$C$24), AND(E68='club records'!$B$25, F68&lt;='club records'!$C$25), AND(E68='club records'!$B$26, F68&lt;='club records'!$C$26))),"CR"," ")</f>
        <v xml:space="preserve"> </v>
      </c>
      <c r="P68" s="21" t="str">
        <f>IF(AND(B68=1200, AND(E68='club records'!$B$28, F68&lt;='club records'!$C$28)),"CR"," ")</f>
        <v xml:space="preserve"> </v>
      </c>
      <c r="Q68" s="21" t="str">
        <f>IF(AND(B68=1500, OR(AND(E68='club records'!$B$29, F68&lt;='club records'!$C$29), AND(E68='club records'!$B$30, F68&lt;='club records'!$C$30), AND(E68='club records'!$B$31, F68&lt;='club records'!$C$31), AND(E68='club records'!$B$32, F68&lt;='club records'!$C$32), AND(E68='club records'!$B$33, F68&lt;='club records'!$C$33))),"CR"," ")</f>
        <v xml:space="preserve"> </v>
      </c>
      <c r="R68" s="21" t="str">
        <f>IF(AND(B68="1M", AND(E68='club records'!$B$37,F68&lt;='club records'!$C$37)),"CR"," ")</f>
        <v xml:space="preserve"> </v>
      </c>
      <c r="S68" s="21" t="str">
        <f>IF(AND(B68=3000, OR(AND(E68='club records'!$B$39, F68&lt;='club records'!$C$39), AND(E68='club records'!$B$40, F68&lt;='club records'!$C$40), AND(E68='club records'!$B$41, F68&lt;='club records'!$C$41))),"CR"," ")</f>
        <v xml:space="preserve"> </v>
      </c>
      <c r="T68" s="21" t="str">
        <f>IF(AND(B68=5000, OR(AND(E68='club records'!$B$42, F68&lt;='club records'!$C$42), AND(E68='club records'!$B$43, F68&lt;='club records'!$C$43))),"CR"," ")</f>
        <v xml:space="preserve"> </v>
      </c>
      <c r="U68" s="21" t="str">
        <f>IF(AND(B68=10000, OR(AND(E68='club records'!$B$44, F68&lt;='club records'!$C$44), AND(E68='club records'!$B$45, F68&lt;='club records'!$C$45))),"CR"," ")</f>
        <v xml:space="preserve"> </v>
      </c>
      <c r="V68" s="22" t="str">
        <f>IF(AND(B68="high jump", OR(AND(E68='club records'!$F$1, F68&gt;='club records'!$G$1), AND(E68='club records'!$F$2, F68&gt;='club records'!$G$2), AND(E68='club records'!$F$3, F68&gt;='club records'!$G$3),AND(E68='club records'!$F$4, F68&gt;='club records'!$G$4), AND(E68='club records'!$F$5, F68&gt;='club records'!$G$5))), "CR", " ")</f>
        <v xml:space="preserve"> </v>
      </c>
      <c r="W68" s="22" t="str">
        <f>IF(AND(B68="long jump", OR(AND(E68='club records'!$F$6, F68&gt;='club records'!$G$6), AND(E68='club records'!$F$7, F68&gt;='club records'!$G$7), AND(E68='club records'!$F$8, F68&gt;='club records'!$G$8), AND(E68='club records'!$F$9, F68&gt;='club records'!$G$9), AND(E68='club records'!$F$10, F68&gt;='club records'!$G$10))), "CR", " ")</f>
        <v xml:space="preserve"> </v>
      </c>
      <c r="X68" s="22" t="str">
        <f>IF(AND(B68="triple jump", OR(AND(E68='club records'!$F$11, F68&gt;='club records'!$G$11), AND(E68='club records'!$F$12, F68&gt;='club records'!$G$12), AND(E68='club records'!$F$13, F68&gt;='club records'!$G$13), AND(E68='club records'!$F$14, F68&gt;='club records'!$G$14), AND(E68='club records'!$F$15, F68&gt;='club records'!$G$15))), "CR", " ")</f>
        <v xml:space="preserve"> </v>
      </c>
      <c r="Y68" s="22" t="str">
        <f>IF(AND(B68="pole vault", OR(AND(E68='club records'!$F$16, F68&gt;='club records'!$G$16), AND(E68='club records'!$F$17, F68&gt;='club records'!$G$17), AND(E68='club records'!$F$18, F68&gt;='club records'!$G$18), AND(E68='club records'!$F$19, F68&gt;='club records'!$G$19), AND(E68='club records'!$F$20, F68&gt;='club records'!$G$20))), "CR", " ")</f>
        <v xml:space="preserve"> </v>
      </c>
      <c r="Z68" s="22" t="str">
        <f>IF(AND(B68="discus 0.75", AND(E68='club records'!$F$21, F68&gt;='club records'!$G$21)), "CR", " ")</f>
        <v xml:space="preserve"> </v>
      </c>
      <c r="AA68" s="22" t="str">
        <f>IF(AND(B68="discus 1", OR(AND(E68='club records'!$F$22, F68&gt;='club records'!$G$22), AND(E68='club records'!$F$23, F68&gt;='club records'!$G$23), AND(E68='club records'!$F$24, F68&gt;='club records'!$G$24), AND(E68='club records'!$F$25, F68&gt;='club records'!$G$25))), "CR", " ")</f>
        <v xml:space="preserve"> </v>
      </c>
      <c r="AB68" s="22" t="str">
        <f>IF(AND(B68="hammer 3", OR(AND(E68='club records'!$F$26, F68&gt;='club records'!$G$26), AND(E68='club records'!$F$27, F68&gt;='club records'!$G$27), AND(E68='club records'!$F$28, F68&gt;='club records'!$G$28))), "CR", " ")</f>
        <v xml:space="preserve"> </v>
      </c>
      <c r="AC68" s="22" t="str">
        <f>IF(AND(B68="hammer 4", OR(AND(E68='club records'!$F$29, F68&gt;='club records'!$G$29), AND(E68='club records'!$F$30, F68&gt;='club records'!$G$30))), "CR", " ")</f>
        <v xml:space="preserve"> </v>
      </c>
      <c r="AD68" s="22" t="str">
        <f>IF(AND(B68="javelin 400", AND(E68='club records'!$F$31, F68&gt;='club records'!$G$31)), "CR", " ")</f>
        <v xml:space="preserve"> </v>
      </c>
      <c r="AE68" s="22" t="str">
        <f>IF(AND(B68="javelin 500", OR(AND(E68='club records'!$F$32, F68&gt;='club records'!$G$32), AND(E68='club records'!$F$33, F68&gt;='club records'!$G$33))), "CR", " ")</f>
        <v xml:space="preserve"> </v>
      </c>
      <c r="AF68" s="22" t="str">
        <f>IF(AND(B68="javelin 600", OR(AND(E68='club records'!$F$34, F68&gt;='club records'!$G$34), AND(E68='club records'!$F$35, F68&gt;='club records'!$G$35))), "CR", " ")</f>
        <v xml:space="preserve"> </v>
      </c>
      <c r="AG68" s="22" t="str">
        <f>IF(AND(B68="shot 2.72", AND(E68='club records'!$F$36, F68&gt;='club records'!$G$36)), "CR", " ")</f>
        <v xml:space="preserve"> </v>
      </c>
      <c r="AH68" s="22" t="str">
        <f>IF(AND(B68="shot 3", OR(AND(E68='club records'!$F$37, F68&gt;='club records'!$G$37), AND(E68='club records'!$F$38, F68&gt;='club records'!$G$38))), "CR", " ")</f>
        <v xml:space="preserve"> </v>
      </c>
      <c r="AI68" s="22" t="str">
        <f>IF(AND(B68="shot 4", OR(AND(E68='club records'!$F$39, F68&gt;='club records'!$G$39), AND(E68='club records'!$F$40, F68&gt;='club records'!$G$40))), "CR", " ")</f>
        <v xml:space="preserve"> </v>
      </c>
      <c r="AJ68" s="22" t="str">
        <f>IF(AND(B68="70H", AND(E68='club records'!$J$6, F68&lt;='club records'!$K$6)), "CR", " ")</f>
        <v xml:space="preserve"> </v>
      </c>
      <c r="AK68" s="22" t="str">
        <f>IF(AND(B68="75H", AND(E68='club records'!$J$7, F68&lt;='club records'!$K$7)), "CR", " ")</f>
        <v xml:space="preserve"> </v>
      </c>
      <c r="AL68" s="22" t="str">
        <f>IF(AND(B68="80H", AND(E68='club records'!$J$8, F68&lt;='club records'!$K$8)), "CR", " ")</f>
        <v xml:space="preserve"> </v>
      </c>
      <c r="AM68" s="22" t="str">
        <f>IF(AND(B68="100H", OR(AND(E68='club records'!$J$9, F68&lt;='club records'!$K$9), AND(E68='club records'!$J$10, F68&lt;='club records'!$K$10))), "CR", " ")</f>
        <v xml:space="preserve"> </v>
      </c>
      <c r="AN68" s="22" t="str">
        <f>IF(AND(B68="300H", AND(E68='club records'!$J$11, F68&lt;='club records'!$K$11)), "CR", " ")</f>
        <v xml:space="preserve"> </v>
      </c>
      <c r="AO68" s="22" t="str">
        <f>IF(AND(B68="400H", OR(AND(E68='club records'!$J$12, F68&lt;='club records'!$K$12), AND(E68='club records'!$J$13, F68&lt;='club records'!$K$13), AND(E68='club records'!$J$14, F68&lt;='club records'!$K$14))), "CR", " ")</f>
        <v xml:space="preserve"> </v>
      </c>
      <c r="AP68" s="22" t="str">
        <f>IF(AND(B68="1500SC", OR(AND(E68='club records'!$J$15, F68&lt;='club records'!$K$15), AND(E68='club records'!$J$16, F68&lt;='club records'!$K$16))), "CR", " ")</f>
        <v xml:space="preserve"> </v>
      </c>
      <c r="AQ68" s="22" t="str">
        <f>IF(AND(B68="2000SC", OR(AND(E68='club records'!$J$18, F68&lt;='club records'!$K$18), AND(E68='club records'!$J$19, F68&lt;='club records'!$K$19))), "CR", " ")</f>
        <v xml:space="preserve"> </v>
      </c>
      <c r="AR68" s="22" t="str">
        <f>IF(AND(B68="3000SC", AND(E68='club records'!$J$21, F68&lt;='club records'!$K$21)), "CR", " ")</f>
        <v xml:space="preserve"> </v>
      </c>
      <c r="AS68" s="21" t="str">
        <f>IF(AND(B68="4x100", OR(AND(E68='club records'!$N$1, F68&lt;='club records'!$O$1), AND(E68='club records'!$N$2, F68&lt;='club records'!$O$2), AND(E68='club records'!$N$3, F68&lt;='club records'!$O$3), AND(E68='club records'!$N$4, F68&lt;='club records'!$O$4), AND(E68='club records'!$N$5, F68&lt;='club records'!$O$5))), "CR", " ")</f>
        <v xml:space="preserve"> </v>
      </c>
      <c r="AT68" s="21" t="str">
        <f>IF(AND(B68="4x200", OR(AND(E68='club records'!$N$6, F68&lt;='club records'!$O$6), AND(E68='club records'!$N$7, F68&lt;='club records'!$O$7), AND(E68='club records'!$N$8, F68&lt;='club records'!$O$8), AND(E68='club records'!$N$9, F68&lt;='club records'!$O$9), AND(E68='club records'!$N$10, F68&lt;='club records'!$O$10))), "CR", " ")</f>
        <v xml:space="preserve"> </v>
      </c>
      <c r="AU68" s="21" t="str">
        <f>IF(AND(B68="4x300", OR(AND(E68='club records'!$N$11, F68&lt;='club records'!$O$11), AND(E68='club records'!$N$12, F68&lt;='club records'!$O$12))), "CR", " ")</f>
        <v xml:space="preserve"> </v>
      </c>
      <c r="AV68" s="21" t="str">
        <f>IF(AND(B68="4x400", OR(AND(E68='club records'!$N$13, F68&lt;='club records'!$O$13), AND(E68='club records'!$N$14, F68&lt;='club records'!$O$14), AND(E68='club records'!$N$15, F68&lt;='club records'!$O$15))), "CR", " ")</f>
        <v xml:space="preserve"> </v>
      </c>
      <c r="AW68" s="21" t="str">
        <f>IF(AND(B68="3x800", OR(AND(E68='club records'!$N$16, F68&lt;='club records'!$O$16), AND(E68='club records'!$N$17, F68&lt;='club records'!$O$17), AND(E68='club records'!$N$18, F68&lt;='club records'!$O$18), AND(E68='club records'!$N$19, F68&lt;='club records'!$O$19))), "CR", " ")</f>
        <v xml:space="preserve"> </v>
      </c>
      <c r="AX68" s="21" t="str">
        <f>IF(AND(B68="pentathlon", OR(AND(E68='club records'!$N$21, F68&gt;='club records'!$O$21), AND(E68='club records'!$N$22, F68&gt;='club records'!$O$22), AND(E68='club records'!$N$23, F68&gt;='club records'!$O$23), AND(E68='club records'!$N$24, F68&gt;='club records'!$O$24), AND(E68='club records'!$N$25, F68&gt;='club records'!$O$25))), "CR", " ")</f>
        <v xml:space="preserve"> </v>
      </c>
      <c r="AY68" s="21" t="str">
        <f>IF(AND(B68="heptathlon", OR(AND(E68='club records'!$N$26, F68&gt;='club records'!$O$26), AND(E68='club records'!$N$27, F68&gt;='club records'!$O$27), AND(E68='club records'!$N$28, F68&gt;='club records'!$O$28), )), "CR", " ")</f>
        <v xml:space="preserve"> </v>
      </c>
    </row>
    <row r="69" spans="1:51" ht="15.75" customHeight="1">
      <c r="A69" s="13" t="s">
        <v>43</v>
      </c>
      <c r="B69" s="2">
        <v>200</v>
      </c>
      <c r="C69" s="2" t="s">
        <v>96</v>
      </c>
      <c r="D69" s="2" t="s">
        <v>6</v>
      </c>
      <c r="E69" s="13" t="s">
        <v>43</v>
      </c>
      <c r="F69" s="15">
        <v>28.8</v>
      </c>
      <c r="G69" s="19">
        <v>43638</v>
      </c>
      <c r="H69" s="2" t="s">
        <v>297</v>
      </c>
      <c r="I69" s="2" t="s">
        <v>407</v>
      </c>
      <c r="J69" s="20" t="str">
        <f t="shared" si="3"/>
        <v/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1"/>
      <c r="AT69" s="21"/>
      <c r="AU69" s="21"/>
      <c r="AV69" s="21"/>
      <c r="AW69" s="21"/>
      <c r="AX69" s="21"/>
      <c r="AY69" s="21"/>
    </row>
    <row r="70" spans="1:51" ht="15">
      <c r="A70" s="13" t="s">
        <v>43</v>
      </c>
      <c r="B70" s="2">
        <v>200</v>
      </c>
      <c r="C70" s="2" t="s">
        <v>126</v>
      </c>
      <c r="D70" s="2" t="s">
        <v>127</v>
      </c>
      <c r="E70" s="13" t="s">
        <v>43</v>
      </c>
      <c r="F70" s="14">
        <v>29.2</v>
      </c>
      <c r="G70" s="19">
        <v>43632</v>
      </c>
      <c r="H70" s="2" t="s">
        <v>357</v>
      </c>
      <c r="I70" s="2" t="s">
        <v>389</v>
      </c>
      <c r="J70" s="20" t="str">
        <f t="shared" si="3"/>
        <v/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1"/>
      <c r="AT70" s="21"/>
      <c r="AU70" s="21"/>
      <c r="AV70" s="21"/>
      <c r="AW70" s="21"/>
      <c r="AX70" s="21"/>
      <c r="AY70" s="21"/>
    </row>
    <row r="71" spans="1:51" ht="15">
      <c r="A71" s="13" t="s">
        <v>43</v>
      </c>
      <c r="B71" s="2">
        <v>200</v>
      </c>
      <c r="C71" s="2" t="s">
        <v>28</v>
      </c>
      <c r="D71" s="2" t="s">
        <v>408</v>
      </c>
      <c r="E71" s="13" t="s">
        <v>43</v>
      </c>
      <c r="F71" s="15">
        <v>29.4</v>
      </c>
      <c r="G71" s="19">
        <v>43638</v>
      </c>
      <c r="H71" s="2" t="s">
        <v>297</v>
      </c>
      <c r="I71" s="2" t="s">
        <v>407</v>
      </c>
      <c r="J71" s="20" t="s">
        <v>372</v>
      </c>
      <c r="O71" s="2"/>
      <c r="P71" s="2"/>
      <c r="Q71" s="2"/>
      <c r="R71" s="2"/>
      <c r="S71" s="2"/>
      <c r="T71" s="2"/>
    </row>
    <row r="72" spans="1:51" ht="15">
      <c r="A72" s="13" t="s">
        <v>43</v>
      </c>
      <c r="B72" s="2">
        <v>200</v>
      </c>
      <c r="C72" s="2" t="s">
        <v>32</v>
      </c>
      <c r="D72" s="2" t="s">
        <v>135</v>
      </c>
      <c r="E72" s="13" t="s">
        <v>43</v>
      </c>
      <c r="F72" s="14">
        <v>29.64</v>
      </c>
      <c r="G72" s="19">
        <v>43597</v>
      </c>
      <c r="H72" s="2" t="s">
        <v>297</v>
      </c>
      <c r="I72" s="2" t="s">
        <v>318</v>
      </c>
      <c r="J72" s="20" t="str">
        <f>IF(OR(L72="CR", K72="CR", M72="CR", N72="CR", O72="CR", P72="CR", Q72="CR", R72="CR", S72="CR", T72="CR",U72="CR", V72="CR", W72="CR", X72="CR", Y72="CR", Z72="CR", AA72="CR", AB72="CR", AC72="CR", AD72="CR", AE72="CR", AF72="CR", AG72="CR", AH72="CR", AI72="CR", AJ72="CR", AK72="CR", AL72="CR", AM72="CR", AN72="CR", AO72="CR", AP72="CR", AQ72="CR", AR72="CR", AS72="CR", AT72="CR", AU72="CR", AV72="CR", AW72="CR", AX72="CR", AY72="CR"), "***CLUB RECORD***", "")</f>
        <v/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1"/>
      <c r="AT72" s="21"/>
      <c r="AU72" s="21"/>
      <c r="AV72" s="21"/>
      <c r="AW72" s="21"/>
      <c r="AX72" s="21"/>
      <c r="AY72" s="21"/>
    </row>
    <row r="73" spans="1:51" ht="15">
      <c r="A73" s="13" t="s">
        <v>43</v>
      </c>
      <c r="B73" s="2">
        <v>200</v>
      </c>
      <c r="C73" s="2" t="s">
        <v>7</v>
      </c>
      <c r="D73" s="2" t="s">
        <v>523</v>
      </c>
      <c r="E73" s="13" t="s">
        <v>43</v>
      </c>
      <c r="F73" s="15">
        <v>30</v>
      </c>
      <c r="G73" s="19">
        <v>43701</v>
      </c>
      <c r="H73" s="2" t="s">
        <v>297</v>
      </c>
      <c r="I73" s="2" t="s">
        <v>522</v>
      </c>
      <c r="J73" s="20" t="s">
        <v>372</v>
      </c>
      <c r="O73" s="2"/>
      <c r="P73" s="2"/>
      <c r="Q73" s="2"/>
      <c r="R73" s="2"/>
      <c r="S73" s="2"/>
      <c r="T73" s="2"/>
    </row>
    <row r="74" spans="1:51" ht="15">
      <c r="A74" s="13" t="s">
        <v>43</v>
      </c>
      <c r="B74" s="2">
        <v>200</v>
      </c>
      <c r="C74" s="2" t="s">
        <v>105</v>
      </c>
      <c r="D74" s="2" t="s">
        <v>263</v>
      </c>
      <c r="E74" s="13" t="s">
        <v>43</v>
      </c>
      <c r="F74" s="14">
        <v>30.08</v>
      </c>
      <c r="G74" s="19">
        <v>43597</v>
      </c>
      <c r="H74" s="2" t="s">
        <v>297</v>
      </c>
      <c r="I74" s="2" t="s">
        <v>318</v>
      </c>
      <c r="J74" s="20" t="str">
        <f>IF(OR(L74="CR", K74="CR", M74="CR", N74="CR", O74="CR", P74="CR", Q74="CR", R74="CR", S74="CR", T74="CR",U74="CR", V74="CR", W74="CR", X74="CR", Y74="CR", Z74="CR", AA74="CR", AB74="CR", AC74="CR", AD74="CR", AE74="CR", AF74="CR", AG74="CR", AH74="CR", AI74="CR", AJ74="CR", AK74="CR", AL74="CR", AM74="CR", AN74="CR", AO74="CR", AP74="CR", AQ74="CR", AR74="CR", AS74="CR", AT74="CR", AU74="CR", AV74="CR", AW74="CR", AX74="CR", AY74="CR"), "***CLUB RECORD***", "")</f>
        <v/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1"/>
      <c r="AT74" s="21"/>
      <c r="AU74" s="21"/>
      <c r="AV74" s="21"/>
      <c r="AW74" s="21"/>
      <c r="AX74" s="21"/>
      <c r="AY74" s="21"/>
    </row>
    <row r="75" spans="1:51" ht="15">
      <c r="A75" s="13" t="s">
        <v>43</v>
      </c>
      <c r="B75" s="2">
        <v>200</v>
      </c>
      <c r="C75" s="2" t="s">
        <v>258</v>
      </c>
      <c r="D75" s="2" t="s">
        <v>259</v>
      </c>
      <c r="E75" s="13" t="s">
        <v>43</v>
      </c>
      <c r="F75" s="14">
        <v>30.8</v>
      </c>
      <c r="G75" s="19">
        <v>39903</v>
      </c>
      <c r="H75" s="2" t="s">
        <v>252</v>
      </c>
      <c r="I75" s="2" t="s">
        <v>253</v>
      </c>
      <c r="J75" s="20" t="str">
        <f>IF(OR(L75="CR", K75="CR", M75="CR", N75="CR", O75="CR", P75="CR", Q75="CR", R75="CR", S75="CR", T75="CR",U75="CR", V75="CR", W75="CR", X75="CR", Y75="CR", Z75="CR", AA75="CR", AB75="CR", AC75="CR", AD75="CR", AE75="CR", AF75="CR", AG75="CR", AH75="CR", AI75="CR", AJ75="CR", AK75="CR", AL75="CR", AM75="CR", AN75="CR", AO75="CR", AP75="CR", AQ75="CR", AR75="CR", AS75="CR", AT75="CR", AU75="CR", AV75="CR", AW75="CR", AX75="CR", AY75="CR"), "***CLUB RECORD***", "")</f>
        <v/>
      </c>
      <c r="K75" s="21" t="str">
        <f>IF(AND(B75=100, OR(AND(E75='club records'!$B$6, F75&lt;='club records'!$C$6), AND(E75='club records'!$B$7, F75&lt;='club records'!$C$7), AND(E75='club records'!$B$8, F75&lt;='club records'!$C$8), AND(E75='club records'!$B$9, F75&lt;='club records'!$C$9), AND(E75='club records'!$B$10, F75&lt;='club records'!$C$10))),"CR"," ")</f>
        <v xml:space="preserve"> </v>
      </c>
      <c r="L75" s="21" t="str">
        <f>IF(AND(B75=200, OR(AND(E75='club records'!$B$11, F75&lt;='club records'!$C$11), AND(E75='club records'!$B$12, F75&lt;='club records'!$C$12), AND(E75='club records'!$B$13, F75&lt;='club records'!$C$13), AND(E75='club records'!$B$14, F75&lt;='club records'!$C$14), AND(E75='club records'!$B$15, F75&lt;='club records'!$C$15))),"CR"," ")</f>
        <v xml:space="preserve"> </v>
      </c>
      <c r="M75" s="21" t="str">
        <f>IF(AND(B75=300, OR(AND(E75='club records'!$B$16, F75&lt;='club records'!$C$16), AND(E75='club records'!$B$17, F75&lt;='club records'!$C$17))),"CR"," ")</f>
        <v xml:space="preserve"> </v>
      </c>
      <c r="N75" s="21" t="str">
        <f>IF(AND(B75=400, OR(AND(E75='club records'!$B$19, F75&lt;='club records'!$C$19), AND(E75='club records'!$B$20, F75&lt;='club records'!$C$20), AND(E75='club records'!$B$21, F75&lt;='club records'!$C$21))),"CR"," ")</f>
        <v xml:space="preserve"> </v>
      </c>
      <c r="O75" s="21" t="str">
        <f>IF(AND(B75=800, OR(AND(E75='club records'!$B$22, F75&lt;='club records'!$C$22), AND(E75='club records'!$B$23, F75&lt;='club records'!$C$23), AND(E75='club records'!$B$24, F75&lt;='club records'!$C$24), AND(E75='club records'!$B$25, F75&lt;='club records'!$C$25), AND(E75='club records'!$B$26, F75&lt;='club records'!$C$26))),"CR"," ")</f>
        <v xml:space="preserve"> </v>
      </c>
      <c r="P75" s="21" t="str">
        <f>IF(AND(B75=1200, AND(E75='club records'!$B$28, F75&lt;='club records'!$C$28)),"CR"," ")</f>
        <v xml:space="preserve"> </v>
      </c>
      <c r="Q75" s="21" t="str">
        <f>IF(AND(B75=1500, OR(AND(E75='club records'!$B$29, F75&lt;='club records'!$C$29), AND(E75='club records'!$B$30, F75&lt;='club records'!$C$30), AND(E75='club records'!$B$31, F75&lt;='club records'!$C$31), AND(E75='club records'!$B$32, F75&lt;='club records'!$C$32), AND(E75='club records'!$B$33, F75&lt;='club records'!$C$33))),"CR"," ")</f>
        <v xml:space="preserve"> </v>
      </c>
      <c r="R75" s="21" t="str">
        <f>IF(AND(B75="1M", AND(E75='club records'!$B$37,F75&lt;='club records'!$C$37)),"CR"," ")</f>
        <v xml:space="preserve"> </v>
      </c>
      <c r="S75" s="21" t="str">
        <f>IF(AND(B75=3000, OR(AND(E75='club records'!$B$39, F75&lt;='club records'!$C$39), AND(E75='club records'!$B$40, F75&lt;='club records'!$C$40), AND(E75='club records'!$B$41, F75&lt;='club records'!$C$41))),"CR"," ")</f>
        <v xml:space="preserve"> </v>
      </c>
      <c r="T75" s="21" t="str">
        <f>IF(AND(B75=5000, OR(AND(E75='club records'!$B$42, F75&lt;='club records'!$C$42), AND(E75='club records'!$B$43, F75&lt;='club records'!$C$43))),"CR"," ")</f>
        <v xml:space="preserve"> </v>
      </c>
      <c r="U75" s="21" t="str">
        <f>IF(AND(B75=10000, OR(AND(E75='club records'!$B$44, F75&lt;='club records'!$C$44), AND(E75='club records'!$B$45, F75&lt;='club records'!$C$45))),"CR"," ")</f>
        <v xml:space="preserve"> </v>
      </c>
      <c r="V75" s="22" t="str">
        <f>IF(AND(B75="high jump", OR(AND(E75='club records'!$F$1, F75&gt;='club records'!$G$1), AND(E75='club records'!$F$2, F75&gt;='club records'!$G$2), AND(E75='club records'!$F$3, F75&gt;='club records'!$G$3),AND(E75='club records'!$F$4, F75&gt;='club records'!$G$4), AND(E75='club records'!$F$5, F75&gt;='club records'!$G$5))), "CR", " ")</f>
        <v xml:space="preserve"> </v>
      </c>
      <c r="W75" s="22" t="str">
        <f>IF(AND(B75="long jump", OR(AND(E75='club records'!$F$6, F75&gt;='club records'!$G$6), AND(E75='club records'!$F$7, F75&gt;='club records'!$G$7), AND(E75='club records'!$F$8, F75&gt;='club records'!$G$8), AND(E75='club records'!$F$9, F75&gt;='club records'!$G$9), AND(E75='club records'!$F$10, F75&gt;='club records'!$G$10))), "CR", " ")</f>
        <v xml:space="preserve"> </v>
      </c>
      <c r="X75" s="22" t="str">
        <f>IF(AND(B75="triple jump", OR(AND(E75='club records'!$F$11, F75&gt;='club records'!$G$11), AND(E75='club records'!$F$12, F75&gt;='club records'!$G$12), AND(E75='club records'!$F$13, F75&gt;='club records'!$G$13), AND(E75='club records'!$F$14, F75&gt;='club records'!$G$14), AND(E75='club records'!$F$15, F75&gt;='club records'!$G$15))), "CR", " ")</f>
        <v xml:space="preserve"> </v>
      </c>
      <c r="Y75" s="22" t="str">
        <f>IF(AND(B75="pole vault", OR(AND(E75='club records'!$F$16, F75&gt;='club records'!$G$16), AND(E75='club records'!$F$17, F75&gt;='club records'!$G$17), AND(E75='club records'!$F$18, F75&gt;='club records'!$G$18), AND(E75='club records'!$F$19, F75&gt;='club records'!$G$19), AND(E75='club records'!$F$20, F75&gt;='club records'!$G$20))), "CR", " ")</f>
        <v xml:space="preserve"> </v>
      </c>
      <c r="Z75" s="22" t="str">
        <f>IF(AND(B75="discus 0.75", AND(E75='club records'!$F$21, F75&gt;='club records'!$G$21)), "CR", " ")</f>
        <v xml:space="preserve"> </v>
      </c>
      <c r="AA75" s="22" t="str">
        <f>IF(AND(B75="discus 1", OR(AND(E75='club records'!$F$22, F75&gt;='club records'!$G$22), AND(E75='club records'!$F$23, F75&gt;='club records'!$G$23), AND(E75='club records'!$F$24, F75&gt;='club records'!$G$24), AND(E75='club records'!$F$25, F75&gt;='club records'!$G$25))), "CR", " ")</f>
        <v xml:space="preserve"> </v>
      </c>
      <c r="AB75" s="22" t="str">
        <f>IF(AND(B75="hammer 3", OR(AND(E75='club records'!$F$26, F75&gt;='club records'!$G$26), AND(E75='club records'!$F$27, F75&gt;='club records'!$G$27), AND(E75='club records'!$F$28, F75&gt;='club records'!$G$28))), "CR", " ")</f>
        <v xml:space="preserve"> </v>
      </c>
      <c r="AC75" s="22" t="str">
        <f>IF(AND(B75="hammer 4", OR(AND(E75='club records'!$F$29, F75&gt;='club records'!$G$29), AND(E75='club records'!$F$30, F75&gt;='club records'!$G$30))), "CR", " ")</f>
        <v xml:space="preserve"> </v>
      </c>
      <c r="AD75" s="22" t="str">
        <f>IF(AND(B75="javelin 400", AND(E75='club records'!$F$31, F75&gt;='club records'!$G$31)), "CR", " ")</f>
        <v xml:space="preserve"> </v>
      </c>
      <c r="AE75" s="22" t="str">
        <f>IF(AND(B75="javelin 500", OR(AND(E75='club records'!$F$32, F75&gt;='club records'!$G$32), AND(E75='club records'!$F$33, F75&gt;='club records'!$G$33))), "CR", " ")</f>
        <v xml:space="preserve"> </v>
      </c>
      <c r="AF75" s="22" t="str">
        <f>IF(AND(B75="javelin 600", OR(AND(E75='club records'!$F$34, F75&gt;='club records'!$G$34), AND(E75='club records'!$F$35, F75&gt;='club records'!$G$35))), "CR", " ")</f>
        <v xml:space="preserve"> </v>
      </c>
      <c r="AG75" s="22" t="str">
        <f>IF(AND(B75="shot 2.72", AND(E75='club records'!$F$36, F75&gt;='club records'!$G$36)), "CR", " ")</f>
        <v xml:space="preserve"> </v>
      </c>
      <c r="AH75" s="22" t="str">
        <f>IF(AND(B75="shot 3", OR(AND(E75='club records'!$F$37, F75&gt;='club records'!$G$37), AND(E75='club records'!$F$38, F75&gt;='club records'!$G$38))), "CR", " ")</f>
        <v xml:space="preserve"> </v>
      </c>
      <c r="AI75" s="22" t="str">
        <f>IF(AND(B75="shot 4", OR(AND(E75='club records'!$F$39, F75&gt;='club records'!$G$39), AND(E75='club records'!$F$40, F75&gt;='club records'!$G$40))), "CR", " ")</f>
        <v xml:space="preserve"> </v>
      </c>
      <c r="AJ75" s="22" t="str">
        <f>IF(AND(B75="70H", AND(E75='club records'!$J$6, F75&lt;='club records'!$K$6)), "CR", " ")</f>
        <v xml:space="preserve"> </v>
      </c>
      <c r="AK75" s="22" t="str">
        <f>IF(AND(B75="75H", AND(E75='club records'!$J$7, F75&lt;='club records'!$K$7)), "CR", " ")</f>
        <v xml:space="preserve"> </v>
      </c>
      <c r="AL75" s="22" t="str">
        <f>IF(AND(B75="80H", AND(E75='club records'!$J$8, F75&lt;='club records'!$K$8)), "CR", " ")</f>
        <v xml:space="preserve"> </v>
      </c>
      <c r="AM75" s="22" t="str">
        <f>IF(AND(B75="100H", OR(AND(E75='club records'!$J$9, F75&lt;='club records'!$K$9), AND(E75='club records'!$J$10, F75&lt;='club records'!$K$10))), "CR", " ")</f>
        <v xml:space="preserve"> </v>
      </c>
      <c r="AN75" s="22" t="str">
        <f>IF(AND(B75="300H", AND(E75='club records'!$J$11, F75&lt;='club records'!$K$11)), "CR", " ")</f>
        <v xml:space="preserve"> </v>
      </c>
      <c r="AO75" s="22" t="str">
        <f>IF(AND(B75="400H", OR(AND(E75='club records'!$J$12, F75&lt;='club records'!$K$12), AND(E75='club records'!$J$13, F75&lt;='club records'!$K$13), AND(E75='club records'!$J$14, F75&lt;='club records'!$K$14))), "CR", " ")</f>
        <v xml:space="preserve"> </v>
      </c>
      <c r="AP75" s="22" t="str">
        <f>IF(AND(B75="1500SC", OR(AND(E75='club records'!$J$15, F75&lt;='club records'!$K$15), AND(E75='club records'!$J$16, F75&lt;='club records'!$K$16))), "CR", " ")</f>
        <v xml:space="preserve"> </v>
      </c>
      <c r="AQ75" s="22" t="str">
        <f>IF(AND(B75="2000SC", OR(AND(E75='club records'!$J$18, F75&lt;='club records'!$K$18), AND(E75='club records'!$J$19, F75&lt;='club records'!$K$19))), "CR", " ")</f>
        <v xml:space="preserve"> </v>
      </c>
      <c r="AR75" s="22" t="str">
        <f>IF(AND(B75="3000SC", AND(E75='club records'!$J$21, F75&lt;='club records'!$K$21)), "CR", " ")</f>
        <v xml:space="preserve"> </v>
      </c>
      <c r="AS75" s="21" t="str">
        <f>IF(AND(B75="4x100", OR(AND(E75='club records'!$N$1, F75&lt;='club records'!$O$1), AND(E75='club records'!$N$2, F75&lt;='club records'!$O$2), AND(E75='club records'!$N$3, F75&lt;='club records'!$O$3), AND(E75='club records'!$N$4, F75&lt;='club records'!$O$4), AND(E75='club records'!$N$5, F75&lt;='club records'!$O$5))), "CR", " ")</f>
        <v xml:space="preserve"> </v>
      </c>
      <c r="AT75" s="21" t="str">
        <f>IF(AND(B75="4x200", OR(AND(E75='club records'!$N$6, F75&lt;='club records'!$O$6), AND(E75='club records'!$N$7, F75&lt;='club records'!$O$7), AND(E75='club records'!$N$8, F75&lt;='club records'!$O$8), AND(E75='club records'!$N$9, F75&lt;='club records'!$O$9), AND(E75='club records'!$N$10, F75&lt;='club records'!$O$10))), "CR", " ")</f>
        <v xml:space="preserve"> </v>
      </c>
      <c r="AU75" s="21" t="str">
        <f>IF(AND(B75="4x300", OR(AND(E75='club records'!$N$11, F75&lt;='club records'!$O$11), AND(E75='club records'!$N$12, F75&lt;='club records'!$O$12))), "CR", " ")</f>
        <v xml:space="preserve"> </v>
      </c>
      <c r="AV75" s="21" t="str">
        <f>IF(AND(B75="4x400", OR(AND(E75='club records'!$N$13, F75&lt;='club records'!$O$13), AND(E75='club records'!$N$14, F75&lt;='club records'!$O$14), AND(E75='club records'!$N$15, F75&lt;='club records'!$O$15))), "CR", " ")</f>
        <v xml:space="preserve"> </v>
      </c>
      <c r="AW75" s="21" t="str">
        <f>IF(AND(B75="3x800", OR(AND(E75='club records'!$N$16, F75&lt;='club records'!$O$16), AND(E75='club records'!$N$17, F75&lt;='club records'!$O$17), AND(E75='club records'!$N$18, F75&lt;='club records'!$O$18), AND(E75='club records'!$N$19, F75&lt;='club records'!$O$19))), "CR", " ")</f>
        <v xml:space="preserve"> </v>
      </c>
      <c r="AX75" s="21" t="str">
        <f>IF(AND(B75="pentathlon", OR(AND(E75='club records'!$N$21, F75&gt;='club records'!$O$21), AND(E75='club records'!$N$22, F75&gt;='club records'!$O$22), AND(E75='club records'!$N$23, F75&gt;='club records'!$O$23), AND(E75='club records'!$N$24, F75&gt;='club records'!$O$24), AND(E75='club records'!$N$25, F75&gt;='club records'!$O$25))), "CR", " ")</f>
        <v xml:space="preserve"> </v>
      </c>
      <c r="AY75" s="21" t="str">
        <f>IF(AND(B75="heptathlon", OR(AND(E75='club records'!$N$26, F75&gt;='club records'!$O$26), AND(E75='club records'!$N$27, F75&gt;='club records'!$O$27), AND(E75='club records'!$N$28, F75&gt;='club records'!$O$28), )), "CR", " ")</f>
        <v xml:space="preserve"> </v>
      </c>
    </row>
    <row r="76" spans="1:51" ht="15">
      <c r="A76" s="13" t="s">
        <v>43</v>
      </c>
      <c r="B76" s="2">
        <v>200</v>
      </c>
      <c r="C76" s="2" t="s">
        <v>101</v>
      </c>
      <c r="D76" s="2" t="s">
        <v>94</v>
      </c>
      <c r="E76" s="13" t="s">
        <v>43</v>
      </c>
      <c r="F76" s="15">
        <v>31</v>
      </c>
      <c r="G76" s="19">
        <v>43701</v>
      </c>
      <c r="H76" s="2" t="s">
        <v>297</v>
      </c>
      <c r="I76" s="2" t="s">
        <v>522</v>
      </c>
      <c r="J76" s="20" t="s">
        <v>372</v>
      </c>
      <c r="O76" s="2"/>
      <c r="P76" s="2"/>
      <c r="Q76" s="2"/>
      <c r="R76" s="2"/>
      <c r="S76" s="2"/>
      <c r="T76" s="2"/>
    </row>
    <row r="77" spans="1:51" ht="15">
      <c r="A77" s="13" t="s">
        <v>43</v>
      </c>
      <c r="B77" s="2">
        <v>200</v>
      </c>
      <c r="C77" s="2" t="s">
        <v>284</v>
      </c>
      <c r="D77" s="2" t="s">
        <v>285</v>
      </c>
      <c r="E77" s="13" t="s">
        <v>43</v>
      </c>
      <c r="F77" s="14">
        <v>31.21</v>
      </c>
      <c r="G77" s="19">
        <v>39903</v>
      </c>
      <c r="H77" s="2" t="s">
        <v>252</v>
      </c>
      <c r="I77" s="2" t="s">
        <v>253</v>
      </c>
      <c r="J77" s="20" t="str">
        <f t="shared" ref="J77:J95" si="4">IF(OR(L77="CR", K77="CR", M77="CR", N77="CR", O77="CR", P77="CR", Q77="CR", R77="CR", S77="CR", T77="CR",U77="CR", V77="CR", W77="CR", X77="CR", Y77="CR", Z77="CR", AA77="CR", AB77="CR", AC77="CR", AD77="CR", AE77="CR", AF77="CR", AG77="CR", AH77="CR", AI77="CR", AJ77="CR", AK77="CR", AL77="CR", AM77="CR", AN77="CR", AO77="CR", AP77="CR", AQ77="CR", AR77="CR", AS77="CR", AT77="CR", AU77="CR", AV77="CR", AW77="CR", AX77="CR", AY77="CR"), "***CLUB RECORD***", "")</f>
        <v/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1"/>
      <c r="AT77" s="21"/>
      <c r="AU77" s="21"/>
      <c r="AV77" s="21"/>
      <c r="AW77" s="21"/>
      <c r="AX77" s="21"/>
      <c r="AY77" s="21"/>
    </row>
    <row r="78" spans="1:51" ht="15">
      <c r="A78" s="13" t="s">
        <v>43</v>
      </c>
      <c r="B78" s="2">
        <v>200</v>
      </c>
      <c r="C78" s="2" t="s">
        <v>264</v>
      </c>
      <c r="D78" s="2" t="s">
        <v>265</v>
      </c>
      <c r="E78" s="13" t="s">
        <v>43</v>
      </c>
      <c r="F78" s="14">
        <v>33.409999999999997</v>
      </c>
      <c r="G78" s="19">
        <v>39903</v>
      </c>
      <c r="H78" s="2" t="s">
        <v>252</v>
      </c>
      <c r="I78" s="2" t="s">
        <v>253</v>
      </c>
      <c r="J78" s="20" t="str">
        <f t="shared" si="4"/>
        <v/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1"/>
      <c r="AT78" s="21"/>
      <c r="AU78" s="21"/>
      <c r="AV78" s="21"/>
      <c r="AW78" s="21"/>
      <c r="AX78" s="21"/>
      <c r="AY78" s="21"/>
    </row>
    <row r="79" spans="1:51" ht="15">
      <c r="A79" s="13" t="s">
        <v>43</v>
      </c>
      <c r="B79" s="2">
        <v>200</v>
      </c>
      <c r="C79" s="2" t="s">
        <v>74</v>
      </c>
      <c r="D79" s="2" t="s">
        <v>34</v>
      </c>
      <c r="E79" s="13" t="s">
        <v>43</v>
      </c>
      <c r="F79" s="14">
        <v>33.549999999999997</v>
      </c>
      <c r="G79" s="19">
        <v>39903</v>
      </c>
      <c r="H79" s="2" t="s">
        <v>252</v>
      </c>
      <c r="I79" s="2" t="s">
        <v>253</v>
      </c>
      <c r="J79" s="20" t="str">
        <f t="shared" si="4"/>
        <v/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1"/>
      <c r="AT79" s="21"/>
      <c r="AU79" s="21"/>
      <c r="AV79" s="21"/>
      <c r="AW79" s="21"/>
      <c r="AX79" s="21"/>
      <c r="AY79" s="21"/>
    </row>
    <row r="80" spans="1:51" ht="15">
      <c r="A80" s="13" t="s">
        <v>43</v>
      </c>
      <c r="B80" s="2">
        <v>200</v>
      </c>
      <c r="C80" s="2" t="s">
        <v>260</v>
      </c>
      <c r="D80" s="2" t="s">
        <v>261</v>
      </c>
      <c r="E80" s="13" t="s">
        <v>43</v>
      </c>
      <c r="F80" s="14">
        <v>33.58</v>
      </c>
      <c r="G80" s="19">
        <v>39903</v>
      </c>
      <c r="H80" s="2" t="s">
        <v>252</v>
      </c>
      <c r="I80" s="2" t="s">
        <v>253</v>
      </c>
      <c r="J80" s="20" t="str">
        <f t="shared" si="4"/>
        <v/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1"/>
      <c r="AT80" s="21"/>
      <c r="AU80" s="21"/>
      <c r="AV80" s="21"/>
      <c r="AW80" s="21"/>
      <c r="AX80" s="21"/>
      <c r="AY80" s="21"/>
    </row>
    <row r="81" spans="1:51" ht="15">
      <c r="A81" s="13" t="s">
        <v>43</v>
      </c>
      <c r="B81" s="2">
        <v>200</v>
      </c>
      <c r="C81" s="2" t="s">
        <v>276</v>
      </c>
      <c r="D81" s="2" t="s">
        <v>277</v>
      </c>
      <c r="E81" s="13" t="s">
        <v>43</v>
      </c>
      <c r="F81" s="14">
        <v>33.880000000000003</v>
      </c>
      <c r="G81" s="19">
        <v>39903</v>
      </c>
      <c r="H81" s="2" t="s">
        <v>252</v>
      </c>
      <c r="I81" s="2" t="s">
        <v>253</v>
      </c>
      <c r="J81" s="20" t="str">
        <f t="shared" si="4"/>
        <v/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1"/>
      <c r="AT81" s="21"/>
      <c r="AU81" s="21"/>
      <c r="AV81" s="21"/>
      <c r="AW81" s="21"/>
      <c r="AX81" s="21"/>
      <c r="AY81" s="21"/>
    </row>
    <row r="82" spans="1:51" ht="15">
      <c r="A82" s="13" t="s">
        <v>43</v>
      </c>
      <c r="B82" s="2">
        <v>800</v>
      </c>
      <c r="C82" s="2" t="s">
        <v>108</v>
      </c>
      <c r="D82" s="2" t="s">
        <v>136</v>
      </c>
      <c r="E82" s="13" t="s">
        <v>43</v>
      </c>
      <c r="F82" s="14" t="s">
        <v>534</v>
      </c>
      <c r="G82" s="19">
        <v>43715</v>
      </c>
      <c r="H82" s="2" t="s">
        <v>512</v>
      </c>
      <c r="I82" s="2" t="s">
        <v>513</v>
      </c>
      <c r="J82" s="20" t="str">
        <f t="shared" si="4"/>
        <v/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1"/>
      <c r="AT82" s="21"/>
      <c r="AU82" s="21"/>
      <c r="AV82" s="21"/>
      <c r="AW82" s="21"/>
      <c r="AX82" s="21"/>
      <c r="AY82" s="21"/>
    </row>
    <row r="83" spans="1:51" ht="15">
      <c r="A83" s="13" t="s">
        <v>43</v>
      </c>
      <c r="B83" s="2">
        <v>800</v>
      </c>
      <c r="C83" s="2" t="s">
        <v>74</v>
      </c>
      <c r="D83" s="2" t="s">
        <v>34</v>
      </c>
      <c r="E83" s="13" t="s">
        <v>43</v>
      </c>
      <c r="F83" s="14" t="s">
        <v>535</v>
      </c>
      <c r="G83" s="19">
        <v>43715</v>
      </c>
      <c r="H83" s="2" t="s">
        <v>512</v>
      </c>
      <c r="I83" s="2" t="s">
        <v>513</v>
      </c>
      <c r="J83" s="20" t="str">
        <f t="shared" si="4"/>
        <v/>
      </c>
      <c r="K83" s="21" t="str">
        <f>IF(AND(B83=100, OR(AND(E83='club records'!$B$6, F83&lt;='club records'!$C$6), AND(E83='club records'!$B$7, F83&lt;='club records'!$C$7), AND(E83='club records'!$B$8, F83&lt;='club records'!$C$8), AND(E83='club records'!$B$9, F83&lt;='club records'!$C$9), AND(E83='club records'!$B$10, F83&lt;='club records'!$C$10))),"CR"," ")</f>
        <v xml:space="preserve"> </v>
      </c>
      <c r="L83" s="21" t="str">
        <f>IF(AND(B83=200, OR(AND(E83='club records'!$B$11, F83&lt;='club records'!$C$11), AND(E83='club records'!$B$12, F83&lt;='club records'!$C$12), AND(E83='club records'!$B$13, F83&lt;='club records'!$C$13), AND(E83='club records'!$B$14, F83&lt;='club records'!$C$14), AND(E83='club records'!$B$15, F83&lt;='club records'!$C$15))),"CR"," ")</f>
        <v xml:space="preserve"> </v>
      </c>
      <c r="M83" s="21" t="str">
        <f>IF(AND(B83=300, OR(AND(E83='club records'!$B$16, F83&lt;='club records'!$C$16), AND(E83='club records'!$B$17, F83&lt;='club records'!$C$17))),"CR"," ")</f>
        <v xml:space="preserve"> </v>
      </c>
      <c r="N83" s="21" t="str">
        <f>IF(AND(B83=400, OR(AND(E83='club records'!$B$19, F83&lt;='club records'!$C$19), AND(E83='club records'!$B$20, F83&lt;='club records'!$C$20), AND(E83='club records'!$B$21, F83&lt;='club records'!$C$21))),"CR"," ")</f>
        <v xml:space="preserve"> </v>
      </c>
      <c r="O83" s="21" t="str">
        <f>IF(AND(B83=800, OR(AND(E83='club records'!$B$22, F83&lt;='club records'!$C$22), AND(E83='club records'!$B$23, F83&lt;='club records'!$C$23), AND(E83='club records'!$B$24, F83&lt;='club records'!$C$24), AND(E83='club records'!$B$25, F83&lt;='club records'!$C$25), AND(E83='club records'!$B$26, F83&lt;='club records'!$C$26))),"CR"," ")</f>
        <v xml:space="preserve"> </v>
      </c>
      <c r="P83" s="21" t="str">
        <f>IF(AND(B83=1200, AND(E83='club records'!$B$28, F83&lt;='club records'!$C$28)),"CR"," ")</f>
        <v xml:space="preserve"> </v>
      </c>
      <c r="Q83" s="21" t="str">
        <f>IF(AND(B83=1500, OR(AND(E83='club records'!$B$29, F83&lt;='club records'!$C$29), AND(E83='club records'!$B$30, F83&lt;='club records'!$C$30), AND(E83='club records'!$B$31, F83&lt;='club records'!$C$31), AND(E83='club records'!$B$32, F83&lt;='club records'!$C$32), AND(E83='club records'!$B$33, F83&lt;='club records'!$C$33))),"CR"," ")</f>
        <v xml:space="preserve"> </v>
      </c>
      <c r="R83" s="21" t="str">
        <f>IF(AND(B83="1M", AND(E83='club records'!$B$37,F83&lt;='club records'!$C$37)),"CR"," ")</f>
        <v xml:space="preserve"> </v>
      </c>
      <c r="S83" s="21" t="str">
        <f>IF(AND(B83=3000, OR(AND(E83='club records'!$B$39, F83&lt;='club records'!$C$39), AND(E83='club records'!$B$40, F83&lt;='club records'!$C$40), AND(E83='club records'!$B$41, F83&lt;='club records'!$C$41))),"CR"," ")</f>
        <v xml:space="preserve"> </v>
      </c>
      <c r="T83" s="21" t="str">
        <f>IF(AND(B83=5000, OR(AND(E83='club records'!$B$42, F83&lt;='club records'!$C$42), AND(E83='club records'!$B$43, F83&lt;='club records'!$C$43))),"CR"," ")</f>
        <v xml:space="preserve"> </v>
      </c>
      <c r="U83" s="21" t="str">
        <f>IF(AND(B83=10000, OR(AND(E83='club records'!$B$44, F83&lt;='club records'!$C$44), AND(E83='club records'!$B$45, F83&lt;='club records'!$C$45))),"CR"," ")</f>
        <v xml:space="preserve"> </v>
      </c>
      <c r="V83" s="22" t="str">
        <f>IF(AND(B83="high jump", OR(AND(E83='club records'!$F$1, F83&gt;='club records'!$G$1), AND(E83='club records'!$F$2, F83&gt;='club records'!$G$2), AND(E83='club records'!$F$3, F83&gt;='club records'!$G$3),AND(E83='club records'!$F$4, F83&gt;='club records'!$G$4), AND(E83='club records'!$F$5, F83&gt;='club records'!$G$5))), "CR", " ")</f>
        <v xml:space="preserve"> </v>
      </c>
      <c r="W83" s="22" t="str">
        <f>IF(AND(B83="long jump", OR(AND(E83='club records'!$F$6, F83&gt;='club records'!$G$6), AND(E83='club records'!$F$7, F83&gt;='club records'!$G$7), AND(E83='club records'!$F$8, F83&gt;='club records'!$G$8), AND(E83='club records'!$F$9, F83&gt;='club records'!$G$9), AND(E83='club records'!$F$10, F83&gt;='club records'!$G$10))), "CR", " ")</f>
        <v xml:space="preserve"> </v>
      </c>
      <c r="X83" s="22" t="str">
        <f>IF(AND(B83="triple jump", OR(AND(E83='club records'!$F$11, F83&gt;='club records'!$G$11), AND(E83='club records'!$F$12, F83&gt;='club records'!$G$12), AND(E83='club records'!$F$13, F83&gt;='club records'!$G$13), AND(E83='club records'!$F$14, F83&gt;='club records'!$G$14), AND(E83='club records'!$F$15, F83&gt;='club records'!$G$15))), "CR", " ")</f>
        <v xml:space="preserve"> </v>
      </c>
      <c r="Y83" s="22" t="str">
        <f>IF(AND(B83="pole vault", OR(AND(E83='club records'!$F$16, F83&gt;='club records'!$G$16), AND(E83='club records'!$F$17, F83&gt;='club records'!$G$17), AND(E83='club records'!$F$18, F83&gt;='club records'!$G$18), AND(E83='club records'!$F$19, F83&gt;='club records'!$G$19), AND(E83='club records'!$F$20, F83&gt;='club records'!$G$20))), "CR", " ")</f>
        <v xml:space="preserve"> </v>
      </c>
      <c r="Z83" s="22" t="str">
        <f>IF(AND(B83="discus 0.75", AND(E83='club records'!$F$21, F83&gt;='club records'!$G$21)), "CR", " ")</f>
        <v xml:space="preserve"> </v>
      </c>
      <c r="AA83" s="22" t="str">
        <f>IF(AND(B83="discus 1", OR(AND(E83='club records'!$F$22, F83&gt;='club records'!$G$22), AND(E83='club records'!$F$23, F83&gt;='club records'!$G$23), AND(E83='club records'!$F$24, F83&gt;='club records'!$G$24), AND(E83='club records'!$F$25, F83&gt;='club records'!$G$25))), "CR", " ")</f>
        <v xml:space="preserve"> </v>
      </c>
      <c r="AB83" s="22" t="str">
        <f>IF(AND(B83="hammer 3", OR(AND(E83='club records'!$F$26, F83&gt;='club records'!$G$26), AND(E83='club records'!$F$27, F83&gt;='club records'!$G$27), AND(E83='club records'!$F$28, F83&gt;='club records'!$G$28))), "CR", " ")</f>
        <v xml:space="preserve"> </v>
      </c>
      <c r="AC83" s="22" t="str">
        <f>IF(AND(B83="hammer 4", OR(AND(E83='club records'!$F$29, F83&gt;='club records'!$G$29), AND(E83='club records'!$F$30, F83&gt;='club records'!$G$30))), "CR", " ")</f>
        <v xml:space="preserve"> </v>
      </c>
      <c r="AD83" s="22" t="str">
        <f>IF(AND(B83="javelin 400", AND(E83='club records'!$F$31, F83&gt;='club records'!$G$31)), "CR", " ")</f>
        <v xml:space="preserve"> </v>
      </c>
      <c r="AE83" s="22" t="str">
        <f>IF(AND(B83="javelin 500", OR(AND(E83='club records'!$F$32, F83&gt;='club records'!$G$32), AND(E83='club records'!$F$33, F83&gt;='club records'!$G$33))), "CR", " ")</f>
        <v xml:space="preserve"> </v>
      </c>
      <c r="AF83" s="22" t="str">
        <f>IF(AND(B83="javelin 600", OR(AND(E83='club records'!$F$34, F83&gt;='club records'!$G$34), AND(E83='club records'!$F$35, F83&gt;='club records'!$G$35))), "CR", " ")</f>
        <v xml:space="preserve"> </v>
      </c>
      <c r="AG83" s="22" t="str">
        <f>IF(AND(B83="shot 2.72", AND(E83='club records'!$F$36, F83&gt;='club records'!$G$36)), "CR", " ")</f>
        <v xml:space="preserve"> </v>
      </c>
      <c r="AH83" s="22" t="str">
        <f>IF(AND(B83="shot 3", OR(AND(E83='club records'!$F$37, F83&gt;='club records'!$G$37), AND(E83='club records'!$F$38, F83&gt;='club records'!$G$38))), "CR", " ")</f>
        <v xml:space="preserve"> </v>
      </c>
      <c r="AI83" s="22" t="str">
        <f>IF(AND(B83="shot 4", OR(AND(E83='club records'!$F$39, F83&gt;='club records'!$G$39), AND(E83='club records'!$F$40, F83&gt;='club records'!$G$40))), "CR", " ")</f>
        <v xml:space="preserve"> </v>
      </c>
      <c r="AJ83" s="22" t="str">
        <f>IF(AND(B83="70H", AND(E83='club records'!$J$6, F83&lt;='club records'!$K$6)), "CR", " ")</f>
        <v xml:space="preserve"> </v>
      </c>
      <c r="AK83" s="22" t="str">
        <f>IF(AND(B83="75H", AND(E83='club records'!$J$7, F83&lt;='club records'!$K$7)), "CR", " ")</f>
        <v xml:space="preserve"> </v>
      </c>
      <c r="AL83" s="22" t="str">
        <f>IF(AND(B83="80H", AND(E83='club records'!$J$8, F83&lt;='club records'!$K$8)), "CR", " ")</f>
        <v xml:space="preserve"> </v>
      </c>
      <c r="AM83" s="22" t="str">
        <f>IF(AND(B83="100H", OR(AND(E83='club records'!$J$9, F83&lt;='club records'!$K$9), AND(E83='club records'!$J$10, F83&lt;='club records'!$K$10))), "CR", " ")</f>
        <v xml:space="preserve"> </v>
      </c>
      <c r="AN83" s="22" t="str">
        <f>IF(AND(B83="300H", AND(E83='club records'!$J$11, F83&lt;='club records'!$K$11)), "CR", " ")</f>
        <v xml:space="preserve"> </v>
      </c>
      <c r="AO83" s="22" t="str">
        <f>IF(AND(B83="400H", OR(AND(E83='club records'!$J$12, F83&lt;='club records'!$K$12), AND(E83='club records'!$J$13, F83&lt;='club records'!$K$13), AND(E83='club records'!$J$14, F83&lt;='club records'!$K$14))), "CR", " ")</f>
        <v xml:space="preserve"> </v>
      </c>
      <c r="AP83" s="22" t="str">
        <f>IF(AND(B83="1500SC", OR(AND(E83='club records'!$J$15, F83&lt;='club records'!$K$15), AND(E83='club records'!$J$16, F83&lt;='club records'!$K$16))), "CR", " ")</f>
        <v xml:space="preserve"> </v>
      </c>
      <c r="AQ83" s="22" t="str">
        <f>IF(AND(B83="2000SC", OR(AND(E83='club records'!$J$18, F83&lt;='club records'!$K$18), AND(E83='club records'!$J$19, F83&lt;='club records'!$K$19))), "CR", " ")</f>
        <v xml:space="preserve"> </v>
      </c>
      <c r="AR83" s="22" t="str">
        <f>IF(AND(B83="3000SC", AND(E83='club records'!$J$21, F83&lt;='club records'!$K$21)), "CR", " ")</f>
        <v xml:space="preserve"> </v>
      </c>
      <c r="AS83" s="21" t="str">
        <f>IF(AND(B83="4x100", OR(AND(E83='club records'!$N$1, F83&lt;='club records'!$O$1), AND(E83='club records'!$N$2, F83&lt;='club records'!$O$2), AND(E83='club records'!$N$3, F83&lt;='club records'!$O$3), AND(E83='club records'!$N$4, F83&lt;='club records'!$O$4), AND(E83='club records'!$N$5, F83&lt;='club records'!$O$5))), "CR", " ")</f>
        <v xml:space="preserve"> </v>
      </c>
      <c r="AT83" s="21" t="str">
        <f>IF(AND(B83="4x200", OR(AND(E83='club records'!$N$6, F83&lt;='club records'!$O$6), AND(E83='club records'!$N$7, F83&lt;='club records'!$O$7), AND(E83='club records'!$N$8, F83&lt;='club records'!$O$8), AND(E83='club records'!$N$9, F83&lt;='club records'!$O$9), AND(E83='club records'!$N$10, F83&lt;='club records'!$O$10))), "CR", " ")</f>
        <v xml:space="preserve"> </v>
      </c>
      <c r="AU83" s="21" t="str">
        <f>IF(AND(B83="4x300", OR(AND(E83='club records'!$N$11, F83&lt;='club records'!$O$11), AND(E83='club records'!$N$12, F83&lt;='club records'!$O$12))), "CR", " ")</f>
        <v xml:space="preserve"> </v>
      </c>
      <c r="AV83" s="21" t="str">
        <f>IF(AND(B83="4x400", OR(AND(E83='club records'!$N$13, F83&lt;='club records'!$O$13), AND(E83='club records'!$N$14, F83&lt;='club records'!$O$14), AND(E83='club records'!$N$15, F83&lt;='club records'!$O$15))), "CR", " ")</f>
        <v xml:space="preserve"> </v>
      </c>
      <c r="AW83" s="21" t="str">
        <f>IF(AND(B83="3x800", OR(AND(E83='club records'!$N$16, F83&lt;='club records'!$O$16), AND(E83='club records'!$N$17, F83&lt;='club records'!$O$17), AND(E83='club records'!$N$18, F83&lt;='club records'!$O$18), AND(E83='club records'!$N$19, F83&lt;='club records'!$O$19))), "CR", " ")</f>
        <v xml:space="preserve"> </v>
      </c>
      <c r="AX83" s="21" t="str">
        <f>IF(AND(B83="pentathlon", OR(AND(E83='club records'!$N$21, F83&gt;='club records'!$O$21), AND(E83='club records'!$N$22, F83&gt;='club records'!$O$22), AND(E83='club records'!$N$23, F83&gt;='club records'!$O$23), AND(E83='club records'!$N$24, F83&gt;='club records'!$O$24), AND(E83='club records'!$N$25, F83&gt;='club records'!$O$25))), "CR", " ")</f>
        <v xml:space="preserve"> </v>
      </c>
      <c r="AY83" s="21" t="str">
        <f>IF(AND(B83="heptathlon", OR(AND(E83='club records'!$N$26, F83&gt;='club records'!$O$26), AND(E83='club records'!$N$27, F83&gt;='club records'!$O$27), AND(E83='club records'!$N$28, F83&gt;='club records'!$O$28), )), "CR", " ")</f>
        <v xml:space="preserve"> </v>
      </c>
    </row>
    <row r="84" spans="1:51" ht="15">
      <c r="A84" s="13" t="s">
        <v>43</v>
      </c>
      <c r="B84" s="2">
        <v>800</v>
      </c>
      <c r="C84" s="2" t="s">
        <v>330</v>
      </c>
      <c r="D84" s="2" t="s">
        <v>137</v>
      </c>
      <c r="E84" s="13" t="s">
        <v>43</v>
      </c>
      <c r="F84" s="14" t="s">
        <v>331</v>
      </c>
      <c r="G84" s="19">
        <v>43603</v>
      </c>
      <c r="H84" s="2" t="s">
        <v>289</v>
      </c>
      <c r="I84" s="2" t="s">
        <v>325</v>
      </c>
      <c r="J84" s="20" t="str">
        <f t="shared" si="4"/>
        <v/>
      </c>
      <c r="K84" s="21" t="str">
        <f>IF(AND(B84=100, OR(AND(E84='club records'!$B$6, F84&lt;='club records'!$C$6), AND(E84='club records'!$B$7, F84&lt;='club records'!$C$7), AND(E84='club records'!$B$8, F84&lt;='club records'!$C$8), AND(E84='club records'!$B$9, F84&lt;='club records'!$C$9), AND(E84='club records'!$B$10, F84&lt;='club records'!$C$10))),"CR"," ")</f>
        <v xml:space="preserve"> </v>
      </c>
      <c r="L84" s="21" t="str">
        <f>IF(AND(B84=200, OR(AND(E84='club records'!$B$11, F84&lt;='club records'!$C$11), AND(E84='club records'!$B$12, F84&lt;='club records'!$C$12), AND(E84='club records'!$B$13, F84&lt;='club records'!$C$13), AND(E84='club records'!$B$14, F84&lt;='club records'!$C$14), AND(E84='club records'!$B$15, F84&lt;='club records'!$C$15))),"CR"," ")</f>
        <v xml:space="preserve"> </v>
      </c>
      <c r="M84" s="21" t="str">
        <f>IF(AND(B84=300, OR(AND(E84='club records'!$B$16, F84&lt;='club records'!$C$16), AND(E84='club records'!$B$17, F84&lt;='club records'!$C$17))),"CR"," ")</f>
        <v xml:space="preserve"> </v>
      </c>
      <c r="N84" s="21" t="str">
        <f>IF(AND(B84=400, OR(AND(E84='club records'!$B$19, F84&lt;='club records'!$C$19), AND(E84='club records'!$B$20, F84&lt;='club records'!$C$20), AND(E84='club records'!$B$21, F84&lt;='club records'!$C$21))),"CR"," ")</f>
        <v xml:space="preserve"> </v>
      </c>
      <c r="O84" s="21" t="str">
        <f>IF(AND(B84=800, OR(AND(E84='club records'!$B$22, F84&lt;='club records'!$C$22), AND(E84='club records'!$B$23, F84&lt;='club records'!$C$23), AND(E84='club records'!$B$24, F84&lt;='club records'!$C$24), AND(E84='club records'!$B$25, F84&lt;='club records'!$C$25), AND(E84='club records'!$B$26, F84&lt;='club records'!$C$26))),"CR"," ")</f>
        <v xml:space="preserve"> </v>
      </c>
      <c r="P84" s="21" t="str">
        <f>IF(AND(B84=1200, AND(E84='club records'!$B$28, F84&lt;='club records'!$C$28)),"CR"," ")</f>
        <v xml:space="preserve"> </v>
      </c>
      <c r="Q84" s="21" t="str">
        <f>IF(AND(B84=1500, OR(AND(E84='club records'!$B$29, F84&lt;='club records'!$C$29), AND(E84='club records'!$B$30, F84&lt;='club records'!$C$30), AND(E84='club records'!$B$31, F84&lt;='club records'!$C$31), AND(E84='club records'!$B$32, F84&lt;='club records'!$C$32), AND(E84='club records'!$B$33, F84&lt;='club records'!$C$33))),"CR"," ")</f>
        <v xml:space="preserve"> </v>
      </c>
      <c r="R84" s="21" t="str">
        <f>IF(AND(B84="1M", AND(E84='club records'!$B$37,F84&lt;='club records'!$C$37)),"CR"," ")</f>
        <v xml:space="preserve"> </v>
      </c>
      <c r="S84" s="21" t="str">
        <f>IF(AND(B84=3000, OR(AND(E84='club records'!$B$39, F84&lt;='club records'!$C$39), AND(E84='club records'!$B$40, F84&lt;='club records'!$C$40), AND(E84='club records'!$B$41, F84&lt;='club records'!$C$41))),"CR"," ")</f>
        <v xml:space="preserve"> </v>
      </c>
      <c r="T84" s="21" t="str">
        <f>IF(AND(B84=5000, OR(AND(E84='club records'!$B$42, F84&lt;='club records'!$C$42), AND(E84='club records'!$B$43, F84&lt;='club records'!$C$43))),"CR"," ")</f>
        <v xml:space="preserve"> </v>
      </c>
      <c r="U84" s="21" t="str">
        <f>IF(AND(B84=10000, OR(AND(E84='club records'!$B$44, F84&lt;='club records'!$C$44), AND(E84='club records'!$B$45, F84&lt;='club records'!$C$45))),"CR"," ")</f>
        <v xml:space="preserve"> </v>
      </c>
      <c r="V84" s="22" t="str">
        <f>IF(AND(B84="high jump", OR(AND(E84='club records'!$F$1, F84&gt;='club records'!$G$1), AND(E84='club records'!$F$2, F84&gt;='club records'!$G$2), AND(E84='club records'!$F$3, F84&gt;='club records'!$G$3),AND(E84='club records'!$F$4, F84&gt;='club records'!$G$4), AND(E84='club records'!$F$5, F84&gt;='club records'!$G$5))), "CR", " ")</f>
        <v xml:space="preserve"> </v>
      </c>
      <c r="W84" s="22" t="str">
        <f>IF(AND(B84="long jump", OR(AND(E84='club records'!$F$6, F84&gt;='club records'!$G$6), AND(E84='club records'!$F$7, F84&gt;='club records'!$G$7), AND(E84='club records'!$F$8, F84&gt;='club records'!$G$8), AND(E84='club records'!$F$9, F84&gt;='club records'!$G$9), AND(E84='club records'!$F$10, F84&gt;='club records'!$G$10))), "CR", " ")</f>
        <v xml:space="preserve"> </v>
      </c>
      <c r="X84" s="22" t="str">
        <f>IF(AND(B84="triple jump", OR(AND(E84='club records'!$F$11, F84&gt;='club records'!$G$11), AND(E84='club records'!$F$12, F84&gt;='club records'!$G$12), AND(E84='club records'!$F$13, F84&gt;='club records'!$G$13), AND(E84='club records'!$F$14, F84&gt;='club records'!$G$14), AND(E84='club records'!$F$15, F84&gt;='club records'!$G$15))), "CR", " ")</f>
        <v xml:space="preserve"> </v>
      </c>
      <c r="Y84" s="22" t="str">
        <f>IF(AND(B84="pole vault", OR(AND(E84='club records'!$F$16, F84&gt;='club records'!$G$16), AND(E84='club records'!$F$17, F84&gt;='club records'!$G$17), AND(E84='club records'!$F$18, F84&gt;='club records'!$G$18), AND(E84='club records'!$F$19, F84&gt;='club records'!$G$19), AND(E84='club records'!$F$20, F84&gt;='club records'!$G$20))), "CR", " ")</f>
        <v xml:space="preserve"> </v>
      </c>
      <c r="Z84" s="22" t="str">
        <f>IF(AND(B84="discus 0.75", AND(E84='club records'!$F$21, F84&gt;='club records'!$G$21)), "CR", " ")</f>
        <v xml:space="preserve"> </v>
      </c>
      <c r="AA84" s="22" t="str">
        <f>IF(AND(B84="discus 1", OR(AND(E84='club records'!$F$22, F84&gt;='club records'!$G$22), AND(E84='club records'!$F$23, F84&gt;='club records'!$G$23), AND(E84='club records'!$F$24, F84&gt;='club records'!$G$24), AND(E84='club records'!$F$25, F84&gt;='club records'!$G$25))), "CR", " ")</f>
        <v xml:space="preserve"> </v>
      </c>
      <c r="AB84" s="22" t="str">
        <f>IF(AND(B84="hammer 3", OR(AND(E84='club records'!$F$26, F84&gt;='club records'!$G$26), AND(E84='club records'!$F$27, F84&gt;='club records'!$G$27), AND(E84='club records'!$F$28, F84&gt;='club records'!$G$28))), "CR", " ")</f>
        <v xml:space="preserve"> </v>
      </c>
      <c r="AC84" s="22" t="str">
        <f>IF(AND(B84="hammer 4", OR(AND(E84='club records'!$F$29, F84&gt;='club records'!$G$29), AND(E84='club records'!$F$30, F84&gt;='club records'!$G$30))), "CR", " ")</f>
        <v xml:space="preserve"> </v>
      </c>
      <c r="AD84" s="22" t="str">
        <f>IF(AND(B84="javelin 400", AND(E84='club records'!$F$31, F84&gt;='club records'!$G$31)), "CR", " ")</f>
        <v xml:space="preserve"> </v>
      </c>
      <c r="AE84" s="22" t="str">
        <f>IF(AND(B84="javelin 500", OR(AND(E84='club records'!$F$32, F84&gt;='club records'!$G$32), AND(E84='club records'!$F$33, F84&gt;='club records'!$G$33))), "CR", " ")</f>
        <v xml:space="preserve"> </v>
      </c>
      <c r="AF84" s="22" t="str">
        <f>IF(AND(B84="javelin 600", OR(AND(E84='club records'!$F$34, F84&gt;='club records'!$G$34), AND(E84='club records'!$F$35, F84&gt;='club records'!$G$35))), "CR", " ")</f>
        <v xml:space="preserve"> </v>
      </c>
      <c r="AG84" s="22" t="str">
        <f>IF(AND(B84="shot 2.72", AND(E84='club records'!$F$36, F84&gt;='club records'!$G$36)), "CR", " ")</f>
        <v xml:space="preserve"> </v>
      </c>
      <c r="AH84" s="22" t="str">
        <f>IF(AND(B84="shot 3", OR(AND(E84='club records'!$F$37, F84&gt;='club records'!$G$37), AND(E84='club records'!$F$38, F84&gt;='club records'!$G$38))), "CR", " ")</f>
        <v xml:space="preserve"> </v>
      </c>
      <c r="AI84" s="22" t="str">
        <f>IF(AND(B84="shot 4", OR(AND(E84='club records'!$F$39, F84&gt;='club records'!$G$39), AND(E84='club records'!$F$40, F84&gt;='club records'!$G$40))), "CR", " ")</f>
        <v xml:space="preserve"> </v>
      </c>
      <c r="AJ84" s="22" t="str">
        <f>IF(AND(B84="70H", AND(E84='club records'!$J$6, F84&lt;='club records'!$K$6)), "CR", " ")</f>
        <v xml:space="preserve"> </v>
      </c>
      <c r="AK84" s="22" t="str">
        <f>IF(AND(B84="75H", AND(E84='club records'!$J$7, F84&lt;='club records'!$K$7)), "CR", " ")</f>
        <v xml:space="preserve"> </v>
      </c>
      <c r="AL84" s="22" t="str">
        <f>IF(AND(B84="80H", AND(E84='club records'!$J$8, F84&lt;='club records'!$K$8)), "CR", " ")</f>
        <v xml:space="preserve"> </v>
      </c>
      <c r="AM84" s="22" t="str">
        <f>IF(AND(B84="100H", OR(AND(E84='club records'!$J$9, F84&lt;='club records'!$K$9), AND(E84='club records'!$J$10, F84&lt;='club records'!$K$10))), "CR", " ")</f>
        <v xml:space="preserve"> </v>
      </c>
      <c r="AN84" s="22" t="str">
        <f>IF(AND(B84="300H", AND(E84='club records'!$J$11, F84&lt;='club records'!$K$11)), "CR", " ")</f>
        <v xml:space="preserve"> </v>
      </c>
      <c r="AO84" s="22" t="str">
        <f>IF(AND(B84="400H", OR(AND(E84='club records'!$J$12, F84&lt;='club records'!$K$12), AND(E84='club records'!$J$13, F84&lt;='club records'!$K$13), AND(E84='club records'!$J$14, F84&lt;='club records'!$K$14))), "CR", " ")</f>
        <v xml:space="preserve"> </v>
      </c>
      <c r="AP84" s="22" t="str">
        <f>IF(AND(B84="1500SC", OR(AND(E84='club records'!$J$15, F84&lt;='club records'!$K$15), AND(E84='club records'!$J$16, F84&lt;='club records'!$K$16))), "CR", " ")</f>
        <v xml:space="preserve"> </v>
      </c>
      <c r="AQ84" s="22" t="str">
        <f>IF(AND(B84="2000SC", OR(AND(E84='club records'!$J$18, F84&lt;='club records'!$K$18), AND(E84='club records'!$J$19, F84&lt;='club records'!$K$19))), "CR", " ")</f>
        <v xml:space="preserve"> </v>
      </c>
      <c r="AR84" s="22" t="str">
        <f>IF(AND(B84="3000SC", AND(E84='club records'!$J$21, F84&lt;='club records'!$K$21)), "CR", " ")</f>
        <v xml:space="preserve"> </v>
      </c>
      <c r="AS84" s="21" t="str">
        <f>IF(AND(B84="4x100", OR(AND(E84='club records'!$N$1, F84&lt;='club records'!$O$1), AND(E84='club records'!$N$2, F84&lt;='club records'!$O$2), AND(E84='club records'!$N$3, F84&lt;='club records'!$O$3), AND(E84='club records'!$N$4, F84&lt;='club records'!$O$4), AND(E84='club records'!$N$5, F84&lt;='club records'!$O$5))), "CR", " ")</f>
        <v xml:space="preserve"> </v>
      </c>
      <c r="AT84" s="21" t="str">
        <f>IF(AND(B84="4x200", OR(AND(E84='club records'!$N$6, F84&lt;='club records'!$O$6), AND(E84='club records'!$N$7, F84&lt;='club records'!$O$7), AND(E84='club records'!$N$8, F84&lt;='club records'!$O$8), AND(E84='club records'!$N$9, F84&lt;='club records'!$O$9), AND(E84='club records'!$N$10, F84&lt;='club records'!$O$10))), "CR", " ")</f>
        <v xml:space="preserve"> </v>
      </c>
      <c r="AU84" s="21" t="str">
        <f>IF(AND(B84="4x300", OR(AND(E84='club records'!$N$11, F84&lt;='club records'!$O$11), AND(E84='club records'!$N$12, F84&lt;='club records'!$O$12))), "CR", " ")</f>
        <v xml:space="preserve"> </v>
      </c>
      <c r="AV84" s="21" t="str">
        <f>IF(AND(B84="4x400", OR(AND(E84='club records'!$N$13, F84&lt;='club records'!$O$13), AND(E84='club records'!$N$14, F84&lt;='club records'!$O$14), AND(E84='club records'!$N$15, F84&lt;='club records'!$O$15))), "CR", " ")</f>
        <v xml:space="preserve"> </v>
      </c>
      <c r="AW84" s="21" t="str">
        <f>IF(AND(B84="3x800", OR(AND(E84='club records'!$N$16, F84&lt;='club records'!$O$16), AND(E84='club records'!$N$17, F84&lt;='club records'!$O$17), AND(E84='club records'!$N$18, F84&lt;='club records'!$O$18), AND(E84='club records'!$N$19, F84&lt;='club records'!$O$19))), "CR", " ")</f>
        <v xml:space="preserve"> </v>
      </c>
      <c r="AX84" s="21" t="str">
        <f>IF(AND(B84="pentathlon", OR(AND(E84='club records'!$N$21, F84&gt;='club records'!$O$21), AND(E84='club records'!$N$22, F84&gt;='club records'!$O$22), AND(E84='club records'!$N$23, F84&gt;='club records'!$O$23), AND(E84='club records'!$N$24, F84&gt;='club records'!$O$24), AND(E84='club records'!$N$25, F84&gt;='club records'!$O$25))), "CR", " ")</f>
        <v xml:space="preserve"> </v>
      </c>
      <c r="AY84" s="21" t="str">
        <f>IF(AND(B84="heptathlon", OR(AND(E84='club records'!$N$26, F84&gt;='club records'!$O$26), AND(E84='club records'!$N$27, F84&gt;='club records'!$O$27), AND(E84='club records'!$N$28, F84&gt;='club records'!$O$28), )), "CR", " ")</f>
        <v xml:space="preserve"> </v>
      </c>
    </row>
    <row r="85" spans="1:51" ht="15">
      <c r="A85" s="13" t="s">
        <v>43</v>
      </c>
      <c r="B85" s="2">
        <v>800</v>
      </c>
      <c r="C85" s="2" t="s">
        <v>276</v>
      </c>
      <c r="D85" s="2" t="s">
        <v>277</v>
      </c>
      <c r="E85" s="13" t="s">
        <v>43</v>
      </c>
      <c r="F85" s="14" t="s">
        <v>410</v>
      </c>
      <c r="G85" s="19">
        <v>43638</v>
      </c>
      <c r="H85" s="2" t="s">
        <v>297</v>
      </c>
      <c r="I85" s="2" t="s">
        <v>407</v>
      </c>
      <c r="J85" s="20" t="str">
        <f t="shared" si="4"/>
        <v/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1"/>
      <c r="AT85" s="21"/>
      <c r="AU85" s="21"/>
      <c r="AV85" s="21"/>
      <c r="AW85" s="21"/>
      <c r="AX85" s="21"/>
      <c r="AY85" s="21"/>
    </row>
    <row r="86" spans="1:51" ht="15">
      <c r="A86" s="13" t="s">
        <v>43</v>
      </c>
      <c r="B86" s="2">
        <v>800</v>
      </c>
      <c r="C86" s="2" t="s">
        <v>172</v>
      </c>
      <c r="D86" s="2" t="s">
        <v>173</v>
      </c>
      <c r="E86" s="13" t="s">
        <v>43</v>
      </c>
      <c r="F86" s="14" t="s">
        <v>451</v>
      </c>
      <c r="G86" s="19">
        <v>43667</v>
      </c>
      <c r="H86" s="2" t="s">
        <v>297</v>
      </c>
      <c r="I86" s="2" t="s">
        <v>446</v>
      </c>
      <c r="J86" s="20" t="str">
        <f t="shared" si="4"/>
        <v/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1"/>
      <c r="AT86" s="21"/>
      <c r="AU86" s="21"/>
      <c r="AV86" s="21"/>
      <c r="AW86" s="21"/>
      <c r="AX86" s="21"/>
      <c r="AY86" s="21"/>
    </row>
    <row r="87" spans="1:51" ht="15">
      <c r="A87" s="13" t="s">
        <v>43</v>
      </c>
      <c r="B87" s="2">
        <v>800</v>
      </c>
      <c r="C87" s="2" t="s">
        <v>119</v>
      </c>
      <c r="D87" s="2" t="s">
        <v>120</v>
      </c>
      <c r="E87" s="13" t="s">
        <v>43</v>
      </c>
      <c r="F87" s="14" t="s">
        <v>504</v>
      </c>
      <c r="G87" s="19">
        <v>43698</v>
      </c>
      <c r="H87" s="2" t="s">
        <v>289</v>
      </c>
      <c r="I87" s="2" t="s">
        <v>290</v>
      </c>
      <c r="J87" s="20" t="str">
        <f t="shared" si="4"/>
        <v/>
      </c>
      <c r="K87" s="21" t="str">
        <f>IF(AND(B87=100, OR(AND(E87='club records'!$B$6, F87&lt;='club records'!$C$6), AND(E87='club records'!$B$7, F87&lt;='club records'!$C$7), AND(E87='club records'!$B$8, F87&lt;='club records'!$C$8), AND(E87='club records'!$B$9, F87&lt;='club records'!$C$9), AND(E87='club records'!$B$10, F87&lt;='club records'!$C$10))),"CR"," ")</f>
        <v xml:space="preserve"> </v>
      </c>
      <c r="L87" s="21" t="str">
        <f>IF(AND(B87=200, OR(AND(E87='club records'!$B$11, F87&lt;='club records'!$C$11), AND(E87='club records'!$B$12, F87&lt;='club records'!$C$12), AND(E87='club records'!$B$13, F87&lt;='club records'!$C$13), AND(E87='club records'!$B$14, F87&lt;='club records'!$C$14), AND(E87='club records'!$B$15, F87&lt;='club records'!$C$15))),"CR"," ")</f>
        <v xml:space="preserve"> </v>
      </c>
      <c r="M87" s="21" t="str">
        <f>IF(AND(B87=300, OR(AND(E87='club records'!$B$16, F87&lt;='club records'!$C$16), AND(E87='club records'!$B$17, F87&lt;='club records'!$C$17))),"CR"," ")</f>
        <v xml:space="preserve"> </v>
      </c>
      <c r="N87" s="21" t="str">
        <f>IF(AND(B87=400, OR(AND(E87='club records'!$B$19, F87&lt;='club records'!$C$19), AND(E87='club records'!$B$20, F87&lt;='club records'!$C$20), AND(E87='club records'!$B$21, F87&lt;='club records'!$C$21))),"CR"," ")</f>
        <v xml:space="preserve"> </v>
      </c>
      <c r="O87" s="21" t="str">
        <f>IF(AND(B87=800, OR(AND(E87='club records'!$B$22, F87&lt;='club records'!$C$22), AND(E87='club records'!$B$23, F87&lt;='club records'!$C$23), AND(E87='club records'!$B$24, F87&lt;='club records'!$C$24), AND(E87='club records'!$B$25, F87&lt;='club records'!$C$25), AND(E87='club records'!$B$26, F87&lt;='club records'!$C$26))),"CR"," ")</f>
        <v xml:space="preserve"> </v>
      </c>
      <c r="P87" s="21" t="str">
        <f>IF(AND(B87=1200, AND(E87='club records'!$B$28, F87&lt;='club records'!$C$28)),"CR"," ")</f>
        <v xml:space="preserve"> </v>
      </c>
      <c r="Q87" s="21" t="str">
        <f>IF(AND(B87=1500, OR(AND(E87='club records'!$B$29, F87&lt;='club records'!$C$29), AND(E87='club records'!$B$30, F87&lt;='club records'!$C$30), AND(E87='club records'!$B$31, F87&lt;='club records'!$C$31), AND(E87='club records'!$B$32, F87&lt;='club records'!$C$32), AND(E87='club records'!$B$33, F87&lt;='club records'!$C$33))),"CR"," ")</f>
        <v xml:space="preserve"> </v>
      </c>
      <c r="R87" s="21" t="str">
        <f>IF(AND(B87="1M", AND(E87='club records'!$B$37,F87&lt;='club records'!$C$37)),"CR"," ")</f>
        <v xml:space="preserve"> </v>
      </c>
      <c r="S87" s="21" t="str">
        <f>IF(AND(B87=3000, OR(AND(E87='club records'!$B$39, F87&lt;='club records'!$C$39), AND(E87='club records'!$B$40, F87&lt;='club records'!$C$40), AND(E87='club records'!$B$41, F87&lt;='club records'!$C$41))),"CR"," ")</f>
        <v xml:space="preserve"> </v>
      </c>
      <c r="T87" s="21" t="str">
        <f>IF(AND(B87=5000, OR(AND(E87='club records'!$B$42, F87&lt;='club records'!$C$42), AND(E87='club records'!$B$43, F87&lt;='club records'!$C$43))),"CR"," ")</f>
        <v xml:space="preserve"> </v>
      </c>
      <c r="U87" s="21" t="str">
        <f>IF(AND(B87=10000, OR(AND(E87='club records'!$B$44, F87&lt;='club records'!$C$44), AND(E87='club records'!$B$45, F87&lt;='club records'!$C$45))),"CR"," ")</f>
        <v xml:space="preserve"> </v>
      </c>
      <c r="V87" s="22" t="str">
        <f>IF(AND(B87="high jump", OR(AND(E87='club records'!$F$1, F87&gt;='club records'!$G$1), AND(E87='club records'!$F$2, F87&gt;='club records'!$G$2), AND(E87='club records'!$F$3, F87&gt;='club records'!$G$3),AND(E87='club records'!$F$4, F87&gt;='club records'!$G$4), AND(E87='club records'!$F$5, F87&gt;='club records'!$G$5))), "CR", " ")</f>
        <v xml:space="preserve"> </v>
      </c>
      <c r="W87" s="22" t="str">
        <f>IF(AND(B87="long jump", OR(AND(E87='club records'!$F$6, F87&gt;='club records'!$G$6), AND(E87='club records'!$F$7, F87&gt;='club records'!$G$7), AND(E87='club records'!$F$8, F87&gt;='club records'!$G$8), AND(E87='club records'!$F$9, F87&gt;='club records'!$G$9), AND(E87='club records'!$F$10, F87&gt;='club records'!$G$10))), "CR", " ")</f>
        <v xml:space="preserve"> </v>
      </c>
      <c r="X87" s="22" t="str">
        <f>IF(AND(B87="triple jump", OR(AND(E87='club records'!$F$11, F87&gt;='club records'!$G$11), AND(E87='club records'!$F$12, F87&gt;='club records'!$G$12), AND(E87='club records'!$F$13, F87&gt;='club records'!$G$13), AND(E87='club records'!$F$14, F87&gt;='club records'!$G$14), AND(E87='club records'!$F$15, F87&gt;='club records'!$G$15))), "CR", " ")</f>
        <v xml:space="preserve"> </v>
      </c>
      <c r="Y87" s="22" t="str">
        <f>IF(AND(B87="pole vault", OR(AND(E87='club records'!$F$16, F87&gt;='club records'!$G$16), AND(E87='club records'!$F$17, F87&gt;='club records'!$G$17), AND(E87='club records'!$F$18, F87&gt;='club records'!$G$18), AND(E87='club records'!$F$19, F87&gt;='club records'!$G$19), AND(E87='club records'!$F$20, F87&gt;='club records'!$G$20))), "CR", " ")</f>
        <v xml:space="preserve"> </v>
      </c>
      <c r="Z87" s="22" t="str">
        <f>IF(AND(B87="discus 0.75", AND(E87='club records'!$F$21, F87&gt;='club records'!$G$21)), "CR", " ")</f>
        <v xml:space="preserve"> </v>
      </c>
      <c r="AA87" s="22" t="str">
        <f>IF(AND(B87="discus 1", OR(AND(E87='club records'!$F$22, F87&gt;='club records'!$G$22), AND(E87='club records'!$F$23, F87&gt;='club records'!$G$23), AND(E87='club records'!$F$24, F87&gt;='club records'!$G$24), AND(E87='club records'!$F$25, F87&gt;='club records'!$G$25))), "CR", " ")</f>
        <v xml:space="preserve"> </v>
      </c>
      <c r="AB87" s="22" t="str">
        <f>IF(AND(B87="hammer 3", OR(AND(E87='club records'!$F$26, F87&gt;='club records'!$G$26), AND(E87='club records'!$F$27, F87&gt;='club records'!$G$27), AND(E87='club records'!$F$28, F87&gt;='club records'!$G$28))), "CR", " ")</f>
        <v xml:space="preserve"> </v>
      </c>
      <c r="AC87" s="22" t="str">
        <f>IF(AND(B87="hammer 4", OR(AND(E87='club records'!$F$29, F87&gt;='club records'!$G$29), AND(E87='club records'!$F$30, F87&gt;='club records'!$G$30))), "CR", " ")</f>
        <v xml:space="preserve"> </v>
      </c>
      <c r="AD87" s="22" t="str">
        <f>IF(AND(B87="javelin 400", AND(E87='club records'!$F$31, F87&gt;='club records'!$G$31)), "CR", " ")</f>
        <v xml:space="preserve"> </v>
      </c>
      <c r="AE87" s="22" t="str">
        <f>IF(AND(B87="javelin 500", OR(AND(E87='club records'!$F$32, F87&gt;='club records'!$G$32), AND(E87='club records'!$F$33, F87&gt;='club records'!$G$33))), "CR", " ")</f>
        <v xml:space="preserve"> </v>
      </c>
      <c r="AF87" s="22" t="str">
        <f>IF(AND(B87="javelin 600", OR(AND(E87='club records'!$F$34, F87&gt;='club records'!$G$34), AND(E87='club records'!$F$35, F87&gt;='club records'!$G$35))), "CR", " ")</f>
        <v xml:space="preserve"> </v>
      </c>
      <c r="AG87" s="22" t="str">
        <f>IF(AND(B87="shot 2.72", AND(E87='club records'!$F$36, F87&gt;='club records'!$G$36)), "CR", " ")</f>
        <v xml:space="preserve"> </v>
      </c>
      <c r="AH87" s="22" t="str">
        <f>IF(AND(B87="shot 3", OR(AND(E87='club records'!$F$37, F87&gt;='club records'!$G$37), AND(E87='club records'!$F$38, F87&gt;='club records'!$G$38))), "CR", " ")</f>
        <v xml:space="preserve"> </v>
      </c>
      <c r="AI87" s="22" t="str">
        <f>IF(AND(B87="shot 4", OR(AND(E87='club records'!$F$39, F87&gt;='club records'!$G$39), AND(E87='club records'!$F$40, F87&gt;='club records'!$G$40))), "CR", " ")</f>
        <v xml:space="preserve"> </v>
      </c>
      <c r="AJ87" s="22" t="str">
        <f>IF(AND(B87="70H", AND(E87='club records'!$J$6, F87&lt;='club records'!$K$6)), "CR", " ")</f>
        <v xml:space="preserve"> </v>
      </c>
      <c r="AK87" s="22" t="str">
        <f>IF(AND(B87="75H", AND(E87='club records'!$J$7, F87&lt;='club records'!$K$7)), "CR", " ")</f>
        <v xml:space="preserve"> </v>
      </c>
      <c r="AL87" s="22" t="str">
        <f>IF(AND(B87="80H", AND(E87='club records'!$J$8, F87&lt;='club records'!$K$8)), "CR", " ")</f>
        <v xml:space="preserve"> </v>
      </c>
      <c r="AM87" s="22" t="str">
        <f>IF(AND(B87="100H", OR(AND(E87='club records'!$J$9, F87&lt;='club records'!$K$9), AND(E87='club records'!$J$10, F87&lt;='club records'!$K$10))), "CR", " ")</f>
        <v xml:space="preserve"> </v>
      </c>
      <c r="AN87" s="22" t="str">
        <f>IF(AND(B87="300H", AND(E87='club records'!$J$11, F87&lt;='club records'!$K$11)), "CR", " ")</f>
        <v xml:space="preserve"> </v>
      </c>
      <c r="AO87" s="22" t="str">
        <f>IF(AND(B87="400H", OR(AND(E87='club records'!$J$12, F87&lt;='club records'!$K$12), AND(E87='club records'!$J$13, F87&lt;='club records'!$K$13), AND(E87='club records'!$J$14, F87&lt;='club records'!$K$14))), "CR", " ")</f>
        <v xml:space="preserve"> </v>
      </c>
      <c r="AP87" s="22" t="str">
        <f>IF(AND(B87="1500SC", OR(AND(E87='club records'!$J$15, F87&lt;='club records'!$K$15), AND(E87='club records'!$J$16, F87&lt;='club records'!$K$16))), "CR", " ")</f>
        <v xml:space="preserve"> </v>
      </c>
      <c r="AQ87" s="22" t="str">
        <f>IF(AND(B87="2000SC", OR(AND(E87='club records'!$J$18, F87&lt;='club records'!$K$18), AND(E87='club records'!$J$19, F87&lt;='club records'!$K$19))), "CR", " ")</f>
        <v xml:space="preserve"> </v>
      </c>
      <c r="AR87" s="22" t="str">
        <f>IF(AND(B87="3000SC", AND(E87='club records'!$J$21, F87&lt;='club records'!$K$21)), "CR", " ")</f>
        <v xml:space="preserve"> </v>
      </c>
      <c r="AS87" s="21" t="str">
        <f>IF(AND(B87="4x100", OR(AND(E87='club records'!$N$1, F87&lt;='club records'!$O$1), AND(E87='club records'!$N$2, F87&lt;='club records'!$O$2), AND(E87='club records'!$N$3, F87&lt;='club records'!$O$3), AND(E87='club records'!$N$4, F87&lt;='club records'!$O$4), AND(E87='club records'!$N$5, F87&lt;='club records'!$O$5))), "CR", " ")</f>
        <v xml:space="preserve"> </v>
      </c>
      <c r="AT87" s="21" t="str">
        <f>IF(AND(B87="4x200", OR(AND(E87='club records'!$N$6, F87&lt;='club records'!$O$6), AND(E87='club records'!$N$7, F87&lt;='club records'!$O$7), AND(E87='club records'!$N$8, F87&lt;='club records'!$O$8), AND(E87='club records'!$N$9, F87&lt;='club records'!$O$9), AND(E87='club records'!$N$10, F87&lt;='club records'!$O$10))), "CR", " ")</f>
        <v xml:space="preserve"> </v>
      </c>
      <c r="AU87" s="21" t="str">
        <f>IF(AND(B87="4x300", OR(AND(E87='club records'!$N$11, F87&lt;='club records'!$O$11), AND(E87='club records'!$N$12, F87&lt;='club records'!$O$12))), "CR", " ")</f>
        <v xml:space="preserve"> </v>
      </c>
      <c r="AV87" s="21" t="str">
        <f>IF(AND(B87="4x400", OR(AND(E87='club records'!$N$13, F87&lt;='club records'!$O$13), AND(E87='club records'!$N$14, F87&lt;='club records'!$O$14), AND(E87='club records'!$N$15, F87&lt;='club records'!$O$15))), "CR", " ")</f>
        <v xml:space="preserve"> </v>
      </c>
      <c r="AW87" s="21" t="str">
        <f>IF(AND(B87="3x800", OR(AND(E87='club records'!$N$16, F87&lt;='club records'!$O$16), AND(E87='club records'!$N$17, F87&lt;='club records'!$O$17), AND(E87='club records'!$N$18, F87&lt;='club records'!$O$18), AND(E87='club records'!$N$19, F87&lt;='club records'!$O$19))), "CR", " ")</f>
        <v xml:space="preserve"> </v>
      </c>
      <c r="AX87" s="21" t="str">
        <f>IF(AND(B87="pentathlon", OR(AND(E87='club records'!$N$21, F87&gt;='club records'!$O$21), AND(E87='club records'!$N$22, F87&gt;='club records'!$O$22), AND(E87='club records'!$N$23, F87&gt;='club records'!$O$23), AND(E87='club records'!$N$24, F87&gt;='club records'!$O$24), AND(E87='club records'!$N$25, F87&gt;='club records'!$O$25))), "CR", " ")</f>
        <v xml:space="preserve"> </v>
      </c>
      <c r="AY87" s="21" t="str">
        <f>IF(AND(B87="heptathlon", OR(AND(E87='club records'!$N$26, F87&gt;='club records'!$O$26), AND(E87='club records'!$N$27, F87&gt;='club records'!$O$27), AND(E87='club records'!$N$28, F87&gt;='club records'!$O$28), )), "CR", " ")</f>
        <v xml:space="preserve"> </v>
      </c>
    </row>
    <row r="88" spans="1:51" ht="15">
      <c r="A88" s="13" t="s">
        <v>43</v>
      </c>
      <c r="B88" s="2">
        <v>800</v>
      </c>
      <c r="C88" s="2" t="s">
        <v>51</v>
      </c>
      <c r="D88" s="2" t="s">
        <v>181</v>
      </c>
      <c r="E88" s="13" t="s">
        <v>43</v>
      </c>
      <c r="F88" s="14" t="s">
        <v>328</v>
      </c>
      <c r="G88" s="19">
        <v>43603</v>
      </c>
      <c r="H88" s="2" t="s">
        <v>289</v>
      </c>
      <c r="I88" s="2" t="s">
        <v>325</v>
      </c>
      <c r="J88" s="20" t="str">
        <f t="shared" si="4"/>
        <v/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1"/>
      <c r="AT88" s="21"/>
      <c r="AU88" s="21"/>
      <c r="AV88" s="21"/>
      <c r="AW88" s="21"/>
      <c r="AX88" s="21"/>
      <c r="AY88" s="21"/>
    </row>
    <row r="89" spans="1:51" ht="15">
      <c r="A89" s="13" t="s">
        <v>43</v>
      </c>
      <c r="B89" s="2">
        <v>800</v>
      </c>
      <c r="C89" s="2" t="s">
        <v>452</v>
      </c>
      <c r="D89" s="2" t="s">
        <v>67</v>
      </c>
      <c r="E89" s="13" t="s">
        <v>43</v>
      </c>
      <c r="F89" s="14" t="s">
        <v>453</v>
      </c>
      <c r="G89" s="19">
        <v>43667</v>
      </c>
      <c r="H89" s="2" t="s">
        <v>297</v>
      </c>
      <c r="I89" s="2" t="s">
        <v>446</v>
      </c>
      <c r="J89" s="20" t="str">
        <f t="shared" si="4"/>
        <v/>
      </c>
      <c r="K89" s="21" t="str">
        <f>IF(AND(B89=100, OR(AND(E89='club records'!$B$6, F89&lt;='club records'!$C$6), AND(E89='club records'!$B$7, F89&lt;='club records'!$C$7), AND(E89='club records'!$B$8, F89&lt;='club records'!$C$8), AND(E89='club records'!$B$9, F89&lt;='club records'!$C$9), AND(E89='club records'!$B$10, F89&lt;='club records'!$C$10))),"CR"," ")</f>
        <v xml:space="preserve"> </v>
      </c>
      <c r="L89" s="21" t="str">
        <f>IF(AND(B89=200, OR(AND(E89='club records'!$B$11, F89&lt;='club records'!$C$11), AND(E89='club records'!$B$12, F89&lt;='club records'!$C$12), AND(E89='club records'!$B$13, F89&lt;='club records'!$C$13), AND(E89='club records'!$B$14, F89&lt;='club records'!$C$14), AND(E89='club records'!$B$15, F89&lt;='club records'!$C$15))),"CR"," ")</f>
        <v xml:space="preserve"> </v>
      </c>
      <c r="M89" s="21" t="str">
        <f>IF(AND(B89=300, OR(AND(E89='club records'!$B$16, F89&lt;='club records'!$C$16), AND(E89='club records'!$B$17, F89&lt;='club records'!$C$17))),"CR"," ")</f>
        <v xml:space="preserve"> </v>
      </c>
      <c r="N89" s="21" t="str">
        <f>IF(AND(B89=400, OR(AND(E89='club records'!$B$19, F89&lt;='club records'!$C$19), AND(E89='club records'!$B$20, F89&lt;='club records'!$C$20), AND(E89='club records'!$B$21, F89&lt;='club records'!$C$21))),"CR"," ")</f>
        <v xml:space="preserve"> </v>
      </c>
      <c r="O89" s="21" t="str">
        <f>IF(AND(B89=800, OR(AND(E89='club records'!$B$22, F89&lt;='club records'!$C$22), AND(E89='club records'!$B$23, F89&lt;='club records'!$C$23), AND(E89='club records'!$B$24, F89&lt;='club records'!$C$24), AND(E89='club records'!$B$25, F89&lt;='club records'!$C$25), AND(E89='club records'!$B$26, F89&lt;='club records'!$C$26))),"CR"," ")</f>
        <v xml:space="preserve"> </v>
      </c>
      <c r="P89" s="21" t="str">
        <f>IF(AND(B89=1200, AND(E89='club records'!$B$28, F89&lt;='club records'!$C$28)),"CR"," ")</f>
        <v xml:space="preserve"> </v>
      </c>
      <c r="Q89" s="21" t="str">
        <f>IF(AND(B89=1500, OR(AND(E89='club records'!$B$29, F89&lt;='club records'!$C$29), AND(E89='club records'!$B$30, F89&lt;='club records'!$C$30), AND(E89='club records'!$B$31, F89&lt;='club records'!$C$31), AND(E89='club records'!$B$32, F89&lt;='club records'!$C$32), AND(E89='club records'!$B$33, F89&lt;='club records'!$C$33))),"CR"," ")</f>
        <v xml:space="preserve"> </v>
      </c>
      <c r="R89" s="21" t="str">
        <f>IF(AND(B89="1M", AND(E89='club records'!$B$37,F89&lt;='club records'!$C$37)),"CR"," ")</f>
        <v xml:space="preserve"> </v>
      </c>
      <c r="S89" s="21" t="str">
        <f>IF(AND(B89=3000, OR(AND(E89='club records'!$B$39, F89&lt;='club records'!$C$39), AND(E89='club records'!$B$40, F89&lt;='club records'!$C$40), AND(E89='club records'!$B$41, F89&lt;='club records'!$C$41))),"CR"," ")</f>
        <v xml:space="preserve"> </v>
      </c>
      <c r="T89" s="21" t="str">
        <f>IF(AND(B89=5000, OR(AND(E89='club records'!$B$42, F89&lt;='club records'!$C$42), AND(E89='club records'!$B$43, F89&lt;='club records'!$C$43))),"CR"," ")</f>
        <v xml:space="preserve"> </v>
      </c>
      <c r="U89" s="21" t="str">
        <f>IF(AND(B89=10000, OR(AND(E89='club records'!$B$44, F89&lt;='club records'!$C$44), AND(E89='club records'!$B$45, F89&lt;='club records'!$C$45))),"CR"," ")</f>
        <v xml:space="preserve"> </v>
      </c>
      <c r="V89" s="22" t="str">
        <f>IF(AND(B89="high jump", OR(AND(E89='club records'!$F$1, F89&gt;='club records'!$G$1), AND(E89='club records'!$F$2, F89&gt;='club records'!$G$2), AND(E89='club records'!$F$3, F89&gt;='club records'!$G$3),AND(E89='club records'!$F$4, F89&gt;='club records'!$G$4), AND(E89='club records'!$F$5, F89&gt;='club records'!$G$5))), "CR", " ")</f>
        <v xml:space="preserve"> </v>
      </c>
      <c r="W89" s="22" t="str">
        <f>IF(AND(B89="long jump", OR(AND(E89='club records'!$F$6, F89&gt;='club records'!$G$6), AND(E89='club records'!$F$7, F89&gt;='club records'!$G$7), AND(E89='club records'!$F$8, F89&gt;='club records'!$G$8), AND(E89='club records'!$F$9, F89&gt;='club records'!$G$9), AND(E89='club records'!$F$10, F89&gt;='club records'!$G$10))), "CR", " ")</f>
        <v xml:space="preserve"> </v>
      </c>
      <c r="X89" s="22" t="str">
        <f>IF(AND(B89="triple jump", OR(AND(E89='club records'!$F$11, F89&gt;='club records'!$G$11), AND(E89='club records'!$F$12, F89&gt;='club records'!$G$12), AND(E89='club records'!$F$13, F89&gt;='club records'!$G$13), AND(E89='club records'!$F$14, F89&gt;='club records'!$G$14), AND(E89='club records'!$F$15, F89&gt;='club records'!$G$15))), "CR", " ")</f>
        <v xml:space="preserve"> </v>
      </c>
      <c r="Y89" s="22" t="str">
        <f>IF(AND(B89="pole vault", OR(AND(E89='club records'!$F$16, F89&gt;='club records'!$G$16), AND(E89='club records'!$F$17, F89&gt;='club records'!$G$17), AND(E89='club records'!$F$18, F89&gt;='club records'!$G$18), AND(E89='club records'!$F$19, F89&gt;='club records'!$G$19), AND(E89='club records'!$F$20, F89&gt;='club records'!$G$20))), "CR", " ")</f>
        <v xml:space="preserve"> </v>
      </c>
      <c r="Z89" s="22" t="str">
        <f>IF(AND(B89="discus 0.75", AND(E89='club records'!$F$21, F89&gt;='club records'!$G$21)), "CR", " ")</f>
        <v xml:space="preserve"> </v>
      </c>
      <c r="AA89" s="22" t="str">
        <f>IF(AND(B89="discus 1", OR(AND(E89='club records'!$F$22, F89&gt;='club records'!$G$22), AND(E89='club records'!$F$23, F89&gt;='club records'!$G$23), AND(E89='club records'!$F$24, F89&gt;='club records'!$G$24), AND(E89='club records'!$F$25, F89&gt;='club records'!$G$25))), "CR", " ")</f>
        <v xml:space="preserve"> </v>
      </c>
      <c r="AB89" s="22" t="str">
        <f>IF(AND(B89="hammer 3", OR(AND(E89='club records'!$F$26, F89&gt;='club records'!$G$26), AND(E89='club records'!$F$27, F89&gt;='club records'!$G$27), AND(E89='club records'!$F$28, F89&gt;='club records'!$G$28))), "CR", " ")</f>
        <v xml:space="preserve"> </v>
      </c>
      <c r="AC89" s="22" t="str">
        <f>IF(AND(B89="hammer 4", OR(AND(E89='club records'!$F$29, F89&gt;='club records'!$G$29), AND(E89='club records'!$F$30, F89&gt;='club records'!$G$30))), "CR", " ")</f>
        <v xml:space="preserve"> </v>
      </c>
      <c r="AD89" s="22" t="str">
        <f>IF(AND(B89="javelin 400", AND(E89='club records'!$F$31, F89&gt;='club records'!$G$31)), "CR", " ")</f>
        <v xml:space="preserve"> </v>
      </c>
      <c r="AE89" s="22" t="str">
        <f>IF(AND(B89="javelin 500", OR(AND(E89='club records'!$F$32, F89&gt;='club records'!$G$32), AND(E89='club records'!$F$33, F89&gt;='club records'!$G$33))), "CR", " ")</f>
        <v xml:space="preserve"> </v>
      </c>
      <c r="AF89" s="22" t="str">
        <f>IF(AND(B89="javelin 600", OR(AND(E89='club records'!$F$34, F89&gt;='club records'!$G$34), AND(E89='club records'!$F$35, F89&gt;='club records'!$G$35))), "CR", " ")</f>
        <v xml:space="preserve"> </v>
      </c>
      <c r="AG89" s="22" t="str">
        <f>IF(AND(B89="shot 2.72", AND(E89='club records'!$F$36, F89&gt;='club records'!$G$36)), "CR", " ")</f>
        <v xml:space="preserve"> </v>
      </c>
      <c r="AH89" s="22" t="str">
        <f>IF(AND(B89="shot 3", OR(AND(E89='club records'!$F$37, F89&gt;='club records'!$G$37), AND(E89='club records'!$F$38, F89&gt;='club records'!$G$38))), "CR", " ")</f>
        <v xml:space="preserve"> </v>
      </c>
      <c r="AI89" s="22" t="str">
        <f>IF(AND(B89="shot 4", OR(AND(E89='club records'!$F$39, F89&gt;='club records'!$G$39), AND(E89='club records'!$F$40, F89&gt;='club records'!$G$40))), "CR", " ")</f>
        <v xml:space="preserve"> </v>
      </c>
      <c r="AJ89" s="22" t="str">
        <f>IF(AND(B89="70H", AND(E89='club records'!$J$6, F89&lt;='club records'!$K$6)), "CR", " ")</f>
        <v xml:space="preserve"> </v>
      </c>
      <c r="AK89" s="22" t="str">
        <f>IF(AND(B89="75H", AND(E89='club records'!$J$7, F89&lt;='club records'!$K$7)), "CR", " ")</f>
        <v xml:space="preserve"> </v>
      </c>
      <c r="AL89" s="22" t="str">
        <f>IF(AND(B89="80H", AND(E89='club records'!$J$8, F89&lt;='club records'!$K$8)), "CR", " ")</f>
        <v xml:space="preserve"> </v>
      </c>
      <c r="AM89" s="22" t="str">
        <f>IF(AND(B89="100H", OR(AND(E89='club records'!$J$9, F89&lt;='club records'!$K$9), AND(E89='club records'!$J$10, F89&lt;='club records'!$K$10))), "CR", " ")</f>
        <v xml:space="preserve"> </v>
      </c>
      <c r="AN89" s="22" t="str">
        <f>IF(AND(B89="300H", AND(E89='club records'!$J$11, F89&lt;='club records'!$K$11)), "CR", " ")</f>
        <v xml:space="preserve"> </v>
      </c>
      <c r="AO89" s="22" t="str">
        <f>IF(AND(B89="400H", OR(AND(E89='club records'!$J$12, F89&lt;='club records'!$K$12), AND(E89='club records'!$J$13, F89&lt;='club records'!$K$13), AND(E89='club records'!$J$14, F89&lt;='club records'!$K$14))), "CR", " ")</f>
        <v xml:space="preserve"> </v>
      </c>
      <c r="AP89" s="22" t="str">
        <f>IF(AND(B89="1500SC", OR(AND(E89='club records'!$J$15, F89&lt;='club records'!$K$15), AND(E89='club records'!$J$16, F89&lt;='club records'!$K$16))), "CR", " ")</f>
        <v xml:space="preserve"> </v>
      </c>
      <c r="AQ89" s="22" t="str">
        <f>IF(AND(B89="2000SC", OR(AND(E89='club records'!$J$18, F89&lt;='club records'!$K$18), AND(E89='club records'!$J$19, F89&lt;='club records'!$K$19))), "CR", " ")</f>
        <v xml:space="preserve"> </v>
      </c>
      <c r="AR89" s="22" t="str">
        <f>IF(AND(B89="3000SC", AND(E89='club records'!$J$21, F89&lt;='club records'!$K$21)), "CR", " ")</f>
        <v xml:space="preserve"> </v>
      </c>
      <c r="AS89" s="21" t="str">
        <f>IF(AND(B89="4x100", OR(AND(E89='club records'!$N$1, F89&lt;='club records'!$O$1), AND(E89='club records'!$N$2, F89&lt;='club records'!$O$2), AND(E89='club records'!$N$3, F89&lt;='club records'!$O$3), AND(E89='club records'!$N$4, F89&lt;='club records'!$O$4), AND(E89='club records'!$N$5, F89&lt;='club records'!$O$5))), "CR", " ")</f>
        <v xml:space="preserve"> </v>
      </c>
      <c r="AT89" s="21" t="str">
        <f>IF(AND(B89="4x200", OR(AND(E89='club records'!$N$6, F89&lt;='club records'!$O$6), AND(E89='club records'!$N$7, F89&lt;='club records'!$O$7), AND(E89='club records'!$N$8, F89&lt;='club records'!$O$8), AND(E89='club records'!$N$9, F89&lt;='club records'!$O$9), AND(E89='club records'!$N$10, F89&lt;='club records'!$O$10))), "CR", " ")</f>
        <v xml:space="preserve"> </v>
      </c>
      <c r="AU89" s="21" t="str">
        <f>IF(AND(B89="4x300", OR(AND(E89='club records'!$N$11, F89&lt;='club records'!$O$11), AND(E89='club records'!$N$12, F89&lt;='club records'!$O$12))), "CR", " ")</f>
        <v xml:space="preserve"> </v>
      </c>
      <c r="AV89" s="21" t="str">
        <f>IF(AND(B89="4x400", OR(AND(E89='club records'!$N$13, F89&lt;='club records'!$O$13), AND(E89='club records'!$N$14, F89&lt;='club records'!$O$14), AND(E89='club records'!$N$15, F89&lt;='club records'!$O$15))), "CR", " ")</f>
        <v xml:space="preserve"> </v>
      </c>
      <c r="AW89" s="21" t="str">
        <f>IF(AND(B89="3x800", OR(AND(E89='club records'!$N$16, F89&lt;='club records'!$O$16), AND(E89='club records'!$N$17, F89&lt;='club records'!$O$17), AND(E89='club records'!$N$18, F89&lt;='club records'!$O$18), AND(E89='club records'!$N$19, F89&lt;='club records'!$O$19))), "CR", " ")</f>
        <v xml:space="preserve"> </v>
      </c>
      <c r="AX89" s="21" t="str">
        <f>IF(AND(B89="pentathlon", OR(AND(E89='club records'!$N$21, F89&gt;='club records'!$O$21), AND(E89='club records'!$N$22, F89&gt;='club records'!$O$22), AND(E89='club records'!$N$23, F89&gt;='club records'!$O$23), AND(E89='club records'!$N$24, F89&gt;='club records'!$O$24), AND(E89='club records'!$N$25, F89&gt;='club records'!$O$25))), "CR", " ")</f>
        <v xml:space="preserve"> </v>
      </c>
      <c r="AY89" s="21" t="str">
        <f>IF(AND(B89="heptathlon", OR(AND(E89='club records'!$N$26, F89&gt;='club records'!$O$26), AND(E89='club records'!$N$27, F89&gt;='club records'!$O$27), AND(E89='club records'!$N$28, F89&gt;='club records'!$O$28), )), "CR", " ")</f>
        <v xml:space="preserve"> </v>
      </c>
    </row>
    <row r="90" spans="1:51" ht="15">
      <c r="A90" s="13" t="s">
        <v>43</v>
      </c>
      <c r="B90" s="2">
        <v>800</v>
      </c>
      <c r="C90" s="2" t="s">
        <v>195</v>
      </c>
      <c r="D90" s="2" t="s">
        <v>196</v>
      </c>
      <c r="E90" s="13" t="s">
        <v>43</v>
      </c>
      <c r="F90" s="14" t="s">
        <v>411</v>
      </c>
      <c r="G90" s="19">
        <v>43638</v>
      </c>
      <c r="H90" s="2" t="s">
        <v>297</v>
      </c>
      <c r="I90" s="2" t="s">
        <v>407</v>
      </c>
      <c r="J90" s="20" t="str">
        <f t="shared" si="4"/>
        <v/>
      </c>
      <c r="K90" s="21" t="str">
        <f>IF(AND(B90=100, OR(AND(E90='club records'!$B$6, F90&lt;='club records'!$C$6), AND(E90='club records'!$B$7, F90&lt;='club records'!$C$7), AND(E90='club records'!$B$8, F90&lt;='club records'!$C$8), AND(E90='club records'!$B$9, F90&lt;='club records'!$C$9), AND(E90='club records'!$B$10, F90&lt;='club records'!$C$10))),"CR"," ")</f>
        <v xml:space="preserve"> </v>
      </c>
      <c r="L90" s="21" t="str">
        <f>IF(AND(B90=200, OR(AND(E90='club records'!$B$11, F90&lt;='club records'!$C$11), AND(E90='club records'!$B$12, F90&lt;='club records'!$C$12), AND(E90='club records'!$B$13, F90&lt;='club records'!$C$13), AND(E90='club records'!$B$14, F90&lt;='club records'!$C$14), AND(E90='club records'!$B$15, F90&lt;='club records'!$C$15))),"CR"," ")</f>
        <v xml:space="preserve"> </v>
      </c>
      <c r="M90" s="21" t="str">
        <f>IF(AND(B90=300, OR(AND(E90='club records'!$B$16, F90&lt;='club records'!$C$16), AND(E90='club records'!$B$17, F90&lt;='club records'!$C$17))),"CR"," ")</f>
        <v xml:space="preserve"> </v>
      </c>
      <c r="N90" s="21" t="str">
        <f>IF(AND(B90=400, OR(AND(E90='club records'!$B$19, F90&lt;='club records'!$C$19), AND(E90='club records'!$B$20, F90&lt;='club records'!$C$20), AND(E90='club records'!$B$21, F90&lt;='club records'!$C$21))),"CR"," ")</f>
        <v xml:space="preserve"> </v>
      </c>
      <c r="O90" s="21" t="str">
        <f>IF(AND(B90=800, OR(AND(E90='club records'!$B$22, F90&lt;='club records'!$C$22), AND(E90='club records'!$B$23, F90&lt;='club records'!$C$23), AND(E90='club records'!$B$24, F90&lt;='club records'!$C$24), AND(E90='club records'!$B$25, F90&lt;='club records'!$C$25), AND(E90='club records'!$B$26, F90&lt;='club records'!$C$26))),"CR"," ")</f>
        <v xml:space="preserve"> </v>
      </c>
      <c r="P90" s="21" t="str">
        <f>IF(AND(B90=1200, AND(E90='club records'!$B$28, F90&lt;='club records'!$C$28)),"CR"," ")</f>
        <v xml:space="preserve"> </v>
      </c>
      <c r="Q90" s="21" t="str">
        <f>IF(AND(B90=1500, OR(AND(E90='club records'!$B$29, F90&lt;='club records'!$C$29), AND(E90='club records'!$B$30, F90&lt;='club records'!$C$30), AND(E90='club records'!$B$31, F90&lt;='club records'!$C$31), AND(E90='club records'!$B$32, F90&lt;='club records'!$C$32), AND(E90='club records'!$B$33, F90&lt;='club records'!$C$33))),"CR"," ")</f>
        <v xml:space="preserve"> </v>
      </c>
      <c r="R90" s="21" t="str">
        <f>IF(AND(B90="1M", AND(E90='club records'!$B$37,F90&lt;='club records'!$C$37)),"CR"," ")</f>
        <v xml:space="preserve"> </v>
      </c>
      <c r="S90" s="21" t="str">
        <f>IF(AND(B90=3000, OR(AND(E90='club records'!$B$39, F90&lt;='club records'!$C$39), AND(E90='club records'!$B$40, F90&lt;='club records'!$C$40), AND(E90='club records'!$B$41, F90&lt;='club records'!$C$41))),"CR"," ")</f>
        <v xml:space="preserve"> </v>
      </c>
      <c r="T90" s="21" t="str">
        <f>IF(AND(B90=5000, OR(AND(E90='club records'!$B$42, F90&lt;='club records'!$C$42), AND(E90='club records'!$B$43, F90&lt;='club records'!$C$43))),"CR"," ")</f>
        <v xml:space="preserve"> </v>
      </c>
      <c r="U90" s="21" t="str">
        <f>IF(AND(B90=10000, OR(AND(E90='club records'!$B$44, F90&lt;='club records'!$C$44), AND(E90='club records'!$B$45, F90&lt;='club records'!$C$45))),"CR"," ")</f>
        <v xml:space="preserve"> </v>
      </c>
      <c r="V90" s="22" t="str">
        <f>IF(AND(B90="high jump", OR(AND(E90='club records'!$F$1, F90&gt;='club records'!$G$1), AND(E90='club records'!$F$2, F90&gt;='club records'!$G$2), AND(E90='club records'!$F$3, F90&gt;='club records'!$G$3),AND(E90='club records'!$F$4, F90&gt;='club records'!$G$4), AND(E90='club records'!$F$5, F90&gt;='club records'!$G$5))), "CR", " ")</f>
        <v xml:space="preserve"> </v>
      </c>
      <c r="W90" s="22" t="str">
        <f>IF(AND(B90="long jump", OR(AND(E90='club records'!$F$6, F90&gt;='club records'!$G$6), AND(E90='club records'!$F$7, F90&gt;='club records'!$G$7), AND(E90='club records'!$F$8, F90&gt;='club records'!$G$8), AND(E90='club records'!$F$9, F90&gt;='club records'!$G$9), AND(E90='club records'!$F$10, F90&gt;='club records'!$G$10))), "CR", " ")</f>
        <v xml:space="preserve"> </v>
      </c>
      <c r="X90" s="22" t="str">
        <f>IF(AND(B90="triple jump", OR(AND(E90='club records'!$F$11, F90&gt;='club records'!$G$11), AND(E90='club records'!$F$12, F90&gt;='club records'!$G$12), AND(E90='club records'!$F$13, F90&gt;='club records'!$G$13), AND(E90='club records'!$F$14, F90&gt;='club records'!$G$14), AND(E90='club records'!$F$15, F90&gt;='club records'!$G$15))), "CR", " ")</f>
        <v xml:space="preserve"> </v>
      </c>
      <c r="Y90" s="22" t="str">
        <f>IF(AND(B90="pole vault", OR(AND(E90='club records'!$F$16, F90&gt;='club records'!$G$16), AND(E90='club records'!$F$17, F90&gt;='club records'!$G$17), AND(E90='club records'!$F$18, F90&gt;='club records'!$G$18), AND(E90='club records'!$F$19, F90&gt;='club records'!$G$19), AND(E90='club records'!$F$20, F90&gt;='club records'!$G$20))), "CR", " ")</f>
        <v xml:space="preserve"> </v>
      </c>
      <c r="Z90" s="22" t="str">
        <f>IF(AND(B90="discus 0.75", AND(E90='club records'!$F$21, F90&gt;='club records'!$G$21)), "CR", " ")</f>
        <v xml:space="preserve"> </v>
      </c>
      <c r="AA90" s="22" t="str">
        <f>IF(AND(B90="discus 1", OR(AND(E90='club records'!$F$22, F90&gt;='club records'!$G$22), AND(E90='club records'!$F$23, F90&gt;='club records'!$G$23), AND(E90='club records'!$F$24, F90&gt;='club records'!$G$24), AND(E90='club records'!$F$25, F90&gt;='club records'!$G$25))), "CR", " ")</f>
        <v xml:space="preserve"> </v>
      </c>
      <c r="AB90" s="22" t="str">
        <f>IF(AND(B90="hammer 3", OR(AND(E90='club records'!$F$26, F90&gt;='club records'!$G$26), AND(E90='club records'!$F$27, F90&gt;='club records'!$G$27), AND(E90='club records'!$F$28, F90&gt;='club records'!$G$28))), "CR", " ")</f>
        <v xml:space="preserve"> </v>
      </c>
      <c r="AC90" s="22" t="str">
        <f>IF(AND(B90="hammer 4", OR(AND(E90='club records'!$F$29, F90&gt;='club records'!$G$29), AND(E90='club records'!$F$30, F90&gt;='club records'!$G$30))), "CR", " ")</f>
        <v xml:space="preserve"> </v>
      </c>
      <c r="AD90" s="22" t="str">
        <f>IF(AND(B90="javelin 400", AND(E90='club records'!$F$31, F90&gt;='club records'!$G$31)), "CR", " ")</f>
        <v xml:space="preserve"> </v>
      </c>
      <c r="AE90" s="22" t="str">
        <f>IF(AND(B90="javelin 500", OR(AND(E90='club records'!$F$32, F90&gt;='club records'!$G$32), AND(E90='club records'!$F$33, F90&gt;='club records'!$G$33))), "CR", " ")</f>
        <v xml:space="preserve"> </v>
      </c>
      <c r="AF90" s="22" t="str">
        <f>IF(AND(B90="javelin 600", OR(AND(E90='club records'!$F$34, F90&gt;='club records'!$G$34), AND(E90='club records'!$F$35, F90&gt;='club records'!$G$35))), "CR", " ")</f>
        <v xml:space="preserve"> </v>
      </c>
      <c r="AG90" s="22" t="str">
        <f>IF(AND(B90="shot 2.72", AND(E90='club records'!$F$36, F90&gt;='club records'!$G$36)), "CR", " ")</f>
        <v xml:space="preserve"> </v>
      </c>
      <c r="AH90" s="22" t="str">
        <f>IF(AND(B90="shot 3", OR(AND(E90='club records'!$F$37, F90&gt;='club records'!$G$37), AND(E90='club records'!$F$38, F90&gt;='club records'!$G$38))), "CR", " ")</f>
        <v xml:space="preserve"> </v>
      </c>
      <c r="AI90" s="22" t="str">
        <f>IF(AND(B90="shot 4", OR(AND(E90='club records'!$F$39, F90&gt;='club records'!$G$39), AND(E90='club records'!$F$40, F90&gt;='club records'!$G$40))), "CR", " ")</f>
        <v xml:space="preserve"> </v>
      </c>
      <c r="AJ90" s="22" t="str">
        <f>IF(AND(B90="70H", AND(E90='club records'!$J$6, F90&lt;='club records'!$K$6)), "CR", " ")</f>
        <v xml:space="preserve"> </v>
      </c>
      <c r="AK90" s="22" t="str">
        <f>IF(AND(B90="75H", AND(E90='club records'!$J$7, F90&lt;='club records'!$K$7)), "CR", " ")</f>
        <v xml:space="preserve"> </v>
      </c>
      <c r="AL90" s="22" t="str">
        <f>IF(AND(B90="80H", AND(E90='club records'!$J$8, F90&lt;='club records'!$K$8)), "CR", " ")</f>
        <v xml:space="preserve"> </v>
      </c>
      <c r="AM90" s="22" t="str">
        <f>IF(AND(B90="100H", OR(AND(E90='club records'!$J$9, F90&lt;='club records'!$K$9), AND(E90='club records'!$J$10, F90&lt;='club records'!$K$10))), "CR", " ")</f>
        <v xml:space="preserve"> </v>
      </c>
      <c r="AN90" s="22" t="str">
        <f>IF(AND(B90="300H", AND(E90='club records'!$J$11, F90&lt;='club records'!$K$11)), "CR", " ")</f>
        <v xml:space="preserve"> </v>
      </c>
      <c r="AO90" s="22" t="str">
        <f>IF(AND(B90="400H", OR(AND(E90='club records'!$J$12, F90&lt;='club records'!$K$12), AND(E90='club records'!$J$13, F90&lt;='club records'!$K$13), AND(E90='club records'!$J$14, F90&lt;='club records'!$K$14))), "CR", " ")</f>
        <v xml:space="preserve"> </v>
      </c>
      <c r="AP90" s="22" t="str">
        <f>IF(AND(B90="1500SC", OR(AND(E90='club records'!$J$15, F90&lt;='club records'!$K$15), AND(E90='club records'!$J$16, F90&lt;='club records'!$K$16))), "CR", " ")</f>
        <v xml:space="preserve"> </v>
      </c>
      <c r="AQ90" s="22" t="str">
        <f>IF(AND(B90="2000SC", OR(AND(E90='club records'!$J$18, F90&lt;='club records'!$K$18), AND(E90='club records'!$J$19, F90&lt;='club records'!$K$19))), "CR", " ")</f>
        <v xml:space="preserve"> </v>
      </c>
      <c r="AR90" s="22" t="str">
        <f>IF(AND(B90="3000SC", AND(E90='club records'!$J$21, F90&lt;='club records'!$K$21)), "CR", " ")</f>
        <v xml:space="preserve"> </v>
      </c>
      <c r="AS90" s="21" t="str">
        <f>IF(AND(B90="4x100", OR(AND(E90='club records'!$N$1, F90&lt;='club records'!$O$1), AND(E90='club records'!$N$2, F90&lt;='club records'!$O$2), AND(E90='club records'!$N$3, F90&lt;='club records'!$O$3), AND(E90='club records'!$N$4, F90&lt;='club records'!$O$4), AND(E90='club records'!$N$5, F90&lt;='club records'!$O$5))), "CR", " ")</f>
        <v xml:space="preserve"> </v>
      </c>
      <c r="AT90" s="21" t="str">
        <f>IF(AND(B90="4x200", OR(AND(E90='club records'!$N$6, F90&lt;='club records'!$O$6), AND(E90='club records'!$N$7, F90&lt;='club records'!$O$7), AND(E90='club records'!$N$8, F90&lt;='club records'!$O$8), AND(E90='club records'!$N$9, F90&lt;='club records'!$O$9), AND(E90='club records'!$N$10, F90&lt;='club records'!$O$10))), "CR", " ")</f>
        <v xml:space="preserve"> </v>
      </c>
      <c r="AU90" s="21" t="str">
        <f>IF(AND(B90="4x300", OR(AND(E90='club records'!$N$11, F90&lt;='club records'!$O$11), AND(E90='club records'!$N$12, F90&lt;='club records'!$O$12))), "CR", " ")</f>
        <v xml:space="preserve"> </v>
      </c>
      <c r="AV90" s="21" t="str">
        <f>IF(AND(B90="4x400", OR(AND(E90='club records'!$N$13, F90&lt;='club records'!$O$13), AND(E90='club records'!$N$14, F90&lt;='club records'!$O$14), AND(E90='club records'!$N$15, F90&lt;='club records'!$O$15))), "CR", " ")</f>
        <v xml:space="preserve"> </v>
      </c>
      <c r="AW90" s="21" t="str">
        <f>IF(AND(B90="3x800", OR(AND(E90='club records'!$N$16, F90&lt;='club records'!$O$16), AND(E90='club records'!$N$17, F90&lt;='club records'!$O$17), AND(E90='club records'!$N$18, F90&lt;='club records'!$O$18), AND(E90='club records'!$N$19, F90&lt;='club records'!$O$19))), "CR", " ")</f>
        <v xml:space="preserve"> </v>
      </c>
      <c r="AX90" s="21" t="str">
        <f>IF(AND(B90="pentathlon", OR(AND(E90='club records'!$N$21, F90&gt;='club records'!$O$21), AND(E90='club records'!$N$22, F90&gt;='club records'!$O$22), AND(E90='club records'!$N$23, F90&gt;='club records'!$O$23), AND(E90='club records'!$N$24, F90&gt;='club records'!$O$24), AND(E90='club records'!$N$25, F90&gt;='club records'!$O$25))), "CR", " ")</f>
        <v xml:space="preserve"> </v>
      </c>
      <c r="AY90" s="21" t="str">
        <f>IF(AND(B90="heptathlon", OR(AND(E90='club records'!$N$26, F90&gt;='club records'!$O$26), AND(E90='club records'!$N$27, F90&gt;='club records'!$O$27), AND(E90='club records'!$N$28, F90&gt;='club records'!$O$28), )), "CR", " ")</f>
        <v xml:space="preserve"> </v>
      </c>
    </row>
    <row r="91" spans="1:51" ht="15">
      <c r="A91" s="13" t="s">
        <v>43</v>
      </c>
      <c r="B91" s="2">
        <v>800</v>
      </c>
      <c r="C91" s="2" t="s">
        <v>108</v>
      </c>
      <c r="D91" s="2" t="s">
        <v>128</v>
      </c>
      <c r="E91" s="13" t="s">
        <v>43</v>
      </c>
      <c r="F91" s="14" t="s">
        <v>332</v>
      </c>
      <c r="G91" s="19">
        <v>43603</v>
      </c>
      <c r="H91" s="2" t="s">
        <v>289</v>
      </c>
      <c r="I91" s="2" t="s">
        <v>325</v>
      </c>
      <c r="J91" s="20" t="str">
        <f t="shared" si="4"/>
        <v/>
      </c>
      <c r="K91" s="21" t="str">
        <f>IF(AND(B91=100, OR(AND(E91='club records'!$B$6, F91&lt;='club records'!$C$6), AND(E91='club records'!$B$7, F91&lt;='club records'!$C$7), AND(E91='club records'!$B$8, F91&lt;='club records'!$C$8), AND(E91='club records'!$B$9, F91&lt;='club records'!$C$9), AND(E91='club records'!$B$10, F91&lt;='club records'!$C$10))),"CR"," ")</f>
        <v xml:space="preserve"> </v>
      </c>
      <c r="L91" s="21" t="str">
        <f>IF(AND(B91=200, OR(AND(E91='club records'!$B$11, F91&lt;='club records'!$C$11), AND(E91='club records'!$B$12, F91&lt;='club records'!$C$12), AND(E91='club records'!$B$13, F91&lt;='club records'!$C$13), AND(E91='club records'!$B$14, F91&lt;='club records'!$C$14), AND(E91='club records'!$B$15, F91&lt;='club records'!$C$15))),"CR"," ")</f>
        <v xml:space="preserve"> </v>
      </c>
      <c r="M91" s="21" t="str">
        <f>IF(AND(B91=300, OR(AND(E91='club records'!$B$16, F91&lt;='club records'!$C$16), AND(E91='club records'!$B$17, F91&lt;='club records'!$C$17))),"CR"," ")</f>
        <v xml:space="preserve"> </v>
      </c>
      <c r="N91" s="21" t="str">
        <f>IF(AND(B91=400, OR(AND(E91='club records'!$B$19, F91&lt;='club records'!$C$19), AND(E91='club records'!$B$20, F91&lt;='club records'!$C$20), AND(E91='club records'!$B$21, F91&lt;='club records'!$C$21))),"CR"," ")</f>
        <v xml:space="preserve"> </v>
      </c>
      <c r="O91" s="21" t="str">
        <f>IF(AND(B91=800, OR(AND(E91='club records'!$B$22, F91&lt;='club records'!$C$22), AND(E91='club records'!$B$23, F91&lt;='club records'!$C$23), AND(E91='club records'!$B$24, F91&lt;='club records'!$C$24), AND(E91='club records'!$B$25, F91&lt;='club records'!$C$25), AND(E91='club records'!$B$26, F91&lt;='club records'!$C$26))),"CR"," ")</f>
        <v xml:space="preserve"> </v>
      </c>
      <c r="P91" s="21" t="str">
        <f>IF(AND(B91=1200, AND(E91='club records'!$B$28, F91&lt;='club records'!$C$28)),"CR"," ")</f>
        <v xml:space="preserve"> </v>
      </c>
      <c r="Q91" s="21" t="str">
        <f>IF(AND(B91=1500, OR(AND(E91='club records'!$B$29, F91&lt;='club records'!$C$29), AND(E91='club records'!$B$30, F91&lt;='club records'!$C$30), AND(E91='club records'!$B$31, F91&lt;='club records'!$C$31), AND(E91='club records'!$B$32, F91&lt;='club records'!$C$32), AND(E91='club records'!$B$33, F91&lt;='club records'!$C$33))),"CR"," ")</f>
        <v xml:space="preserve"> </v>
      </c>
      <c r="R91" s="21" t="str">
        <f>IF(AND(B91="1M", AND(E91='club records'!$B$37,F91&lt;='club records'!$C$37)),"CR"," ")</f>
        <v xml:space="preserve"> </v>
      </c>
      <c r="S91" s="21" t="str">
        <f>IF(AND(B91=3000, OR(AND(E91='club records'!$B$39, F91&lt;='club records'!$C$39), AND(E91='club records'!$B$40, F91&lt;='club records'!$C$40), AND(E91='club records'!$B$41, F91&lt;='club records'!$C$41))),"CR"," ")</f>
        <v xml:space="preserve"> </v>
      </c>
      <c r="T91" s="21" t="str">
        <f>IF(AND(B91=5000, OR(AND(E91='club records'!$B$42, F91&lt;='club records'!$C$42), AND(E91='club records'!$B$43, F91&lt;='club records'!$C$43))),"CR"," ")</f>
        <v xml:space="preserve"> </v>
      </c>
      <c r="U91" s="21" t="str">
        <f>IF(AND(B91=10000, OR(AND(E91='club records'!$B$44, F91&lt;='club records'!$C$44), AND(E91='club records'!$B$45, F91&lt;='club records'!$C$45))),"CR"," ")</f>
        <v xml:space="preserve"> </v>
      </c>
      <c r="V91" s="22" t="str">
        <f>IF(AND(B91="high jump", OR(AND(E91='club records'!$F$1, F91&gt;='club records'!$G$1), AND(E91='club records'!$F$2, F91&gt;='club records'!$G$2), AND(E91='club records'!$F$3, F91&gt;='club records'!$G$3),AND(E91='club records'!$F$4, F91&gt;='club records'!$G$4), AND(E91='club records'!$F$5, F91&gt;='club records'!$G$5))), "CR", " ")</f>
        <v xml:space="preserve"> </v>
      </c>
      <c r="W91" s="22" t="str">
        <f>IF(AND(B91="long jump", OR(AND(E91='club records'!$F$6, F91&gt;='club records'!$G$6), AND(E91='club records'!$F$7, F91&gt;='club records'!$G$7), AND(E91='club records'!$F$8, F91&gt;='club records'!$G$8), AND(E91='club records'!$F$9, F91&gt;='club records'!$G$9), AND(E91='club records'!$F$10, F91&gt;='club records'!$G$10))), "CR", " ")</f>
        <v xml:space="preserve"> </v>
      </c>
      <c r="X91" s="22" t="str">
        <f>IF(AND(B91="triple jump", OR(AND(E91='club records'!$F$11, F91&gt;='club records'!$G$11), AND(E91='club records'!$F$12, F91&gt;='club records'!$G$12), AND(E91='club records'!$F$13, F91&gt;='club records'!$G$13), AND(E91='club records'!$F$14, F91&gt;='club records'!$G$14), AND(E91='club records'!$F$15, F91&gt;='club records'!$G$15))), "CR", " ")</f>
        <v xml:space="preserve"> </v>
      </c>
      <c r="Y91" s="22" t="str">
        <f>IF(AND(B91="pole vault", OR(AND(E91='club records'!$F$16, F91&gt;='club records'!$G$16), AND(E91='club records'!$F$17, F91&gt;='club records'!$G$17), AND(E91='club records'!$F$18, F91&gt;='club records'!$G$18), AND(E91='club records'!$F$19, F91&gt;='club records'!$G$19), AND(E91='club records'!$F$20, F91&gt;='club records'!$G$20))), "CR", " ")</f>
        <v xml:space="preserve"> </v>
      </c>
      <c r="Z91" s="22" t="str">
        <f>IF(AND(B91="discus 0.75", AND(E91='club records'!$F$21, F91&gt;='club records'!$G$21)), "CR", " ")</f>
        <v xml:space="preserve"> </v>
      </c>
      <c r="AA91" s="22" t="str">
        <f>IF(AND(B91="discus 1", OR(AND(E91='club records'!$F$22, F91&gt;='club records'!$G$22), AND(E91='club records'!$F$23, F91&gt;='club records'!$G$23), AND(E91='club records'!$F$24, F91&gt;='club records'!$G$24), AND(E91='club records'!$F$25, F91&gt;='club records'!$G$25))), "CR", " ")</f>
        <v xml:space="preserve"> </v>
      </c>
      <c r="AB91" s="22" t="str">
        <f>IF(AND(B91="hammer 3", OR(AND(E91='club records'!$F$26, F91&gt;='club records'!$G$26), AND(E91='club records'!$F$27, F91&gt;='club records'!$G$27), AND(E91='club records'!$F$28, F91&gt;='club records'!$G$28))), "CR", " ")</f>
        <v xml:space="preserve"> </v>
      </c>
      <c r="AC91" s="22" t="str">
        <f>IF(AND(B91="hammer 4", OR(AND(E91='club records'!$F$29, F91&gt;='club records'!$G$29), AND(E91='club records'!$F$30, F91&gt;='club records'!$G$30))), "CR", " ")</f>
        <v xml:space="preserve"> </v>
      </c>
      <c r="AD91" s="22" t="str">
        <f>IF(AND(B91="javelin 400", AND(E91='club records'!$F$31, F91&gt;='club records'!$G$31)), "CR", " ")</f>
        <v xml:space="preserve"> </v>
      </c>
      <c r="AE91" s="22" t="str">
        <f>IF(AND(B91="javelin 500", OR(AND(E91='club records'!$F$32, F91&gt;='club records'!$G$32), AND(E91='club records'!$F$33, F91&gt;='club records'!$G$33))), "CR", " ")</f>
        <v xml:space="preserve"> </v>
      </c>
      <c r="AF91" s="22" t="str">
        <f>IF(AND(B91="javelin 600", OR(AND(E91='club records'!$F$34, F91&gt;='club records'!$G$34), AND(E91='club records'!$F$35, F91&gt;='club records'!$G$35))), "CR", " ")</f>
        <v xml:space="preserve"> </v>
      </c>
      <c r="AG91" s="22" t="str">
        <f>IF(AND(B91="shot 2.72", AND(E91='club records'!$F$36, F91&gt;='club records'!$G$36)), "CR", " ")</f>
        <v xml:space="preserve"> </v>
      </c>
      <c r="AH91" s="22" t="str">
        <f>IF(AND(B91="shot 3", OR(AND(E91='club records'!$F$37, F91&gt;='club records'!$G$37), AND(E91='club records'!$F$38, F91&gt;='club records'!$G$38))), "CR", " ")</f>
        <v xml:space="preserve"> </v>
      </c>
      <c r="AI91" s="22" t="str">
        <f>IF(AND(B91="shot 4", OR(AND(E91='club records'!$F$39, F91&gt;='club records'!$G$39), AND(E91='club records'!$F$40, F91&gt;='club records'!$G$40))), "CR", " ")</f>
        <v xml:space="preserve"> </v>
      </c>
      <c r="AJ91" s="22" t="str">
        <f>IF(AND(B91="70H", AND(E91='club records'!$J$6, F91&lt;='club records'!$K$6)), "CR", " ")</f>
        <v xml:space="preserve"> </v>
      </c>
      <c r="AK91" s="22" t="str">
        <f>IF(AND(B91="75H", AND(E91='club records'!$J$7, F91&lt;='club records'!$K$7)), "CR", " ")</f>
        <v xml:space="preserve"> </v>
      </c>
      <c r="AL91" s="22" t="str">
        <f>IF(AND(B91="80H", AND(E91='club records'!$J$8, F91&lt;='club records'!$K$8)), "CR", " ")</f>
        <v xml:space="preserve"> </v>
      </c>
      <c r="AM91" s="22" t="str">
        <f>IF(AND(B91="100H", OR(AND(E91='club records'!$J$9, F91&lt;='club records'!$K$9), AND(E91='club records'!$J$10, F91&lt;='club records'!$K$10))), "CR", " ")</f>
        <v xml:space="preserve"> </v>
      </c>
      <c r="AN91" s="22" t="str">
        <f>IF(AND(B91="300H", AND(E91='club records'!$J$11, F91&lt;='club records'!$K$11)), "CR", " ")</f>
        <v xml:space="preserve"> </v>
      </c>
      <c r="AO91" s="22" t="str">
        <f>IF(AND(B91="400H", OR(AND(E91='club records'!$J$12, F91&lt;='club records'!$K$12), AND(E91='club records'!$J$13, F91&lt;='club records'!$K$13), AND(E91='club records'!$J$14, F91&lt;='club records'!$K$14))), "CR", " ")</f>
        <v xml:space="preserve"> </v>
      </c>
      <c r="AP91" s="22" t="str">
        <f>IF(AND(B91="1500SC", OR(AND(E91='club records'!$J$15, F91&lt;='club records'!$K$15), AND(E91='club records'!$J$16, F91&lt;='club records'!$K$16))), "CR", " ")</f>
        <v xml:space="preserve"> </v>
      </c>
      <c r="AQ91" s="22" t="str">
        <f>IF(AND(B91="2000SC", OR(AND(E91='club records'!$J$18, F91&lt;='club records'!$K$18), AND(E91='club records'!$J$19, F91&lt;='club records'!$K$19))), "CR", " ")</f>
        <v xml:space="preserve"> </v>
      </c>
      <c r="AR91" s="22" t="str">
        <f>IF(AND(B91="3000SC", AND(E91='club records'!$J$21, F91&lt;='club records'!$K$21)), "CR", " ")</f>
        <v xml:space="preserve"> </v>
      </c>
      <c r="AS91" s="21" t="str">
        <f>IF(AND(B91="4x100", OR(AND(E91='club records'!$N$1, F91&lt;='club records'!$O$1), AND(E91='club records'!$N$2, F91&lt;='club records'!$O$2), AND(E91='club records'!$N$3, F91&lt;='club records'!$O$3), AND(E91='club records'!$N$4, F91&lt;='club records'!$O$4), AND(E91='club records'!$N$5, F91&lt;='club records'!$O$5))), "CR", " ")</f>
        <v xml:space="preserve"> </v>
      </c>
      <c r="AT91" s="21" t="str">
        <f>IF(AND(B91="4x200", OR(AND(E91='club records'!$N$6, F91&lt;='club records'!$O$6), AND(E91='club records'!$N$7, F91&lt;='club records'!$O$7), AND(E91='club records'!$N$8, F91&lt;='club records'!$O$8), AND(E91='club records'!$N$9, F91&lt;='club records'!$O$9), AND(E91='club records'!$N$10, F91&lt;='club records'!$O$10))), "CR", " ")</f>
        <v xml:space="preserve"> </v>
      </c>
      <c r="AU91" s="21" t="str">
        <f>IF(AND(B91="4x300", OR(AND(E91='club records'!$N$11, F91&lt;='club records'!$O$11), AND(E91='club records'!$N$12, F91&lt;='club records'!$O$12))), "CR", " ")</f>
        <v xml:space="preserve"> </v>
      </c>
      <c r="AV91" s="21" t="str">
        <f>IF(AND(B91="4x400", OR(AND(E91='club records'!$N$13, F91&lt;='club records'!$O$13), AND(E91='club records'!$N$14, F91&lt;='club records'!$O$14), AND(E91='club records'!$N$15, F91&lt;='club records'!$O$15))), "CR", " ")</f>
        <v xml:space="preserve"> </v>
      </c>
      <c r="AW91" s="21" t="str">
        <f>IF(AND(B91="3x800", OR(AND(E91='club records'!$N$16, F91&lt;='club records'!$O$16), AND(E91='club records'!$N$17, F91&lt;='club records'!$O$17), AND(E91='club records'!$N$18, F91&lt;='club records'!$O$18), AND(E91='club records'!$N$19, F91&lt;='club records'!$O$19))), "CR", " ")</f>
        <v xml:space="preserve"> </v>
      </c>
      <c r="AX91" s="21" t="str">
        <f>IF(AND(B91="pentathlon", OR(AND(E91='club records'!$N$21, F91&gt;='club records'!$O$21), AND(E91='club records'!$N$22, F91&gt;='club records'!$O$22), AND(E91='club records'!$N$23, F91&gt;='club records'!$O$23), AND(E91='club records'!$N$24, F91&gt;='club records'!$O$24), AND(E91='club records'!$N$25, F91&gt;='club records'!$O$25))), "CR", " ")</f>
        <v xml:space="preserve"> </v>
      </c>
      <c r="AY91" s="21" t="str">
        <f>IF(AND(B91="heptathlon", OR(AND(E91='club records'!$N$26, F91&gt;='club records'!$O$26), AND(E91='club records'!$N$27, F91&gt;='club records'!$O$27), AND(E91='club records'!$N$28, F91&gt;='club records'!$O$28), )), "CR", " ")</f>
        <v xml:space="preserve"> </v>
      </c>
    </row>
    <row r="92" spans="1:51" ht="15">
      <c r="A92" s="13" t="s">
        <v>43</v>
      </c>
      <c r="B92" s="2">
        <v>800</v>
      </c>
      <c r="C92" s="2" t="s">
        <v>84</v>
      </c>
      <c r="D92" s="2" t="s">
        <v>505</v>
      </c>
      <c r="E92" s="13" t="s">
        <v>43</v>
      </c>
      <c r="F92" s="14" t="s">
        <v>506</v>
      </c>
      <c r="G92" s="19">
        <v>43698</v>
      </c>
      <c r="H92" s="2" t="s">
        <v>289</v>
      </c>
      <c r="I92" s="2" t="s">
        <v>290</v>
      </c>
      <c r="J92" s="20" t="str">
        <f t="shared" si="4"/>
        <v/>
      </c>
      <c r="K92" s="21" t="str">
        <f>IF(AND(B92=100, OR(AND(E92='club records'!$B$6, F92&lt;='club records'!$C$6), AND(E92='club records'!$B$7, F92&lt;='club records'!$C$7), AND(E92='club records'!$B$8, F92&lt;='club records'!$C$8), AND(E92='club records'!$B$9, F92&lt;='club records'!$C$9), AND(E92='club records'!$B$10, F92&lt;='club records'!$C$10))),"CR"," ")</f>
        <v xml:space="preserve"> </v>
      </c>
      <c r="L92" s="21" t="str">
        <f>IF(AND(B92=200, OR(AND(E92='club records'!$B$11, F92&lt;='club records'!$C$11), AND(E92='club records'!$B$12, F92&lt;='club records'!$C$12), AND(E92='club records'!$B$13, F92&lt;='club records'!$C$13), AND(E92='club records'!$B$14, F92&lt;='club records'!$C$14), AND(E92='club records'!$B$15, F92&lt;='club records'!$C$15))),"CR"," ")</f>
        <v xml:space="preserve"> </v>
      </c>
      <c r="M92" s="21" t="str">
        <f>IF(AND(B92=300, OR(AND(E92='club records'!$B$16, F92&lt;='club records'!$C$16), AND(E92='club records'!$B$17, F92&lt;='club records'!$C$17))),"CR"," ")</f>
        <v xml:space="preserve"> </v>
      </c>
      <c r="N92" s="21" t="str">
        <f>IF(AND(B92=400, OR(AND(E92='club records'!$B$19, F92&lt;='club records'!$C$19), AND(E92='club records'!$B$20, F92&lt;='club records'!$C$20), AND(E92='club records'!$B$21, F92&lt;='club records'!$C$21))),"CR"," ")</f>
        <v xml:space="preserve"> </v>
      </c>
      <c r="O92" s="21" t="str">
        <f>IF(AND(B92=800, OR(AND(E92='club records'!$B$22, F92&lt;='club records'!$C$22), AND(E92='club records'!$B$23, F92&lt;='club records'!$C$23), AND(E92='club records'!$B$24, F92&lt;='club records'!$C$24), AND(E92='club records'!$B$25, F92&lt;='club records'!$C$25), AND(E92='club records'!$B$26, F92&lt;='club records'!$C$26))),"CR"," ")</f>
        <v xml:space="preserve"> </v>
      </c>
      <c r="P92" s="21" t="str">
        <f>IF(AND(B92=1200, AND(E92='club records'!$B$28, F92&lt;='club records'!$C$28)),"CR"," ")</f>
        <v xml:space="preserve"> </v>
      </c>
      <c r="Q92" s="21" t="str">
        <f>IF(AND(B92=1500, OR(AND(E92='club records'!$B$29, F92&lt;='club records'!$C$29), AND(E92='club records'!$B$30, F92&lt;='club records'!$C$30), AND(E92='club records'!$B$31, F92&lt;='club records'!$C$31), AND(E92='club records'!$B$32, F92&lt;='club records'!$C$32), AND(E92='club records'!$B$33, F92&lt;='club records'!$C$33))),"CR"," ")</f>
        <v xml:space="preserve"> </v>
      </c>
      <c r="R92" s="21" t="str">
        <f>IF(AND(B92="1M", AND(E92='club records'!$B$37,F92&lt;='club records'!$C$37)),"CR"," ")</f>
        <v xml:space="preserve"> </v>
      </c>
      <c r="S92" s="21" t="str">
        <f>IF(AND(B92=3000, OR(AND(E92='club records'!$B$39, F92&lt;='club records'!$C$39), AND(E92='club records'!$B$40, F92&lt;='club records'!$C$40), AND(E92='club records'!$B$41, F92&lt;='club records'!$C$41))),"CR"," ")</f>
        <v xml:space="preserve"> </v>
      </c>
      <c r="T92" s="21" t="str">
        <f>IF(AND(B92=5000, OR(AND(E92='club records'!$B$42, F92&lt;='club records'!$C$42), AND(E92='club records'!$B$43, F92&lt;='club records'!$C$43))),"CR"," ")</f>
        <v xml:space="preserve"> </v>
      </c>
      <c r="U92" s="21" t="str">
        <f>IF(AND(B92=10000, OR(AND(E92='club records'!$B$44, F92&lt;='club records'!$C$44), AND(E92='club records'!$B$45, F92&lt;='club records'!$C$45))),"CR"," ")</f>
        <v xml:space="preserve"> </v>
      </c>
      <c r="V92" s="22" t="str">
        <f>IF(AND(B92="high jump", OR(AND(E92='club records'!$F$1, F92&gt;='club records'!$G$1), AND(E92='club records'!$F$2, F92&gt;='club records'!$G$2), AND(E92='club records'!$F$3, F92&gt;='club records'!$G$3),AND(E92='club records'!$F$4, F92&gt;='club records'!$G$4), AND(E92='club records'!$F$5, F92&gt;='club records'!$G$5))), "CR", " ")</f>
        <v xml:space="preserve"> </v>
      </c>
      <c r="W92" s="22" t="str">
        <f>IF(AND(B92="long jump", OR(AND(E92='club records'!$F$6, F92&gt;='club records'!$G$6), AND(E92='club records'!$F$7, F92&gt;='club records'!$G$7), AND(E92='club records'!$F$8, F92&gt;='club records'!$G$8), AND(E92='club records'!$F$9, F92&gt;='club records'!$G$9), AND(E92='club records'!$F$10, F92&gt;='club records'!$G$10))), "CR", " ")</f>
        <v xml:space="preserve"> </v>
      </c>
      <c r="X92" s="22" t="str">
        <f>IF(AND(B92="triple jump", OR(AND(E92='club records'!$F$11, F92&gt;='club records'!$G$11), AND(E92='club records'!$F$12, F92&gt;='club records'!$G$12), AND(E92='club records'!$F$13, F92&gt;='club records'!$G$13), AND(E92='club records'!$F$14, F92&gt;='club records'!$G$14), AND(E92='club records'!$F$15, F92&gt;='club records'!$G$15))), "CR", " ")</f>
        <v xml:space="preserve"> </v>
      </c>
      <c r="Y92" s="22" t="str">
        <f>IF(AND(B92="pole vault", OR(AND(E92='club records'!$F$16, F92&gt;='club records'!$G$16), AND(E92='club records'!$F$17, F92&gt;='club records'!$G$17), AND(E92='club records'!$F$18, F92&gt;='club records'!$G$18), AND(E92='club records'!$F$19, F92&gt;='club records'!$G$19), AND(E92='club records'!$F$20, F92&gt;='club records'!$G$20))), "CR", " ")</f>
        <v xml:space="preserve"> </v>
      </c>
      <c r="Z92" s="22" t="str">
        <f>IF(AND(B92="discus 0.75", AND(E92='club records'!$F$21, F92&gt;='club records'!$G$21)), "CR", " ")</f>
        <v xml:space="preserve"> </v>
      </c>
      <c r="AA92" s="22" t="str">
        <f>IF(AND(B92="discus 1", OR(AND(E92='club records'!$F$22, F92&gt;='club records'!$G$22), AND(E92='club records'!$F$23, F92&gt;='club records'!$G$23), AND(E92='club records'!$F$24, F92&gt;='club records'!$G$24), AND(E92='club records'!$F$25, F92&gt;='club records'!$G$25))), "CR", " ")</f>
        <v xml:space="preserve"> </v>
      </c>
      <c r="AB92" s="22" t="str">
        <f>IF(AND(B92="hammer 3", OR(AND(E92='club records'!$F$26, F92&gt;='club records'!$G$26), AND(E92='club records'!$F$27, F92&gt;='club records'!$G$27), AND(E92='club records'!$F$28, F92&gt;='club records'!$G$28))), "CR", " ")</f>
        <v xml:space="preserve"> </v>
      </c>
      <c r="AC92" s="22" t="str">
        <f>IF(AND(B92="hammer 4", OR(AND(E92='club records'!$F$29, F92&gt;='club records'!$G$29), AND(E92='club records'!$F$30, F92&gt;='club records'!$G$30))), "CR", " ")</f>
        <v xml:space="preserve"> </v>
      </c>
      <c r="AD92" s="22" t="str">
        <f>IF(AND(B92="javelin 400", AND(E92='club records'!$F$31, F92&gt;='club records'!$G$31)), "CR", " ")</f>
        <v xml:space="preserve"> </v>
      </c>
      <c r="AE92" s="22" t="str">
        <f>IF(AND(B92="javelin 500", OR(AND(E92='club records'!$F$32, F92&gt;='club records'!$G$32), AND(E92='club records'!$F$33, F92&gt;='club records'!$G$33))), "CR", " ")</f>
        <v xml:space="preserve"> </v>
      </c>
      <c r="AF92" s="22" t="str">
        <f>IF(AND(B92="javelin 600", OR(AND(E92='club records'!$F$34, F92&gt;='club records'!$G$34), AND(E92='club records'!$F$35, F92&gt;='club records'!$G$35))), "CR", " ")</f>
        <v xml:space="preserve"> </v>
      </c>
      <c r="AG92" s="22" t="str">
        <f>IF(AND(B92="shot 2.72", AND(E92='club records'!$F$36, F92&gt;='club records'!$G$36)), "CR", " ")</f>
        <v xml:space="preserve"> </v>
      </c>
      <c r="AH92" s="22" t="str">
        <f>IF(AND(B92="shot 3", OR(AND(E92='club records'!$F$37, F92&gt;='club records'!$G$37), AND(E92='club records'!$F$38, F92&gt;='club records'!$G$38))), "CR", " ")</f>
        <v xml:space="preserve"> </v>
      </c>
      <c r="AI92" s="22" t="str">
        <f>IF(AND(B92="shot 4", OR(AND(E92='club records'!$F$39, F92&gt;='club records'!$G$39), AND(E92='club records'!$F$40, F92&gt;='club records'!$G$40))), "CR", " ")</f>
        <v xml:space="preserve"> </v>
      </c>
      <c r="AJ92" s="22" t="str">
        <f>IF(AND(B92="70H", AND(E92='club records'!$J$6, F92&lt;='club records'!$K$6)), "CR", " ")</f>
        <v xml:space="preserve"> </v>
      </c>
      <c r="AK92" s="22" t="str">
        <f>IF(AND(B92="75H", AND(E92='club records'!$J$7, F92&lt;='club records'!$K$7)), "CR", " ")</f>
        <v xml:space="preserve"> </v>
      </c>
      <c r="AL92" s="22" t="str">
        <f>IF(AND(B92="80H", AND(E92='club records'!$J$8, F92&lt;='club records'!$K$8)), "CR", " ")</f>
        <v xml:space="preserve"> </v>
      </c>
      <c r="AM92" s="22" t="str">
        <f>IF(AND(B92="100H", OR(AND(E92='club records'!$J$9, F92&lt;='club records'!$K$9), AND(E92='club records'!$J$10, F92&lt;='club records'!$K$10))), "CR", " ")</f>
        <v xml:space="preserve"> </v>
      </c>
      <c r="AN92" s="22" t="str">
        <f>IF(AND(B92="300H", AND(E92='club records'!$J$11, F92&lt;='club records'!$K$11)), "CR", " ")</f>
        <v xml:space="preserve"> </v>
      </c>
      <c r="AO92" s="22" t="str">
        <f>IF(AND(B92="400H", OR(AND(E92='club records'!$J$12, F92&lt;='club records'!$K$12), AND(E92='club records'!$J$13, F92&lt;='club records'!$K$13), AND(E92='club records'!$J$14, F92&lt;='club records'!$K$14))), "CR", " ")</f>
        <v xml:space="preserve"> </v>
      </c>
      <c r="AP92" s="22" t="str">
        <f>IF(AND(B92="1500SC", OR(AND(E92='club records'!$J$15, F92&lt;='club records'!$K$15), AND(E92='club records'!$J$16, F92&lt;='club records'!$K$16))), "CR", " ")</f>
        <v xml:space="preserve"> </v>
      </c>
      <c r="AQ92" s="22" t="str">
        <f>IF(AND(B92="2000SC", OR(AND(E92='club records'!$J$18, F92&lt;='club records'!$K$18), AND(E92='club records'!$J$19, F92&lt;='club records'!$K$19))), "CR", " ")</f>
        <v xml:space="preserve"> </v>
      </c>
      <c r="AR92" s="22" t="str">
        <f>IF(AND(B92="3000SC", AND(E92='club records'!$J$21, F92&lt;='club records'!$K$21)), "CR", " ")</f>
        <v xml:space="preserve"> </v>
      </c>
      <c r="AS92" s="21" t="str">
        <f>IF(AND(B92="4x100", OR(AND(E92='club records'!$N$1, F92&lt;='club records'!$O$1), AND(E92='club records'!$N$2, F92&lt;='club records'!$O$2), AND(E92='club records'!$N$3, F92&lt;='club records'!$O$3), AND(E92='club records'!$N$4, F92&lt;='club records'!$O$4), AND(E92='club records'!$N$5, F92&lt;='club records'!$O$5))), "CR", " ")</f>
        <v xml:space="preserve"> </v>
      </c>
      <c r="AT92" s="21" t="str">
        <f>IF(AND(B92="4x200", OR(AND(E92='club records'!$N$6, F92&lt;='club records'!$O$6), AND(E92='club records'!$N$7, F92&lt;='club records'!$O$7), AND(E92='club records'!$N$8, F92&lt;='club records'!$O$8), AND(E92='club records'!$N$9, F92&lt;='club records'!$O$9), AND(E92='club records'!$N$10, F92&lt;='club records'!$O$10))), "CR", " ")</f>
        <v xml:space="preserve"> </v>
      </c>
      <c r="AU92" s="21" t="str">
        <f>IF(AND(B92="4x300", OR(AND(E92='club records'!$N$11, F92&lt;='club records'!$O$11), AND(E92='club records'!$N$12, F92&lt;='club records'!$O$12))), "CR", " ")</f>
        <v xml:space="preserve"> </v>
      </c>
      <c r="AV92" s="21" t="str">
        <f>IF(AND(B92="4x400", OR(AND(E92='club records'!$N$13, F92&lt;='club records'!$O$13), AND(E92='club records'!$N$14, F92&lt;='club records'!$O$14), AND(E92='club records'!$N$15, F92&lt;='club records'!$O$15))), "CR", " ")</f>
        <v xml:space="preserve"> </v>
      </c>
      <c r="AW92" s="21" t="str">
        <f>IF(AND(B92="3x800", OR(AND(E92='club records'!$N$16, F92&lt;='club records'!$O$16), AND(E92='club records'!$N$17, F92&lt;='club records'!$O$17), AND(E92='club records'!$N$18, F92&lt;='club records'!$O$18), AND(E92='club records'!$N$19, F92&lt;='club records'!$O$19))), "CR", " ")</f>
        <v xml:space="preserve"> </v>
      </c>
      <c r="AX92" s="21" t="str">
        <f>IF(AND(B92="pentathlon", OR(AND(E92='club records'!$N$21, F92&gt;='club records'!$O$21), AND(E92='club records'!$N$22, F92&gt;='club records'!$O$22), AND(E92='club records'!$N$23, F92&gt;='club records'!$O$23), AND(E92='club records'!$N$24, F92&gt;='club records'!$O$24), AND(E92='club records'!$N$25, F92&gt;='club records'!$O$25))), "CR", " ")</f>
        <v xml:space="preserve"> </v>
      </c>
      <c r="AY92" s="21" t="str">
        <f>IF(AND(B92="heptathlon", OR(AND(E92='club records'!$N$26, F92&gt;='club records'!$O$26), AND(E92='club records'!$N$27, F92&gt;='club records'!$O$27), AND(E92='club records'!$N$28, F92&gt;='club records'!$O$28), )), "CR", " ")</f>
        <v xml:space="preserve"> </v>
      </c>
    </row>
    <row r="93" spans="1:51" ht="15">
      <c r="A93" s="13" t="s">
        <v>43</v>
      </c>
      <c r="B93" s="2">
        <v>800</v>
      </c>
      <c r="C93" s="2" t="s">
        <v>138</v>
      </c>
      <c r="D93" s="2" t="s">
        <v>269</v>
      </c>
      <c r="E93" s="13" t="s">
        <v>43</v>
      </c>
      <c r="F93" s="14" t="s">
        <v>278</v>
      </c>
      <c r="G93" s="19">
        <v>39903</v>
      </c>
      <c r="H93" s="2" t="s">
        <v>252</v>
      </c>
      <c r="I93" s="2" t="s">
        <v>253</v>
      </c>
      <c r="J93" s="20" t="str">
        <f t="shared" si="4"/>
        <v/>
      </c>
      <c r="K93" s="21" t="str">
        <f>IF(AND(B93=100, OR(AND(E93='club records'!$B$6, F93&lt;='club records'!$C$6), AND(E93='club records'!$B$7, F93&lt;='club records'!$C$7), AND(E93='club records'!$B$8, F93&lt;='club records'!$C$8), AND(E93='club records'!$B$9, F93&lt;='club records'!$C$9), AND(E93='club records'!$B$10, F93&lt;='club records'!$C$10))),"CR"," ")</f>
        <v xml:space="preserve"> </v>
      </c>
      <c r="L93" s="21" t="str">
        <f>IF(AND(B93=200, OR(AND(E93='club records'!$B$11, F93&lt;='club records'!$C$11), AND(E93='club records'!$B$12, F93&lt;='club records'!$C$12), AND(E93='club records'!$B$13, F93&lt;='club records'!$C$13), AND(E93='club records'!$B$14, F93&lt;='club records'!$C$14), AND(E93='club records'!$B$15, F93&lt;='club records'!$C$15))),"CR"," ")</f>
        <v xml:space="preserve"> </v>
      </c>
      <c r="M93" s="21" t="str">
        <f>IF(AND(B93=300, OR(AND(E93='club records'!$B$16, F93&lt;='club records'!$C$16), AND(E93='club records'!$B$17, F93&lt;='club records'!$C$17))),"CR"," ")</f>
        <v xml:space="preserve"> </v>
      </c>
      <c r="N93" s="21" t="str">
        <f>IF(AND(B93=400, OR(AND(E93='club records'!$B$19, F93&lt;='club records'!$C$19), AND(E93='club records'!$B$20, F93&lt;='club records'!$C$20), AND(E93='club records'!$B$21, F93&lt;='club records'!$C$21))),"CR"," ")</f>
        <v xml:space="preserve"> </v>
      </c>
      <c r="O93" s="21" t="str">
        <f>IF(AND(B93=800, OR(AND(E93='club records'!$B$22, F93&lt;='club records'!$C$22), AND(E93='club records'!$B$23, F93&lt;='club records'!$C$23), AND(E93='club records'!$B$24, F93&lt;='club records'!$C$24), AND(E93='club records'!$B$25, F93&lt;='club records'!$C$25), AND(E93='club records'!$B$26, F93&lt;='club records'!$C$26))),"CR"," ")</f>
        <v xml:space="preserve"> </v>
      </c>
      <c r="P93" s="21" t="str">
        <f>IF(AND(B93=1200, AND(E93='club records'!$B$28, F93&lt;='club records'!$C$28)),"CR"," ")</f>
        <v xml:space="preserve"> </v>
      </c>
      <c r="Q93" s="21" t="str">
        <f>IF(AND(B93=1500, OR(AND(E93='club records'!$B$29, F93&lt;='club records'!$C$29), AND(E93='club records'!$B$30, F93&lt;='club records'!$C$30), AND(E93='club records'!$B$31, F93&lt;='club records'!$C$31), AND(E93='club records'!$B$32, F93&lt;='club records'!$C$32), AND(E93='club records'!$B$33, F93&lt;='club records'!$C$33))),"CR"," ")</f>
        <v xml:space="preserve"> </v>
      </c>
      <c r="R93" s="21" t="str">
        <f>IF(AND(B93="1M", AND(E93='club records'!$B$37,F93&lt;='club records'!$C$37)),"CR"," ")</f>
        <v xml:space="preserve"> </v>
      </c>
      <c r="S93" s="21" t="str">
        <f>IF(AND(B93=3000, OR(AND(E93='club records'!$B$39, F93&lt;='club records'!$C$39), AND(E93='club records'!$B$40, F93&lt;='club records'!$C$40), AND(E93='club records'!$B$41, F93&lt;='club records'!$C$41))),"CR"," ")</f>
        <v xml:space="preserve"> </v>
      </c>
      <c r="T93" s="21" t="str">
        <f>IF(AND(B93=5000, OR(AND(E93='club records'!$B$42, F93&lt;='club records'!$C$42), AND(E93='club records'!$B$43, F93&lt;='club records'!$C$43))),"CR"," ")</f>
        <v xml:space="preserve"> </v>
      </c>
      <c r="U93" s="21" t="str">
        <f>IF(AND(B93=10000, OR(AND(E93='club records'!$B$44, F93&lt;='club records'!$C$44), AND(E93='club records'!$B$45, F93&lt;='club records'!$C$45))),"CR"," ")</f>
        <v xml:space="preserve"> </v>
      </c>
      <c r="V93" s="22" t="str">
        <f>IF(AND(B93="high jump", OR(AND(E93='club records'!$F$1, F93&gt;='club records'!$G$1), AND(E93='club records'!$F$2, F93&gt;='club records'!$G$2), AND(E93='club records'!$F$3, F93&gt;='club records'!$G$3),AND(E93='club records'!$F$4, F93&gt;='club records'!$G$4), AND(E93='club records'!$F$5, F93&gt;='club records'!$G$5))), "CR", " ")</f>
        <v xml:space="preserve"> </v>
      </c>
      <c r="W93" s="22" t="str">
        <f>IF(AND(B93="long jump", OR(AND(E93='club records'!$F$6, F93&gt;='club records'!$G$6), AND(E93='club records'!$F$7, F93&gt;='club records'!$G$7), AND(E93='club records'!$F$8, F93&gt;='club records'!$G$8), AND(E93='club records'!$F$9, F93&gt;='club records'!$G$9), AND(E93='club records'!$F$10, F93&gt;='club records'!$G$10))), "CR", " ")</f>
        <v xml:space="preserve"> </v>
      </c>
      <c r="X93" s="22" t="str">
        <f>IF(AND(B93="triple jump", OR(AND(E93='club records'!$F$11, F93&gt;='club records'!$G$11), AND(E93='club records'!$F$12, F93&gt;='club records'!$G$12), AND(E93='club records'!$F$13, F93&gt;='club records'!$G$13), AND(E93='club records'!$F$14, F93&gt;='club records'!$G$14), AND(E93='club records'!$F$15, F93&gt;='club records'!$G$15))), "CR", " ")</f>
        <v xml:space="preserve"> </v>
      </c>
      <c r="Y93" s="22" t="str">
        <f>IF(AND(B93="pole vault", OR(AND(E93='club records'!$F$16, F93&gt;='club records'!$G$16), AND(E93='club records'!$F$17, F93&gt;='club records'!$G$17), AND(E93='club records'!$F$18, F93&gt;='club records'!$G$18), AND(E93='club records'!$F$19, F93&gt;='club records'!$G$19), AND(E93='club records'!$F$20, F93&gt;='club records'!$G$20))), "CR", " ")</f>
        <v xml:space="preserve"> </v>
      </c>
      <c r="Z93" s="22" t="str">
        <f>IF(AND(B93="discus 0.75", AND(E93='club records'!$F$21, F93&gt;='club records'!$G$21)), "CR", " ")</f>
        <v xml:space="preserve"> </v>
      </c>
      <c r="AA93" s="22" t="str">
        <f>IF(AND(B93="discus 1", OR(AND(E93='club records'!$F$22, F93&gt;='club records'!$G$22), AND(E93='club records'!$F$23, F93&gt;='club records'!$G$23), AND(E93='club records'!$F$24, F93&gt;='club records'!$G$24), AND(E93='club records'!$F$25, F93&gt;='club records'!$G$25))), "CR", " ")</f>
        <v xml:space="preserve"> </v>
      </c>
      <c r="AB93" s="22" t="str">
        <f>IF(AND(B93="hammer 3", OR(AND(E93='club records'!$F$26, F93&gt;='club records'!$G$26), AND(E93='club records'!$F$27, F93&gt;='club records'!$G$27), AND(E93='club records'!$F$28, F93&gt;='club records'!$G$28))), "CR", " ")</f>
        <v xml:space="preserve"> </v>
      </c>
      <c r="AC93" s="22" t="str">
        <f>IF(AND(B93="hammer 4", OR(AND(E93='club records'!$F$29, F93&gt;='club records'!$G$29), AND(E93='club records'!$F$30, F93&gt;='club records'!$G$30))), "CR", " ")</f>
        <v xml:space="preserve"> </v>
      </c>
      <c r="AD93" s="22" t="str">
        <f>IF(AND(B93="javelin 400", AND(E93='club records'!$F$31, F93&gt;='club records'!$G$31)), "CR", " ")</f>
        <v xml:space="preserve"> </v>
      </c>
      <c r="AE93" s="22" t="str">
        <f>IF(AND(B93="javelin 500", OR(AND(E93='club records'!$F$32, F93&gt;='club records'!$G$32), AND(E93='club records'!$F$33, F93&gt;='club records'!$G$33))), "CR", " ")</f>
        <v xml:space="preserve"> </v>
      </c>
      <c r="AF93" s="22" t="str">
        <f>IF(AND(B93="javelin 600", OR(AND(E93='club records'!$F$34, F93&gt;='club records'!$G$34), AND(E93='club records'!$F$35, F93&gt;='club records'!$G$35))), "CR", " ")</f>
        <v xml:space="preserve"> </v>
      </c>
      <c r="AG93" s="22" t="str">
        <f>IF(AND(B93="shot 2.72", AND(E93='club records'!$F$36, F93&gt;='club records'!$G$36)), "CR", " ")</f>
        <v xml:space="preserve"> </v>
      </c>
      <c r="AH93" s="22" t="str">
        <f>IF(AND(B93="shot 3", OR(AND(E93='club records'!$F$37, F93&gt;='club records'!$G$37), AND(E93='club records'!$F$38, F93&gt;='club records'!$G$38))), "CR", " ")</f>
        <v xml:space="preserve"> </v>
      </c>
      <c r="AI93" s="22" t="str">
        <f>IF(AND(B93="shot 4", OR(AND(E93='club records'!$F$39, F93&gt;='club records'!$G$39), AND(E93='club records'!$F$40, F93&gt;='club records'!$G$40))), "CR", " ")</f>
        <v xml:space="preserve"> </v>
      </c>
      <c r="AJ93" s="22" t="str">
        <f>IF(AND(B93="70H", AND(E93='club records'!$J$6, F93&lt;='club records'!$K$6)), "CR", " ")</f>
        <v xml:space="preserve"> </v>
      </c>
      <c r="AK93" s="22" t="str">
        <f>IF(AND(B93="75H", AND(E93='club records'!$J$7, F93&lt;='club records'!$K$7)), "CR", " ")</f>
        <v xml:space="preserve"> </v>
      </c>
      <c r="AL93" s="22" t="str">
        <f>IF(AND(B93="80H", AND(E93='club records'!$J$8, F93&lt;='club records'!$K$8)), "CR", " ")</f>
        <v xml:space="preserve"> </v>
      </c>
      <c r="AM93" s="22" t="str">
        <f>IF(AND(B93="100H", OR(AND(E93='club records'!$J$9, F93&lt;='club records'!$K$9), AND(E93='club records'!$J$10, F93&lt;='club records'!$K$10))), "CR", " ")</f>
        <v xml:space="preserve"> </v>
      </c>
      <c r="AN93" s="22" t="str">
        <f>IF(AND(B93="300H", AND(E93='club records'!$J$11, F93&lt;='club records'!$K$11)), "CR", " ")</f>
        <v xml:space="preserve"> </v>
      </c>
      <c r="AO93" s="22" t="str">
        <f>IF(AND(B93="400H", OR(AND(E93='club records'!$J$12, F93&lt;='club records'!$K$12), AND(E93='club records'!$J$13, F93&lt;='club records'!$K$13), AND(E93='club records'!$J$14, F93&lt;='club records'!$K$14))), "CR", " ")</f>
        <v xml:space="preserve"> </v>
      </c>
      <c r="AP93" s="22" t="str">
        <f>IF(AND(B93="1500SC", OR(AND(E93='club records'!$J$15, F93&lt;='club records'!$K$15), AND(E93='club records'!$J$16, F93&lt;='club records'!$K$16))), "CR", " ")</f>
        <v xml:space="preserve"> </v>
      </c>
      <c r="AQ93" s="22" t="str">
        <f>IF(AND(B93="2000SC", OR(AND(E93='club records'!$J$18, F93&lt;='club records'!$K$18), AND(E93='club records'!$J$19, F93&lt;='club records'!$K$19))), "CR", " ")</f>
        <v xml:space="preserve"> </v>
      </c>
      <c r="AR93" s="22" t="str">
        <f>IF(AND(B93="3000SC", AND(E93='club records'!$J$21, F93&lt;='club records'!$K$21)), "CR", " ")</f>
        <v xml:space="preserve"> </v>
      </c>
      <c r="AS93" s="21" t="str">
        <f>IF(AND(B93="4x100", OR(AND(E93='club records'!$N$1, F93&lt;='club records'!$O$1), AND(E93='club records'!$N$2, F93&lt;='club records'!$O$2), AND(E93='club records'!$N$3, F93&lt;='club records'!$O$3), AND(E93='club records'!$N$4, F93&lt;='club records'!$O$4), AND(E93='club records'!$N$5, F93&lt;='club records'!$O$5))), "CR", " ")</f>
        <v xml:space="preserve"> </v>
      </c>
      <c r="AT93" s="21" t="str">
        <f>IF(AND(B93="4x200", OR(AND(E93='club records'!$N$6, F93&lt;='club records'!$O$6), AND(E93='club records'!$N$7, F93&lt;='club records'!$O$7), AND(E93='club records'!$N$8, F93&lt;='club records'!$O$8), AND(E93='club records'!$N$9, F93&lt;='club records'!$O$9), AND(E93='club records'!$N$10, F93&lt;='club records'!$O$10))), "CR", " ")</f>
        <v xml:space="preserve"> </v>
      </c>
      <c r="AU93" s="21" t="str">
        <f>IF(AND(B93="4x300", OR(AND(E93='club records'!$N$11, F93&lt;='club records'!$O$11), AND(E93='club records'!$N$12, F93&lt;='club records'!$O$12))), "CR", " ")</f>
        <v xml:space="preserve"> </v>
      </c>
      <c r="AV93" s="21" t="str">
        <f>IF(AND(B93="4x400", OR(AND(E93='club records'!$N$13, F93&lt;='club records'!$O$13), AND(E93='club records'!$N$14, F93&lt;='club records'!$O$14), AND(E93='club records'!$N$15, F93&lt;='club records'!$O$15))), "CR", " ")</f>
        <v xml:space="preserve"> </v>
      </c>
      <c r="AW93" s="21" t="str">
        <f>IF(AND(B93="3x800", OR(AND(E93='club records'!$N$16, F93&lt;='club records'!$O$16), AND(E93='club records'!$N$17, F93&lt;='club records'!$O$17), AND(E93='club records'!$N$18, F93&lt;='club records'!$O$18), AND(E93='club records'!$N$19, F93&lt;='club records'!$O$19))), "CR", " ")</f>
        <v xml:space="preserve"> </v>
      </c>
      <c r="AX93" s="21" t="str">
        <f>IF(AND(B93="pentathlon", OR(AND(E93='club records'!$N$21, F93&gt;='club records'!$O$21), AND(E93='club records'!$N$22, F93&gt;='club records'!$O$22), AND(E93='club records'!$N$23, F93&gt;='club records'!$O$23), AND(E93='club records'!$N$24, F93&gt;='club records'!$O$24), AND(E93='club records'!$N$25, F93&gt;='club records'!$O$25))), "CR", " ")</f>
        <v xml:space="preserve"> </v>
      </c>
      <c r="AY93" s="21" t="str">
        <f>IF(AND(B93="heptathlon", OR(AND(E93='club records'!$N$26, F93&gt;='club records'!$O$26), AND(E93='club records'!$N$27, F93&gt;='club records'!$O$27), AND(E93='club records'!$N$28, F93&gt;='club records'!$O$28), )), "CR", " ")</f>
        <v xml:space="preserve"> </v>
      </c>
    </row>
    <row r="94" spans="1:51" ht="15">
      <c r="A94" s="13" t="s">
        <v>43</v>
      </c>
      <c r="B94" s="2">
        <v>1200</v>
      </c>
      <c r="C94" s="2" t="s">
        <v>276</v>
      </c>
      <c r="D94" s="2" t="s">
        <v>277</v>
      </c>
      <c r="E94" s="13" t="s">
        <v>43</v>
      </c>
      <c r="F94" s="14" t="s">
        <v>536</v>
      </c>
      <c r="G94" s="19">
        <v>43715</v>
      </c>
      <c r="H94" s="2" t="s">
        <v>512</v>
      </c>
      <c r="I94" s="2" t="s">
        <v>513</v>
      </c>
      <c r="J94" s="20" t="str">
        <f t="shared" si="4"/>
        <v/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1"/>
      <c r="AT94" s="21"/>
      <c r="AU94" s="21"/>
      <c r="AV94" s="21"/>
      <c r="AW94" s="21"/>
      <c r="AX94" s="21"/>
      <c r="AY94" s="21"/>
    </row>
    <row r="95" spans="1:51" ht="15">
      <c r="A95" s="13" t="s">
        <v>43</v>
      </c>
      <c r="B95" s="2">
        <v>1200</v>
      </c>
      <c r="C95" s="2" t="s">
        <v>172</v>
      </c>
      <c r="D95" s="2" t="s">
        <v>173</v>
      </c>
      <c r="E95" s="13" t="s">
        <v>43</v>
      </c>
      <c r="F95" s="14" t="s">
        <v>306</v>
      </c>
      <c r="G95" s="19">
        <v>43582</v>
      </c>
      <c r="H95" s="2" t="s">
        <v>297</v>
      </c>
      <c r="I95" s="2" t="s">
        <v>304</v>
      </c>
      <c r="J95" s="20" t="str">
        <f t="shared" si="4"/>
        <v/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1"/>
      <c r="AT95" s="21"/>
      <c r="AU95" s="21"/>
      <c r="AV95" s="21"/>
      <c r="AW95" s="21"/>
      <c r="AX95" s="21"/>
      <c r="AY95" s="21"/>
    </row>
    <row r="96" spans="1:51" ht="15">
      <c r="A96" s="13" t="s">
        <v>43</v>
      </c>
      <c r="B96" s="2">
        <v>1200</v>
      </c>
      <c r="C96" s="2" t="s">
        <v>51</v>
      </c>
      <c r="D96" s="2" t="s">
        <v>181</v>
      </c>
      <c r="E96" s="13" t="s">
        <v>43</v>
      </c>
      <c r="F96" s="14" t="s">
        <v>537</v>
      </c>
      <c r="G96" s="19">
        <v>43715</v>
      </c>
      <c r="H96" s="2" t="s">
        <v>512</v>
      </c>
      <c r="I96" s="2" t="s">
        <v>513</v>
      </c>
      <c r="J96" s="20" t="s">
        <v>372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1"/>
      <c r="AT96" s="21"/>
      <c r="AU96" s="21"/>
      <c r="AV96" s="21"/>
      <c r="AW96" s="21"/>
      <c r="AX96" s="21"/>
      <c r="AY96" s="21"/>
    </row>
    <row r="97" spans="1:51" ht="15">
      <c r="A97" s="13" t="s">
        <v>43</v>
      </c>
      <c r="B97" s="2">
        <v>1500</v>
      </c>
      <c r="C97" s="2" t="s">
        <v>108</v>
      </c>
      <c r="D97" s="2" t="s">
        <v>136</v>
      </c>
      <c r="E97" s="13" t="s">
        <v>43</v>
      </c>
      <c r="F97" s="14" t="s">
        <v>516</v>
      </c>
      <c r="G97" s="19">
        <v>43709</v>
      </c>
      <c r="H97" s="2" t="s">
        <v>455</v>
      </c>
      <c r="I97" s="2" t="s">
        <v>517</v>
      </c>
      <c r="J97" s="20" t="s">
        <v>372</v>
      </c>
      <c r="O97" s="2"/>
      <c r="P97" s="2"/>
      <c r="Q97" s="2"/>
      <c r="R97" s="2"/>
      <c r="S97" s="2"/>
      <c r="T97" s="2"/>
    </row>
    <row r="98" spans="1:51" ht="15">
      <c r="A98" s="13" t="s">
        <v>43</v>
      </c>
      <c r="B98" s="2">
        <v>1500</v>
      </c>
      <c r="C98" s="2" t="s">
        <v>172</v>
      </c>
      <c r="D98" s="2" t="s">
        <v>173</v>
      </c>
      <c r="E98" s="13" t="s">
        <v>43</v>
      </c>
      <c r="F98" s="14" t="s">
        <v>496</v>
      </c>
      <c r="G98" s="19">
        <v>43688</v>
      </c>
      <c r="H98" s="2" t="s">
        <v>297</v>
      </c>
      <c r="I98" s="2" t="s">
        <v>494</v>
      </c>
      <c r="J98" s="20" t="str">
        <f>IF(OR(L98="CR", K98="CR", M98="CR", N98="CR", O98="CR", P98="CR", Q98="CR", R98="CR", S98="CR", T98="CR",U98="CR", V98="CR", W98="CR", X98="CR", Y98="CR", Z98="CR", AA98="CR", AB98="CR", AC98="CR", AD98="CR", AE98="CR", AF98="CR", AG98="CR", AH98="CR", AI98="CR", AJ98="CR", AK98="CR", AL98="CR", AM98="CR", AN98="CR", AO98="CR", AP98="CR", AQ98="CR", AR98="CR", AS98="CR", AT98="CR", AU98="CR", AV98="CR", AW98="CR", AX98="CR", AY98="CR"), "***CLUB RECORD***", "")</f>
        <v/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1"/>
      <c r="AT98" s="21"/>
      <c r="AU98" s="21"/>
      <c r="AV98" s="21"/>
      <c r="AW98" s="21"/>
      <c r="AX98" s="21"/>
      <c r="AY98" s="21"/>
    </row>
    <row r="99" spans="1:51" ht="15">
      <c r="A99" s="13" t="s">
        <v>43</v>
      </c>
      <c r="B99" s="2">
        <v>1500</v>
      </c>
      <c r="C99" s="2" t="s">
        <v>276</v>
      </c>
      <c r="D99" s="2" t="s">
        <v>277</v>
      </c>
      <c r="E99" s="13" t="s">
        <v>43</v>
      </c>
      <c r="F99" s="14" t="s">
        <v>319</v>
      </c>
      <c r="G99" s="19">
        <v>43597</v>
      </c>
      <c r="H99" s="2" t="s">
        <v>297</v>
      </c>
      <c r="I99" s="2" t="s">
        <v>318</v>
      </c>
      <c r="J99" s="20" t="str">
        <f>IF(OR(L99="CR", K99="CR", M99="CR", N99="CR", O99="CR", P99="CR", Q99="CR", R99="CR", S99="CR", T99="CR",U99="CR", V99="CR", W99="CR", X99="CR", Y99="CR", Z99="CR", AA99="CR", AB99="CR", AC99="CR", AD99="CR", AE99="CR", AF99="CR", AG99="CR", AH99="CR", AI99="CR", AJ99="CR", AK99="CR", AL99="CR", AM99="CR", AN99="CR", AO99="CR", AP99="CR", AQ99="CR", AR99="CR", AS99="CR", AT99="CR", AU99="CR", AV99="CR", AW99="CR", AX99="CR", AY99="CR"), "***CLUB RECORD***", "")</f>
        <v/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1"/>
      <c r="AT99" s="21"/>
      <c r="AU99" s="21"/>
      <c r="AV99" s="21"/>
      <c r="AW99" s="21"/>
      <c r="AX99" s="21"/>
      <c r="AY99" s="21"/>
    </row>
    <row r="100" spans="1:51" ht="15">
      <c r="A100" s="13" t="s">
        <v>43</v>
      </c>
      <c r="B100" s="2">
        <v>1500</v>
      </c>
      <c r="C100" s="2" t="s">
        <v>330</v>
      </c>
      <c r="D100" s="2" t="s">
        <v>137</v>
      </c>
      <c r="E100" s="13" t="s">
        <v>43</v>
      </c>
      <c r="F100" s="14" t="s">
        <v>527</v>
      </c>
      <c r="G100" s="19">
        <v>43701</v>
      </c>
      <c r="H100" s="2" t="s">
        <v>297</v>
      </c>
      <c r="I100" s="2" t="s">
        <v>522</v>
      </c>
      <c r="J100" s="20" t="s">
        <v>372</v>
      </c>
      <c r="O100" s="2"/>
      <c r="P100" s="2"/>
      <c r="Q100" s="2"/>
      <c r="R100" s="2"/>
      <c r="S100" s="2"/>
      <c r="T100" s="2"/>
    </row>
    <row r="101" spans="1:51" ht="15">
      <c r="A101" s="13" t="s">
        <v>43</v>
      </c>
      <c r="B101" s="2">
        <v>1500</v>
      </c>
      <c r="C101" s="2" t="s">
        <v>4</v>
      </c>
      <c r="D101" s="2" t="s">
        <v>95</v>
      </c>
      <c r="E101" s="13" t="s">
        <v>43</v>
      </c>
      <c r="F101" s="14" t="s">
        <v>528</v>
      </c>
      <c r="G101" s="19">
        <v>43701</v>
      </c>
      <c r="H101" s="2" t="s">
        <v>297</v>
      </c>
      <c r="I101" s="2" t="s">
        <v>522</v>
      </c>
      <c r="J101" s="20" t="s">
        <v>372</v>
      </c>
      <c r="O101" s="2"/>
      <c r="P101" s="2"/>
      <c r="Q101" s="2"/>
      <c r="R101" s="2"/>
      <c r="S101" s="2"/>
      <c r="T101" s="2"/>
    </row>
    <row r="102" spans="1:51" ht="15">
      <c r="A102" s="13" t="s">
        <v>43</v>
      </c>
      <c r="B102" s="2">
        <v>1500</v>
      </c>
      <c r="C102" s="2" t="s">
        <v>505</v>
      </c>
      <c r="D102" s="2" t="s">
        <v>84</v>
      </c>
      <c r="E102" s="13" t="s">
        <v>43</v>
      </c>
      <c r="F102" s="14" t="s">
        <v>518</v>
      </c>
      <c r="G102" s="19">
        <v>43709</v>
      </c>
      <c r="H102" s="2" t="s">
        <v>455</v>
      </c>
      <c r="I102" s="2" t="s">
        <v>517</v>
      </c>
      <c r="J102" s="20" t="s">
        <v>372</v>
      </c>
      <c r="O102" s="2"/>
      <c r="P102" s="2"/>
      <c r="Q102" s="2"/>
      <c r="R102" s="2"/>
      <c r="S102" s="2"/>
      <c r="T102" s="2"/>
    </row>
    <row r="103" spans="1:51" ht="27.95" customHeight="1">
      <c r="A103" s="13" t="s">
        <v>43</v>
      </c>
      <c r="B103" s="2" t="s">
        <v>206</v>
      </c>
      <c r="C103" s="34" t="s">
        <v>336</v>
      </c>
      <c r="D103" s="34"/>
      <c r="E103" s="13" t="s">
        <v>43</v>
      </c>
      <c r="F103" s="14">
        <v>54.79</v>
      </c>
      <c r="G103" s="19">
        <v>43604</v>
      </c>
      <c r="H103" s="2" t="s">
        <v>297</v>
      </c>
      <c r="I103" s="2" t="s">
        <v>334</v>
      </c>
      <c r="J103" s="20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1"/>
      <c r="AT103" s="21"/>
      <c r="AU103" s="21"/>
      <c r="AV103" s="21"/>
      <c r="AW103" s="21"/>
      <c r="AX103" s="21"/>
      <c r="AY103" s="21"/>
    </row>
    <row r="104" spans="1:51" ht="15">
      <c r="A104" s="13" t="s">
        <v>43</v>
      </c>
      <c r="B104" s="2" t="s">
        <v>244</v>
      </c>
      <c r="C104" s="2" t="s">
        <v>105</v>
      </c>
      <c r="D104" s="2" t="s">
        <v>263</v>
      </c>
      <c r="E104" s="13" t="s">
        <v>43</v>
      </c>
      <c r="F104" s="14">
        <v>12.66</v>
      </c>
      <c r="G104" s="19">
        <v>43715</v>
      </c>
      <c r="H104" s="2" t="s">
        <v>512</v>
      </c>
      <c r="I104" s="2" t="s">
        <v>513</v>
      </c>
      <c r="J104" s="20" t="str">
        <f>IF(OR(L104="CR", K104="CR", M104="CR", N104="CR", O104="CR", P104="CR", Q104="CR", R104="CR", S104="CR", T104="CR",U104="CR", V104="CR", W104="CR", X104="CR", Y104="CR", Z104="CR", AA104="CR", AB104="CR", AC104="CR", AD104="CR", AE104="CR", AF104="CR", AG104="CR", AH104="CR", AI104="CR", AJ104="CR", AK104="CR", AL104="CR", AM104="CR", AN104="CR", AO104="CR", AP104="CR", AQ104="CR", AR104="CR", AS104="CR", AT104="CR", AU104="CR", AV104="CR", AW104="CR", AX104="CR", AY104="CR"), "***CLUB RECORD***", "")</f>
        <v/>
      </c>
      <c r="K104" s="21" t="str">
        <f>IF(AND(B104=100, OR(AND(E104='club records'!$B$6, F104&lt;='club records'!$C$6), AND(E104='club records'!$B$7, F104&lt;='club records'!$C$7), AND(E104='club records'!$B$8, F104&lt;='club records'!$C$8), AND(E104='club records'!$B$9, F104&lt;='club records'!$C$9), AND(E104='club records'!$B$10, F104&lt;='club records'!$C$10))),"CR"," ")</f>
        <v xml:space="preserve"> </v>
      </c>
      <c r="L104" s="21" t="str">
        <f>IF(AND(B104=200, OR(AND(E104='club records'!$B$11, F104&lt;='club records'!$C$11), AND(E104='club records'!$B$12, F104&lt;='club records'!$C$12), AND(E104='club records'!$B$13, F104&lt;='club records'!$C$13), AND(E104='club records'!$B$14, F104&lt;='club records'!$C$14), AND(E104='club records'!$B$15, F104&lt;='club records'!$C$15))),"CR"," ")</f>
        <v xml:space="preserve"> </v>
      </c>
      <c r="M104" s="21" t="str">
        <f>IF(AND(B104=300, OR(AND(E104='club records'!$B$16, F104&lt;='club records'!$C$16), AND(E104='club records'!$B$17, F104&lt;='club records'!$C$17))),"CR"," ")</f>
        <v xml:space="preserve"> </v>
      </c>
      <c r="N104" s="21" t="str">
        <f>IF(AND(B104=400, OR(AND(E104='club records'!$B$19, F104&lt;='club records'!$C$19), AND(E104='club records'!$B$20, F104&lt;='club records'!$C$20), AND(E104='club records'!$B$21, F104&lt;='club records'!$C$21))),"CR"," ")</f>
        <v xml:space="preserve"> </v>
      </c>
      <c r="O104" s="21" t="str">
        <f>IF(AND(B104=800, OR(AND(E104='club records'!$B$22, F104&lt;='club records'!$C$22), AND(E104='club records'!$B$23, F104&lt;='club records'!$C$23), AND(E104='club records'!$B$24, F104&lt;='club records'!$C$24), AND(E104='club records'!$B$25, F104&lt;='club records'!$C$25), AND(E104='club records'!$B$26, F104&lt;='club records'!$C$26))),"CR"," ")</f>
        <v xml:space="preserve"> </v>
      </c>
      <c r="P104" s="21" t="str">
        <f>IF(AND(B104=1200, AND(E104='club records'!$B$28, F104&lt;='club records'!$C$28)),"CR"," ")</f>
        <v xml:space="preserve"> </v>
      </c>
      <c r="Q104" s="21" t="str">
        <f>IF(AND(B104=1500, OR(AND(E104='club records'!$B$29, F104&lt;='club records'!$C$29), AND(E104='club records'!$B$30, F104&lt;='club records'!$C$30), AND(E104='club records'!$B$31, F104&lt;='club records'!$C$31), AND(E104='club records'!$B$32, F104&lt;='club records'!$C$32), AND(E104='club records'!$B$33, F104&lt;='club records'!$C$33))),"CR"," ")</f>
        <v xml:space="preserve"> </v>
      </c>
      <c r="R104" s="21" t="str">
        <f>IF(AND(B104="1M", AND(E104='club records'!$B$37,F104&lt;='club records'!$C$37)),"CR"," ")</f>
        <v xml:space="preserve"> </v>
      </c>
      <c r="S104" s="21" t="str">
        <f>IF(AND(B104=3000, OR(AND(E104='club records'!$B$39, F104&lt;='club records'!$C$39), AND(E104='club records'!$B$40, F104&lt;='club records'!$C$40), AND(E104='club records'!$B$41, F104&lt;='club records'!$C$41))),"CR"," ")</f>
        <v xml:space="preserve"> </v>
      </c>
      <c r="T104" s="21" t="str">
        <f>IF(AND(B104=5000, OR(AND(E104='club records'!$B$42, F104&lt;='club records'!$C$42), AND(E104='club records'!$B$43, F104&lt;='club records'!$C$43))),"CR"," ")</f>
        <v xml:space="preserve"> </v>
      </c>
      <c r="U104" s="21" t="str">
        <f>IF(AND(B104=10000, OR(AND(E104='club records'!$B$44, F104&lt;='club records'!$C$44), AND(E104='club records'!$B$45, F104&lt;='club records'!$C$45))),"CR"," ")</f>
        <v xml:space="preserve"> </v>
      </c>
      <c r="V104" s="22" t="str">
        <f>IF(AND(B104="high jump", OR(AND(E104='club records'!$F$1, F104&gt;='club records'!$G$1), AND(E104='club records'!$F$2, F104&gt;='club records'!$G$2), AND(E104='club records'!$F$3, F104&gt;='club records'!$G$3),AND(E104='club records'!$F$4, F104&gt;='club records'!$G$4), AND(E104='club records'!$F$5, F104&gt;='club records'!$G$5))), "CR", " ")</f>
        <v xml:space="preserve"> </v>
      </c>
      <c r="W104" s="22" t="str">
        <f>IF(AND(B104="long jump", OR(AND(E104='club records'!$F$6, F104&gt;='club records'!$G$6), AND(E104='club records'!$F$7, F104&gt;='club records'!$G$7), AND(E104='club records'!$F$8, F104&gt;='club records'!$G$8), AND(E104='club records'!$F$9, F104&gt;='club records'!$G$9), AND(E104='club records'!$F$10, F104&gt;='club records'!$G$10))), "CR", " ")</f>
        <v xml:space="preserve"> </v>
      </c>
      <c r="X104" s="22" t="str">
        <f>IF(AND(B104="triple jump", OR(AND(E104='club records'!$F$11, F104&gt;='club records'!$G$11), AND(E104='club records'!$F$12, F104&gt;='club records'!$G$12), AND(E104='club records'!$F$13, F104&gt;='club records'!$G$13), AND(E104='club records'!$F$14, F104&gt;='club records'!$G$14), AND(E104='club records'!$F$15, F104&gt;='club records'!$G$15))), "CR", " ")</f>
        <v xml:space="preserve"> </v>
      </c>
      <c r="Y104" s="22" t="str">
        <f>IF(AND(B104="pole vault", OR(AND(E104='club records'!$F$16, F104&gt;='club records'!$G$16), AND(E104='club records'!$F$17, F104&gt;='club records'!$G$17), AND(E104='club records'!$F$18, F104&gt;='club records'!$G$18), AND(E104='club records'!$F$19, F104&gt;='club records'!$G$19), AND(E104='club records'!$F$20, F104&gt;='club records'!$G$20))), "CR", " ")</f>
        <v xml:space="preserve"> </v>
      </c>
      <c r="Z104" s="22" t="str">
        <f>IF(AND(B104="discus 0.75", AND(E104='club records'!$F$21, F104&gt;='club records'!$G$21)), "CR", " ")</f>
        <v xml:space="preserve"> </v>
      </c>
      <c r="AA104" s="22" t="str">
        <f>IF(AND(B104="discus 1", OR(AND(E104='club records'!$F$22, F104&gt;='club records'!$G$22), AND(E104='club records'!$F$23, F104&gt;='club records'!$G$23), AND(E104='club records'!$F$24, F104&gt;='club records'!$G$24), AND(E104='club records'!$F$25, F104&gt;='club records'!$G$25))), "CR", " ")</f>
        <v xml:space="preserve"> </v>
      </c>
      <c r="AB104" s="22" t="str">
        <f>IF(AND(B104="hammer 3", OR(AND(E104='club records'!$F$26, F104&gt;='club records'!$G$26), AND(E104='club records'!$F$27, F104&gt;='club records'!$G$27), AND(E104='club records'!$F$28, F104&gt;='club records'!$G$28))), "CR", " ")</f>
        <v xml:space="preserve"> </v>
      </c>
      <c r="AC104" s="22" t="str">
        <f>IF(AND(B104="hammer 4", OR(AND(E104='club records'!$F$29, F104&gt;='club records'!$G$29), AND(E104='club records'!$F$30, F104&gt;='club records'!$G$30))), "CR", " ")</f>
        <v xml:space="preserve"> </v>
      </c>
      <c r="AD104" s="22" t="str">
        <f>IF(AND(B104="javelin 400", AND(E104='club records'!$F$31, F104&gt;='club records'!$G$31)), "CR", " ")</f>
        <v xml:space="preserve"> </v>
      </c>
      <c r="AE104" s="22" t="str">
        <f>IF(AND(B104="javelin 500", OR(AND(E104='club records'!$F$32, F104&gt;='club records'!$G$32), AND(E104='club records'!$F$33, F104&gt;='club records'!$G$33))), "CR", " ")</f>
        <v xml:space="preserve"> </v>
      </c>
      <c r="AF104" s="22" t="str">
        <f>IF(AND(B104="javelin 600", OR(AND(E104='club records'!$F$34, F104&gt;='club records'!$G$34), AND(E104='club records'!$F$35, F104&gt;='club records'!$G$35))), "CR", " ")</f>
        <v xml:space="preserve"> </v>
      </c>
      <c r="AG104" s="22" t="str">
        <f>IF(AND(B104="shot 2.72", AND(E104='club records'!$F$36, F104&gt;='club records'!$G$36)), "CR", " ")</f>
        <v xml:space="preserve"> </v>
      </c>
      <c r="AH104" s="22" t="str">
        <f>IF(AND(B104="shot 3", OR(AND(E104='club records'!$F$37, F104&gt;='club records'!$G$37), AND(E104='club records'!$F$38, F104&gt;='club records'!$G$38))), "CR", " ")</f>
        <v xml:space="preserve"> </v>
      </c>
      <c r="AI104" s="22" t="str">
        <f>IF(AND(B104="shot 4", OR(AND(E104='club records'!$F$39, F104&gt;='club records'!$G$39), AND(E104='club records'!$F$40, F104&gt;='club records'!$G$40))), "CR", " ")</f>
        <v xml:space="preserve"> </v>
      </c>
      <c r="AJ104" s="22" t="str">
        <f>IF(AND(B104="70H", AND(E104='club records'!$J$6, F104&lt;='club records'!$K$6)), "CR", " ")</f>
        <v xml:space="preserve"> </v>
      </c>
      <c r="AK104" s="22" t="str">
        <f>IF(AND(B104="75H", AND(E104='club records'!$J$7, F104&lt;='club records'!$K$7)), "CR", " ")</f>
        <v xml:space="preserve"> </v>
      </c>
      <c r="AL104" s="22" t="str">
        <f>IF(AND(B104="80H", AND(E104='club records'!$J$8, F104&lt;='club records'!$K$8)), "CR", " ")</f>
        <v xml:space="preserve"> </v>
      </c>
      <c r="AM104" s="22" t="str">
        <f>IF(AND(B104="100H", OR(AND(E104='club records'!$J$9, F104&lt;='club records'!$K$9), AND(E104='club records'!$J$10, F104&lt;='club records'!$K$10))), "CR", " ")</f>
        <v xml:space="preserve"> </v>
      </c>
      <c r="AN104" s="22" t="str">
        <f>IF(AND(B104="300H", AND(E104='club records'!$J$11, F104&lt;='club records'!$K$11)), "CR", " ")</f>
        <v xml:space="preserve"> </v>
      </c>
      <c r="AO104" s="22" t="str">
        <f>IF(AND(B104="400H", OR(AND(E104='club records'!$J$12, F104&lt;='club records'!$K$12), AND(E104='club records'!$J$13, F104&lt;='club records'!$K$13), AND(E104='club records'!$J$14, F104&lt;='club records'!$K$14))), "CR", " ")</f>
        <v xml:space="preserve"> </v>
      </c>
      <c r="AP104" s="22" t="str">
        <f>IF(AND(B104="1500SC", OR(AND(E104='club records'!$J$15, F104&lt;='club records'!$K$15), AND(E104='club records'!$J$16, F104&lt;='club records'!$K$16))), "CR", " ")</f>
        <v xml:space="preserve"> </v>
      </c>
      <c r="AQ104" s="22" t="str">
        <f>IF(AND(B104="2000SC", OR(AND(E104='club records'!$J$18, F104&lt;='club records'!$K$18), AND(E104='club records'!$J$19, F104&lt;='club records'!$K$19))), "CR", " ")</f>
        <v xml:space="preserve"> </v>
      </c>
      <c r="AR104" s="22" t="str">
        <f>IF(AND(B104="3000SC", AND(E104='club records'!$J$21, F104&lt;='club records'!$K$21)), "CR", " ")</f>
        <v xml:space="preserve"> </v>
      </c>
      <c r="AS104" s="21" t="str">
        <f>IF(AND(B104="4x100", OR(AND(E104='club records'!$N$1, F104&lt;='club records'!$O$1), AND(E104='club records'!$N$2, F104&lt;='club records'!$O$2), AND(E104='club records'!$N$3, F104&lt;='club records'!$O$3), AND(E104='club records'!$N$4, F104&lt;='club records'!$O$4), AND(E104='club records'!$N$5, F104&lt;='club records'!$O$5))), "CR", " ")</f>
        <v xml:space="preserve"> </v>
      </c>
      <c r="AT104" s="21" t="str">
        <f>IF(AND(B104="4x200", OR(AND(E104='club records'!$N$6, F104&lt;='club records'!$O$6), AND(E104='club records'!$N$7, F104&lt;='club records'!$O$7), AND(E104='club records'!$N$8, F104&lt;='club records'!$O$8), AND(E104='club records'!$N$9, F104&lt;='club records'!$O$9), AND(E104='club records'!$N$10, F104&lt;='club records'!$O$10))), "CR", " ")</f>
        <v xml:space="preserve"> </v>
      </c>
      <c r="AU104" s="21" t="str">
        <f>IF(AND(B104="4x300", OR(AND(E104='club records'!$N$11, F104&lt;='club records'!$O$11), AND(E104='club records'!$N$12, F104&lt;='club records'!$O$12))), "CR", " ")</f>
        <v xml:space="preserve"> </v>
      </c>
      <c r="AV104" s="21" t="str">
        <f>IF(AND(B104="4x400", OR(AND(E104='club records'!$N$13, F104&lt;='club records'!$O$13), AND(E104='club records'!$N$14, F104&lt;='club records'!$O$14), AND(E104='club records'!$N$15, F104&lt;='club records'!$O$15))), "CR", " ")</f>
        <v xml:space="preserve"> </v>
      </c>
      <c r="AW104" s="21" t="str">
        <f>IF(AND(B104="3x800", OR(AND(E104='club records'!$N$16, F104&lt;='club records'!$O$16), AND(E104='club records'!$N$17, F104&lt;='club records'!$O$17), AND(E104='club records'!$N$18, F104&lt;='club records'!$O$18), AND(E104='club records'!$N$19, F104&lt;='club records'!$O$19))), "CR", " ")</f>
        <v xml:space="preserve"> </v>
      </c>
      <c r="AX104" s="21" t="str">
        <f>IF(AND(B104="pentathlon", OR(AND(E104='club records'!$N$21, F104&gt;='club records'!$O$21), AND(E104='club records'!$N$22, F104&gt;='club records'!$O$22), AND(E104='club records'!$N$23, F104&gt;='club records'!$O$23), AND(E104='club records'!$N$24, F104&gt;='club records'!$O$24), AND(E104='club records'!$N$25, F104&gt;='club records'!$O$25))), "CR", " ")</f>
        <v xml:space="preserve"> </v>
      </c>
      <c r="AY104" s="21" t="str">
        <f>IF(AND(B104="heptathlon", OR(AND(E104='club records'!$N$26, F104&gt;='club records'!$O$26), AND(E104='club records'!$N$27, F104&gt;='club records'!$O$27), AND(E104='club records'!$N$28, F104&gt;='club records'!$O$28), )), "CR", " ")</f>
        <v xml:space="preserve"> </v>
      </c>
    </row>
    <row r="105" spans="1:51" ht="15">
      <c r="A105" s="13" t="s">
        <v>43</v>
      </c>
      <c r="B105" s="2" t="s">
        <v>244</v>
      </c>
      <c r="C105" s="2" t="s">
        <v>80</v>
      </c>
      <c r="D105" s="2" t="s">
        <v>81</v>
      </c>
      <c r="E105" s="13" t="s">
        <v>43</v>
      </c>
      <c r="F105" s="14">
        <v>12.9</v>
      </c>
      <c r="G105" s="19">
        <v>43632</v>
      </c>
      <c r="H105" s="2" t="s">
        <v>357</v>
      </c>
      <c r="I105" s="2" t="s">
        <v>389</v>
      </c>
      <c r="J105" s="20" t="str">
        <f>IF(OR(L105="CR", K105="CR", M105="CR", N105="CR", O105="CR", P105="CR", Q105="CR", R105="CR", S105="CR", T105="CR",U105="CR", V105="CR", W105="CR", X105="CR", Y105="CR", Z105="CR", AA105="CR", AB105="CR", AC105="CR", AD105="CR", AE105="CR", AF105="CR", AG105="CR", AH105="CR", AI105="CR", AJ105="CR", AK105="CR", AL105="CR", AM105="CR", AN105="CR", AO105="CR", AP105="CR", AQ105="CR", AR105="CR", AS105="CR", AT105="CR", AU105="CR", AV105="CR", AW105="CR", AX105="CR", AY105="CR"), "***CLUB RECORD***", "")</f>
        <v/>
      </c>
      <c r="K105" s="21" t="str">
        <f>IF(AND(B105=100, OR(AND(E105='club records'!$B$6, F105&lt;='club records'!$C$6), AND(E105='club records'!$B$7, F105&lt;='club records'!$C$7), AND(E105='club records'!$B$8, F105&lt;='club records'!$C$8), AND(E105='club records'!$B$9, F105&lt;='club records'!$C$9), AND(E105='club records'!$B$10, F105&lt;='club records'!$C$10))),"CR"," ")</f>
        <v xml:space="preserve"> </v>
      </c>
      <c r="L105" s="21" t="str">
        <f>IF(AND(B105=200, OR(AND(E105='club records'!$B$11, F105&lt;='club records'!$C$11), AND(E105='club records'!$B$12, F105&lt;='club records'!$C$12), AND(E105='club records'!$B$13, F105&lt;='club records'!$C$13), AND(E105='club records'!$B$14, F105&lt;='club records'!$C$14), AND(E105='club records'!$B$15, F105&lt;='club records'!$C$15))),"CR"," ")</f>
        <v xml:space="preserve"> </v>
      </c>
      <c r="M105" s="21" t="str">
        <f>IF(AND(B105=300, OR(AND(E105='club records'!$B$16, F105&lt;='club records'!$C$16), AND(E105='club records'!$B$17, F105&lt;='club records'!$C$17))),"CR"," ")</f>
        <v xml:space="preserve"> </v>
      </c>
      <c r="N105" s="21" t="str">
        <f>IF(AND(B105=400, OR(AND(E105='club records'!$B$19, F105&lt;='club records'!$C$19), AND(E105='club records'!$B$20, F105&lt;='club records'!$C$20), AND(E105='club records'!$B$21, F105&lt;='club records'!$C$21))),"CR"," ")</f>
        <v xml:space="preserve"> </v>
      </c>
      <c r="O105" s="21" t="str">
        <f>IF(AND(B105=800, OR(AND(E105='club records'!$B$22, F105&lt;='club records'!$C$22), AND(E105='club records'!$B$23, F105&lt;='club records'!$C$23), AND(E105='club records'!$B$24, F105&lt;='club records'!$C$24), AND(E105='club records'!$B$25, F105&lt;='club records'!$C$25), AND(E105='club records'!$B$26, F105&lt;='club records'!$C$26))),"CR"," ")</f>
        <v xml:space="preserve"> </v>
      </c>
      <c r="P105" s="21" t="str">
        <f>IF(AND(B105=1200, AND(E105='club records'!$B$28, F105&lt;='club records'!$C$28)),"CR"," ")</f>
        <v xml:space="preserve"> </v>
      </c>
      <c r="Q105" s="21" t="str">
        <f>IF(AND(B105=1500, OR(AND(E105='club records'!$B$29, F105&lt;='club records'!$C$29), AND(E105='club records'!$B$30, F105&lt;='club records'!$C$30), AND(E105='club records'!$B$31, F105&lt;='club records'!$C$31), AND(E105='club records'!$B$32, F105&lt;='club records'!$C$32), AND(E105='club records'!$B$33, F105&lt;='club records'!$C$33))),"CR"," ")</f>
        <v xml:space="preserve"> </v>
      </c>
      <c r="R105" s="21" t="str">
        <f>IF(AND(B105="1M", AND(E105='club records'!$B$37,F105&lt;='club records'!$C$37)),"CR"," ")</f>
        <v xml:space="preserve"> </v>
      </c>
      <c r="S105" s="21" t="str">
        <f>IF(AND(B105=3000, OR(AND(E105='club records'!$B$39, F105&lt;='club records'!$C$39), AND(E105='club records'!$B$40, F105&lt;='club records'!$C$40), AND(E105='club records'!$B$41, F105&lt;='club records'!$C$41))),"CR"," ")</f>
        <v xml:space="preserve"> </v>
      </c>
      <c r="T105" s="21" t="str">
        <f>IF(AND(B105=5000, OR(AND(E105='club records'!$B$42, F105&lt;='club records'!$C$42), AND(E105='club records'!$B$43, F105&lt;='club records'!$C$43))),"CR"," ")</f>
        <v xml:space="preserve"> </v>
      </c>
      <c r="U105" s="21" t="str">
        <f>IF(AND(B105=10000, OR(AND(E105='club records'!$B$44, F105&lt;='club records'!$C$44), AND(E105='club records'!$B$45, F105&lt;='club records'!$C$45))),"CR"," ")</f>
        <v xml:space="preserve"> </v>
      </c>
      <c r="V105" s="22" t="str">
        <f>IF(AND(B105="high jump", OR(AND(E105='club records'!$F$1, F105&gt;='club records'!$G$1), AND(E105='club records'!$F$2, F105&gt;='club records'!$G$2), AND(E105='club records'!$F$3, F105&gt;='club records'!$G$3),AND(E105='club records'!$F$4, F105&gt;='club records'!$G$4), AND(E105='club records'!$F$5, F105&gt;='club records'!$G$5))), "CR", " ")</f>
        <v xml:space="preserve"> </v>
      </c>
      <c r="W105" s="22" t="str">
        <f>IF(AND(B105="long jump", OR(AND(E105='club records'!$F$6, F105&gt;='club records'!$G$6), AND(E105='club records'!$F$7, F105&gt;='club records'!$G$7), AND(E105='club records'!$F$8, F105&gt;='club records'!$G$8), AND(E105='club records'!$F$9, F105&gt;='club records'!$G$9), AND(E105='club records'!$F$10, F105&gt;='club records'!$G$10))), "CR", " ")</f>
        <v xml:space="preserve"> </v>
      </c>
      <c r="X105" s="22" t="str">
        <f>IF(AND(B105="triple jump", OR(AND(E105='club records'!$F$11, F105&gt;='club records'!$G$11), AND(E105='club records'!$F$12, F105&gt;='club records'!$G$12), AND(E105='club records'!$F$13, F105&gt;='club records'!$G$13), AND(E105='club records'!$F$14, F105&gt;='club records'!$G$14), AND(E105='club records'!$F$15, F105&gt;='club records'!$G$15))), "CR", " ")</f>
        <v xml:space="preserve"> </v>
      </c>
      <c r="Y105" s="22" t="str">
        <f>IF(AND(B105="pole vault", OR(AND(E105='club records'!$F$16, F105&gt;='club records'!$G$16), AND(E105='club records'!$F$17, F105&gt;='club records'!$G$17), AND(E105='club records'!$F$18, F105&gt;='club records'!$G$18), AND(E105='club records'!$F$19, F105&gt;='club records'!$G$19), AND(E105='club records'!$F$20, F105&gt;='club records'!$G$20))), "CR", " ")</f>
        <v xml:space="preserve"> </v>
      </c>
      <c r="Z105" s="22" t="str">
        <f>IF(AND(B105="discus 0.75", AND(E105='club records'!$F$21, F105&gt;='club records'!$G$21)), "CR", " ")</f>
        <v xml:space="preserve"> </v>
      </c>
      <c r="AA105" s="22" t="str">
        <f>IF(AND(B105="discus 1", OR(AND(E105='club records'!$F$22, F105&gt;='club records'!$G$22), AND(E105='club records'!$F$23, F105&gt;='club records'!$G$23), AND(E105='club records'!$F$24, F105&gt;='club records'!$G$24), AND(E105='club records'!$F$25, F105&gt;='club records'!$G$25))), "CR", " ")</f>
        <v xml:space="preserve"> </v>
      </c>
      <c r="AB105" s="22" t="str">
        <f>IF(AND(B105="hammer 3", OR(AND(E105='club records'!$F$26, F105&gt;='club records'!$G$26), AND(E105='club records'!$F$27, F105&gt;='club records'!$G$27), AND(E105='club records'!$F$28, F105&gt;='club records'!$G$28))), "CR", " ")</f>
        <v xml:space="preserve"> </v>
      </c>
      <c r="AC105" s="22" t="str">
        <f>IF(AND(B105="hammer 4", OR(AND(E105='club records'!$F$29, F105&gt;='club records'!$G$29), AND(E105='club records'!$F$30, F105&gt;='club records'!$G$30))), "CR", " ")</f>
        <v xml:space="preserve"> </v>
      </c>
      <c r="AD105" s="22" t="str">
        <f>IF(AND(B105="javelin 400", AND(E105='club records'!$F$31, F105&gt;='club records'!$G$31)), "CR", " ")</f>
        <v xml:space="preserve"> </v>
      </c>
      <c r="AE105" s="22" t="str">
        <f>IF(AND(B105="javelin 500", OR(AND(E105='club records'!$F$32, F105&gt;='club records'!$G$32), AND(E105='club records'!$F$33, F105&gt;='club records'!$G$33))), "CR", " ")</f>
        <v xml:space="preserve"> </v>
      </c>
      <c r="AF105" s="22" t="str">
        <f>IF(AND(B105="javelin 600", OR(AND(E105='club records'!$F$34, F105&gt;='club records'!$G$34), AND(E105='club records'!$F$35, F105&gt;='club records'!$G$35))), "CR", " ")</f>
        <v xml:space="preserve"> </v>
      </c>
      <c r="AG105" s="22" t="str">
        <f>IF(AND(B105="shot 2.72", AND(E105='club records'!$F$36, F105&gt;='club records'!$G$36)), "CR", " ")</f>
        <v xml:space="preserve"> </v>
      </c>
      <c r="AH105" s="22" t="str">
        <f>IF(AND(B105="shot 3", OR(AND(E105='club records'!$F$37, F105&gt;='club records'!$G$37), AND(E105='club records'!$F$38, F105&gt;='club records'!$G$38))), "CR", " ")</f>
        <v xml:space="preserve"> </v>
      </c>
      <c r="AI105" s="22" t="str">
        <f>IF(AND(B105="shot 4", OR(AND(E105='club records'!$F$39, F105&gt;='club records'!$G$39), AND(E105='club records'!$F$40, F105&gt;='club records'!$G$40))), "CR", " ")</f>
        <v xml:space="preserve"> </v>
      </c>
      <c r="AJ105" s="22" t="str">
        <f>IF(AND(B105="70H", AND(E105='club records'!$J$6, F105&lt;='club records'!$K$6)), "CR", " ")</f>
        <v xml:space="preserve"> </v>
      </c>
      <c r="AK105" s="22" t="str">
        <f>IF(AND(B105="75H", AND(E105='club records'!$J$7, F105&lt;='club records'!$K$7)), "CR", " ")</f>
        <v xml:space="preserve"> </v>
      </c>
      <c r="AL105" s="22" t="str">
        <f>IF(AND(B105="80H", AND(E105='club records'!$J$8, F105&lt;='club records'!$K$8)), "CR", " ")</f>
        <v xml:space="preserve"> </v>
      </c>
      <c r="AM105" s="22" t="str">
        <f>IF(AND(B105="100H", OR(AND(E105='club records'!$J$9, F105&lt;='club records'!$K$9), AND(E105='club records'!$J$10, F105&lt;='club records'!$K$10))), "CR", " ")</f>
        <v xml:space="preserve"> </v>
      </c>
      <c r="AN105" s="22" t="str">
        <f>IF(AND(B105="300H", AND(E105='club records'!$J$11, F105&lt;='club records'!$K$11)), "CR", " ")</f>
        <v xml:space="preserve"> </v>
      </c>
      <c r="AO105" s="22" t="str">
        <f>IF(AND(B105="400H", OR(AND(E105='club records'!$J$12, F105&lt;='club records'!$K$12), AND(E105='club records'!$J$13, F105&lt;='club records'!$K$13), AND(E105='club records'!$J$14, F105&lt;='club records'!$K$14))), "CR", " ")</f>
        <v xml:space="preserve"> </v>
      </c>
      <c r="AP105" s="22" t="str">
        <f>IF(AND(B105="1500SC", OR(AND(E105='club records'!$J$15, F105&lt;='club records'!$K$15), AND(E105='club records'!$J$16, F105&lt;='club records'!$K$16))), "CR", " ")</f>
        <v xml:space="preserve"> </v>
      </c>
      <c r="AQ105" s="22" t="str">
        <f>IF(AND(B105="2000SC", OR(AND(E105='club records'!$J$18, F105&lt;='club records'!$K$18), AND(E105='club records'!$J$19, F105&lt;='club records'!$K$19))), "CR", " ")</f>
        <v xml:space="preserve"> </v>
      </c>
      <c r="AR105" s="22" t="str">
        <f>IF(AND(B105="3000SC", AND(E105='club records'!$J$21, F105&lt;='club records'!$K$21)), "CR", " ")</f>
        <v xml:space="preserve"> </v>
      </c>
      <c r="AS105" s="21" t="str">
        <f>IF(AND(B105="4x100", OR(AND(E105='club records'!$N$1, F105&lt;='club records'!$O$1), AND(E105='club records'!$N$2, F105&lt;='club records'!$O$2), AND(E105='club records'!$N$3, F105&lt;='club records'!$O$3), AND(E105='club records'!$N$4, F105&lt;='club records'!$O$4), AND(E105='club records'!$N$5, F105&lt;='club records'!$O$5))), "CR", " ")</f>
        <v xml:space="preserve"> </v>
      </c>
      <c r="AT105" s="21" t="str">
        <f>IF(AND(B105="4x200", OR(AND(E105='club records'!$N$6, F105&lt;='club records'!$O$6), AND(E105='club records'!$N$7, F105&lt;='club records'!$O$7), AND(E105='club records'!$N$8, F105&lt;='club records'!$O$8), AND(E105='club records'!$N$9, F105&lt;='club records'!$O$9), AND(E105='club records'!$N$10, F105&lt;='club records'!$O$10))), "CR", " ")</f>
        <v xml:space="preserve"> </v>
      </c>
      <c r="AU105" s="21" t="str">
        <f>IF(AND(B105="4x300", OR(AND(E105='club records'!$N$11, F105&lt;='club records'!$O$11), AND(E105='club records'!$N$12, F105&lt;='club records'!$O$12))), "CR", " ")</f>
        <v xml:space="preserve"> </v>
      </c>
      <c r="AV105" s="21" t="str">
        <f>IF(AND(B105="4x400", OR(AND(E105='club records'!$N$13, F105&lt;='club records'!$O$13), AND(E105='club records'!$N$14, F105&lt;='club records'!$O$14), AND(E105='club records'!$N$15, F105&lt;='club records'!$O$15))), "CR", " ")</f>
        <v xml:space="preserve"> </v>
      </c>
      <c r="AW105" s="21" t="str">
        <f>IF(AND(B105="3x800", OR(AND(E105='club records'!$N$16, F105&lt;='club records'!$O$16), AND(E105='club records'!$N$17, F105&lt;='club records'!$O$17), AND(E105='club records'!$N$18, F105&lt;='club records'!$O$18), AND(E105='club records'!$N$19, F105&lt;='club records'!$O$19))), "CR", " ")</f>
        <v xml:space="preserve"> </v>
      </c>
      <c r="AX105" s="21" t="str">
        <f>IF(AND(B105="pentathlon", OR(AND(E105='club records'!$N$21, F105&gt;='club records'!$O$21), AND(E105='club records'!$N$22, F105&gt;='club records'!$O$22), AND(E105='club records'!$N$23, F105&gt;='club records'!$O$23), AND(E105='club records'!$N$24, F105&gt;='club records'!$O$24), AND(E105='club records'!$N$25, F105&gt;='club records'!$O$25))), "CR", " ")</f>
        <v xml:space="preserve"> </v>
      </c>
      <c r="AY105" s="21" t="str">
        <f>IF(AND(B105="heptathlon", OR(AND(E105='club records'!$N$26, F105&gt;='club records'!$O$26), AND(E105='club records'!$N$27, F105&gt;='club records'!$O$27), AND(E105='club records'!$N$28, F105&gt;='club records'!$O$28), )), "CR", " ")</f>
        <v xml:space="preserve"> </v>
      </c>
    </row>
    <row r="106" spans="1:51" ht="15">
      <c r="A106" s="13" t="s">
        <v>43</v>
      </c>
      <c r="B106" s="2" t="s">
        <v>244</v>
      </c>
      <c r="C106" s="2" t="s">
        <v>138</v>
      </c>
      <c r="D106" s="2" t="s">
        <v>191</v>
      </c>
      <c r="E106" s="13" t="s">
        <v>43</v>
      </c>
      <c r="F106" s="14">
        <v>13.5</v>
      </c>
      <c r="G106" s="19">
        <v>43639</v>
      </c>
      <c r="H106" s="2" t="s">
        <v>357</v>
      </c>
      <c r="I106" s="2" t="s">
        <v>404</v>
      </c>
      <c r="J106" s="20" t="s">
        <v>372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1"/>
      <c r="AT106" s="21"/>
      <c r="AU106" s="21"/>
      <c r="AV106" s="21"/>
      <c r="AW106" s="21"/>
      <c r="AX106" s="21"/>
      <c r="AY106" s="21"/>
    </row>
    <row r="107" spans="1:51" ht="15">
      <c r="A107" s="13" t="s">
        <v>43</v>
      </c>
      <c r="B107" s="2" t="s">
        <v>244</v>
      </c>
      <c r="C107" s="2" t="s">
        <v>101</v>
      </c>
      <c r="D107" s="2" t="s">
        <v>94</v>
      </c>
      <c r="E107" s="13" t="s">
        <v>43</v>
      </c>
      <c r="F107" s="14">
        <v>15.18</v>
      </c>
      <c r="G107" s="19">
        <v>43604</v>
      </c>
      <c r="H107" s="2" t="s">
        <v>297</v>
      </c>
      <c r="I107" s="2" t="s">
        <v>334</v>
      </c>
      <c r="J107" s="20" t="str">
        <f>IF(OR(L107="CR", K107="CR", M107="CR", N107="CR", O107="CR", P107="CR", Q107="CR", R107="CR", S107="CR", T107="CR",U107="CR", V107="CR", W107="CR", X107="CR", Y107="CR", Z107="CR", AA107="CR", AB107="CR", AC107="CR", AD107="CR", AE107="CR", AF107="CR", AG107="CR", AH107="CR", AI107="CR", AJ107="CR", AK107="CR", AL107="CR", AM107="CR", AN107="CR", AO107="CR", AP107="CR", AQ107="CR", AR107="CR", AS107="CR", AT107="CR", AU107="CR", AV107="CR", AW107="CR", AX107="CR", AY107="CR"), "***CLUB RECORD***", "")</f>
        <v/>
      </c>
      <c r="K107" s="21" t="str">
        <f>IF(AND(B107=100, OR(AND(E107='club records'!$B$6, F107&lt;='club records'!$C$6), AND(E107='club records'!$B$7, F107&lt;='club records'!$C$7), AND(E107='club records'!$B$8, F107&lt;='club records'!$C$8), AND(E107='club records'!$B$9, F107&lt;='club records'!$C$9), AND(E107='club records'!$B$10, F107&lt;='club records'!$C$10))),"CR"," ")</f>
        <v xml:space="preserve"> </v>
      </c>
      <c r="L107" s="21" t="str">
        <f>IF(AND(B107=200, OR(AND(E107='club records'!$B$11, F107&lt;='club records'!$C$11), AND(E107='club records'!$B$12, F107&lt;='club records'!$C$12), AND(E107='club records'!$B$13, F107&lt;='club records'!$C$13), AND(E107='club records'!$B$14, F107&lt;='club records'!$C$14), AND(E107='club records'!$B$15, F107&lt;='club records'!$C$15))),"CR"," ")</f>
        <v xml:space="preserve"> </v>
      </c>
      <c r="M107" s="21" t="str">
        <f>IF(AND(B107=300, OR(AND(E107='club records'!$B$16, F107&lt;='club records'!$C$16), AND(E107='club records'!$B$17, F107&lt;='club records'!$C$17))),"CR"," ")</f>
        <v xml:space="preserve"> </v>
      </c>
      <c r="N107" s="21" t="str">
        <f>IF(AND(B107=400, OR(AND(E107='club records'!$B$19, F107&lt;='club records'!$C$19), AND(E107='club records'!$B$20, F107&lt;='club records'!$C$20), AND(E107='club records'!$B$21, F107&lt;='club records'!$C$21))),"CR"," ")</f>
        <v xml:space="preserve"> </v>
      </c>
      <c r="O107" s="21" t="str">
        <f>IF(AND(B107=800, OR(AND(E107='club records'!$B$22, F107&lt;='club records'!$C$22), AND(E107='club records'!$B$23, F107&lt;='club records'!$C$23), AND(E107='club records'!$B$24, F107&lt;='club records'!$C$24), AND(E107='club records'!$B$25, F107&lt;='club records'!$C$25), AND(E107='club records'!$B$26, F107&lt;='club records'!$C$26))),"CR"," ")</f>
        <v xml:space="preserve"> </v>
      </c>
      <c r="P107" s="21" t="str">
        <f>IF(AND(B107=1200, AND(E107='club records'!$B$28, F107&lt;='club records'!$C$28)),"CR"," ")</f>
        <v xml:space="preserve"> </v>
      </c>
      <c r="Q107" s="21" t="str">
        <f>IF(AND(B107=1500, OR(AND(E107='club records'!$B$29, F107&lt;='club records'!$C$29), AND(E107='club records'!$B$30, F107&lt;='club records'!$C$30), AND(E107='club records'!$B$31, F107&lt;='club records'!$C$31), AND(E107='club records'!$B$32, F107&lt;='club records'!$C$32), AND(E107='club records'!$B$33, F107&lt;='club records'!$C$33))),"CR"," ")</f>
        <v xml:space="preserve"> </v>
      </c>
      <c r="R107" s="21" t="str">
        <f>IF(AND(B107="1M", AND(E107='club records'!$B$37,F107&lt;='club records'!$C$37)),"CR"," ")</f>
        <v xml:space="preserve"> </v>
      </c>
      <c r="S107" s="21" t="str">
        <f>IF(AND(B107=3000, OR(AND(E107='club records'!$B$39, F107&lt;='club records'!$C$39), AND(E107='club records'!$B$40, F107&lt;='club records'!$C$40), AND(E107='club records'!$B$41, F107&lt;='club records'!$C$41))),"CR"," ")</f>
        <v xml:space="preserve"> </v>
      </c>
      <c r="T107" s="21" t="str">
        <f>IF(AND(B107=5000, OR(AND(E107='club records'!$B$42, F107&lt;='club records'!$C$42), AND(E107='club records'!$B$43, F107&lt;='club records'!$C$43))),"CR"," ")</f>
        <v xml:space="preserve"> </v>
      </c>
      <c r="U107" s="21" t="str">
        <f>IF(AND(B107=10000, OR(AND(E107='club records'!$B$44, F107&lt;='club records'!$C$44), AND(E107='club records'!$B$45, F107&lt;='club records'!$C$45))),"CR"," ")</f>
        <v xml:space="preserve"> </v>
      </c>
      <c r="V107" s="22" t="str">
        <f>IF(AND(B107="high jump", OR(AND(E107='club records'!$F$1, F107&gt;='club records'!$G$1), AND(E107='club records'!$F$2, F107&gt;='club records'!$G$2), AND(E107='club records'!$F$3, F107&gt;='club records'!$G$3),AND(E107='club records'!$F$4, F107&gt;='club records'!$G$4), AND(E107='club records'!$F$5, F107&gt;='club records'!$G$5))), "CR", " ")</f>
        <v xml:space="preserve"> </v>
      </c>
      <c r="W107" s="22" t="str">
        <f>IF(AND(B107="long jump", OR(AND(E107='club records'!$F$6, F107&gt;='club records'!$G$6), AND(E107='club records'!$F$7, F107&gt;='club records'!$G$7), AND(E107='club records'!$F$8, F107&gt;='club records'!$G$8), AND(E107='club records'!$F$9, F107&gt;='club records'!$G$9), AND(E107='club records'!$F$10, F107&gt;='club records'!$G$10))), "CR", " ")</f>
        <v xml:space="preserve"> </v>
      </c>
      <c r="X107" s="22" t="str">
        <f>IF(AND(B107="triple jump", OR(AND(E107='club records'!$F$11, F107&gt;='club records'!$G$11), AND(E107='club records'!$F$12, F107&gt;='club records'!$G$12), AND(E107='club records'!$F$13, F107&gt;='club records'!$G$13), AND(E107='club records'!$F$14, F107&gt;='club records'!$G$14), AND(E107='club records'!$F$15, F107&gt;='club records'!$G$15))), "CR", " ")</f>
        <v xml:space="preserve"> </v>
      </c>
      <c r="Y107" s="22" t="str">
        <f>IF(AND(B107="pole vault", OR(AND(E107='club records'!$F$16, F107&gt;='club records'!$G$16), AND(E107='club records'!$F$17, F107&gt;='club records'!$G$17), AND(E107='club records'!$F$18, F107&gt;='club records'!$G$18), AND(E107='club records'!$F$19, F107&gt;='club records'!$G$19), AND(E107='club records'!$F$20, F107&gt;='club records'!$G$20))), "CR", " ")</f>
        <v xml:space="preserve"> </v>
      </c>
      <c r="Z107" s="22" t="str">
        <f>IF(AND(B107="discus 0.75", AND(E107='club records'!$F$21, F107&gt;='club records'!$G$21)), "CR", " ")</f>
        <v xml:space="preserve"> </v>
      </c>
      <c r="AA107" s="22" t="str">
        <f>IF(AND(B107="discus 1", OR(AND(E107='club records'!$F$22, F107&gt;='club records'!$G$22), AND(E107='club records'!$F$23, F107&gt;='club records'!$G$23), AND(E107='club records'!$F$24, F107&gt;='club records'!$G$24), AND(E107='club records'!$F$25, F107&gt;='club records'!$G$25))), "CR", " ")</f>
        <v xml:space="preserve"> </v>
      </c>
      <c r="AB107" s="22" t="str">
        <f>IF(AND(B107="hammer 3", OR(AND(E107='club records'!$F$26, F107&gt;='club records'!$G$26), AND(E107='club records'!$F$27, F107&gt;='club records'!$G$27), AND(E107='club records'!$F$28, F107&gt;='club records'!$G$28))), "CR", " ")</f>
        <v xml:space="preserve"> </v>
      </c>
      <c r="AC107" s="22" t="str">
        <f>IF(AND(B107="hammer 4", OR(AND(E107='club records'!$F$29, F107&gt;='club records'!$G$29), AND(E107='club records'!$F$30, F107&gt;='club records'!$G$30))), "CR", " ")</f>
        <v xml:space="preserve"> </v>
      </c>
      <c r="AD107" s="22" t="str">
        <f>IF(AND(B107="javelin 400", AND(E107='club records'!$F$31, F107&gt;='club records'!$G$31)), "CR", " ")</f>
        <v xml:space="preserve"> </v>
      </c>
      <c r="AE107" s="22" t="str">
        <f>IF(AND(B107="javelin 500", OR(AND(E107='club records'!$F$32, F107&gt;='club records'!$G$32), AND(E107='club records'!$F$33, F107&gt;='club records'!$G$33))), "CR", " ")</f>
        <v xml:space="preserve"> </v>
      </c>
      <c r="AF107" s="22" t="str">
        <f>IF(AND(B107="javelin 600", OR(AND(E107='club records'!$F$34, F107&gt;='club records'!$G$34), AND(E107='club records'!$F$35, F107&gt;='club records'!$G$35))), "CR", " ")</f>
        <v xml:space="preserve"> </v>
      </c>
      <c r="AG107" s="22" t="str">
        <f>IF(AND(B107="shot 2.72", AND(E107='club records'!$F$36, F107&gt;='club records'!$G$36)), "CR", " ")</f>
        <v xml:space="preserve"> </v>
      </c>
      <c r="AH107" s="22" t="str">
        <f>IF(AND(B107="shot 3", OR(AND(E107='club records'!$F$37, F107&gt;='club records'!$G$37), AND(E107='club records'!$F$38, F107&gt;='club records'!$G$38))), "CR", " ")</f>
        <v xml:space="preserve"> </v>
      </c>
      <c r="AI107" s="22" t="str">
        <f>IF(AND(B107="shot 4", OR(AND(E107='club records'!$F$39, F107&gt;='club records'!$G$39), AND(E107='club records'!$F$40, F107&gt;='club records'!$G$40))), "CR", " ")</f>
        <v xml:space="preserve"> </v>
      </c>
      <c r="AJ107" s="22" t="str">
        <f>IF(AND(B107="70H", AND(E107='club records'!$J$6, F107&lt;='club records'!$K$6)), "CR", " ")</f>
        <v xml:space="preserve"> </v>
      </c>
      <c r="AK107" s="22" t="str">
        <f>IF(AND(B107="75H", AND(E107='club records'!$J$7, F107&lt;='club records'!$K$7)), "CR", " ")</f>
        <v xml:space="preserve"> </v>
      </c>
      <c r="AL107" s="22" t="str">
        <f>IF(AND(B107="80H", AND(E107='club records'!$J$8, F107&lt;='club records'!$K$8)), "CR", " ")</f>
        <v xml:space="preserve"> </v>
      </c>
      <c r="AM107" s="22" t="str">
        <f>IF(AND(B107="100H", OR(AND(E107='club records'!$J$9, F107&lt;='club records'!$K$9), AND(E107='club records'!$J$10, F107&lt;='club records'!$K$10))), "CR", " ")</f>
        <v xml:space="preserve"> </v>
      </c>
      <c r="AN107" s="22" t="str">
        <f>IF(AND(B107="300H", AND(E107='club records'!$J$11, F107&lt;='club records'!$K$11)), "CR", " ")</f>
        <v xml:space="preserve"> </v>
      </c>
      <c r="AO107" s="22" t="str">
        <f>IF(AND(B107="400H", OR(AND(E107='club records'!$J$12, F107&lt;='club records'!$K$12), AND(E107='club records'!$J$13, F107&lt;='club records'!$K$13), AND(E107='club records'!$J$14, F107&lt;='club records'!$K$14))), "CR", " ")</f>
        <v xml:space="preserve"> </v>
      </c>
      <c r="AP107" s="22" t="str">
        <f>IF(AND(B107="1500SC", OR(AND(E107='club records'!$J$15, F107&lt;='club records'!$K$15), AND(E107='club records'!$J$16, F107&lt;='club records'!$K$16))), "CR", " ")</f>
        <v xml:space="preserve"> </v>
      </c>
      <c r="AQ107" s="22" t="str">
        <f>IF(AND(B107="2000SC", OR(AND(E107='club records'!$J$18, F107&lt;='club records'!$K$18), AND(E107='club records'!$J$19, F107&lt;='club records'!$K$19))), "CR", " ")</f>
        <v xml:space="preserve"> </v>
      </c>
      <c r="AR107" s="22" t="str">
        <f>IF(AND(B107="3000SC", AND(E107='club records'!$J$21, F107&lt;='club records'!$K$21)), "CR", " ")</f>
        <v xml:space="preserve"> </v>
      </c>
      <c r="AS107" s="21" t="str">
        <f>IF(AND(B107="4x100", OR(AND(E107='club records'!$N$1, F107&lt;='club records'!$O$1), AND(E107='club records'!$N$2, F107&lt;='club records'!$O$2), AND(E107='club records'!$N$3, F107&lt;='club records'!$O$3), AND(E107='club records'!$N$4, F107&lt;='club records'!$O$4), AND(E107='club records'!$N$5, F107&lt;='club records'!$O$5))), "CR", " ")</f>
        <v xml:space="preserve"> </v>
      </c>
      <c r="AT107" s="21" t="str">
        <f>IF(AND(B107="4x200", OR(AND(E107='club records'!$N$6, F107&lt;='club records'!$O$6), AND(E107='club records'!$N$7, F107&lt;='club records'!$O$7), AND(E107='club records'!$N$8, F107&lt;='club records'!$O$8), AND(E107='club records'!$N$9, F107&lt;='club records'!$O$9), AND(E107='club records'!$N$10, F107&lt;='club records'!$O$10))), "CR", " ")</f>
        <v xml:space="preserve"> </v>
      </c>
      <c r="AU107" s="21" t="str">
        <f>IF(AND(B107="4x300", OR(AND(E107='club records'!$N$11, F107&lt;='club records'!$O$11), AND(E107='club records'!$N$12, F107&lt;='club records'!$O$12))), "CR", " ")</f>
        <v xml:space="preserve"> </v>
      </c>
      <c r="AV107" s="21" t="str">
        <f>IF(AND(B107="4x400", OR(AND(E107='club records'!$N$13, F107&lt;='club records'!$O$13), AND(E107='club records'!$N$14, F107&lt;='club records'!$O$14), AND(E107='club records'!$N$15, F107&lt;='club records'!$O$15))), "CR", " ")</f>
        <v xml:space="preserve"> </v>
      </c>
      <c r="AW107" s="21" t="str">
        <f>IF(AND(B107="3x800", OR(AND(E107='club records'!$N$16, F107&lt;='club records'!$O$16), AND(E107='club records'!$N$17, F107&lt;='club records'!$O$17), AND(E107='club records'!$N$18, F107&lt;='club records'!$O$18), AND(E107='club records'!$N$19, F107&lt;='club records'!$O$19))), "CR", " ")</f>
        <v xml:space="preserve"> </v>
      </c>
      <c r="AX107" s="21" t="str">
        <f>IF(AND(B107="pentathlon", OR(AND(E107='club records'!$N$21, F107&gt;='club records'!$O$21), AND(E107='club records'!$N$22, F107&gt;='club records'!$O$22), AND(E107='club records'!$N$23, F107&gt;='club records'!$O$23), AND(E107='club records'!$N$24, F107&gt;='club records'!$O$24), AND(E107='club records'!$N$25, F107&gt;='club records'!$O$25))), "CR", " ")</f>
        <v xml:space="preserve"> </v>
      </c>
      <c r="AY107" s="21" t="str">
        <f>IF(AND(B107="heptathlon", OR(AND(E107='club records'!$N$26, F107&gt;='club records'!$O$26), AND(E107='club records'!$N$27, F107&gt;='club records'!$O$27), AND(E107='club records'!$N$28, F107&gt;='club records'!$O$28), )), "CR", " ")</f>
        <v xml:space="preserve"> </v>
      </c>
    </row>
    <row r="108" spans="1:51" ht="15">
      <c r="A108" s="13" t="s">
        <v>43</v>
      </c>
      <c r="B108" s="2" t="s">
        <v>244</v>
      </c>
      <c r="C108" s="2" t="s">
        <v>284</v>
      </c>
      <c r="D108" s="2" t="s">
        <v>285</v>
      </c>
      <c r="E108" s="13" t="s">
        <v>43</v>
      </c>
      <c r="F108" s="14">
        <v>15.67</v>
      </c>
      <c r="G108" s="19">
        <v>39903</v>
      </c>
      <c r="H108" s="2" t="s">
        <v>252</v>
      </c>
      <c r="I108" s="2" t="s">
        <v>253</v>
      </c>
      <c r="J108" s="20" t="str">
        <f>IF(OR(L108="CR", K108="CR", M108="CR", N108="CR", O108="CR", P108="CR", Q108="CR", R108="CR", S108="CR", T108="CR",U108="CR", V108="CR", W108="CR", X108="CR", Y108="CR", Z108="CR", AA108="CR", AB108="CR", AC108="CR", AD108="CR", AE108="CR", AF108="CR", AG108="CR", AH108="CR", AI108="CR", AJ108="CR", AK108="CR", AL108="CR", AM108="CR", AN108="CR", AO108="CR", AP108="CR", AQ108="CR", AR108="CR", AS108="CR", AT108="CR", AU108="CR", AV108="CR", AW108="CR", AX108="CR", AY108="CR"), "***CLUB RECORD***", "")</f>
        <v/>
      </c>
      <c r="K108" s="21" t="str">
        <f>IF(AND(B108=100, OR(AND(E108='club records'!$B$6, F108&lt;='club records'!$C$6), AND(E108='club records'!$B$7, F108&lt;='club records'!$C$7), AND(E108='club records'!$B$8, F108&lt;='club records'!$C$8), AND(E108='club records'!$B$9, F108&lt;='club records'!$C$9), AND(E108='club records'!$B$10, F108&lt;='club records'!$C$10))),"CR"," ")</f>
        <v xml:space="preserve"> </v>
      </c>
      <c r="L108" s="21" t="str">
        <f>IF(AND(B108=200, OR(AND(E108='club records'!$B$11, F108&lt;='club records'!$C$11), AND(E108='club records'!$B$12, F108&lt;='club records'!$C$12), AND(E108='club records'!$B$13, F108&lt;='club records'!$C$13), AND(E108='club records'!$B$14, F108&lt;='club records'!$C$14), AND(E108='club records'!$B$15, F108&lt;='club records'!$C$15))),"CR"," ")</f>
        <v xml:space="preserve"> </v>
      </c>
      <c r="M108" s="21" t="str">
        <f>IF(AND(B108=300, OR(AND(E108='club records'!$B$16, F108&lt;='club records'!$C$16), AND(E108='club records'!$B$17, F108&lt;='club records'!$C$17))),"CR"," ")</f>
        <v xml:space="preserve"> </v>
      </c>
      <c r="N108" s="21" t="str">
        <f>IF(AND(B108=400, OR(AND(E108='club records'!$B$19, F108&lt;='club records'!$C$19), AND(E108='club records'!$B$20, F108&lt;='club records'!$C$20), AND(E108='club records'!$B$21, F108&lt;='club records'!$C$21))),"CR"," ")</f>
        <v xml:space="preserve"> </v>
      </c>
      <c r="O108" s="21" t="str">
        <f>IF(AND(B108=800, OR(AND(E108='club records'!$B$22, F108&lt;='club records'!$C$22), AND(E108='club records'!$B$23, F108&lt;='club records'!$C$23), AND(E108='club records'!$B$24, F108&lt;='club records'!$C$24), AND(E108='club records'!$B$25, F108&lt;='club records'!$C$25), AND(E108='club records'!$B$26, F108&lt;='club records'!$C$26))),"CR"," ")</f>
        <v xml:space="preserve"> </v>
      </c>
      <c r="P108" s="21" t="str">
        <f>IF(AND(B108=1200, AND(E108='club records'!$B$28, F108&lt;='club records'!$C$28)),"CR"," ")</f>
        <v xml:space="preserve"> </v>
      </c>
      <c r="Q108" s="21" t="str">
        <f>IF(AND(B108=1500, OR(AND(E108='club records'!$B$29, F108&lt;='club records'!$C$29), AND(E108='club records'!$B$30, F108&lt;='club records'!$C$30), AND(E108='club records'!$B$31, F108&lt;='club records'!$C$31), AND(E108='club records'!$B$32, F108&lt;='club records'!$C$32), AND(E108='club records'!$B$33, F108&lt;='club records'!$C$33))),"CR"," ")</f>
        <v xml:space="preserve"> </v>
      </c>
      <c r="R108" s="21" t="str">
        <f>IF(AND(B108="1M", AND(E108='club records'!$B$37,F108&lt;='club records'!$C$37)),"CR"," ")</f>
        <v xml:space="preserve"> </v>
      </c>
      <c r="S108" s="21" t="str">
        <f>IF(AND(B108=3000, OR(AND(E108='club records'!$B$39, F108&lt;='club records'!$C$39), AND(E108='club records'!$B$40, F108&lt;='club records'!$C$40), AND(E108='club records'!$B$41, F108&lt;='club records'!$C$41))),"CR"," ")</f>
        <v xml:space="preserve"> </v>
      </c>
      <c r="T108" s="21" t="str">
        <f>IF(AND(B108=5000, OR(AND(E108='club records'!$B$42, F108&lt;='club records'!$C$42), AND(E108='club records'!$B$43, F108&lt;='club records'!$C$43))),"CR"," ")</f>
        <v xml:space="preserve"> </v>
      </c>
      <c r="U108" s="21" t="str">
        <f>IF(AND(B108=10000, OR(AND(E108='club records'!$B$44, F108&lt;='club records'!$C$44), AND(E108='club records'!$B$45, F108&lt;='club records'!$C$45))),"CR"," ")</f>
        <v xml:space="preserve"> </v>
      </c>
      <c r="V108" s="22" t="str">
        <f>IF(AND(B108="high jump", OR(AND(E108='club records'!$F$1, F108&gt;='club records'!$G$1), AND(E108='club records'!$F$2, F108&gt;='club records'!$G$2), AND(E108='club records'!$F$3, F108&gt;='club records'!$G$3),AND(E108='club records'!$F$4, F108&gt;='club records'!$G$4), AND(E108='club records'!$F$5, F108&gt;='club records'!$G$5))), "CR", " ")</f>
        <v xml:space="preserve"> </v>
      </c>
      <c r="W108" s="22" t="str">
        <f>IF(AND(B108="long jump", OR(AND(E108='club records'!$F$6, F108&gt;='club records'!$G$6), AND(E108='club records'!$F$7, F108&gt;='club records'!$G$7), AND(E108='club records'!$F$8, F108&gt;='club records'!$G$8), AND(E108='club records'!$F$9, F108&gt;='club records'!$G$9), AND(E108='club records'!$F$10, F108&gt;='club records'!$G$10))), "CR", " ")</f>
        <v xml:space="preserve"> </v>
      </c>
      <c r="X108" s="22" t="str">
        <f>IF(AND(B108="triple jump", OR(AND(E108='club records'!$F$11, F108&gt;='club records'!$G$11), AND(E108='club records'!$F$12, F108&gt;='club records'!$G$12), AND(E108='club records'!$F$13, F108&gt;='club records'!$G$13), AND(E108='club records'!$F$14, F108&gt;='club records'!$G$14), AND(E108='club records'!$F$15, F108&gt;='club records'!$G$15))), "CR", " ")</f>
        <v xml:space="preserve"> </v>
      </c>
      <c r="Y108" s="22" t="str">
        <f>IF(AND(B108="pole vault", OR(AND(E108='club records'!$F$16, F108&gt;='club records'!$G$16), AND(E108='club records'!$F$17, F108&gt;='club records'!$G$17), AND(E108='club records'!$F$18, F108&gt;='club records'!$G$18), AND(E108='club records'!$F$19, F108&gt;='club records'!$G$19), AND(E108='club records'!$F$20, F108&gt;='club records'!$G$20))), "CR", " ")</f>
        <v xml:space="preserve"> </v>
      </c>
      <c r="Z108" s="22" t="str">
        <f>IF(AND(B108="discus 0.75", AND(E108='club records'!$F$21, F108&gt;='club records'!$G$21)), "CR", " ")</f>
        <v xml:space="preserve"> </v>
      </c>
      <c r="AA108" s="22" t="str">
        <f>IF(AND(B108="discus 1", OR(AND(E108='club records'!$F$22, F108&gt;='club records'!$G$22), AND(E108='club records'!$F$23, F108&gt;='club records'!$G$23), AND(E108='club records'!$F$24, F108&gt;='club records'!$G$24), AND(E108='club records'!$F$25, F108&gt;='club records'!$G$25))), "CR", " ")</f>
        <v xml:space="preserve"> </v>
      </c>
      <c r="AB108" s="22" t="str">
        <f>IF(AND(B108="hammer 3", OR(AND(E108='club records'!$F$26, F108&gt;='club records'!$G$26), AND(E108='club records'!$F$27, F108&gt;='club records'!$G$27), AND(E108='club records'!$F$28, F108&gt;='club records'!$G$28))), "CR", " ")</f>
        <v xml:space="preserve"> </v>
      </c>
      <c r="AC108" s="22" t="str">
        <f>IF(AND(B108="hammer 4", OR(AND(E108='club records'!$F$29, F108&gt;='club records'!$G$29), AND(E108='club records'!$F$30, F108&gt;='club records'!$G$30))), "CR", " ")</f>
        <v xml:space="preserve"> </v>
      </c>
      <c r="AD108" s="22" t="str">
        <f>IF(AND(B108="javelin 400", AND(E108='club records'!$F$31, F108&gt;='club records'!$G$31)), "CR", " ")</f>
        <v xml:space="preserve"> </v>
      </c>
      <c r="AE108" s="22" t="str">
        <f>IF(AND(B108="javelin 500", OR(AND(E108='club records'!$F$32, F108&gt;='club records'!$G$32), AND(E108='club records'!$F$33, F108&gt;='club records'!$G$33))), "CR", " ")</f>
        <v xml:space="preserve"> </v>
      </c>
      <c r="AF108" s="22" t="str">
        <f>IF(AND(B108="javelin 600", OR(AND(E108='club records'!$F$34, F108&gt;='club records'!$G$34), AND(E108='club records'!$F$35, F108&gt;='club records'!$G$35))), "CR", " ")</f>
        <v xml:space="preserve"> </v>
      </c>
      <c r="AG108" s="22" t="str">
        <f>IF(AND(B108="shot 2.72", AND(E108='club records'!$F$36, F108&gt;='club records'!$G$36)), "CR", " ")</f>
        <v xml:space="preserve"> </v>
      </c>
      <c r="AH108" s="22" t="str">
        <f>IF(AND(B108="shot 3", OR(AND(E108='club records'!$F$37, F108&gt;='club records'!$G$37), AND(E108='club records'!$F$38, F108&gt;='club records'!$G$38))), "CR", " ")</f>
        <v xml:space="preserve"> </v>
      </c>
      <c r="AI108" s="22" t="str">
        <f>IF(AND(B108="shot 4", OR(AND(E108='club records'!$F$39, F108&gt;='club records'!$G$39), AND(E108='club records'!$F$40, F108&gt;='club records'!$G$40))), "CR", " ")</f>
        <v xml:space="preserve"> </v>
      </c>
      <c r="AJ108" s="22" t="str">
        <f>IF(AND(B108="70H", AND(E108='club records'!$J$6, F108&lt;='club records'!$K$6)), "CR", " ")</f>
        <v xml:space="preserve"> </v>
      </c>
      <c r="AK108" s="22" t="str">
        <f>IF(AND(B108="75H", AND(E108='club records'!$J$7, F108&lt;='club records'!$K$7)), "CR", " ")</f>
        <v xml:space="preserve"> </v>
      </c>
      <c r="AL108" s="22" t="str">
        <f>IF(AND(B108="80H", AND(E108='club records'!$J$8, F108&lt;='club records'!$K$8)), "CR", " ")</f>
        <v xml:space="preserve"> </v>
      </c>
      <c r="AM108" s="22" t="str">
        <f>IF(AND(B108="100H", OR(AND(E108='club records'!$J$9, F108&lt;='club records'!$K$9), AND(E108='club records'!$J$10, F108&lt;='club records'!$K$10))), "CR", " ")</f>
        <v xml:space="preserve"> </v>
      </c>
      <c r="AN108" s="22" t="str">
        <f>IF(AND(B108="300H", AND(E108='club records'!$J$11, F108&lt;='club records'!$K$11)), "CR", " ")</f>
        <v xml:space="preserve"> </v>
      </c>
      <c r="AO108" s="22" t="str">
        <f>IF(AND(B108="400H", OR(AND(E108='club records'!$J$12, F108&lt;='club records'!$K$12), AND(E108='club records'!$J$13, F108&lt;='club records'!$K$13), AND(E108='club records'!$J$14, F108&lt;='club records'!$K$14))), "CR", " ")</f>
        <v xml:space="preserve"> </v>
      </c>
      <c r="AP108" s="22" t="str">
        <f>IF(AND(B108="1500SC", OR(AND(E108='club records'!$J$15, F108&lt;='club records'!$K$15), AND(E108='club records'!$J$16, F108&lt;='club records'!$K$16))), "CR", " ")</f>
        <v xml:space="preserve"> </v>
      </c>
      <c r="AQ108" s="22" t="str">
        <f>IF(AND(B108="2000SC", OR(AND(E108='club records'!$J$18, F108&lt;='club records'!$K$18), AND(E108='club records'!$J$19, F108&lt;='club records'!$K$19))), "CR", " ")</f>
        <v xml:space="preserve"> </v>
      </c>
      <c r="AR108" s="22" t="str">
        <f>IF(AND(B108="3000SC", AND(E108='club records'!$J$21, F108&lt;='club records'!$K$21)), "CR", " ")</f>
        <v xml:space="preserve"> </v>
      </c>
      <c r="AS108" s="21" t="str">
        <f>IF(AND(B108="4x100", OR(AND(E108='club records'!$N$1, F108&lt;='club records'!$O$1), AND(E108='club records'!$N$2, F108&lt;='club records'!$O$2), AND(E108='club records'!$N$3, F108&lt;='club records'!$O$3), AND(E108='club records'!$N$4, F108&lt;='club records'!$O$4), AND(E108='club records'!$N$5, F108&lt;='club records'!$O$5))), "CR", " ")</f>
        <v xml:space="preserve"> </v>
      </c>
      <c r="AT108" s="21" t="str">
        <f>IF(AND(B108="4x200", OR(AND(E108='club records'!$N$6, F108&lt;='club records'!$O$6), AND(E108='club records'!$N$7, F108&lt;='club records'!$O$7), AND(E108='club records'!$N$8, F108&lt;='club records'!$O$8), AND(E108='club records'!$N$9, F108&lt;='club records'!$O$9), AND(E108='club records'!$N$10, F108&lt;='club records'!$O$10))), "CR", " ")</f>
        <v xml:space="preserve"> </v>
      </c>
      <c r="AU108" s="21" t="str">
        <f>IF(AND(B108="4x300", OR(AND(E108='club records'!$N$11, F108&lt;='club records'!$O$11), AND(E108='club records'!$N$12, F108&lt;='club records'!$O$12))), "CR", " ")</f>
        <v xml:space="preserve"> </v>
      </c>
      <c r="AV108" s="21" t="str">
        <f>IF(AND(B108="4x400", OR(AND(E108='club records'!$N$13, F108&lt;='club records'!$O$13), AND(E108='club records'!$N$14, F108&lt;='club records'!$O$14), AND(E108='club records'!$N$15, F108&lt;='club records'!$O$15))), "CR", " ")</f>
        <v xml:space="preserve"> </v>
      </c>
      <c r="AW108" s="21" t="str">
        <f>IF(AND(B108="3x800", OR(AND(E108='club records'!$N$16, F108&lt;='club records'!$O$16), AND(E108='club records'!$N$17, F108&lt;='club records'!$O$17), AND(E108='club records'!$N$18, F108&lt;='club records'!$O$18), AND(E108='club records'!$N$19, F108&lt;='club records'!$O$19))), "CR", " ")</f>
        <v xml:space="preserve"> </v>
      </c>
      <c r="AX108" s="21" t="str">
        <f>IF(AND(B108="pentathlon", OR(AND(E108='club records'!$N$21, F108&gt;='club records'!$O$21), AND(E108='club records'!$N$22, F108&gt;='club records'!$O$22), AND(E108='club records'!$N$23, F108&gt;='club records'!$O$23), AND(E108='club records'!$N$24, F108&gt;='club records'!$O$24), AND(E108='club records'!$N$25, F108&gt;='club records'!$O$25))), "CR", " ")</f>
        <v xml:space="preserve"> </v>
      </c>
      <c r="AY108" s="21" t="str">
        <f>IF(AND(B108="heptathlon", OR(AND(E108='club records'!$N$26, F108&gt;='club records'!$O$26), AND(E108='club records'!$N$27, F108&gt;='club records'!$O$27), AND(E108='club records'!$N$28, F108&gt;='club records'!$O$28), )), "CR", " ")</f>
        <v xml:space="preserve"> </v>
      </c>
    </row>
    <row r="109" spans="1:51" ht="15">
      <c r="A109" s="13" t="s">
        <v>43</v>
      </c>
      <c r="B109" s="2" t="s">
        <v>185</v>
      </c>
      <c r="C109" s="2" t="s">
        <v>126</v>
      </c>
      <c r="D109" s="2" t="s">
        <v>127</v>
      </c>
      <c r="E109" s="13" t="s">
        <v>43</v>
      </c>
      <c r="F109" s="14">
        <v>9.4</v>
      </c>
      <c r="G109" s="19">
        <v>43701</v>
      </c>
      <c r="H109" s="2" t="s">
        <v>297</v>
      </c>
      <c r="I109" s="2" t="s">
        <v>522</v>
      </c>
      <c r="J109" s="20" t="s">
        <v>372</v>
      </c>
      <c r="O109" s="2"/>
      <c r="P109" s="2"/>
      <c r="Q109" s="2"/>
      <c r="R109" s="2"/>
      <c r="S109" s="2"/>
      <c r="T109" s="2"/>
    </row>
    <row r="110" spans="1:51" ht="15">
      <c r="A110" s="13" t="s">
        <v>43</v>
      </c>
      <c r="B110" s="2" t="s">
        <v>36</v>
      </c>
      <c r="C110" s="2" t="s">
        <v>114</v>
      </c>
      <c r="D110" s="2" t="s">
        <v>115</v>
      </c>
      <c r="E110" s="13" t="s">
        <v>43</v>
      </c>
      <c r="F110" s="14">
        <v>1.05</v>
      </c>
      <c r="G110" s="19">
        <v>43603</v>
      </c>
      <c r="H110" s="2" t="s">
        <v>289</v>
      </c>
      <c r="I110" s="2" t="s">
        <v>325</v>
      </c>
      <c r="J110" s="22" t="str">
        <f t="shared" ref="J110:J116" si="5">IF(OR(L110="CR", K110="CR", M110="CR", N110="CR", O110="CR", P110="CR", Q110="CR", R110="CR", S110="CR", T110="CR",U110="CR", V110="CR", W110="CR", X110="CR", Y110="CR", Z110="CR", AA110="CR", AB110="CR", AC110="CR", AD110="CR", AE110="CR", AF110="CR", AG110="CR", AH110="CR", AI110="CR", AJ110="CR", AK110="CR", AL110="CR", AM110="CR", AN110="CR", AO110="CR", AP110="CR", AQ110="CR", AR110="CR", AS110="CR", AT110="CR", AU110="CR", AV110="CR", AW110="CR", AX110="CR", AY110="CR"), "***CLUB RECORD***", "")</f>
        <v/>
      </c>
      <c r="K110" s="22" t="str">
        <f>IF(AND(B110=100, OR(AND(E110='club records'!$B$6, F110&lt;='club records'!$C$6), AND(E110='club records'!$B$7, F110&lt;='club records'!$C$7), AND(E110='club records'!$B$8, F110&lt;='club records'!$C$8), AND(E110='club records'!$B$9, F110&lt;='club records'!$C$9), AND(E110='club records'!$B$10, F110&lt;='club records'!$C$10))),"CR"," ")</f>
        <v xml:space="preserve"> </v>
      </c>
      <c r="L110" s="22" t="str">
        <f>IF(AND(B110=200, OR(AND(E110='club records'!$B$11, F110&lt;='club records'!$C$11), AND(E110='club records'!$B$12, F110&lt;='club records'!$C$12), AND(E110='club records'!$B$13, F110&lt;='club records'!$C$13), AND(E110='club records'!$B$14, F110&lt;='club records'!$C$14), AND(E110='club records'!$B$15, F110&lt;='club records'!$C$15))),"CR"," ")</f>
        <v xml:space="preserve"> </v>
      </c>
      <c r="M110" s="22" t="str">
        <f>IF(AND(B110=300, OR(AND(E110='club records'!$B$16, F110&lt;='club records'!$C$16), AND(E110='club records'!$B$17, F110&lt;='club records'!$C$17))),"CR"," ")</f>
        <v xml:space="preserve"> </v>
      </c>
      <c r="N110" s="22" t="str">
        <f>IF(AND(B110=400, OR(AND(E110='club records'!$B$19, F110&lt;='club records'!$C$19), AND(E110='club records'!$B$20, F110&lt;='club records'!$C$20), AND(E110='club records'!$B$21, F110&lt;='club records'!$C$21))),"CR"," ")</f>
        <v xml:space="preserve"> </v>
      </c>
      <c r="O110" s="22" t="str">
        <f>IF(AND(B110=800, OR(AND(E110='club records'!$B$22, F110&lt;='club records'!$C$22), AND(E110='club records'!$B$23, F110&lt;='club records'!$C$23), AND(E110='club records'!$B$24, F110&lt;='club records'!$C$24), AND(E110='club records'!$B$25, F110&lt;='club records'!$C$25), AND(E110='club records'!$B$26, F110&lt;='club records'!$C$26))),"CR"," ")</f>
        <v xml:space="preserve"> </v>
      </c>
      <c r="P110" s="22" t="str">
        <f>IF(AND(B110=1200, AND(E110='club records'!$B$28, F110&lt;='club records'!$C$28)),"CR"," ")</f>
        <v xml:space="preserve"> </v>
      </c>
      <c r="Q110" s="22" t="str">
        <f>IF(AND(B110=1500, OR(AND(E110='club records'!$B$29, F110&lt;='club records'!$C$29), AND(E110='club records'!$B$30, F110&lt;='club records'!$C$30), AND(E110='club records'!$B$31, F110&lt;='club records'!$C$31), AND(E110='club records'!$B$32, F110&lt;='club records'!$C$32), AND(E110='club records'!$B$33, F110&lt;='club records'!$C$33))),"CR"," ")</f>
        <v xml:space="preserve"> </v>
      </c>
      <c r="R110" s="22" t="str">
        <f>IF(AND(B110="1M", AND(E110='club records'!$B$37,F110&lt;='club records'!$C$37)),"CR"," ")</f>
        <v xml:space="preserve"> </v>
      </c>
      <c r="S110" s="22" t="str">
        <f>IF(AND(B110=3000, OR(AND(E110='club records'!$B$39, F110&lt;='club records'!$C$39), AND(E110='club records'!$B$40, F110&lt;='club records'!$C$40), AND(E110='club records'!$B$41, F110&lt;='club records'!$C$41))),"CR"," ")</f>
        <v xml:space="preserve"> </v>
      </c>
      <c r="T110" s="22" t="str">
        <f>IF(AND(B110=5000, OR(AND(E110='club records'!$B$42, F110&lt;='club records'!$C$42), AND(E110='club records'!$B$43, F110&lt;='club records'!$C$43))),"CR"," ")</f>
        <v xml:space="preserve"> </v>
      </c>
      <c r="U110" s="22" t="str">
        <f>IF(AND(B110=10000, OR(AND(E110='club records'!$B$44, F110&lt;='club records'!$C$44), AND(E110='club records'!$B$45, F110&lt;='club records'!$C$45))),"CR"," ")</f>
        <v xml:space="preserve"> </v>
      </c>
      <c r="V110" s="22" t="str">
        <f>IF(AND(B110="high jump", OR(AND(E110='club records'!$F$1, F110&gt;='club records'!$G$1), AND(E110='club records'!$F$2, F110&gt;='club records'!$G$2), AND(E110='club records'!$F$3, F110&gt;='club records'!$G$3),AND(E110='club records'!$F$4, F110&gt;='club records'!$G$4), AND(E110='club records'!$F$5, F110&gt;='club records'!$G$5))), "CR", " ")</f>
        <v xml:space="preserve"> </v>
      </c>
      <c r="W110" s="22" t="str">
        <f>IF(AND(B110="long jump", OR(AND(E110='club records'!$F$6, F110&gt;='club records'!$G$6), AND(E110='club records'!$F$7, F110&gt;='club records'!$G$7), AND(E110='club records'!$F$8, F110&gt;='club records'!$G$8), AND(E110='club records'!$F$9, F110&gt;='club records'!$G$9), AND(E110='club records'!$F$10, F110&gt;='club records'!$G$10))), "CR", " ")</f>
        <v xml:space="preserve"> </v>
      </c>
      <c r="X110" s="22" t="str">
        <f>IF(AND(B110="triple jump", OR(AND(E110='club records'!$F$11, F110&gt;='club records'!$G$11), AND(E110='club records'!$F$12, F110&gt;='club records'!$G$12), AND(E110='club records'!$F$13, F110&gt;='club records'!$G$13), AND(E110='club records'!$F$14, F110&gt;='club records'!$G$14), AND(E110='club records'!$F$15, F110&gt;='club records'!$G$15))), "CR", " ")</f>
        <v xml:space="preserve"> </v>
      </c>
      <c r="Y110" s="22" t="str">
        <f>IF(AND(B110="pole vault", OR(AND(E110='club records'!$F$16, F110&gt;='club records'!$G$16), AND(E110='club records'!$F$17, F110&gt;='club records'!$G$17), AND(E110='club records'!$F$18, F110&gt;='club records'!$G$18), AND(E110='club records'!$F$19, F110&gt;='club records'!$G$19), AND(E110='club records'!$F$20, F110&gt;='club records'!$G$20))), "CR", " ")</f>
        <v xml:space="preserve"> </v>
      </c>
      <c r="Z110" s="22" t="str">
        <f>IF(AND(B110="discus 0.75", AND(E110='club records'!$F$21, F110&gt;='club records'!$G$21)), "CR", " ")</f>
        <v xml:space="preserve"> </v>
      </c>
      <c r="AA110" s="22" t="str">
        <f>IF(AND(B110="discus 1", OR(AND(E110='club records'!$F$22, F110&gt;='club records'!$G$22), AND(E110='club records'!$F$23, F110&gt;='club records'!$G$23), AND(E110='club records'!$F$24, F110&gt;='club records'!$G$24), AND(E110='club records'!$F$25, F110&gt;='club records'!$G$25))), "CR", " ")</f>
        <v xml:space="preserve"> </v>
      </c>
      <c r="AB110" s="22" t="str">
        <f>IF(AND(B110="hammer 3", OR(AND(E110='club records'!$F$26, F110&gt;='club records'!$G$26), AND(E110='club records'!$F$27, F110&gt;='club records'!$G$27), AND(E110='club records'!$F$28, F110&gt;='club records'!$G$28))), "CR", " ")</f>
        <v xml:space="preserve"> </v>
      </c>
      <c r="AC110" s="22" t="str">
        <f>IF(AND(B110="hammer 4", OR(AND(E110='club records'!$F$29, F110&gt;='club records'!$G$29), AND(E110='club records'!$F$30, F110&gt;='club records'!$G$30))), "CR", " ")</f>
        <v xml:space="preserve"> </v>
      </c>
      <c r="AD110" s="22" t="str">
        <f>IF(AND(B110="javelin 400", AND(E110='club records'!$F$31, F110&gt;='club records'!$G$31)), "CR", " ")</f>
        <v xml:space="preserve"> </v>
      </c>
      <c r="AE110" s="22" t="str">
        <f>IF(AND(B110="javelin 500", OR(AND(E110='club records'!$F$32, F110&gt;='club records'!$G$32), AND(E110='club records'!$F$33, F110&gt;='club records'!$G$33))), "CR", " ")</f>
        <v xml:space="preserve"> </v>
      </c>
      <c r="AF110" s="22" t="str">
        <f>IF(AND(B110="javelin 600", OR(AND(E110='club records'!$F$34, F110&gt;='club records'!$G$34), AND(E110='club records'!$F$35, F110&gt;='club records'!$G$35))), "CR", " ")</f>
        <v xml:space="preserve"> </v>
      </c>
      <c r="AG110" s="22" t="str">
        <f>IF(AND(B110="shot 2.72", AND(E110='club records'!$F$36, F110&gt;='club records'!$G$36)), "CR", " ")</f>
        <v xml:space="preserve"> </v>
      </c>
      <c r="AH110" s="22" t="str">
        <f>IF(AND(B110="shot 3", OR(AND(E110='club records'!$F$37, F110&gt;='club records'!$G$37), AND(E110='club records'!$F$38, F110&gt;='club records'!$G$38))), "CR", " ")</f>
        <v xml:space="preserve"> </v>
      </c>
      <c r="AI110" s="22" t="str">
        <f>IF(AND(B110="shot 4", OR(AND(E110='club records'!$F$39, F110&gt;='club records'!$G$39), AND(E110='club records'!$F$40, F110&gt;='club records'!$G$40))), "CR", " ")</f>
        <v xml:space="preserve"> </v>
      </c>
      <c r="AJ110" s="22" t="str">
        <f>IF(AND(B110="70H", AND(E110='club records'!$J$6, F110&lt;='club records'!$K$6)), "CR", " ")</f>
        <v xml:space="preserve"> </v>
      </c>
      <c r="AK110" s="22" t="str">
        <f>IF(AND(B110="75H", AND(E110='club records'!$J$7, F110&lt;='club records'!$K$7)), "CR", " ")</f>
        <v xml:space="preserve"> </v>
      </c>
      <c r="AL110" s="22" t="str">
        <f>IF(AND(B110="80H", AND(E110='club records'!$J$8, F110&lt;='club records'!$K$8)), "CR", " ")</f>
        <v xml:space="preserve"> </v>
      </c>
      <c r="AM110" s="22" t="str">
        <f>IF(AND(B110="100H", OR(AND(E110='club records'!$J$9, F110&lt;='club records'!$K$9), AND(E110='club records'!$J$10, F110&lt;='club records'!$K$10))), "CR", " ")</f>
        <v xml:space="preserve"> </v>
      </c>
      <c r="AN110" s="22" t="str">
        <f>IF(AND(B110="300H", AND(E110='club records'!$J$11, F110&lt;='club records'!$K$11)), "CR", " ")</f>
        <v xml:space="preserve"> </v>
      </c>
      <c r="AO110" s="22" t="str">
        <f>IF(AND(B110="400H", OR(AND(E110='club records'!$J$12, F110&lt;='club records'!$K$12), AND(E110='club records'!$J$13, F110&lt;='club records'!$K$13), AND(E110='club records'!$J$14, F110&lt;='club records'!$K$14))), "CR", " ")</f>
        <v xml:space="preserve"> </v>
      </c>
      <c r="AP110" s="22" t="str">
        <f>IF(AND(B110="1500SC", OR(AND(E110='club records'!$J$15, F110&lt;='club records'!$K$15), AND(E110='club records'!$J$16, F110&lt;='club records'!$K$16))), "CR", " ")</f>
        <v xml:space="preserve"> </v>
      </c>
      <c r="AQ110" s="22" t="str">
        <f>IF(AND(B110="2000SC", OR(AND(E110='club records'!$J$18, F110&lt;='club records'!$K$18), AND(E110='club records'!$J$19, F110&lt;='club records'!$K$19))), "CR", " ")</f>
        <v xml:space="preserve"> </v>
      </c>
      <c r="AR110" s="22" t="str">
        <f>IF(AND(B110="3000SC", AND(E110='club records'!$J$21, F110&lt;='club records'!$K$21)), "CR", " ")</f>
        <v xml:space="preserve"> </v>
      </c>
      <c r="AS110" s="22" t="str">
        <f>IF(AND(B110="4x100", OR(AND(E110='club records'!$N$1, F110&lt;='club records'!$O$1), AND(E110='club records'!$N$2, F110&lt;='club records'!$O$2), AND(E110='club records'!$N$3, F110&lt;='club records'!$O$3), AND(E110='club records'!$N$4, F110&lt;='club records'!$O$4), AND(E110='club records'!$N$5, F110&lt;='club records'!$O$5))), "CR", " ")</f>
        <v xml:space="preserve"> </v>
      </c>
      <c r="AT110" s="22" t="str">
        <f>IF(AND(B110="4x200", OR(AND(E110='club records'!$N$6, F110&lt;='club records'!$O$6), AND(E110='club records'!$N$7, F110&lt;='club records'!$O$7), AND(E110='club records'!$N$8, F110&lt;='club records'!$O$8), AND(E110='club records'!$N$9, F110&lt;='club records'!$O$9), AND(E110='club records'!$N$10, F110&lt;='club records'!$O$10))), "CR", " ")</f>
        <v xml:space="preserve"> </v>
      </c>
      <c r="AU110" s="22" t="str">
        <f>IF(AND(B110="4x300", OR(AND(E110='club records'!$N$11, F110&lt;='club records'!$O$11), AND(E110='club records'!$N$12, F110&lt;='club records'!$O$12))), "CR", " ")</f>
        <v xml:space="preserve"> </v>
      </c>
      <c r="AV110" s="22" t="str">
        <f>IF(AND(B110="4x400", OR(AND(E110='club records'!$N$13, F110&lt;='club records'!$O$13), AND(E110='club records'!$N$14, F110&lt;='club records'!$O$14), AND(E110='club records'!$N$15, F110&lt;='club records'!$O$15))), "CR", " ")</f>
        <v xml:space="preserve"> </v>
      </c>
      <c r="AW110" s="22" t="str">
        <f>IF(AND(B110="3x800", OR(AND(E110='club records'!$N$16, F110&lt;='club records'!$O$16), AND(E110='club records'!$N$17, F110&lt;='club records'!$O$17), AND(E110='club records'!$N$18, F110&lt;='club records'!$O$18), AND(E110='club records'!$N$19, F110&lt;='club records'!$O$19))), "CR", " ")</f>
        <v xml:space="preserve"> </v>
      </c>
      <c r="AX110" s="22" t="str">
        <f>IF(AND(B110="pentathlon", OR(AND(E110='club records'!$N$21, F110&gt;='club records'!$O$21), AND(E110='club records'!$N$22, F110&gt;='club records'!$O$22), AND(E110='club records'!$N$23, F110&gt;='club records'!$O$23), AND(E110='club records'!$N$24, F110&gt;='club records'!$O$24), AND(E110='club records'!$N$25, F110&gt;='club records'!$O$25))), "CR", " ")</f>
        <v xml:space="preserve"> </v>
      </c>
      <c r="AY110" s="22" t="str">
        <f>IF(AND(B110="heptathlon", OR(AND(E110='club records'!$N$26, F110&gt;='club records'!$O$26), AND(E110='club records'!$N$27, F110&gt;='club records'!$O$27), AND(E110='club records'!$N$28, F110&gt;='club records'!$O$28), )), "CR", " ")</f>
        <v xml:space="preserve"> </v>
      </c>
    </row>
    <row r="111" spans="1:51" ht="15">
      <c r="A111" s="13" t="s">
        <v>43</v>
      </c>
      <c r="B111" s="2" t="s">
        <v>36</v>
      </c>
      <c r="C111" s="2" t="s">
        <v>276</v>
      </c>
      <c r="D111" s="2" t="s">
        <v>277</v>
      </c>
      <c r="E111" s="13" t="s">
        <v>43</v>
      </c>
      <c r="F111" s="14">
        <v>1.1499999999999999</v>
      </c>
      <c r="G111" s="19">
        <v>39903</v>
      </c>
      <c r="H111" s="2" t="s">
        <v>252</v>
      </c>
      <c r="I111" s="2" t="s">
        <v>253</v>
      </c>
      <c r="J111" s="20" t="str">
        <f t="shared" si="5"/>
        <v/>
      </c>
      <c r="K111" s="21" t="str">
        <f>IF(AND(B111=100, OR(AND(E111='club records'!$B$6, F111&lt;='club records'!$C$6), AND(E111='club records'!$B$7, F111&lt;='club records'!$C$7), AND(E111='club records'!$B$8, F111&lt;='club records'!$C$8), AND(E111='club records'!$B$9, F111&lt;='club records'!$C$9), AND(E111='club records'!$B$10, F111&lt;='club records'!$C$10))),"CR"," ")</f>
        <v xml:space="preserve"> </v>
      </c>
      <c r="L111" s="21" t="str">
        <f>IF(AND(B111=200, OR(AND(E111='club records'!$B$11, F111&lt;='club records'!$C$11), AND(E111='club records'!$B$12, F111&lt;='club records'!$C$12), AND(E111='club records'!$B$13, F111&lt;='club records'!$C$13), AND(E111='club records'!$B$14, F111&lt;='club records'!$C$14), AND(E111='club records'!$B$15, F111&lt;='club records'!$C$15))),"CR"," ")</f>
        <v xml:space="preserve"> </v>
      </c>
      <c r="M111" s="21" t="str">
        <f>IF(AND(B111=300, OR(AND(E111='club records'!$B$16, F111&lt;='club records'!$C$16), AND(E111='club records'!$B$17, F111&lt;='club records'!$C$17))),"CR"," ")</f>
        <v xml:space="preserve"> </v>
      </c>
      <c r="N111" s="21" t="str">
        <f>IF(AND(B111=400, OR(AND(E111='club records'!$B$19, F111&lt;='club records'!$C$19), AND(E111='club records'!$B$20, F111&lt;='club records'!$C$20), AND(E111='club records'!$B$21, F111&lt;='club records'!$C$21))),"CR"," ")</f>
        <v xml:space="preserve"> </v>
      </c>
      <c r="O111" s="21" t="str">
        <f>IF(AND(B111=800, OR(AND(E111='club records'!$B$22, F111&lt;='club records'!$C$22), AND(E111='club records'!$B$23, F111&lt;='club records'!$C$23), AND(E111='club records'!$B$24, F111&lt;='club records'!$C$24), AND(E111='club records'!$B$25, F111&lt;='club records'!$C$25), AND(E111='club records'!$B$26, F111&lt;='club records'!$C$26))),"CR"," ")</f>
        <v xml:space="preserve"> </v>
      </c>
      <c r="P111" s="21" t="str">
        <f>IF(AND(B111=1200, AND(E111='club records'!$B$28, F111&lt;='club records'!$C$28)),"CR"," ")</f>
        <v xml:space="preserve"> </v>
      </c>
      <c r="Q111" s="21" t="str">
        <f>IF(AND(B111=1500, OR(AND(E111='club records'!$B$29, F111&lt;='club records'!$C$29), AND(E111='club records'!$B$30, F111&lt;='club records'!$C$30), AND(E111='club records'!$B$31, F111&lt;='club records'!$C$31), AND(E111='club records'!$B$32, F111&lt;='club records'!$C$32), AND(E111='club records'!$B$33, F111&lt;='club records'!$C$33))),"CR"," ")</f>
        <v xml:space="preserve"> </v>
      </c>
      <c r="R111" s="21" t="str">
        <f>IF(AND(B111="1M", AND(E111='club records'!$B$37,F111&lt;='club records'!$C$37)),"CR"," ")</f>
        <v xml:space="preserve"> </v>
      </c>
      <c r="S111" s="21" t="str">
        <f>IF(AND(B111=3000, OR(AND(E111='club records'!$B$39, F111&lt;='club records'!$C$39), AND(E111='club records'!$B$40, F111&lt;='club records'!$C$40), AND(E111='club records'!$B$41, F111&lt;='club records'!$C$41))),"CR"," ")</f>
        <v xml:space="preserve"> </v>
      </c>
      <c r="T111" s="21" t="str">
        <f>IF(AND(B111=5000, OR(AND(E111='club records'!$B$42, F111&lt;='club records'!$C$42), AND(E111='club records'!$B$43, F111&lt;='club records'!$C$43))),"CR"," ")</f>
        <v xml:space="preserve"> </v>
      </c>
      <c r="U111" s="21" t="str">
        <f>IF(AND(B111=10000, OR(AND(E111='club records'!$B$44, F111&lt;='club records'!$C$44), AND(E111='club records'!$B$45, F111&lt;='club records'!$C$45))),"CR"," ")</f>
        <v xml:space="preserve"> </v>
      </c>
      <c r="V111" s="22" t="str">
        <f>IF(AND(B111="high jump", OR(AND(E111='club records'!$F$1, F111&gt;='club records'!$G$1), AND(E111='club records'!$F$2, F111&gt;='club records'!$G$2), AND(E111='club records'!$F$3, F111&gt;='club records'!$G$3),AND(E111='club records'!$F$4, F111&gt;='club records'!$G$4), AND(E111='club records'!$F$5, F111&gt;='club records'!$G$5))), "CR", " ")</f>
        <v xml:space="preserve"> </v>
      </c>
      <c r="W111" s="22" t="str">
        <f>IF(AND(B111="long jump", OR(AND(E111='club records'!$F$6, F111&gt;='club records'!$G$6), AND(E111='club records'!$F$7, F111&gt;='club records'!$G$7), AND(E111='club records'!$F$8, F111&gt;='club records'!$G$8), AND(E111='club records'!$F$9, F111&gt;='club records'!$G$9), AND(E111='club records'!$F$10, F111&gt;='club records'!$G$10))), "CR", " ")</f>
        <v xml:space="preserve"> </v>
      </c>
      <c r="X111" s="22" t="str">
        <f>IF(AND(B111="triple jump", OR(AND(E111='club records'!$F$11, F111&gt;='club records'!$G$11), AND(E111='club records'!$F$12, F111&gt;='club records'!$G$12), AND(E111='club records'!$F$13, F111&gt;='club records'!$G$13), AND(E111='club records'!$F$14, F111&gt;='club records'!$G$14), AND(E111='club records'!$F$15, F111&gt;='club records'!$G$15))), "CR", " ")</f>
        <v xml:space="preserve"> </v>
      </c>
      <c r="Y111" s="22" t="str">
        <f>IF(AND(B111="pole vault", OR(AND(E111='club records'!$F$16, F111&gt;='club records'!$G$16), AND(E111='club records'!$F$17, F111&gt;='club records'!$G$17), AND(E111='club records'!$F$18, F111&gt;='club records'!$G$18), AND(E111='club records'!$F$19, F111&gt;='club records'!$G$19), AND(E111='club records'!$F$20, F111&gt;='club records'!$G$20))), "CR", " ")</f>
        <v xml:space="preserve"> </v>
      </c>
      <c r="Z111" s="22" t="str">
        <f>IF(AND(B111="discus 0.75", AND(E111='club records'!$F$21, F111&gt;='club records'!$G$21)), "CR", " ")</f>
        <v xml:space="preserve"> </v>
      </c>
      <c r="AA111" s="22" t="str">
        <f>IF(AND(B111="discus 1", OR(AND(E111='club records'!$F$22, F111&gt;='club records'!$G$22), AND(E111='club records'!$F$23, F111&gt;='club records'!$G$23), AND(E111='club records'!$F$24, F111&gt;='club records'!$G$24), AND(E111='club records'!$F$25, F111&gt;='club records'!$G$25))), "CR", " ")</f>
        <v xml:space="preserve"> </v>
      </c>
      <c r="AB111" s="22" t="str">
        <f>IF(AND(B111="hammer 3", OR(AND(E111='club records'!$F$26, F111&gt;='club records'!$G$26), AND(E111='club records'!$F$27, F111&gt;='club records'!$G$27), AND(E111='club records'!$F$28, F111&gt;='club records'!$G$28))), "CR", " ")</f>
        <v xml:space="preserve"> </v>
      </c>
      <c r="AC111" s="22" t="str">
        <f>IF(AND(B111="hammer 4", OR(AND(E111='club records'!$F$29, F111&gt;='club records'!$G$29), AND(E111='club records'!$F$30, F111&gt;='club records'!$G$30))), "CR", " ")</f>
        <v xml:space="preserve"> </v>
      </c>
      <c r="AD111" s="22" t="str">
        <f>IF(AND(B111="javelin 400", AND(E111='club records'!$F$31, F111&gt;='club records'!$G$31)), "CR", " ")</f>
        <v xml:space="preserve"> </v>
      </c>
      <c r="AE111" s="22" t="str">
        <f>IF(AND(B111="javelin 500", OR(AND(E111='club records'!$F$32, F111&gt;='club records'!$G$32), AND(E111='club records'!$F$33, F111&gt;='club records'!$G$33))), "CR", " ")</f>
        <v xml:space="preserve"> </v>
      </c>
      <c r="AF111" s="22" t="str">
        <f>IF(AND(B111="javelin 600", OR(AND(E111='club records'!$F$34, F111&gt;='club records'!$G$34), AND(E111='club records'!$F$35, F111&gt;='club records'!$G$35))), "CR", " ")</f>
        <v xml:space="preserve"> </v>
      </c>
      <c r="AG111" s="22" t="str">
        <f>IF(AND(B111="shot 2.72", AND(E111='club records'!$F$36, F111&gt;='club records'!$G$36)), "CR", " ")</f>
        <v xml:space="preserve"> </v>
      </c>
      <c r="AH111" s="22" t="str">
        <f>IF(AND(B111="shot 3", OR(AND(E111='club records'!$F$37, F111&gt;='club records'!$G$37), AND(E111='club records'!$F$38, F111&gt;='club records'!$G$38))), "CR", " ")</f>
        <v xml:space="preserve"> </v>
      </c>
      <c r="AI111" s="22" t="str">
        <f>IF(AND(B111="shot 4", OR(AND(E111='club records'!$F$39, F111&gt;='club records'!$G$39), AND(E111='club records'!$F$40, F111&gt;='club records'!$G$40))), "CR", " ")</f>
        <v xml:space="preserve"> </v>
      </c>
      <c r="AJ111" s="22" t="str">
        <f>IF(AND(B111="70H", AND(E111='club records'!$J$6, F111&lt;='club records'!$K$6)), "CR", " ")</f>
        <v xml:space="preserve"> </v>
      </c>
      <c r="AK111" s="22" t="str">
        <f>IF(AND(B111="75H", AND(E111='club records'!$J$7, F111&lt;='club records'!$K$7)), "CR", " ")</f>
        <v xml:space="preserve"> </v>
      </c>
      <c r="AL111" s="22" t="str">
        <f>IF(AND(B111="80H", AND(E111='club records'!$J$8, F111&lt;='club records'!$K$8)), "CR", " ")</f>
        <v xml:space="preserve"> </v>
      </c>
      <c r="AM111" s="22" t="str">
        <f>IF(AND(B111="100H", OR(AND(E111='club records'!$J$9, F111&lt;='club records'!$K$9), AND(E111='club records'!$J$10, F111&lt;='club records'!$K$10))), "CR", " ")</f>
        <v xml:space="preserve"> </v>
      </c>
      <c r="AN111" s="22" t="str">
        <f>IF(AND(B111="300H", AND(E111='club records'!$J$11, F111&lt;='club records'!$K$11)), "CR", " ")</f>
        <v xml:space="preserve"> </v>
      </c>
      <c r="AO111" s="22" t="str">
        <f>IF(AND(B111="400H", OR(AND(E111='club records'!$J$12, F111&lt;='club records'!$K$12), AND(E111='club records'!$J$13, F111&lt;='club records'!$K$13), AND(E111='club records'!$J$14, F111&lt;='club records'!$K$14))), "CR", " ")</f>
        <v xml:space="preserve"> </v>
      </c>
      <c r="AP111" s="22" t="str">
        <f>IF(AND(B111="1500SC", OR(AND(E111='club records'!$J$15, F111&lt;='club records'!$K$15), AND(E111='club records'!$J$16, F111&lt;='club records'!$K$16))), "CR", " ")</f>
        <v xml:space="preserve"> </v>
      </c>
      <c r="AQ111" s="22" t="str">
        <f>IF(AND(B111="2000SC", OR(AND(E111='club records'!$J$18, F111&lt;='club records'!$K$18), AND(E111='club records'!$J$19, F111&lt;='club records'!$K$19))), "CR", " ")</f>
        <v xml:space="preserve"> </v>
      </c>
      <c r="AR111" s="22" t="str">
        <f>IF(AND(B111="3000SC", AND(E111='club records'!$J$21, F111&lt;='club records'!$K$21)), "CR", " ")</f>
        <v xml:space="preserve"> </v>
      </c>
      <c r="AS111" s="21" t="str">
        <f>IF(AND(B111="4x100", OR(AND(E111='club records'!$N$1, F111&lt;='club records'!$O$1), AND(E111='club records'!$N$2, F111&lt;='club records'!$O$2), AND(E111='club records'!$N$3, F111&lt;='club records'!$O$3), AND(E111='club records'!$N$4, F111&lt;='club records'!$O$4), AND(E111='club records'!$N$5, F111&lt;='club records'!$O$5))), "CR", " ")</f>
        <v xml:space="preserve"> </v>
      </c>
      <c r="AT111" s="21" t="str">
        <f>IF(AND(B111="4x200", OR(AND(E111='club records'!$N$6, F111&lt;='club records'!$O$6), AND(E111='club records'!$N$7, F111&lt;='club records'!$O$7), AND(E111='club records'!$N$8, F111&lt;='club records'!$O$8), AND(E111='club records'!$N$9, F111&lt;='club records'!$O$9), AND(E111='club records'!$N$10, F111&lt;='club records'!$O$10))), "CR", " ")</f>
        <v xml:space="preserve"> </v>
      </c>
      <c r="AU111" s="21" t="str">
        <f>IF(AND(B111="4x300", OR(AND(E111='club records'!$N$11, F111&lt;='club records'!$O$11), AND(E111='club records'!$N$12, F111&lt;='club records'!$O$12))), "CR", " ")</f>
        <v xml:space="preserve"> </v>
      </c>
      <c r="AV111" s="21" t="str">
        <f>IF(AND(B111="4x400", OR(AND(E111='club records'!$N$13, F111&lt;='club records'!$O$13), AND(E111='club records'!$N$14, F111&lt;='club records'!$O$14), AND(E111='club records'!$N$15, F111&lt;='club records'!$O$15))), "CR", " ")</f>
        <v xml:space="preserve"> </v>
      </c>
      <c r="AW111" s="21" t="str">
        <f>IF(AND(B111="3x800", OR(AND(E111='club records'!$N$16, F111&lt;='club records'!$O$16), AND(E111='club records'!$N$17, F111&lt;='club records'!$O$17), AND(E111='club records'!$N$18, F111&lt;='club records'!$O$18), AND(E111='club records'!$N$19, F111&lt;='club records'!$O$19))), "CR", " ")</f>
        <v xml:space="preserve"> </v>
      </c>
      <c r="AX111" s="21" t="str">
        <f>IF(AND(B111="pentathlon", OR(AND(E111='club records'!$N$21, F111&gt;='club records'!$O$21), AND(E111='club records'!$N$22, F111&gt;='club records'!$O$22), AND(E111='club records'!$N$23, F111&gt;='club records'!$O$23), AND(E111='club records'!$N$24, F111&gt;='club records'!$O$24), AND(E111='club records'!$N$25, F111&gt;='club records'!$O$25))), "CR", " ")</f>
        <v xml:space="preserve"> </v>
      </c>
      <c r="AY111" s="21" t="str">
        <f>IF(AND(B111="heptathlon", OR(AND(E111='club records'!$N$26, F111&gt;='club records'!$O$26), AND(E111='club records'!$N$27, F111&gt;='club records'!$O$27), AND(E111='club records'!$N$28, F111&gt;='club records'!$O$28), )), "CR", " ")</f>
        <v xml:space="preserve"> </v>
      </c>
    </row>
    <row r="112" spans="1:51" ht="15">
      <c r="A112" s="13" t="s">
        <v>43</v>
      </c>
      <c r="B112" s="2" t="s">
        <v>36</v>
      </c>
      <c r="C112" s="2" t="s">
        <v>51</v>
      </c>
      <c r="D112" s="2" t="s">
        <v>181</v>
      </c>
      <c r="E112" s="13" t="s">
        <v>43</v>
      </c>
      <c r="F112" s="14">
        <v>1.25</v>
      </c>
      <c r="G112" s="19">
        <v>43603</v>
      </c>
      <c r="H112" s="2" t="s">
        <v>289</v>
      </c>
      <c r="I112" s="2" t="s">
        <v>325</v>
      </c>
      <c r="J112" s="22" t="str">
        <f t="shared" si="5"/>
        <v/>
      </c>
      <c r="K112" s="22" t="str">
        <f>IF(AND(B112=100, OR(AND(E112='club records'!$B$6, F112&lt;='club records'!$C$6), AND(E112='club records'!$B$7, F112&lt;='club records'!$C$7), AND(E112='club records'!$B$8, F112&lt;='club records'!$C$8), AND(E112='club records'!$B$9, F112&lt;='club records'!$C$9), AND(E112='club records'!$B$10, F112&lt;='club records'!$C$10))),"CR"," ")</f>
        <v xml:space="preserve"> </v>
      </c>
      <c r="L112" s="22" t="str">
        <f>IF(AND(B112=200, OR(AND(E112='club records'!$B$11, F112&lt;='club records'!$C$11), AND(E112='club records'!$B$12, F112&lt;='club records'!$C$12), AND(E112='club records'!$B$13, F112&lt;='club records'!$C$13), AND(E112='club records'!$B$14, F112&lt;='club records'!$C$14), AND(E112='club records'!$B$15, F112&lt;='club records'!$C$15))),"CR"," ")</f>
        <v xml:space="preserve"> </v>
      </c>
      <c r="M112" s="22" t="str">
        <f>IF(AND(B112=300, OR(AND(E112='club records'!$B$16, F112&lt;='club records'!$C$16), AND(E112='club records'!$B$17, F112&lt;='club records'!$C$17))),"CR"," ")</f>
        <v xml:space="preserve"> </v>
      </c>
      <c r="N112" s="22" t="str">
        <f>IF(AND(B112=400, OR(AND(E112='club records'!$B$19, F112&lt;='club records'!$C$19), AND(E112='club records'!$B$20, F112&lt;='club records'!$C$20), AND(E112='club records'!$B$21, F112&lt;='club records'!$C$21))),"CR"," ")</f>
        <v xml:space="preserve"> </v>
      </c>
      <c r="O112" s="22" t="str">
        <f>IF(AND(B112=800, OR(AND(E112='club records'!$B$22, F112&lt;='club records'!$C$22), AND(E112='club records'!$B$23, F112&lt;='club records'!$C$23), AND(E112='club records'!$B$24, F112&lt;='club records'!$C$24), AND(E112='club records'!$B$25, F112&lt;='club records'!$C$25), AND(E112='club records'!$B$26, F112&lt;='club records'!$C$26))),"CR"," ")</f>
        <v xml:space="preserve"> </v>
      </c>
      <c r="P112" s="22" t="str">
        <f>IF(AND(B112=1200, AND(E112='club records'!$B$28, F112&lt;='club records'!$C$28)),"CR"," ")</f>
        <v xml:space="preserve"> </v>
      </c>
      <c r="Q112" s="22" t="str">
        <f>IF(AND(B112=1500, OR(AND(E112='club records'!$B$29, F112&lt;='club records'!$C$29), AND(E112='club records'!$B$30, F112&lt;='club records'!$C$30), AND(E112='club records'!$B$31, F112&lt;='club records'!$C$31), AND(E112='club records'!$B$32, F112&lt;='club records'!$C$32), AND(E112='club records'!$B$33, F112&lt;='club records'!$C$33))),"CR"," ")</f>
        <v xml:space="preserve"> </v>
      </c>
      <c r="R112" s="22" t="str">
        <f>IF(AND(B112="1M", AND(E112='club records'!$B$37,F112&lt;='club records'!$C$37)),"CR"," ")</f>
        <v xml:space="preserve"> </v>
      </c>
      <c r="S112" s="22" t="str">
        <f>IF(AND(B112=3000, OR(AND(E112='club records'!$B$39, F112&lt;='club records'!$C$39), AND(E112='club records'!$B$40, F112&lt;='club records'!$C$40), AND(E112='club records'!$B$41, F112&lt;='club records'!$C$41))),"CR"," ")</f>
        <v xml:space="preserve"> </v>
      </c>
      <c r="T112" s="22" t="str">
        <f>IF(AND(B112=5000, OR(AND(E112='club records'!$B$42, F112&lt;='club records'!$C$42), AND(E112='club records'!$B$43, F112&lt;='club records'!$C$43))),"CR"," ")</f>
        <v xml:space="preserve"> </v>
      </c>
      <c r="U112" s="22" t="str">
        <f>IF(AND(B112=10000, OR(AND(E112='club records'!$B$44, F112&lt;='club records'!$C$44), AND(E112='club records'!$B$45, F112&lt;='club records'!$C$45))),"CR"," ")</f>
        <v xml:space="preserve"> </v>
      </c>
      <c r="V112" s="22" t="str">
        <f>IF(AND(B112="high jump", OR(AND(E112='club records'!$F$1, F112&gt;='club records'!$G$1), AND(E112='club records'!$F$2, F112&gt;='club records'!$G$2), AND(E112='club records'!$F$3, F112&gt;='club records'!$G$3),AND(E112='club records'!$F$4, F112&gt;='club records'!$G$4), AND(E112='club records'!$F$5, F112&gt;='club records'!$G$5))), "CR", " ")</f>
        <v xml:space="preserve"> </v>
      </c>
      <c r="W112" s="22" t="str">
        <f>IF(AND(B112="long jump", OR(AND(E112='club records'!$F$6, F112&gt;='club records'!$G$6), AND(E112='club records'!$F$7, F112&gt;='club records'!$G$7), AND(E112='club records'!$F$8, F112&gt;='club records'!$G$8), AND(E112='club records'!$F$9, F112&gt;='club records'!$G$9), AND(E112='club records'!$F$10, F112&gt;='club records'!$G$10))), "CR", " ")</f>
        <v xml:space="preserve"> </v>
      </c>
      <c r="X112" s="22" t="str">
        <f>IF(AND(B112="triple jump", OR(AND(E112='club records'!$F$11, F112&gt;='club records'!$G$11), AND(E112='club records'!$F$12, F112&gt;='club records'!$G$12), AND(E112='club records'!$F$13, F112&gt;='club records'!$G$13), AND(E112='club records'!$F$14, F112&gt;='club records'!$G$14), AND(E112='club records'!$F$15, F112&gt;='club records'!$G$15))), "CR", " ")</f>
        <v xml:space="preserve"> </v>
      </c>
      <c r="Y112" s="22" t="str">
        <f>IF(AND(B112="pole vault", OR(AND(E112='club records'!$F$16, F112&gt;='club records'!$G$16), AND(E112='club records'!$F$17, F112&gt;='club records'!$G$17), AND(E112='club records'!$F$18, F112&gt;='club records'!$G$18), AND(E112='club records'!$F$19, F112&gt;='club records'!$G$19), AND(E112='club records'!$F$20, F112&gt;='club records'!$G$20))), "CR", " ")</f>
        <v xml:space="preserve"> </v>
      </c>
      <c r="Z112" s="22" t="str">
        <f>IF(AND(B112="discus 0.75", AND(E112='club records'!$F$21, F112&gt;='club records'!$G$21)), "CR", " ")</f>
        <v xml:space="preserve"> </v>
      </c>
      <c r="AA112" s="22" t="str">
        <f>IF(AND(B112="discus 1", OR(AND(E112='club records'!$F$22, F112&gt;='club records'!$G$22), AND(E112='club records'!$F$23, F112&gt;='club records'!$G$23), AND(E112='club records'!$F$24, F112&gt;='club records'!$G$24), AND(E112='club records'!$F$25, F112&gt;='club records'!$G$25))), "CR", " ")</f>
        <v xml:space="preserve"> </v>
      </c>
      <c r="AB112" s="22" t="str">
        <f>IF(AND(B112="hammer 3", OR(AND(E112='club records'!$F$26, F112&gt;='club records'!$G$26), AND(E112='club records'!$F$27, F112&gt;='club records'!$G$27), AND(E112='club records'!$F$28, F112&gt;='club records'!$G$28))), "CR", " ")</f>
        <v xml:space="preserve"> </v>
      </c>
      <c r="AC112" s="22" t="str">
        <f>IF(AND(B112="hammer 4", OR(AND(E112='club records'!$F$29, F112&gt;='club records'!$G$29), AND(E112='club records'!$F$30, F112&gt;='club records'!$G$30))), "CR", " ")</f>
        <v xml:space="preserve"> </v>
      </c>
      <c r="AD112" s="22" t="str">
        <f>IF(AND(B112="javelin 400", AND(E112='club records'!$F$31, F112&gt;='club records'!$G$31)), "CR", " ")</f>
        <v xml:space="preserve"> </v>
      </c>
      <c r="AE112" s="22" t="str">
        <f>IF(AND(B112="javelin 500", OR(AND(E112='club records'!$F$32, F112&gt;='club records'!$G$32), AND(E112='club records'!$F$33, F112&gt;='club records'!$G$33))), "CR", " ")</f>
        <v xml:space="preserve"> </v>
      </c>
      <c r="AF112" s="22" t="str">
        <f>IF(AND(B112="javelin 600", OR(AND(E112='club records'!$F$34, F112&gt;='club records'!$G$34), AND(E112='club records'!$F$35, F112&gt;='club records'!$G$35))), "CR", " ")</f>
        <v xml:space="preserve"> </v>
      </c>
      <c r="AG112" s="22" t="str">
        <f>IF(AND(B112="shot 2.72", AND(E112='club records'!$F$36, F112&gt;='club records'!$G$36)), "CR", " ")</f>
        <v xml:space="preserve"> </v>
      </c>
      <c r="AH112" s="22" t="str">
        <f>IF(AND(B112="shot 3", OR(AND(E112='club records'!$F$37, F112&gt;='club records'!$G$37), AND(E112='club records'!$F$38, F112&gt;='club records'!$G$38))), "CR", " ")</f>
        <v xml:space="preserve"> </v>
      </c>
      <c r="AI112" s="22" t="str">
        <f>IF(AND(B112="shot 4", OR(AND(E112='club records'!$F$39, F112&gt;='club records'!$G$39), AND(E112='club records'!$F$40, F112&gt;='club records'!$G$40))), "CR", " ")</f>
        <v xml:space="preserve"> </v>
      </c>
      <c r="AJ112" s="22" t="str">
        <f>IF(AND(B112="70H", AND(E112='club records'!$J$6, F112&lt;='club records'!$K$6)), "CR", " ")</f>
        <v xml:space="preserve"> </v>
      </c>
      <c r="AK112" s="22" t="str">
        <f>IF(AND(B112="75H", AND(E112='club records'!$J$7, F112&lt;='club records'!$K$7)), "CR", " ")</f>
        <v xml:space="preserve"> </v>
      </c>
      <c r="AL112" s="22" t="str">
        <f>IF(AND(B112="80H", AND(E112='club records'!$J$8, F112&lt;='club records'!$K$8)), "CR", " ")</f>
        <v xml:space="preserve"> </v>
      </c>
      <c r="AM112" s="22" t="str">
        <f>IF(AND(B112="100H", OR(AND(E112='club records'!$J$9, F112&lt;='club records'!$K$9), AND(E112='club records'!$J$10, F112&lt;='club records'!$K$10))), "CR", " ")</f>
        <v xml:space="preserve"> </v>
      </c>
      <c r="AN112" s="22" t="str">
        <f>IF(AND(B112="300H", AND(E112='club records'!$J$11, F112&lt;='club records'!$K$11)), "CR", " ")</f>
        <v xml:space="preserve"> </v>
      </c>
      <c r="AO112" s="22" t="str">
        <f>IF(AND(B112="400H", OR(AND(E112='club records'!$J$12, F112&lt;='club records'!$K$12), AND(E112='club records'!$J$13, F112&lt;='club records'!$K$13), AND(E112='club records'!$J$14, F112&lt;='club records'!$K$14))), "CR", " ")</f>
        <v xml:space="preserve"> </v>
      </c>
      <c r="AP112" s="22" t="str">
        <f>IF(AND(B112="1500SC", OR(AND(E112='club records'!$J$15, F112&lt;='club records'!$K$15), AND(E112='club records'!$J$16, F112&lt;='club records'!$K$16))), "CR", " ")</f>
        <v xml:space="preserve"> </v>
      </c>
      <c r="AQ112" s="22" t="str">
        <f>IF(AND(B112="2000SC", OR(AND(E112='club records'!$J$18, F112&lt;='club records'!$K$18), AND(E112='club records'!$J$19, F112&lt;='club records'!$K$19))), "CR", " ")</f>
        <v xml:space="preserve"> </v>
      </c>
      <c r="AR112" s="22" t="str">
        <f>IF(AND(B112="3000SC", AND(E112='club records'!$J$21, F112&lt;='club records'!$K$21)), "CR", " ")</f>
        <v xml:space="preserve"> </v>
      </c>
      <c r="AS112" s="22" t="str">
        <f>IF(AND(B112="4x100", OR(AND(E112='club records'!$N$1, F112&lt;='club records'!$O$1), AND(E112='club records'!$N$2, F112&lt;='club records'!$O$2), AND(E112='club records'!$N$3, F112&lt;='club records'!$O$3), AND(E112='club records'!$N$4, F112&lt;='club records'!$O$4), AND(E112='club records'!$N$5, F112&lt;='club records'!$O$5))), "CR", " ")</f>
        <v xml:space="preserve"> </v>
      </c>
      <c r="AT112" s="22" t="str">
        <f>IF(AND(B112="4x200", OR(AND(E112='club records'!$N$6, F112&lt;='club records'!$O$6), AND(E112='club records'!$N$7, F112&lt;='club records'!$O$7), AND(E112='club records'!$N$8, F112&lt;='club records'!$O$8), AND(E112='club records'!$N$9, F112&lt;='club records'!$O$9), AND(E112='club records'!$N$10, F112&lt;='club records'!$O$10))), "CR", " ")</f>
        <v xml:space="preserve"> </v>
      </c>
      <c r="AU112" s="22" t="str">
        <f>IF(AND(B112="4x300", OR(AND(E112='club records'!$N$11, F112&lt;='club records'!$O$11), AND(E112='club records'!$N$12, F112&lt;='club records'!$O$12))), "CR", " ")</f>
        <v xml:space="preserve"> </v>
      </c>
      <c r="AV112" s="22" t="str">
        <f>IF(AND(B112="4x400", OR(AND(E112='club records'!$N$13, F112&lt;='club records'!$O$13), AND(E112='club records'!$N$14, F112&lt;='club records'!$O$14), AND(E112='club records'!$N$15, F112&lt;='club records'!$O$15))), "CR", " ")</f>
        <v xml:space="preserve"> </v>
      </c>
      <c r="AW112" s="22" t="str">
        <f>IF(AND(B112="3x800", OR(AND(E112='club records'!$N$16, F112&lt;='club records'!$O$16), AND(E112='club records'!$N$17, F112&lt;='club records'!$O$17), AND(E112='club records'!$N$18, F112&lt;='club records'!$O$18), AND(E112='club records'!$N$19, F112&lt;='club records'!$O$19))), "CR", " ")</f>
        <v xml:space="preserve"> </v>
      </c>
      <c r="AX112" s="22" t="str">
        <f>IF(AND(B112="pentathlon", OR(AND(E112='club records'!$N$21, F112&gt;='club records'!$O$21), AND(E112='club records'!$N$22, F112&gt;='club records'!$O$22), AND(E112='club records'!$N$23, F112&gt;='club records'!$O$23), AND(E112='club records'!$N$24, F112&gt;='club records'!$O$24), AND(E112='club records'!$N$25, F112&gt;='club records'!$O$25))), "CR", " ")</f>
        <v xml:space="preserve"> </v>
      </c>
      <c r="AY112" s="22" t="str">
        <f>IF(AND(B112="heptathlon", OR(AND(E112='club records'!$N$26, F112&gt;='club records'!$O$26), AND(E112='club records'!$N$27, F112&gt;='club records'!$O$27), AND(E112='club records'!$N$28, F112&gt;='club records'!$O$28), )), "CR", " ")</f>
        <v xml:space="preserve"> </v>
      </c>
    </row>
    <row r="113" spans="1:51" ht="15">
      <c r="A113" s="13" t="s">
        <v>43</v>
      </c>
      <c r="B113" s="2" t="s">
        <v>36</v>
      </c>
      <c r="C113" s="2" t="s">
        <v>110</v>
      </c>
      <c r="D113" s="2" t="s">
        <v>111</v>
      </c>
      <c r="E113" s="13" t="s">
        <v>43</v>
      </c>
      <c r="F113" s="14">
        <v>1.25</v>
      </c>
      <c r="G113" s="19">
        <v>43603</v>
      </c>
      <c r="H113" s="2" t="s">
        <v>289</v>
      </c>
      <c r="I113" s="2" t="s">
        <v>325</v>
      </c>
      <c r="J113" s="22" t="str">
        <f t="shared" si="5"/>
        <v/>
      </c>
      <c r="K113" s="22" t="str">
        <f>IF(AND(B113=100, OR(AND(E113='club records'!$B$6, F113&lt;='club records'!$C$6), AND(E113='club records'!$B$7, F113&lt;='club records'!$C$7), AND(E113='club records'!$B$8, F113&lt;='club records'!$C$8), AND(E113='club records'!$B$9, F113&lt;='club records'!$C$9), AND(E113='club records'!$B$10, F113&lt;='club records'!$C$10))),"CR"," ")</f>
        <v xml:space="preserve"> </v>
      </c>
      <c r="L113" s="22" t="str">
        <f>IF(AND(B113=200, OR(AND(E113='club records'!$B$11, F113&lt;='club records'!$C$11), AND(E113='club records'!$B$12, F113&lt;='club records'!$C$12), AND(E113='club records'!$B$13, F113&lt;='club records'!$C$13), AND(E113='club records'!$B$14, F113&lt;='club records'!$C$14), AND(E113='club records'!$B$15, F113&lt;='club records'!$C$15))),"CR"," ")</f>
        <v xml:space="preserve"> </v>
      </c>
      <c r="M113" s="22" t="str">
        <f>IF(AND(B113=300, OR(AND(E113='club records'!$B$16, F113&lt;='club records'!$C$16), AND(E113='club records'!$B$17, F113&lt;='club records'!$C$17))),"CR"," ")</f>
        <v xml:space="preserve"> </v>
      </c>
      <c r="N113" s="22" t="str">
        <f>IF(AND(B113=400, OR(AND(E113='club records'!$B$19, F113&lt;='club records'!$C$19), AND(E113='club records'!$B$20, F113&lt;='club records'!$C$20), AND(E113='club records'!$B$21, F113&lt;='club records'!$C$21))),"CR"," ")</f>
        <v xml:space="preserve"> </v>
      </c>
      <c r="O113" s="22" t="str">
        <f>IF(AND(B113=800, OR(AND(E113='club records'!$B$22, F113&lt;='club records'!$C$22), AND(E113='club records'!$B$23, F113&lt;='club records'!$C$23), AND(E113='club records'!$B$24, F113&lt;='club records'!$C$24), AND(E113='club records'!$B$25, F113&lt;='club records'!$C$25), AND(E113='club records'!$B$26, F113&lt;='club records'!$C$26))),"CR"," ")</f>
        <v xml:space="preserve"> </v>
      </c>
      <c r="P113" s="22" t="str">
        <f>IF(AND(B113=1200, AND(E113='club records'!$B$28, F113&lt;='club records'!$C$28)),"CR"," ")</f>
        <v xml:space="preserve"> </v>
      </c>
      <c r="Q113" s="22" t="str">
        <f>IF(AND(B113=1500, OR(AND(E113='club records'!$B$29, F113&lt;='club records'!$C$29), AND(E113='club records'!$B$30, F113&lt;='club records'!$C$30), AND(E113='club records'!$B$31, F113&lt;='club records'!$C$31), AND(E113='club records'!$B$32, F113&lt;='club records'!$C$32), AND(E113='club records'!$B$33, F113&lt;='club records'!$C$33))),"CR"," ")</f>
        <v xml:space="preserve"> </v>
      </c>
      <c r="R113" s="22" t="str">
        <f>IF(AND(B113="1M", AND(E113='club records'!$B$37,F113&lt;='club records'!$C$37)),"CR"," ")</f>
        <v xml:space="preserve"> </v>
      </c>
      <c r="S113" s="22" t="str">
        <f>IF(AND(B113=3000, OR(AND(E113='club records'!$B$39, F113&lt;='club records'!$C$39), AND(E113='club records'!$B$40, F113&lt;='club records'!$C$40), AND(E113='club records'!$B$41, F113&lt;='club records'!$C$41))),"CR"," ")</f>
        <v xml:space="preserve"> </v>
      </c>
      <c r="T113" s="22" t="str">
        <f>IF(AND(B113=5000, OR(AND(E113='club records'!$B$42, F113&lt;='club records'!$C$42), AND(E113='club records'!$B$43, F113&lt;='club records'!$C$43))),"CR"," ")</f>
        <v xml:space="preserve"> </v>
      </c>
      <c r="U113" s="22" t="str">
        <f>IF(AND(B113=10000, OR(AND(E113='club records'!$B$44, F113&lt;='club records'!$C$44), AND(E113='club records'!$B$45, F113&lt;='club records'!$C$45))),"CR"," ")</f>
        <v xml:space="preserve"> </v>
      </c>
      <c r="V113" s="22" t="str">
        <f>IF(AND(B113="high jump", OR(AND(E113='club records'!$F$1, F113&gt;='club records'!$G$1), AND(E113='club records'!$F$2, F113&gt;='club records'!$G$2), AND(E113='club records'!$F$3, F113&gt;='club records'!$G$3),AND(E113='club records'!$F$4, F113&gt;='club records'!$G$4), AND(E113='club records'!$F$5, F113&gt;='club records'!$G$5))), "CR", " ")</f>
        <v xml:space="preserve"> </v>
      </c>
      <c r="W113" s="22" t="str">
        <f>IF(AND(B113="long jump", OR(AND(E113='club records'!$F$6, F113&gt;='club records'!$G$6), AND(E113='club records'!$F$7, F113&gt;='club records'!$G$7), AND(E113='club records'!$F$8, F113&gt;='club records'!$G$8), AND(E113='club records'!$F$9, F113&gt;='club records'!$G$9), AND(E113='club records'!$F$10, F113&gt;='club records'!$G$10))), "CR", " ")</f>
        <v xml:space="preserve"> </v>
      </c>
      <c r="X113" s="22" t="str">
        <f>IF(AND(B113="triple jump", OR(AND(E113='club records'!$F$11, F113&gt;='club records'!$G$11), AND(E113='club records'!$F$12, F113&gt;='club records'!$G$12), AND(E113='club records'!$F$13, F113&gt;='club records'!$G$13), AND(E113='club records'!$F$14, F113&gt;='club records'!$G$14), AND(E113='club records'!$F$15, F113&gt;='club records'!$G$15))), "CR", " ")</f>
        <v xml:space="preserve"> </v>
      </c>
      <c r="Y113" s="22" t="str">
        <f>IF(AND(B113="pole vault", OR(AND(E113='club records'!$F$16, F113&gt;='club records'!$G$16), AND(E113='club records'!$F$17, F113&gt;='club records'!$G$17), AND(E113='club records'!$F$18, F113&gt;='club records'!$G$18), AND(E113='club records'!$F$19, F113&gt;='club records'!$G$19), AND(E113='club records'!$F$20, F113&gt;='club records'!$G$20))), "CR", " ")</f>
        <v xml:space="preserve"> </v>
      </c>
      <c r="Z113" s="22" t="str">
        <f>IF(AND(B113="discus 0.75", AND(E113='club records'!$F$21, F113&gt;='club records'!$G$21)), "CR", " ")</f>
        <v xml:space="preserve"> </v>
      </c>
      <c r="AA113" s="22" t="str">
        <f>IF(AND(B113="discus 1", OR(AND(E113='club records'!$F$22, F113&gt;='club records'!$G$22), AND(E113='club records'!$F$23, F113&gt;='club records'!$G$23), AND(E113='club records'!$F$24, F113&gt;='club records'!$G$24), AND(E113='club records'!$F$25, F113&gt;='club records'!$G$25))), "CR", " ")</f>
        <v xml:space="preserve"> </v>
      </c>
      <c r="AB113" s="22" t="str">
        <f>IF(AND(B113="hammer 3", OR(AND(E113='club records'!$F$26, F113&gt;='club records'!$G$26), AND(E113='club records'!$F$27, F113&gt;='club records'!$G$27), AND(E113='club records'!$F$28, F113&gt;='club records'!$G$28))), "CR", " ")</f>
        <v xml:space="preserve"> </v>
      </c>
      <c r="AC113" s="22" t="str">
        <f>IF(AND(B113="hammer 4", OR(AND(E113='club records'!$F$29, F113&gt;='club records'!$G$29), AND(E113='club records'!$F$30, F113&gt;='club records'!$G$30))), "CR", " ")</f>
        <v xml:space="preserve"> </v>
      </c>
      <c r="AD113" s="22" t="str">
        <f>IF(AND(B113="javelin 400", AND(E113='club records'!$F$31, F113&gt;='club records'!$G$31)), "CR", " ")</f>
        <v xml:space="preserve"> </v>
      </c>
      <c r="AE113" s="22" t="str">
        <f>IF(AND(B113="javelin 500", OR(AND(E113='club records'!$F$32, F113&gt;='club records'!$G$32), AND(E113='club records'!$F$33, F113&gt;='club records'!$G$33))), "CR", " ")</f>
        <v xml:space="preserve"> </v>
      </c>
      <c r="AF113" s="22" t="str">
        <f>IF(AND(B113="javelin 600", OR(AND(E113='club records'!$F$34, F113&gt;='club records'!$G$34), AND(E113='club records'!$F$35, F113&gt;='club records'!$G$35))), "CR", " ")</f>
        <v xml:space="preserve"> </v>
      </c>
      <c r="AG113" s="22" t="str">
        <f>IF(AND(B113="shot 2.72", AND(E113='club records'!$F$36, F113&gt;='club records'!$G$36)), "CR", " ")</f>
        <v xml:space="preserve"> </v>
      </c>
      <c r="AH113" s="22" t="str">
        <f>IF(AND(B113="shot 3", OR(AND(E113='club records'!$F$37, F113&gt;='club records'!$G$37), AND(E113='club records'!$F$38, F113&gt;='club records'!$G$38))), "CR", " ")</f>
        <v xml:space="preserve"> </v>
      </c>
      <c r="AI113" s="22" t="str">
        <f>IF(AND(B113="shot 4", OR(AND(E113='club records'!$F$39, F113&gt;='club records'!$G$39), AND(E113='club records'!$F$40, F113&gt;='club records'!$G$40))), "CR", " ")</f>
        <v xml:space="preserve"> </v>
      </c>
      <c r="AJ113" s="22" t="str">
        <f>IF(AND(B113="70H", AND(E113='club records'!$J$6, F113&lt;='club records'!$K$6)), "CR", " ")</f>
        <v xml:space="preserve"> </v>
      </c>
      <c r="AK113" s="22" t="str">
        <f>IF(AND(B113="75H", AND(E113='club records'!$J$7, F113&lt;='club records'!$K$7)), "CR", " ")</f>
        <v xml:space="preserve"> </v>
      </c>
      <c r="AL113" s="22" t="str">
        <f>IF(AND(B113="80H", AND(E113='club records'!$J$8, F113&lt;='club records'!$K$8)), "CR", " ")</f>
        <v xml:space="preserve"> </v>
      </c>
      <c r="AM113" s="22" t="str">
        <f>IF(AND(B113="100H", OR(AND(E113='club records'!$J$9, F113&lt;='club records'!$K$9), AND(E113='club records'!$J$10, F113&lt;='club records'!$K$10))), "CR", " ")</f>
        <v xml:space="preserve"> </v>
      </c>
      <c r="AN113" s="22" t="str">
        <f>IF(AND(B113="300H", AND(E113='club records'!$J$11, F113&lt;='club records'!$K$11)), "CR", " ")</f>
        <v xml:space="preserve"> </v>
      </c>
      <c r="AO113" s="22" t="str">
        <f>IF(AND(B113="400H", OR(AND(E113='club records'!$J$12, F113&lt;='club records'!$K$12), AND(E113='club records'!$J$13, F113&lt;='club records'!$K$13), AND(E113='club records'!$J$14, F113&lt;='club records'!$K$14))), "CR", " ")</f>
        <v xml:space="preserve"> </v>
      </c>
      <c r="AP113" s="22" t="str">
        <f>IF(AND(B113="1500SC", OR(AND(E113='club records'!$J$15, F113&lt;='club records'!$K$15), AND(E113='club records'!$J$16, F113&lt;='club records'!$K$16))), "CR", " ")</f>
        <v xml:space="preserve"> </v>
      </c>
      <c r="AQ113" s="22" t="str">
        <f>IF(AND(B113="2000SC", OR(AND(E113='club records'!$J$18, F113&lt;='club records'!$K$18), AND(E113='club records'!$J$19, F113&lt;='club records'!$K$19))), "CR", " ")</f>
        <v xml:space="preserve"> </v>
      </c>
      <c r="AR113" s="22" t="str">
        <f>IF(AND(B113="3000SC", AND(E113='club records'!$J$21, F113&lt;='club records'!$K$21)), "CR", " ")</f>
        <v xml:space="preserve"> </v>
      </c>
      <c r="AS113" s="22" t="str">
        <f>IF(AND(B113="4x100", OR(AND(E113='club records'!$N$1, F113&lt;='club records'!$O$1), AND(E113='club records'!$N$2, F113&lt;='club records'!$O$2), AND(E113='club records'!$N$3, F113&lt;='club records'!$O$3), AND(E113='club records'!$N$4, F113&lt;='club records'!$O$4), AND(E113='club records'!$N$5, F113&lt;='club records'!$O$5))), "CR", " ")</f>
        <v xml:space="preserve"> </v>
      </c>
      <c r="AT113" s="22" t="str">
        <f>IF(AND(B113="4x200", OR(AND(E113='club records'!$N$6, F113&lt;='club records'!$O$6), AND(E113='club records'!$N$7, F113&lt;='club records'!$O$7), AND(E113='club records'!$N$8, F113&lt;='club records'!$O$8), AND(E113='club records'!$N$9, F113&lt;='club records'!$O$9), AND(E113='club records'!$N$10, F113&lt;='club records'!$O$10))), "CR", " ")</f>
        <v xml:space="preserve"> </v>
      </c>
      <c r="AU113" s="22" t="str">
        <f>IF(AND(B113="4x300", OR(AND(E113='club records'!$N$11, F113&lt;='club records'!$O$11), AND(E113='club records'!$N$12, F113&lt;='club records'!$O$12))), "CR", " ")</f>
        <v xml:space="preserve"> </v>
      </c>
      <c r="AV113" s="22" t="str">
        <f>IF(AND(B113="4x400", OR(AND(E113='club records'!$N$13, F113&lt;='club records'!$O$13), AND(E113='club records'!$N$14, F113&lt;='club records'!$O$14), AND(E113='club records'!$N$15, F113&lt;='club records'!$O$15))), "CR", " ")</f>
        <v xml:space="preserve"> </v>
      </c>
      <c r="AW113" s="22" t="str">
        <f>IF(AND(B113="3x800", OR(AND(E113='club records'!$N$16, F113&lt;='club records'!$O$16), AND(E113='club records'!$N$17, F113&lt;='club records'!$O$17), AND(E113='club records'!$N$18, F113&lt;='club records'!$O$18), AND(E113='club records'!$N$19, F113&lt;='club records'!$O$19))), "CR", " ")</f>
        <v xml:space="preserve"> </v>
      </c>
      <c r="AX113" s="22" t="str">
        <f>IF(AND(B113="pentathlon", OR(AND(E113='club records'!$N$21, F113&gt;='club records'!$O$21), AND(E113='club records'!$N$22, F113&gt;='club records'!$O$22), AND(E113='club records'!$N$23, F113&gt;='club records'!$O$23), AND(E113='club records'!$N$24, F113&gt;='club records'!$O$24), AND(E113='club records'!$N$25, F113&gt;='club records'!$O$25))), "CR", " ")</f>
        <v xml:space="preserve"> </v>
      </c>
      <c r="AY113" s="22" t="str">
        <f>IF(AND(B113="heptathlon", OR(AND(E113='club records'!$N$26, F113&gt;='club records'!$O$26), AND(E113='club records'!$N$27, F113&gt;='club records'!$O$27), AND(E113='club records'!$N$28, F113&gt;='club records'!$O$28), )), "CR", " ")</f>
        <v xml:space="preserve"> </v>
      </c>
    </row>
    <row r="114" spans="1:51" ht="15">
      <c r="A114" s="13" t="s">
        <v>43</v>
      </c>
      <c r="B114" s="2" t="s">
        <v>36</v>
      </c>
      <c r="C114" s="2" t="s">
        <v>138</v>
      </c>
      <c r="D114" s="2" t="s">
        <v>191</v>
      </c>
      <c r="E114" s="13" t="s">
        <v>43</v>
      </c>
      <c r="F114" s="14">
        <v>1.31</v>
      </c>
      <c r="G114" s="19">
        <v>43597</v>
      </c>
      <c r="H114" s="2" t="s">
        <v>297</v>
      </c>
      <c r="I114" s="2" t="s">
        <v>318</v>
      </c>
      <c r="J114" s="22" t="str">
        <f t="shared" si="5"/>
        <v/>
      </c>
      <c r="K114" s="22" t="str">
        <f>IF(AND(B114=100, OR(AND(E114='club records'!$B$6, F114&lt;='club records'!$C$6), AND(E114='club records'!$B$7, F114&lt;='club records'!$C$7), AND(E114='club records'!$B$8, F114&lt;='club records'!$C$8), AND(E114='club records'!$B$9, F114&lt;='club records'!$C$9), AND(E114='club records'!$B$10, F114&lt;='club records'!$C$10))),"CR"," ")</f>
        <v xml:space="preserve"> </v>
      </c>
      <c r="L114" s="22" t="str">
        <f>IF(AND(B114=200, OR(AND(E114='club records'!$B$11, F114&lt;='club records'!$C$11), AND(E114='club records'!$B$12, F114&lt;='club records'!$C$12), AND(E114='club records'!$B$13, F114&lt;='club records'!$C$13), AND(E114='club records'!$B$14, F114&lt;='club records'!$C$14), AND(E114='club records'!$B$15, F114&lt;='club records'!$C$15))),"CR"," ")</f>
        <v xml:space="preserve"> </v>
      </c>
      <c r="M114" s="22" t="str">
        <f>IF(AND(B114=300, OR(AND(E114='club records'!$B$16, F114&lt;='club records'!$C$16), AND(E114='club records'!$B$17, F114&lt;='club records'!$C$17))),"CR"," ")</f>
        <v xml:space="preserve"> </v>
      </c>
      <c r="N114" s="22" t="str">
        <f>IF(AND(B114=400, OR(AND(E114='club records'!$B$19, F114&lt;='club records'!$C$19), AND(E114='club records'!$B$20, F114&lt;='club records'!$C$20), AND(E114='club records'!$B$21, F114&lt;='club records'!$C$21))),"CR"," ")</f>
        <v xml:space="preserve"> </v>
      </c>
      <c r="O114" s="22" t="str">
        <f>IF(AND(B114=800, OR(AND(E114='club records'!$B$22, F114&lt;='club records'!$C$22), AND(E114='club records'!$B$23, F114&lt;='club records'!$C$23), AND(E114='club records'!$B$24, F114&lt;='club records'!$C$24), AND(E114='club records'!$B$25, F114&lt;='club records'!$C$25), AND(E114='club records'!$B$26, F114&lt;='club records'!$C$26))),"CR"," ")</f>
        <v xml:space="preserve"> </v>
      </c>
      <c r="P114" s="22" t="str">
        <f>IF(AND(B114=1200, AND(E114='club records'!$B$28, F114&lt;='club records'!$C$28)),"CR"," ")</f>
        <v xml:space="preserve"> </v>
      </c>
      <c r="Q114" s="22" t="str">
        <f>IF(AND(B114=1500, OR(AND(E114='club records'!$B$29, F114&lt;='club records'!$C$29), AND(E114='club records'!$B$30, F114&lt;='club records'!$C$30), AND(E114='club records'!$B$31, F114&lt;='club records'!$C$31), AND(E114='club records'!$B$32, F114&lt;='club records'!$C$32), AND(E114='club records'!$B$33, F114&lt;='club records'!$C$33))),"CR"," ")</f>
        <v xml:space="preserve"> </v>
      </c>
      <c r="R114" s="22" t="str">
        <f>IF(AND(B114="1M", AND(E114='club records'!$B$37,F114&lt;='club records'!$C$37)),"CR"," ")</f>
        <v xml:space="preserve"> </v>
      </c>
      <c r="S114" s="22" t="str">
        <f>IF(AND(B114=3000, OR(AND(E114='club records'!$B$39, F114&lt;='club records'!$C$39), AND(E114='club records'!$B$40, F114&lt;='club records'!$C$40), AND(E114='club records'!$B$41, F114&lt;='club records'!$C$41))),"CR"," ")</f>
        <v xml:space="preserve"> </v>
      </c>
      <c r="T114" s="22" t="str">
        <f>IF(AND(B114=5000, OR(AND(E114='club records'!$B$42, F114&lt;='club records'!$C$42), AND(E114='club records'!$B$43, F114&lt;='club records'!$C$43))),"CR"," ")</f>
        <v xml:space="preserve"> </v>
      </c>
      <c r="U114" s="22" t="str">
        <f>IF(AND(B114=10000, OR(AND(E114='club records'!$B$44, F114&lt;='club records'!$C$44), AND(E114='club records'!$B$45, F114&lt;='club records'!$C$45))),"CR"," ")</f>
        <v xml:space="preserve"> </v>
      </c>
      <c r="V114" s="22" t="str">
        <f>IF(AND(B114="high jump", OR(AND(E114='club records'!$F$1, F114&gt;='club records'!$G$1), AND(E114='club records'!$F$2, F114&gt;='club records'!$G$2), AND(E114='club records'!$F$3, F114&gt;='club records'!$G$3),AND(E114='club records'!$F$4, F114&gt;='club records'!$G$4), AND(E114='club records'!$F$5, F114&gt;='club records'!$G$5))), "CR", " ")</f>
        <v xml:space="preserve"> </v>
      </c>
      <c r="W114" s="22" t="str">
        <f>IF(AND(B114="long jump", OR(AND(E114='club records'!$F$6, F114&gt;='club records'!$G$6), AND(E114='club records'!$F$7, F114&gt;='club records'!$G$7), AND(E114='club records'!$F$8, F114&gt;='club records'!$G$8), AND(E114='club records'!$F$9, F114&gt;='club records'!$G$9), AND(E114='club records'!$F$10, F114&gt;='club records'!$G$10))), "CR", " ")</f>
        <v xml:space="preserve"> </v>
      </c>
      <c r="X114" s="22" t="str">
        <f>IF(AND(B114="triple jump", OR(AND(E114='club records'!$F$11, F114&gt;='club records'!$G$11), AND(E114='club records'!$F$12, F114&gt;='club records'!$G$12), AND(E114='club records'!$F$13, F114&gt;='club records'!$G$13), AND(E114='club records'!$F$14, F114&gt;='club records'!$G$14), AND(E114='club records'!$F$15, F114&gt;='club records'!$G$15))), "CR", " ")</f>
        <v xml:space="preserve"> </v>
      </c>
      <c r="Y114" s="22" t="str">
        <f>IF(AND(B114="pole vault", OR(AND(E114='club records'!$F$16, F114&gt;='club records'!$G$16), AND(E114='club records'!$F$17, F114&gt;='club records'!$G$17), AND(E114='club records'!$F$18, F114&gt;='club records'!$G$18), AND(E114='club records'!$F$19, F114&gt;='club records'!$G$19), AND(E114='club records'!$F$20, F114&gt;='club records'!$G$20))), "CR", " ")</f>
        <v xml:space="preserve"> </v>
      </c>
      <c r="Z114" s="22" t="str">
        <f>IF(AND(B114="discus 0.75", AND(E114='club records'!$F$21, F114&gt;='club records'!$G$21)), "CR", " ")</f>
        <v xml:space="preserve"> </v>
      </c>
      <c r="AA114" s="22" t="str">
        <f>IF(AND(B114="discus 1", OR(AND(E114='club records'!$F$22, F114&gt;='club records'!$G$22), AND(E114='club records'!$F$23, F114&gt;='club records'!$G$23), AND(E114='club records'!$F$24, F114&gt;='club records'!$G$24), AND(E114='club records'!$F$25, F114&gt;='club records'!$G$25))), "CR", " ")</f>
        <v xml:space="preserve"> </v>
      </c>
      <c r="AB114" s="22" t="str">
        <f>IF(AND(B114="hammer 3", OR(AND(E114='club records'!$F$26, F114&gt;='club records'!$G$26), AND(E114='club records'!$F$27, F114&gt;='club records'!$G$27), AND(E114='club records'!$F$28, F114&gt;='club records'!$G$28))), "CR", " ")</f>
        <v xml:space="preserve"> </v>
      </c>
      <c r="AC114" s="22" t="str">
        <f>IF(AND(B114="hammer 4", OR(AND(E114='club records'!$F$29, F114&gt;='club records'!$G$29), AND(E114='club records'!$F$30, F114&gt;='club records'!$G$30))), "CR", " ")</f>
        <v xml:space="preserve"> </v>
      </c>
      <c r="AD114" s="22" t="str">
        <f>IF(AND(B114="javelin 400", AND(E114='club records'!$F$31, F114&gt;='club records'!$G$31)), "CR", " ")</f>
        <v xml:space="preserve"> </v>
      </c>
      <c r="AE114" s="22" t="str">
        <f>IF(AND(B114="javelin 500", OR(AND(E114='club records'!$F$32, F114&gt;='club records'!$G$32), AND(E114='club records'!$F$33, F114&gt;='club records'!$G$33))), "CR", " ")</f>
        <v xml:space="preserve"> </v>
      </c>
      <c r="AF114" s="22" t="str">
        <f>IF(AND(B114="javelin 600", OR(AND(E114='club records'!$F$34, F114&gt;='club records'!$G$34), AND(E114='club records'!$F$35, F114&gt;='club records'!$G$35))), "CR", " ")</f>
        <v xml:space="preserve"> </v>
      </c>
      <c r="AG114" s="22" t="str">
        <f>IF(AND(B114="shot 2.72", AND(E114='club records'!$F$36, F114&gt;='club records'!$G$36)), "CR", " ")</f>
        <v xml:space="preserve"> </v>
      </c>
      <c r="AH114" s="22" t="str">
        <f>IF(AND(B114="shot 3", OR(AND(E114='club records'!$F$37, F114&gt;='club records'!$G$37), AND(E114='club records'!$F$38, F114&gt;='club records'!$G$38))), "CR", " ")</f>
        <v xml:space="preserve"> </v>
      </c>
      <c r="AI114" s="22" t="str">
        <f>IF(AND(B114="shot 4", OR(AND(E114='club records'!$F$39, F114&gt;='club records'!$G$39), AND(E114='club records'!$F$40, F114&gt;='club records'!$G$40))), "CR", " ")</f>
        <v xml:space="preserve"> </v>
      </c>
      <c r="AJ114" s="22" t="str">
        <f>IF(AND(B114="70H", AND(E114='club records'!$J$6, F114&lt;='club records'!$K$6)), "CR", " ")</f>
        <v xml:space="preserve"> </v>
      </c>
      <c r="AK114" s="22" t="str">
        <f>IF(AND(B114="75H", AND(E114='club records'!$J$7, F114&lt;='club records'!$K$7)), "CR", " ")</f>
        <v xml:space="preserve"> </v>
      </c>
      <c r="AL114" s="22" t="str">
        <f>IF(AND(B114="80H", AND(E114='club records'!$J$8, F114&lt;='club records'!$K$8)), "CR", " ")</f>
        <v xml:space="preserve"> </v>
      </c>
      <c r="AM114" s="22" t="str">
        <f>IF(AND(B114="100H", OR(AND(E114='club records'!$J$9, F114&lt;='club records'!$K$9), AND(E114='club records'!$J$10, F114&lt;='club records'!$K$10))), "CR", " ")</f>
        <v xml:space="preserve"> </v>
      </c>
      <c r="AN114" s="22" t="str">
        <f>IF(AND(B114="300H", AND(E114='club records'!$J$11, F114&lt;='club records'!$K$11)), "CR", " ")</f>
        <v xml:space="preserve"> </v>
      </c>
      <c r="AO114" s="22" t="str">
        <f>IF(AND(B114="400H", OR(AND(E114='club records'!$J$12, F114&lt;='club records'!$K$12), AND(E114='club records'!$J$13, F114&lt;='club records'!$K$13), AND(E114='club records'!$J$14, F114&lt;='club records'!$K$14))), "CR", " ")</f>
        <v xml:space="preserve"> </v>
      </c>
      <c r="AP114" s="22" t="str">
        <f>IF(AND(B114="1500SC", OR(AND(E114='club records'!$J$15, F114&lt;='club records'!$K$15), AND(E114='club records'!$J$16, F114&lt;='club records'!$K$16))), "CR", " ")</f>
        <v xml:space="preserve"> </v>
      </c>
      <c r="AQ114" s="22" t="str">
        <f>IF(AND(B114="2000SC", OR(AND(E114='club records'!$J$18, F114&lt;='club records'!$K$18), AND(E114='club records'!$J$19, F114&lt;='club records'!$K$19))), "CR", " ")</f>
        <v xml:space="preserve"> </v>
      </c>
      <c r="AR114" s="22" t="str">
        <f>IF(AND(B114="3000SC", AND(E114='club records'!$J$21, F114&lt;='club records'!$K$21)), "CR", " ")</f>
        <v xml:space="preserve"> </v>
      </c>
      <c r="AS114" s="22" t="str">
        <f>IF(AND(B114="4x100", OR(AND(E114='club records'!$N$1, F114&lt;='club records'!$O$1), AND(E114='club records'!$N$2, F114&lt;='club records'!$O$2), AND(E114='club records'!$N$3, F114&lt;='club records'!$O$3), AND(E114='club records'!$N$4, F114&lt;='club records'!$O$4), AND(E114='club records'!$N$5, F114&lt;='club records'!$O$5))), "CR", " ")</f>
        <v xml:space="preserve"> </v>
      </c>
      <c r="AT114" s="22" t="str">
        <f>IF(AND(B114="4x200", OR(AND(E114='club records'!$N$6, F114&lt;='club records'!$O$6), AND(E114='club records'!$N$7, F114&lt;='club records'!$O$7), AND(E114='club records'!$N$8, F114&lt;='club records'!$O$8), AND(E114='club records'!$N$9, F114&lt;='club records'!$O$9), AND(E114='club records'!$N$10, F114&lt;='club records'!$O$10))), "CR", " ")</f>
        <v xml:space="preserve"> </v>
      </c>
      <c r="AU114" s="22" t="str">
        <f>IF(AND(B114="4x300", OR(AND(E114='club records'!$N$11, F114&lt;='club records'!$O$11), AND(E114='club records'!$N$12, F114&lt;='club records'!$O$12))), "CR", " ")</f>
        <v xml:space="preserve"> </v>
      </c>
      <c r="AV114" s="22" t="str">
        <f>IF(AND(B114="4x400", OR(AND(E114='club records'!$N$13, F114&lt;='club records'!$O$13), AND(E114='club records'!$N$14, F114&lt;='club records'!$O$14), AND(E114='club records'!$N$15, F114&lt;='club records'!$O$15))), "CR", " ")</f>
        <v xml:space="preserve"> </v>
      </c>
      <c r="AW114" s="22" t="str">
        <f>IF(AND(B114="3x800", OR(AND(E114='club records'!$N$16, F114&lt;='club records'!$O$16), AND(E114='club records'!$N$17, F114&lt;='club records'!$O$17), AND(E114='club records'!$N$18, F114&lt;='club records'!$O$18), AND(E114='club records'!$N$19, F114&lt;='club records'!$O$19))), "CR", " ")</f>
        <v xml:space="preserve"> </v>
      </c>
      <c r="AX114" s="22" t="str">
        <f>IF(AND(B114="pentathlon", OR(AND(E114='club records'!$N$21, F114&gt;='club records'!$O$21), AND(E114='club records'!$N$22, F114&gt;='club records'!$O$22), AND(E114='club records'!$N$23, F114&gt;='club records'!$O$23), AND(E114='club records'!$N$24, F114&gt;='club records'!$O$24), AND(E114='club records'!$N$25, F114&gt;='club records'!$O$25))), "CR", " ")</f>
        <v xml:space="preserve"> </v>
      </c>
      <c r="AY114" s="22" t="str">
        <f>IF(AND(B114="heptathlon", OR(AND(E114='club records'!$N$26, F114&gt;='club records'!$O$26), AND(E114='club records'!$N$27, F114&gt;='club records'!$O$27), AND(E114='club records'!$N$28, F114&gt;='club records'!$O$28), )), "CR", " ")</f>
        <v xml:space="preserve"> </v>
      </c>
    </row>
    <row r="115" spans="1:51" ht="15">
      <c r="A115" s="16" t="s">
        <v>43</v>
      </c>
      <c r="B115" s="12" t="s">
        <v>36</v>
      </c>
      <c r="C115" s="12" t="s">
        <v>80</v>
      </c>
      <c r="D115" s="12" t="s">
        <v>81</v>
      </c>
      <c r="E115" s="16" t="s">
        <v>43</v>
      </c>
      <c r="F115" s="17">
        <v>1.51</v>
      </c>
      <c r="G115" s="25">
        <v>43667</v>
      </c>
      <c r="H115" s="12" t="s">
        <v>297</v>
      </c>
      <c r="I115" s="12" t="s">
        <v>446</v>
      </c>
      <c r="J115" s="21" t="str">
        <f t="shared" si="5"/>
        <v>***CLUB RECORD***</v>
      </c>
      <c r="K115" s="21" t="str">
        <f>IF(AND(B115=100, OR(AND(E115='club records'!$B$6, F115&lt;='club records'!$C$6), AND(E115='club records'!$B$7, F115&lt;='club records'!$C$7), AND(E115='club records'!$B$8, F115&lt;='club records'!$C$8), AND(E115='club records'!$B$9, F115&lt;='club records'!$C$9), AND(E115='club records'!$B$10, F115&lt;='club records'!$C$10))),"CR"," ")</f>
        <v xml:space="preserve"> </v>
      </c>
      <c r="L115" s="21" t="str">
        <f>IF(AND(B115=200, OR(AND(E115='club records'!$B$11, F115&lt;='club records'!$C$11), AND(E115='club records'!$B$12, F115&lt;='club records'!$C$12), AND(E115='club records'!$B$13, F115&lt;='club records'!$C$13), AND(E115='club records'!$B$14, F115&lt;='club records'!$C$14), AND(E115='club records'!$B$15, F115&lt;='club records'!$C$15))),"CR"," ")</f>
        <v xml:space="preserve"> </v>
      </c>
      <c r="M115" s="21" t="str">
        <f>IF(AND(B115=300, OR(AND(E115='club records'!$B$16, F115&lt;='club records'!$C$16), AND(E115='club records'!$B$17, F115&lt;='club records'!$C$17))),"CR"," ")</f>
        <v xml:space="preserve"> </v>
      </c>
      <c r="N115" s="21" t="str">
        <f>IF(AND(B115=400, OR(AND(E115='club records'!$B$19, F115&lt;='club records'!$C$19), AND(E115='club records'!$B$20, F115&lt;='club records'!$C$20), AND(E115='club records'!$B$21, F115&lt;='club records'!$C$21))),"CR"," ")</f>
        <v xml:space="preserve"> </v>
      </c>
      <c r="O115" s="21" t="str">
        <f>IF(AND(B115=800, OR(AND(E115='club records'!$B$22, F115&lt;='club records'!$C$22), AND(E115='club records'!$B$23, F115&lt;='club records'!$C$23), AND(E115='club records'!$B$24, F115&lt;='club records'!$C$24), AND(E115='club records'!$B$25, F115&lt;='club records'!$C$25), AND(E115='club records'!$B$26, F115&lt;='club records'!$C$26))),"CR"," ")</f>
        <v xml:space="preserve"> </v>
      </c>
      <c r="P115" s="21" t="str">
        <f>IF(AND(B115=1200, AND(E115='club records'!$B$28, F115&lt;='club records'!$C$28)),"CR"," ")</f>
        <v xml:space="preserve"> </v>
      </c>
      <c r="Q115" s="21" t="str">
        <f>IF(AND(B115=1500, OR(AND(E115='club records'!$B$29, F115&lt;='club records'!$C$29), AND(E115='club records'!$B$30, F115&lt;='club records'!$C$30), AND(E115='club records'!$B$31, F115&lt;='club records'!$C$31), AND(E115='club records'!$B$32, F115&lt;='club records'!$C$32), AND(E115='club records'!$B$33, F115&lt;='club records'!$C$33))),"CR"," ")</f>
        <v xml:space="preserve"> </v>
      </c>
      <c r="R115" s="21" t="str">
        <f>IF(AND(B115="1M", AND(E115='club records'!$B$37,F115&lt;='club records'!$C$37)),"CR"," ")</f>
        <v xml:space="preserve"> </v>
      </c>
      <c r="S115" s="21" t="str">
        <f>IF(AND(B115=3000, OR(AND(E115='club records'!$B$39, F115&lt;='club records'!$C$39), AND(E115='club records'!$B$40, F115&lt;='club records'!$C$40), AND(E115='club records'!$B$41, F115&lt;='club records'!$C$41))),"CR"," ")</f>
        <v xml:space="preserve"> </v>
      </c>
      <c r="T115" s="21" t="str">
        <f>IF(AND(B115=5000, OR(AND(E115='club records'!$B$42, F115&lt;='club records'!$C$42), AND(E115='club records'!$B$43, F115&lt;='club records'!$C$43))),"CR"," ")</f>
        <v xml:space="preserve"> </v>
      </c>
      <c r="U115" s="21" t="str">
        <f>IF(AND(B115=10000, OR(AND(E115='club records'!$B$44, F115&lt;='club records'!$C$44), AND(E115='club records'!$B$45, F115&lt;='club records'!$C$45))),"CR"," ")</f>
        <v xml:space="preserve"> </v>
      </c>
      <c r="V115" s="22" t="str">
        <f>IF(AND(B115="high jump", OR(AND(E115='club records'!$F$1, F115&gt;='club records'!$G$1), AND(E115='club records'!$F$2, F115&gt;='club records'!$G$2), AND(E115='club records'!$F$3, F115&gt;='club records'!$G$3),AND(E115='club records'!$F$4, F115&gt;='club records'!$G$4), AND(E115='club records'!$F$5, F115&gt;='club records'!$G$5))), "CR", " ")</f>
        <v>CR</v>
      </c>
      <c r="W115" s="22" t="str">
        <f>IF(AND(B115="long jump", OR(AND(E115='club records'!$F$6, F115&gt;='club records'!$G$6), AND(E115='club records'!$F$7, F115&gt;='club records'!$G$7), AND(E115='club records'!$F$8, F115&gt;='club records'!$G$8), AND(E115='club records'!$F$9, F115&gt;='club records'!$G$9), AND(E115='club records'!$F$10, F115&gt;='club records'!$G$10))), "CR", " ")</f>
        <v xml:space="preserve"> </v>
      </c>
      <c r="X115" s="22" t="str">
        <f>IF(AND(B115="triple jump", OR(AND(E115='club records'!$F$11, F115&gt;='club records'!$G$11), AND(E115='club records'!$F$12, F115&gt;='club records'!$G$12), AND(E115='club records'!$F$13, F115&gt;='club records'!$G$13), AND(E115='club records'!$F$14, F115&gt;='club records'!$G$14), AND(E115='club records'!$F$15, F115&gt;='club records'!$G$15))), "CR", " ")</f>
        <v xml:space="preserve"> </v>
      </c>
      <c r="Y115" s="22" t="str">
        <f>IF(AND(B115="pole vault", OR(AND(E115='club records'!$F$16, F115&gt;='club records'!$G$16), AND(E115='club records'!$F$17, F115&gt;='club records'!$G$17), AND(E115='club records'!$F$18, F115&gt;='club records'!$G$18), AND(E115='club records'!$F$19, F115&gt;='club records'!$G$19), AND(E115='club records'!$F$20, F115&gt;='club records'!$G$20))), "CR", " ")</f>
        <v xml:space="preserve"> </v>
      </c>
      <c r="Z115" s="22" t="str">
        <f>IF(AND(B115="discus 0.75", AND(E115='club records'!$F$21, F115&gt;='club records'!$G$21)), "CR", " ")</f>
        <v xml:space="preserve"> </v>
      </c>
      <c r="AA115" s="22" t="str">
        <f>IF(AND(B115="discus 1", OR(AND(E115='club records'!$F$22, F115&gt;='club records'!$G$22), AND(E115='club records'!$F$23, F115&gt;='club records'!$G$23), AND(E115='club records'!$F$24, F115&gt;='club records'!$G$24), AND(E115='club records'!$F$25, F115&gt;='club records'!$G$25))), "CR", " ")</f>
        <v xml:space="preserve"> </v>
      </c>
      <c r="AB115" s="22" t="str">
        <f>IF(AND(B115="hammer 3", OR(AND(E115='club records'!$F$26, F115&gt;='club records'!$G$26), AND(E115='club records'!$F$27, F115&gt;='club records'!$G$27), AND(E115='club records'!$F$28, F115&gt;='club records'!$G$28))), "CR", " ")</f>
        <v xml:space="preserve"> </v>
      </c>
      <c r="AC115" s="22" t="str">
        <f>IF(AND(B115="hammer 4", OR(AND(E115='club records'!$F$29, F115&gt;='club records'!$G$29), AND(E115='club records'!$F$30, F115&gt;='club records'!$G$30))), "CR", " ")</f>
        <v xml:space="preserve"> </v>
      </c>
      <c r="AD115" s="22" t="str">
        <f>IF(AND(B115="javelin 400", AND(E115='club records'!$F$31, F115&gt;='club records'!$G$31)), "CR", " ")</f>
        <v xml:space="preserve"> </v>
      </c>
      <c r="AE115" s="22" t="str">
        <f>IF(AND(B115="javelin 500", OR(AND(E115='club records'!$F$32, F115&gt;='club records'!$G$32), AND(E115='club records'!$F$33, F115&gt;='club records'!$G$33))), "CR", " ")</f>
        <v xml:space="preserve"> </v>
      </c>
      <c r="AF115" s="22" t="str">
        <f>IF(AND(B115="javelin 600", OR(AND(E115='club records'!$F$34, F115&gt;='club records'!$G$34), AND(E115='club records'!$F$35, F115&gt;='club records'!$G$35))), "CR", " ")</f>
        <v xml:space="preserve"> </v>
      </c>
      <c r="AG115" s="22" t="str">
        <f>IF(AND(B115="shot 2.72", AND(E115='club records'!$F$36, F115&gt;='club records'!$G$36)), "CR", " ")</f>
        <v xml:space="preserve"> </v>
      </c>
      <c r="AH115" s="22" t="str">
        <f>IF(AND(B115="shot 3", OR(AND(E115='club records'!$F$37, F115&gt;='club records'!$G$37), AND(E115='club records'!$F$38, F115&gt;='club records'!$G$38))), "CR", " ")</f>
        <v xml:space="preserve"> </v>
      </c>
      <c r="AI115" s="22" t="str">
        <f>IF(AND(B115="shot 4", OR(AND(E115='club records'!$F$39, F115&gt;='club records'!$G$39), AND(E115='club records'!$F$40, F115&gt;='club records'!$G$40))), "CR", " ")</f>
        <v xml:space="preserve"> </v>
      </c>
      <c r="AJ115" s="22" t="str">
        <f>IF(AND(B115="70H", AND(E115='club records'!$J$6, F115&lt;='club records'!$K$6)), "CR", " ")</f>
        <v xml:space="preserve"> </v>
      </c>
      <c r="AK115" s="22" t="str">
        <f>IF(AND(B115="75H", AND(E115='club records'!$J$7, F115&lt;='club records'!$K$7)), "CR", " ")</f>
        <v xml:space="preserve"> </v>
      </c>
      <c r="AL115" s="22" t="str">
        <f>IF(AND(B115="80H", AND(E115='club records'!$J$8, F115&lt;='club records'!$K$8)), "CR", " ")</f>
        <v xml:space="preserve"> </v>
      </c>
      <c r="AM115" s="22" t="str">
        <f>IF(AND(B115="100H", OR(AND(E115='club records'!$J$9, F115&lt;='club records'!$K$9), AND(E115='club records'!$J$10, F115&lt;='club records'!$K$10))), "CR", " ")</f>
        <v xml:space="preserve"> </v>
      </c>
      <c r="AN115" s="22" t="str">
        <f>IF(AND(B115="300H", AND(E115='club records'!$J$11, F115&lt;='club records'!$K$11)), "CR", " ")</f>
        <v xml:space="preserve"> </v>
      </c>
      <c r="AO115" s="22" t="str">
        <f>IF(AND(B115="400H", OR(AND(E115='club records'!$J$12, F115&lt;='club records'!$K$12), AND(E115='club records'!$J$13, F115&lt;='club records'!$K$13), AND(E115='club records'!$J$14, F115&lt;='club records'!$K$14))), "CR", " ")</f>
        <v xml:space="preserve"> </v>
      </c>
      <c r="AP115" s="22" t="str">
        <f>IF(AND(B115="1500SC", OR(AND(E115='club records'!$J$15, F115&lt;='club records'!$K$15), AND(E115='club records'!$J$16, F115&lt;='club records'!$K$16))), "CR", " ")</f>
        <v xml:space="preserve"> </v>
      </c>
      <c r="AQ115" s="22" t="str">
        <f>IF(AND(B115="2000SC", OR(AND(E115='club records'!$J$18, F115&lt;='club records'!$K$18), AND(E115='club records'!$J$19, F115&lt;='club records'!$K$19))), "CR", " ")</f>
        <v xml:space="preserve"> </v>
      </c>
      <c r="AR115" s="22" t="str">
        <f>IF(AND(B115="3000SC", AND(E115='club records'!$J$21, F115&lt;='club records'!$K$21)), "CR", " ")</f>
        <v xml:space="preserve"> </v>
      </c>
      <c r="AS115" s="21" t="str">
        <f>IF(AND(B115="4x100", OR(AND(E115='club records'!$N$1, F115&lt;='club records'!$O$1), AND(E115='club records'!$N$2, F115&lt;='club records'!$O$2), AND(E115='club records'!$N$3, F115&lt;='club records'!$O$3), AND(E115='club records'!$N$4, F115&lt;='club records'!$O$4), AND(E115='club records'!$N$5, F115&lt;='club records'!$O$5))), "CR", " ")</f>
        <v xml:space="preserve"> </v>
      </c>
      <c r="AT115" s="21" t="str">
        <f>IF(AND(B115="4x200", OR(AND(E115='club records'!$N$6, F115&lt;='club records'!$O$6), AND(E115='club records'!$N$7, F115&lt;='club records'!$O$7), AND(E115='club records'!$N$8, F115&lt;='club records'!$O$8), AND(E115='club records'!$N$9, F115&lt;='club records'!$O$9), AND(E115='club records'!$N$10, F115&lt;='club records'!$O$10))), "CR", " ")</f>
        <v xml:space="preserve"> </v>
      </c>
      <c r="AU115" s="21" t="str">
        <f>IF(AND(B115="4x300", OR(AND(E115='club records'!$N$11, F115&lt;='club records'!$O$11), AND(E115='club records'!$N$12, F115&lt;='club records'!$O$12))), "CR", " ")</f>
        <v xml:space="preserve"> </v>
      </c>
      <c r="AV115" s="21" t="str">
        <f>IF(AND(B115="4x400", OR(AND(E115='club records'!$N$13, F115&lt;='club records'!$O$13), AND(E115='club records'!$N$14, F115&lt;='club records'!$O$14), AND(E115='club records'!$N$15, F115&lt;='club records'!$O$15))), "CR", " ")</f>
        <v xml:space="preserve"> </v>
      </c>
      <c r="AW115" s="21" t="str">
        <f>IF(AND(B115="3x800", OR(AND(E115='club records'!$N$16, F115&lt;='club records'!$O$16), AND(E115='club records'!$N$17, F115&lt;='club records'!$O$17), AND(E115='club records'!$N$18, F115&lt;='club records'!$O$18), AND(E115='club records'!$N$19, F115&lt;='club records'!$O$19))), "CR", " ")</f>
        <v xml:space="preserve"> </v>
      </c>
      <c r="AX115" s="21" t="str">
        <f>IF(AND(B115="pentathlon", OR(AND(E115='club records'!$N$21, F115&gt;='club records'!$O$21), AND(E115='club records'!$N$22, F115&gt;='club records'!$O$22), AND(E115='club records'!$N$23, F115&gt;='club records'!$O$23), AND(E115='club records'!$N$24, F115&gt;='club records'!$O$24), AND(E115='club records'!$N$25, F115&gt;='club records'!$O$25))), "CR", " ")</f>
        <v xml:space="preserve"> </v>
      </c>
      <c r="AY115" s="21" t="str">
        <f>IF(AND(B115="heptathlon", OR(AND(E115='club records'!$N$26, F115&gt;='club records'!$O$26), AND(E115='club records'!$N$27, F115&gt;='club records'!$O$27), AND(E115='club records'!$N$28, F115&gt;='club records'!$O$28), )), "CR", " ")</f>
        <v xml:space="preserve"> </v>
      </c>
    </row>
    <row r="116" spans="1:51" ht="15">
      <c r="A116" s="16" t="s">
        <v>43</v>
      </c>
      <c r="B116" s="12" t="s">
        <v>36</v>
      </c>
      <c r="C116" s="12" t="s">
        <v>105</v>
      </c>
      <c r="D116" s="12" t="s">
        <v>263</v>
      </c>
      <c r="E116" s="16" t="s">
        <v>43</v>
      </c>
      <c r="F116" s="17">
        <v>1.58</v>
      </c>
      <c r="G116" s="25">
        <v>43715</v>
      </c>
      <c r="H116" s="12" t="s">
        <v>512</v>
      </c>
      <c r="I116" s="12" t="s">
        <v>513</v>
      </c>
      <c r="J116" s="21" t="str">
        <f t="shared" si="5"/>
        <v>***CLUB RECORD***</v>
      </c>
      <c r="K116" s="21" t="str">
        <f>IF(AND(B116=100, OR(AND(E116='club records'!$B$6, F116&lt;='club records'!$C$6), AND(E116='club records'!$B$7, F116&lt;='club records'!$C$7), AND(E116='club records'!$B$8, F116&lt;='club records'!$C$8), AND(E116='club records'!$B$9, F116&lt;='club records'!$C$9), AND(E116='club records'!$B$10, F116&lt;='club records'!$C$10))),"CR"," ")</f>
        <v xml:space="preserve"> </v>
      </c>
      <c r="L116" s="21" t="str">
        <f>IF(AND(B116=200, OR(AND(E116='club records'!$B$11, F116&lt;='club records'!$C$11), AND(E116='club records'!$B$12, F116&lt;='club records'!$C$12), AND(E116='club records'!$B$13, F116&lt;='club records'!$C$13), AND(E116='club records'!$B$14, F116&lt;='club records'!$C$14), AND(E116='club records'!$B$15, F116&lt;='club records'!$C$15))),"CR"," ")</f>
        <v xml:space="preserve"> </v>
      </c>
      <c r="M116" s="21" t="str">
        <f>IF(AND(B116=300, OR(AND(E116='club records'!$B$16, F116&lt;='club records'!$C$16), AND(E116='club records'!$B$17, F116&lt;='club records'!$C$17))),"CR"," ")</f>
        <v xml:space="preserve"> </v>
      </c>
      <c r="N116" s="21" t="str">
        <f>IF(AND(B116=400, OR(AND(E116='club records'!$B$19, F116&lt;='club records'!$C$19), AND(E116='club records'!$B$20, F116&lt;='club records'!$C$20), AND(E116='club records'!$B$21, F116&lt;='club records'!$C$21))),"CR"," ")</f>
        <v xml:space="preserve"> </v>
      </c>
      <c r="O116" s="21" t="str">
        <f>IF(AND(B116=800, OR(AND(E116='club records'!$B$22, F116&lt;='club records'!$C$22), AND(E116='club records'!$B$23, F116&lt;='club records'!$C$23), AND(E116='club records'!$B$24, F116&lt;='club records'!$C$24), AND(E116='club records'!$B$25, F116&lt;='club records'!$C$25), AND(E116='club records'!$B$26, F116&lt;='club records'!$C$26))),"CR"," ")</f>
        <v xml:space="preserve"> </v>
      </c>
      <c r="P116" s="21" t="str">
        <f>IF(AND(B116=1200, AND(E116='club records'!$B$28, F116&lt;='club records'!$C$28)),"CR"," ")</f>
        <v xml:space="preserve"> </v>
      </c>
      <c r="Q116" s="21" t="str">
        <f>IF(AND(B116=1500, OR(AND(E116='club records'!$B$29, F116&lt;='club records'!$C$29), AND(E116='club records'!$B$30, F116&lt;='club records'!$C$30), AND(E116='club records'!$B$31, F116&lt;='club records'!$C$31), AND(E116='club records'!$B$32, F116&lt;='club records'!$C$32), AND(E116='club records'!$B$33, F116&lt;='club records'!$C$33))),"CR"," ")</f>
        <v xml:space="preserve"> </v>
      </c>
      <c r="R116" s="21" t="str">
        <f>IF(AND(B116="1M", AND(E116='club records'!$B$37,F116&lt;='club records'!$C$37)),"CR"," ")</f>
        <v xml:space="preserve"> </v>
      </c>
      <c r="S116" s="21" t="str">
        <f>IF(AND(B116=3000, OR(AND(E116='club records'!$B$39, F116&lt;='club records'!$C$39), AND(E116='club records'!$B$40, F116&lt;='club records'!$C$40), AND(E116='club records'!$B$41, F116&lt;='club records'!$C$41))),"CR"," ")</f>
        <v xml:space="preserve"> </v>
      </c>
      <c r="T116" s="21" t="str">
        <f>IF(AND(B116=5000, OR(AND(E116='club records'!$B$42, F116&lt;='club records'!$C$42), AND(E116='club records'!$B$43, F116&lt;='club records'!$C$43))),"CR"," ")</f>
        <v xml:space="preserve"> </v>
      </c>
      <c r="U116" s="21" t="str">
        <f>IF(AND(B116=10000, OR(AND(E116='club records'!$B$44, F116&lt;='club records'!$C$44), AND(E116='club records'!$B$45, F116&lt;='club records'!$C$45))),"CR"," ")</f>
        <v xml:space="preserve"> </v>
      </c>
      <c r="V116" s="22" t="str">
        <f>IF(AND(B116="high jump", OR(AND(E116='club records'!$F$1, F116&gt;='club records'!$G$1), AND(E116='club records'!$F$2, F116&gt;='club records'!$G$2), AND(E116='club records'!$F$3, F116&gt;='club records'!$G$3),AND(E116='club records'!$F$4, F116&gt;='club records'!$G$4), AND(E116='club records'!$F$5, F116&gt;='club records'!$G$5))), "CR", " ")</f>
        <v>CR</v>
      </c>
      <c r="W116" s="22" t="str">
        <f>IF(AND(B116="long jump", OR(AND(E116='club records'!$F$6, F116&gt;='club records'!$G$6), AND(E116='club records'!$F$7, F116&gt;='club records'!$G$7), AND(E116='club records'!$F$8, F116&gt;='club records'!$G$8), AND(E116='club records'!$F$9, F116&gt;='club records'!$G$9), AND(E116='club records'!$F$10, F116&gt;='club records'!$G$10))), "CR", " ")</f>
        <v xml:space="preserve"> </v>
      </c>
      <c r="X116" s="22" t="str">
        <f>IF(AND(B116="triple jump", OR(AND(E116='club records'!$F$11, F116&gt;='club records'!$G$11), AND(E116='club records'!$F$12, F116&gt;='club records'!$G$12), AND(E116='club records'!$F$13, F116&gt;='club records'!$G$13), AND(E116='club records'!$F$14, F116&gt;='club records'!$G$14), AND(E116='club records'!$F$15, F116&gt;='club records'!$G$15))), "CR", " ")</f>
        <v xml:space="preserve"> </v>
      </c>
      <c r="Y116" s="22" t="str">
        <f>IF(AND(B116="pole vault", OR(AND(E116='club records'!$F$16, F116&gt;='club records'!$G$16), AND(E116='club records'!$F$17, F116&gt;='club records'!$G$17), AND(E116='club records'!$F$18, F116&gt;='club records'!$G$18), AND(E116='club records'!$F$19, F116&gt;='club records'!$G$19), AND(E116='club records'!$F$20, F116&gt;='club records'!$G$20))), "CR", " ")</f>
        <v xml:space="preserve"> </v>
      </c>
      <c r="Z116" s="22" t="str">
        <f>IF(AND(B116="discus 0.75", AND(E116='club records'!$F$21, F116&gt;='club records'!$G$21)), "CR", " ")</f>
        <v xml:space="preserve"> </v>
      </c>
      <c r="AA116" s="22" t="str">
        <f>IF(AND(B116="discus 1", OR(AND(E116='club records'!$F$22, F116&gt;='club records'!$G$22), AND(E116='club records'!$F$23, F116&gt;='club records'!$G$23), AND(E116='club records'!$F$24, F116&gt;='club records'!$G$24), AND(E116='club records'!$F$25, F116&gt;='club records'!$G$25))), "CR", " ")</f>
        <v xml:space="preserve"> </v>
      </c>
      <c r="AB116" s="22" t="str">
        <f>IF(AND(B116="hammer 3", OR(AND(E116='club records'!$F$26, F116&gt;='club records'!$G$26), AND(E116='club records'!$F$27, F116&gt;='club records'!$G$27), AND(E116='club records'!$F$28, F116&gt;='club records'!$G$28))), "CR", " ")</f>
        <v xml:space="preserve"> </v>
      </c>
      <c r="AC116" s="22" t="str">
        <f>IF(AND(B116="hammer 4", OR(AND(E116='club records'!$F$29, F116&gt;='club records'!$G$29), AND(E116='club records'!$F$30, F116&gt;='club records'!$G$30))), "CR", " ")</f>
        <v xml:space="preserve"> </v>
      </c>
      <c r="AD116" s="22" t="str">
        <f>IF(AND(B116="javelin 400", AND(E116='club records'!$F$31, F116&gt;='club records'!$G$31)), "CR", " ")</f>
        <v xml:space="preserve"> </v>
      </c>
      <c r="AE116" s="22" t="str">
        <f>IF(AND(B116="javelin 500", OR(AND(E116='club records'!$F$32, F116&gt;='club records'!$G$32), AND(E116='club records'!$F$33, F116&gt;='club records'!$G$33))), "CR", " ")</f>
        <v xml:space="preserve"> </v>
      </c>
      <c r="AF116" s="22" t="str">
        <f>IF(AND(B116="javelin 600", OR(AND(E116='club records'!$F$34, F116&gt;='club records'!$G$34), AND(E116='club records'!$F$35, F116&gt;='club records'!$G$35))), "CR", " ")</f>
        <v xml:space="preserve"> </v>
      </c>
      <c r="AG116" s="22" t="str">
        <f>IF(AND(B116="shot 2.72", AND(E116='club records'!$F$36, F116&gt;='club records'!$G$36)), "CR", " ")</f>
        <v xml:space="preserve"> </v>
      </c>
      <c r="AH116" s="22" t="str">
        <f>IF(AND(B116="shot 3", OR(AND(E116='club records'!$F$37, F116&gt;='club records'!$G$37), AND(E116='club records'!$F$38, F116&gt;='club records'!$G$38))), "CR", " ")</f>
        <v xml:space="preserve"> </v>
      </c>
      <c r="AI116" s="22" t="str">
        <f>IF(AND(B116="shot 4", OR(AND(E116='club records'!$F$39, F116&gt;='club records'!$G$39), AND(E116='club records'!$F$40, F116&gt;='club records'!$G$40))), "CR", " ")</f>
        <v xml:space="preserve"> </v>
      </c>
      <c r="AJ116" s="22" t="str">
        <f>IF(AND(B116="70H", AND(E116='club records'!$J$6, F116&lt;='club records'!$K$6)), "CR", " ")</f>
        <v xml:space="preserve"> </v>
      </c>
      <c r="AK116" s="22" t="str">
        <f>IF(AND(B116="75H", AND(E116='club records'!$J$7, F116&lt;='club records'!$K$7)), "CR", " ")</f>
        <v xml:space="preserve"> </v>
      </c>
      <c r="AL116" s="22" t="str">
        <f>IF(AND(B116="80H", AND(E116='club records'!$J$8, F116&lt;='club records'!$K$8)), "CR", " ")</f>
        <v xml:space="preserve"> </v>
      </c>
      <c r="AM116" s="22" t="str">
        <f>IF(AND(B116="100H", OR(AND(E116='club records'!$J$9, F116&lt;='club records'!$K$9), AND(E116='club records'!$J$10, F116&lt;='club records'!$K$10))), "CR", " ")</f>
        <v xml:space="preserve"> </v>
      </c>
      <c r="AN116" s="22" t="str">
        <f>IF(AND(B116="300H", AND(E116='club records'!$J$11, F116&lt;='club records'!$K$11)), "CR", " ")</f>
        <v xml:space="preserve"> </v>
      </c>
      <c r="AO116" s="22" t="str">
        <f>IF(AND(B116="400H", OR(AND(E116='club records'!$J$12, F116&lt;='club records'!$K$12), AND(E116='club records'!$J$13, F116&lt;='club records'!$K$13), AND(E116='club records'!$J$14, F116&lt;='club records'!$K$14))), "CR", " ")</f>
        <v xml:space="preserve"> </v>
      </c>
      <c r="AP116" s="22" t="str">
        <f>IF(AND(B116="1500SC", OR(AND(E116='club records'!$J$15, F116&lt;='club records'!$K$15), AND(E116='club records'!$J$16, F116&lt;='club records'!$K$16))), "CR", " ")</f>
        <v xml:space="preserve"> </v>
      </c>
      <c r="AQ116" s="22" t="str">
        <f>IF(AND(B116="2000SC", OR(AND(E116='club records'!$J$18, F116&lt;='club records'!$K$18), AND(E116='club records'!$J$19, F116&lt;='club records'!$K$19))), "CR", " ")</f>
        <v xml:space="preserve"> </v>
      </c>
      <c r="AR116" s="22" t="str">
        <f>IF(AND(B116="3000SC", AND(E116='club records'!$J$21, F116&lt;='club records'!$K$21)), "CR", " ")</f>
        <v xml:space="preserve"> </v>
      </c>
      <c r="AS116" s="21" t="str">
        <f>IF(AND(B116="4x100", OR(AND(E116='club records'!$N$1, F116&lt;='club records'!$O$1), AND(E116='club records'!$N$2, F116&lt;='club records'!$O$2), AND(E116='club records'!$N$3, F116&lt;='club records'!$O$3), AND(E116='club records'!$N$4, F116&lt;='club records'!$O$4), AND(E116='club records'!$N$5, F116&lt;='club records'!$O$5))), "CR", " ")</f>
        <v xml:space="preserve"> </v>
      </c>
      <c r="AT116" s="21" t="str">
        <f>IF(AND(B116="4x200", OR(AND(E116='club records'!$N$6, F116&lt;='club records'!$O$6), AND(E116='club records'!$N$7, F116&lt;='club records'!$O$7), AND(E116='club records'!$N$8, F116&lt;='club records'!$O$8), AND(E116='club records'!$N$9, F116&lt;='club records'!$O$9), AND(E116='club records'!$N$10, F116&lt;='club records'!$O$10))), "CR", " ")</f>
        <v xml:space="preserve"> </v>
      </c>
      <c r="AU116" s="21" t="str">
        <f>IF(AND(B116="4x300", OR(AND(E116='club records'!$N$11, F116&lt;='club records'!$O$11), AND(E116='club records'!$N$12, F116&lt;='club records'!$O$12))), "CR", " ")</f>
        <v xml:space="preserve"> </v>
      </c>
      <c r="AV116" s="21" t="str">
        <f>IF(AND(B116="4x400", OR(AND(E116='club records'!$N$13, F116&lt;='club records'!$O$13), AND(E116='club records'!$N$14, F116&lt;='club records'!$O$14), AND(E116='club records'!$N$15, F116&lt;='club records'!$O$15))), "CR", " ")</f>
        <v xml:space="preserve"> </v>
      </c>
      <c r="AW116" s="21" t="str">
        <f>IF(AND(B116="3x800", OR(AND(E116='club records'!$N$16, F116&lt;='club records'!$O$16), AND(E116='club records'!$N$17, F116&lt;='club records'!$O$17), AND(E116='club records'!$N$18, F116&lt;='club records'!$O$18), AND(E116='club records'!$N$19, F116&lt;='club records'!$O$19))), "CR", " ")</f>
        <v xml:space="preserve"> </v>
      </c>
      <c r="AX116" s="21" t="str">
        <f>IF(AND(B116="pentathlon", OR(AND(E116='club records'!$N$21, F116&gt;='club records'!$O$21), AND(E116='club records'!$N$22, F116&gt;='club records'!$O$22), AND(E116='club records'!$N$23, F116&gt;='club records'!$O$23), AND(E116='club records'!$N$24, F116&gt;='club records'!$O$24), AND(E116='club records'!$N$25, F116&gt;='club records'!$O$25))), "CR", " ")</f>
        <v xml:space="preserve"> </v>
      </c>
      <c r="AY116" s="21" t="str">
        <f>IF(AND(B116="heptathlon", OR(AND(E116='club records'!$N$26, F116&gt;='club records'!$O$26), AND(E116='club records'!$N$27, F116&gt;='club records'!$O$27), AND(E116='club records'!$N$28, F116&gt;='club records'!$O$28), )), "CR", " ")</f>
        <v xml:space="preserve"> </v>
      </c>
    </row>
    <row r="117" spans="1:51" ht="15">
      <c r="A117" s="13" t="s">
        <v>43</v>
      </c>
      <c r="B117" s="2" t="s">
        <v>151</v>
      </c>
      <c r="C117" s="2" t="s">
        <v>110</v>
      </c>
      <c r="D117" s="2" t="s">
        <v>111</v>
      </c>
      <c r="E117" s="13" t="s">
        <v>43</v>
      </c>
      <c r="F117" s="14">
        <v>10.23</v>
      </c>
      <c r="G117" s="19">
        <v>43603</v>
      </c>
      <c r="H117" s="2" t="s">
        <v>289</v>
      </c>
      <c r="I117" s="2" t="s">
        <v>325</v>
      </c>
      <c r="J117" s="22" t="s">
        <v>372</v>
      </c>
      <c r="O117" s="2"/>
      <c r="P117" s="2"/>
      <c r="Q117" s="2"/>
      <c r="R117" s="2"/>
      <c r="S117" s="2"/>
      <c r="T117" s="2"/>
    </row>
    <row r="118" spans="1:51" ht="15">
      <c r="A118" s="13" t="s">
        <v>43</v>
      </c>
      <c r="B118" s="2" t="s">
        <v>151</v>
      </c>
      <c r="C118" s="2" t="s">
        <v>174</v>
      </c>
      <c r="D118" s="2" t="s">
        <v>175</v>
      </c>
      <c r="E118" s="13" t="s">
        <v>43</v>
      </c>
      <c r="F118" s="14">
        <v>10.38</v>
      </c>
      <c r="G118" s="19">
        <v>43639</v>
      </c>
      <c r="H118" s="2" t="s">
        <v>357</v>
      </c>
      <c r="I118" s="2" t="s">
        <v>404</v>
      </c>
      <c r="J118" s="20" t="str">
        <f t="shared" ref="J118:J131" si="6">IF(OR(L118="CR", K118="CR", M118="CR", N118="CR", O118="CR", P118="CR", Q118="CR", R118="CR", S118="CR", T118="CR",U118="CR", V118="CR", W118="CR", X118="CR", Y118="CR", Z118="CR", AA118="CR", AB118="CR", AC118="CR", AD118="CR", AE118="CR", AF118="CR", AG118="CR", AH118="CR", AI118="CR", AJ118="CR", AK118="CR", AL118="CR", AM118="CR", AN118="CR", AO118="CR", AP118="CR", AQ118="CR", AR118="CR", AS118="CR", AT118="CR", AU118="CR", AV118="CR", AW118="CR", AX118="CR", AY118="CR"), "***CLUB RECORD***", "")</f>
        <v/>
      </c>
      <c r="K118" s="21" t="str">
        <f>IF(AND(B118=100, OR(AND(E118='club records'!$B$6, F118&lt;='club records'!$C$6), AND(E118='club records'!$B$7, F118&lt;='club records'!$C$7), AND(E118='club records'!$B$8, F118&lt;='club records'!$C$8), AND(E118='club records'!$B$9, F118&lt;='club records'!$C$9), AND(E118='club records'!$B$10, F118&lt;='club records'!$C$10))),"CR"," ")</f>
        <v xml:space="preserve"> </v>
      </c>
      <c r="L118" s="21" t="str">
        <f>IF(AND(B118=200, OR(AND(E118='club records'!$B$11, F118&lt;='club records'!$C$11), AND(E118='club records'!$B$12, F118&lt;='club records'!$C$12), AND(E118='club records'!$B$13, F118&lt;='club records'!$C$13), AND(E118='club records'!$B$14, F118&lt;='club records'!$C$14), AND(E118='club records'!$B$15, F118&lt;='club records'!$C$15))),"CR"," ")</f>
        <v xml:space="preserve"> </v>
      </c>
      <c r="M118" s="21" t="str">
        <f>IF(AND(B118=300, OR(AND(E118='club records'!$B$16, F118&lt;='club records'!$C$16), AND(E118='club records'!$B$17, F118&lt;='club records'!$C$17))),"CR"," ")</f>
        <v xml:space="preserve"> </v>
      </c>
      <c r="N118" s="21" t="str">
        <f>IF(AND(B118=400, OR(AND(E118='club records'!$B$19, F118&lt;='club records'!$C$19), AND(E118='club records'!$B$20, F118&lt;='club records'!$C$20), AND(E118='club records'!$B$21, F118&lt;='club records'!$C$21))),"CR"," ")</f>
        <v xml:space="preserve"> </v>
      </c>
      <c r="O118" s="21" t="str">
        <f>IF(AND(B118=800, OR(AND(E118='club records'!$B$22, F118&lt;='club records'!$C$22), AND(E118='club records'!$B$23, F118&lt;='club records'!$C$23), AND(E118='club records'!$B$24, F118&lt;='club records'!$C$24), AND(E118='club records'!$B$25, F118&lt;='club records'!$C$25), AND(E118='club records'!$B$26, F118&lt;='club records'!$C$26))),"CR"," ")</f>
        <v xml:space="preserve"> </v>
      </c>
      <c r="P118" s="21" t="str">
        <f>IF(AND(B118=1200, AND(E118='club records'!$B$28, F118&lt;='club records'!$C$28)),"CR"," ")</f>
        <v xml:space="preserve"> </v>
      </c>
      <c r="Q118" s="21" t="str">
        <f>IF(AND(B118=1500, OR(AND(E118='club records'!$B$29, F118&lt;='club records'!$C$29), AND(E118='club records'!$B$30, F118&lt;='club records'!$C$30), AND(E118='club records'!$B$31, F118&lt;='club records'!$C$31), AND(E118='club records'!$B$32, F118&lt;='club records'!$C$32), AND(E118='club records'!$B$33, F118&lt;='club records'!$C$33))),"CR"," ")</f>
        <v xml:space="preserve"> </v>
      </c>
      <c r="R118" s="21" t="str">
        <f>IF(AND(B118="1M", AND(E118='club records'!$B$37,F118&lt;='club records'!$C$37)),"CR"," ")</f>
        <v xml:space="preserve"> </v>
      </c>
      <c r="S118" s="21" t="str">
        <f>IF(AND(B118=3000, OR(AND(E118='club records'!$B$39, F118&lt;='club records'!$C$39), AND(E118='club records'!$B$40, F118&lt;='club records'!$C$40), AND(E118='club records'!$B$41, F118&lt;='club records'!$C$41))),"CR"," ")</f>
        <v xml:space="preserve"> </v>
      </c>
      <c r="T118" s="21" t="str">
        <f>IF(AND(B118=5000, OR(AND(E118='club records'!$B$42, F118&lt;='club records'!$C$42), AND(E118='club records'!$B$43, F118&lt;='club records'!$C$43))),"CR"," ")</f>
        <v xml:space="preserve"> </v>
      </c>
      <c r="U118" s="21" t="str">
        <f>IF(AND(B118=10000, OR(AND(E118='club records'!$B$44, F118&lt;='club records'!$C$44), AND(E118='club records'!$B$45, F118&lt;='club records'!$C$45))),"CR"," ")</f>
        <v xml:space="preserve"> </v>
      </c>
      <c r="V118" s="22" t="str">
        <f>IF(AND(B118="high jump", OR(AND(E118='club records'!$F$1, F118&gt;='club records'!$G$1), AND(E118='club records'!$F$2, F118&gt;='club records'!$G$2), AND(E118='club records'!$F$3, F118&gt;='club records'!$G$3),AND(E118='club records'!$F$4, F118&gt;='club records'!$G$4), AND(E118='club records'!$F$5, F118&gt;='club records'!$G$5))), "CR", " ")</f>
        <v xml:space="preserve"> </v>
      </c>
      <c r="W118" s="22" t="str">
        <f>IF(AND(B118="long jump", OR(AND(E118='club records'!$F$6, F118&gt;='club records'!$G$6), AND(E118='club records'!$F$7, F118&gt;='club records'!$G$7), AND(E118='club records'!$F$8, F118&gt;='club records'!$G$8), AND(E118='club records'!$F$9, F118&gt;='club records'!$G$9), AND(E118='club records'!$F$10, F118&gt;='club records'!$G$10))), "CR", " ")</f>
        <v xml:space="preserve"> </v>
      </c>
      <c r="X118" s="22" t="str">
        <f>IF(AND(B118="triple jump", OR(AND(E118='club records'!$F$11, F118&gt;='club records'!$G$11), AND(E118='club records'!$F$12, F118&gt;='club records'!$G$12), AND(E118='club records'!$F$13, F118&gt;='club records'!$G$13), AND(E118='club records'!$F$14, F118&gt;='club records'!$G$14), AND(E118='club records'!$F$15, F118&gt;='club records'!$G$15))), "CR", " ")</f>
        <v xml:space="preserve"> </v>
      </c>
      <c r="Y118" s="22" t="str">
        <f>IF(AND(B118="pole vault", OR(AND(E118='club records'!$F$16, F118&gt;='club records'!$G$16), AND(E118='club records'!$F$17, F118&gt;='club records'!$G$17), AND(E118='club records'!$F$18, F118&gt;='club records'!$G$18), AND(E118='club records'!$F$19, F118&gt;='club records'!$G$19), AND(E118='club records'!$F$20, F118&gt;='club records'!$G$20))), "CR", " ")</f>
        <v xml:space="preserve"> </v>
      </c>
      <c r="Z118" s="22" t="str">
        <f>IF(AND(B118="discus 0.75", AND(E118='club records'!$F$21, F118&gt;='club records'!$G$21)), "CR", " ")</f>
        <v xml:space="preserve"> </v>
      </c>
      <c r="AA118" s="22" t="str">
        <f>IF(AND(B118="discus 1", OR(AND(E118='club records'!$F$22, F118&gt;='club records'!$G$22), AND(E118='club records'!$F$23, F118&gt;='club records'!$G$23), AND(E118='club records'!$F$24, F118&gt;='club records'!$G$24), AND(E118='club records'!$F$25, F118&gt;='club records'!$G$25))), "CR", " ")</f>
        <v xml:space="preserve"> </v>
      </c>
      <c r="AB118" s="22" t="str">
        <f>IF(AND(B118="hammer 3", OR(AND(E118='club records'!$F$26, F118&gt;='club records'!$G$26), AND(E118='club records'!$F$27, F118&gt;='club records'!$G$27), AND(E118='club records'!$F$28, F118&gt;='club records'!$G$28))), "CR", " ")</f>
        <v xml:space="preserve"> </v>
      </c>
      <c r="AC118" s="22" t="str">
        <f>IF(AND(B118="hammer 4", OR(AND(E118='club records'!$F$29, F118&gt;='club records'!$G$29), AND(E118='club records'!$F$30, F118&gt;='club records'!$G$30))), "CR", " ")</f>
        <v xml:space="preserve"> </v>
      </c>
      <c r="AD118" s="22" t="str">
        <f>IF(AND(B118="javelin 400", AND(E118='club records'!$F$31, F118&gt;='club records'!$G$31)), "CR", " ")</f>
        <v xml:space="preserve"> </v>
      </c>
      <c r="AE118" s="22" t="str">
        <f>IF(AND(B118="javelin 500", OR(AND(E118='club records'!$F$32, F118&gt;='club records'!$G$32), AND(E118='club records'!$F$33, F118&gt;='club records'!$G$33))), "CR", " ")</f>
        <v xml:space="preserve"> </v>
      </c>
      <c r="AF118" s="22" t="str">
        <f>IF(AND(B118="javelin 600", OR(AND(E118='club records'!$F$34, F118&gt;='club records'!$G$34), AND(E118='club records'!$F$35, F118&gt;='club records'!$G$35))), "CR", " ")</f>
        <v xml:space="preserve"> </v>
      </c>
      <c r="AG118" s="22" t="str">
        <f>IF(AND(B118="shot 2.72", AND(E118='club records'!$F$36, F118&gt;='club records'!$G$36)), "CR", " ")</f>
        <v xml:space="preserve"> </v>
      </c>
      <c r="AH118" s="22" t="str">
        <f>IF(AND(B118="shot 3", OR(AND(E118='club records'!$F$37, F118&gt;='club records'!$G$37), AND(E118='club records'!$F$38, F118&gt;='club records'!$G$38))), "CR", " ")</f>
        <v xml:space="preserve"> </v>
      </c>
      <c r="AI118" s="22" t="str">
        <f>IF(AND(B118="shot 4", OR(AND(E118='club records'!$F$39, F118&gt;='club records'!$G$39), AND(E118='club records'!$F$40, F118&gt;='club records'!$G$40))), "CR", " ")</f>
        <v xml:space="preserve"> </v>
      </c>
      <c r="AJ118" s="22" t="str">
        <f>IF(AND(B118="70H", AND(E118='club records'!$J$6, F118&lt;='club records'!$K$6)), "CR", " ")</f>
        <v xml:space="preserve"> </v>
      </c>
      <c r="AK118" s="22" t="str">
        <f>IF(AND(B118="75H", AND(E118='club records'!$J$7, F118&lt;='club records'!$K$7)), "CR", " ")</f>
        <v xml:space="preserve"> </v>
      </c>
      <c r="AL118" s="22" t="str">
        <f>IF(AND(B118="80H", AND(E118='club records'!$J$8, F118&lt;='club records'!$K$8)), "CR", " ")</f>
        <v xml:space="preserve"> </v>
      </c>
      <c r="AM118" s="22" t="str">
        <f>IF(AND(B118="100H", OR(AND(E118='club records'!$J$9, F118&lt;='club records'!$K$9), AND(E118='club records'!$J$10, F118&lt;='club records'!$K$10))), "CR", " ")</f>
        <v xml:space="preserve"> </v>
      </c>
      <c r="AN118" s="22" t="str">
        <f>IF(AND(B118="300H", AND(E118='club records'!$J$11, F118&lt;='club records'!$K$11)), "CR", " ")</f>
        <v xml:space="preserve"> </v>
      </c>
      <c r="AO118" s="22" t="str">
        <f>IF(AND(B118="400H", OR(AND(E118='club records'!$J$12, F118&lt;='club records'!$K$12), AND(E118='club records'!$J$13, F118&lt;='club records'!$K$13), AND(E118='club records'!$J$14, F118&lt;='club records'!$K$14))), "CR", " ")</f>
        <v xml:space="preserve"> </v>
      </c>
      <c r="AP118" s="22" t="str">
        <f>IF(AND(B118="1500SC", OR(AND(E118='club records'!$J$15, F118&lt;='club records'!$K$15), AND(E118='club records'!$J$16, F118&lt;='club records'!$K$16))), "CR", " ")</f>
        <v xml:space="preserve"> </v>
      </c>
      <c r="AQ118" s="22" t="str">
        <f>IF(AND(B118="2000SC", OR(AND(E118='club records'!$J$18, F118&lt;='club records'!$K$18), AND(E118='club records'!$J$19, F118&lt;='club records'!$K$19))), "CR", " ")</f>
        <v xml:space="preserve"> </v>
      </c>
      <c r="AR118" s="22" t="str">
        <f>IF(AND(B118="3000SC", AND(E118='club records'!$J$21, F118&lt;='club records'!$K$21)), "CR", " ")</f>
        <v xml:space="preserve"> </v>
      </c>
      <c r="AS118" s="21" t="str">
        <f>IF(AND(B118="4x100", OR(AND(E118='club records'!$N$1, F118&lt;='club records'!$O$1), AND(E118='club records'!$N$2, F118&lt;='club records'!$O$2), AND(E118='club records'!$N$3, F118&lt;='club records'!$O$3), AND(E118='club records'!$N$4, F118&lt;='club records'!$O$4), AND(E118='club records'!$N$5, F118&lt;='club records'!$O$5))), "CR", " ")</f>
        <v xml:space="preserve"> </v>
      </c>
      <c r="AT118" s="21" t="str">
        <f>IF(AND(B118="4x200", OR(AND(E118='club records'!$N$6, F118&lt;='club records'!$O$6), AND(E118='club records'!$N$7, F118&lt;='club records'!$O$7), AND(E118='club records'!$N$8, F118&lt;='club records'!$O$8), AND(E118='club records'!$N$9, F118&lt;='club records'!$O$9), AND(E118='club records'!$N$10, F118&lt;='club records'!$O$10))), "CR", " ")</f>
        <v xml:space="preserve"> </v>
      </c>
      <c r="AU118" s="21" t="str">
        <f>IF(AND(B118="4x300", OR(AND(E118='club records'!$N$11, F118&lt;='club records'!$O$11), AND(E118='club records'!$N$12, F118&lt;='club records'!$O$12))), "CR", " ")</f>
        <v xml:space="preserve"> </v>
      </c>
      <c r="AV118" s="21" t="str">
        <f>IF(AND(B118="4x400", OR(AND(E118='club records'!$N$13, F118&lt;='club records'!$O$13), AND(E118='club records'!$N$14, F118&lt;='club records'!$O$14), AND(E118='club records'!$N$15, F118&lt;='club records'!$O$15))), "CR", " ")</f>
        <v xml:space="preserve"> </v>
      </c>
      <c r="AW118" s="21" t="str">
        <f>IF(AND(B118="3x800", OR(AND(E118='club records'!$N$16, F118&lt;='club records'!$O$16), AND(E118='club records'!$N$17, F118&lt;='club records'!$O$17), AND(E118='club records'!$N$18, F118&lt;='club records'!$O$18), AND(E118='club records'!$N$19, F118&lt;='club records'!$O$19))), "CR", " ")</f>
        <v xml:space="preserve"> </v>
      </c>
      <c r="AX118" s="21" t="str">
        <f>IF(AND(B118="pentathlon", OR(AND(E118='club records'!$N$21, F118&gt;='club records'!$O$21), AND(E118='club records'!$N$22, F118&gt;='club records'!$O$22), AND(E118='club records'!$N$23, F118&gt;='club records'!$O$23), AND(E118='club records'!$N$24, F118&gt;='club records'!$O$24), AND(E118='club records'!$N$25, F118&gt;='club records'!$O$25))), "CR", " ")</f>
        <v xml:space="preserve"> </v>
      </c>
      <c r="AY118" s="21" t="str">
        <f>IF(AND(B118="heptathlon", OR(AND(E118='club records'!$N$26, F118&gt;='club records'!$O$26), AND(E118='club records'!$N$27, F118&gt;='club records'!$O$27), AND(E118='club records'!$N$28, F118&gt;='club records'!$O$28), )), "CR", " ")</f>
        <v xml:space="preserve"> </v>
      </c>
    </row>
    <row r="119" spans="1:51" ht="15">
      <c r="A119" s="13" t="s">
        <v>43</v>
      </c>
      <c r="B119" s="2" t="s">
        <v>151</v>
      </c>
      <c r="C119" s="2" t="s">
        <v>138</v>
      </c>
      <c r="D119" s="2" t="s">
        <v>191</v>
      </c>
      <c r="E119" s="13" t="s">
        <v>43</v>
      </c>
      <c r="F119" s="14">
        <v>14.19</v>
      </c>
      <c r="G119" s="19">
        <v>43681</v>
      </c>
      <c r="H119" s="2" t="s">
        <v>297</v>
      </c>
      <c r="I119" s="2" t="s">
        <v>474</v>
      </c>
      <c r="J119" s="20" t="str">
        <f t="shared" si="6"/>
        <v/>
      </c>
      <c r="K119" s="21" t="str">
        <f>IF(AND(B119=100, OR(AND(E119='club records'!$B$6, F119&lt;='club records'!$C$6), AND(E119='club records'!$B$7, F119&lt;='club records'!$C$7), AND(E119='club records'!$B$8, F119&lt;='club records'!$C$8), AND(E119='club records'!$B$9, F119&lt;='club records'!$C$9), AND(E119='club records'!$B$10, F119&lt;='club records'!$C$10))),"CR"," ")</f>
        <v xml:space="preserve"> </v>
      </c>
      <c r="L119" s="21" t="str">
        <f>IF(AND(B119=200, OR(AND(E119='club records'!$B$11, F119&lt;='club records'!$C$11), AND(E119='club records'!$B$12, F119&lt;='club records'!$C$12), AND(E119='club records'!$B$13, F119&lt;='club records'!$C$13), AND(E119='club records'!$B$14, F119&lt;='club records'!$C$14), AND(E119='club records'!$B$15, F119&lt;='club records'!$C$15))),"CR"," ")</f>
        <v xml:space="preserve"> </v>
      </c>
      <c r="M119" s="21" t="str">
        <f>IF(AND(B119=300, OR(AND(E119='club records'!$B$16, F119&lt;='club records'!$C$16), AND(E119='club records'!$B$17, F119&lt;='club records'!$C$17))),"CR"," ")</f>
        <v xml:space="preserve"> </v>
      </c>
      <c r="N119" s="21" t="str">
        <f>IF(AND(B119=400, OR(AND(E119='club records'!$B$19, F119&lt;='club records'!$C$19), AND(E119='club records'!$B$20, F119&lt;='club records'!$C$20), AND(E119='club records'!$B$21, F119&lt;='club records'!$C$21))),"CR"," ")</f>
        <v xml:space="preserve"> </v>
      </c>
      <c r="O119" s="21" t="str">
        <f>IF(AND(B119=800, OR(AND(E119='club records'!$B$22, F119&lt;='club records'!$C$22), AND(E119='club records'!$B$23, F119&lt;='club records'!$C$23), AND(E119='club records'!$B$24, F119&lt;='club records'!$C$24), AND(E119='club records'!$B$25, F119&lt;='club records'!$C$25), AND(E119='club records'!$B$26, F119&lt;='club records'!$C$26))),"CR"," ")</f>
        <v xml:space="preserve"> </v>
      </c>
      <c r="P119" s="21" t="str">
        <f>IF(AND(B119=1200, AND(E119='club records'!$B$28, F119&lt;='club records'!$C$28)),"CR"," ")</f>
        <v xml:space="preserve"> </v>
      </c>
      <c r="Q119" s="21" t="str">
        <f>IF(AND(B119=1500, OR(AND(E119='club records'!$B$29, F119&lt;='club records'!$C$29), AND(E119='club records'!$B$30, F119&lt;='club records'!$C$30), AND(E119='club records'!$B$31, F119&lt;='club records'!$C$31), AND(E119='club records'!$B$32, F119&lt;='club records'!$C$32), AND(E119='club records'!$B$33, F119&lt;='club records'!$C$33))),"CR"," ")</f>
        <v xml:space="preserve"> </v>
      </c>
      <c r="R119" s="21" t="str">
        <f>IF(AND(B119="1M", AND(E119='club records'!$B$37,F119&lt;='club records'!$C$37)),"CR"," ")</f>
        <v xml:space="preserve"> </v>
      </c>
      <c r="S119" s="21" t="str">
        <f>IF(AND(B119=3000, OR(AND(E119='club records'!$B$39, F119&lt;='club records'!$C$39), AND(E119='club records'!$B$40, F119&lt;='club records'!$C$40), AND(E119='club records'!$B$41, F119&lt;='club records'!$C$41))),"CR"," ")</f>
        <v xml:space="preserve"> </v>
      </c>
      <c r="T119" s="21" t="str">
        <f>IF(AND(B119=5000, OR(AND(E119='club records'!$B$42, F119&lt;='club records'!$C$42), AND(E119='club records'!$B$43, F119&lt;='club records'!$C$43))),"CR"," ")</f>
        <v xml:space="preserve"> </v>
      </c>
      <c r="U119" s="21" t="str">
        <f>IF(AND(B119=10000, OR(AND(E119='club records'!$B$44, F119&lt;='club records'!$C$44), AND(E119='club records'!$B$45, F119&lt;='club records'!$C$45))),"CR"," ")</f>
        <v xml:space="preserve"> </v>
      </c>
      <c r="V119" s="22" t="str">
        <f>IF(AND(B119="high jump", OR(AND(E119='club records'!$F$1, F119&gt;='club records'!$G$1), AND(E119='club records'!$F$2, F119&gt;='club records'!$G$2), AND(E119='club records'!$F$3, F119&gt;='club records'!$G$3),AND(E119='club records'!$F$4, F119&gt;='club records'!$G$4), AND(E119='club records'!$F$5, F119&gt;='club records'!$G$5))), "CR", " ")</f>
        <v xml:space="preserve"> </v>
      </c>
      <c r="W119" s="22" t="str">
        <f>IF(AND(B119="long jump", OR(AND(E119='club records'!$F$6, F119&gt;='club records'!$G$6), AND(E119='club records'!$F$7, F119&gt;='club records'!$G$7), AND(E119='club records'!$F$8, F119&gt;='club records'!$G$8), AND(E119='club records'!$F$9, F119&gt;='club records'!$G$9), AND(E119='club records'!$F$10, F119&gt;='club records'!$G$10))), "CR", " ")</f>
        <v xml:space="preserve"> </v>
      </c>
      <c r="X119" s="22" t="str">
        <f>IF(AND(B119="triple jump", OR(AND(E119='club records'!$F$11, F119&gt;='club records'!$G$11), AND(E119='club records'!$F$12, F119&gt;='club records'!$G$12), AND(E119='club records'!$F$13, F119&gt;='club records'!$G$13), AND(E119='club records'!$F$14, F119&gt;='club records'!$G$14), AND(E119='club records'!$F$15, F119&gt;='club records'!$G$15))), "CR", " ")</f>
        <v xml:space="preserve"> </v>
      </c>
      <c r="Y119" s="22" t="str">
        <f>IF(AND(B119="pole vault", OR(AND(E119='club records'!$F$16, F119&gt;='club records'!$G$16), AND(E119='club records'!$F$17, F119&gt;='club records'!$G$17), AND(E119='club records'!$F$18, F119&gt;='club records'!$G$18), AND(E119='club records'!$F$19, F119&gt;='club records'!$G$19), AND(E119='club records'!$F$20, F119&gt;='club records'!$G$20))), "CR", " ")</f>
        <v xml:space="preserve"> </v>
      </c>
      <c r="Z119" s="22" t="str">
        <f>IF(AND(B119="discus 0.75", AND(E119='club records'!$F$21, F119&gt;='club records'!$G$21)), "CR", " ")</f>
        <v xml:space="preserve"> </v>
      </c>
      <c r="AA119" s="22" t="str">
        <f>IF(AND(B119="discus 1", OR(AND(E119='club records'!$F$22, F119&gt;='club records'!$G$22), AND(E119='club records'!$F$23, F119&gt;='club records'!$G$23), AND(E119='club records'!$F$24, F119&gt;='club records'!$G$24), AND(E119='club records'!$F$25, F119&gt;='club records'!$G$25))), "CR", " ")</f>
        <v xml:space="preserve"> </v>
      </c>
      <c r="AB119" s="22" t="str">
        <f>IF(AND(B119="hammer 3", OR(AND(E119='club records'!$F$26, F119&gt;='club records'!$G$26), AND(E119='club records'!$F$27, F119&gt;='club records'!$G$27), AND(E119='club records'!$F$28, F119&gt;='club records'!$G$28))), "CR", " ")</f>
        <v xml:space="preserve"> </v>
      </c>
      <c r="AC119" s="22" t="str">
        <f>IF(AND(B119="hammer 4", OR(AND(E119='club records'!$F$29, F119&gt;='club records'!$G$29), AND(E119='club records'!$F$30, F119&gt;='club records'!$G$30))), "CR", " ")</f>
        <v xml:space="preserve"> </v>
      </c>
      <c r="AD119" s="22" t="str">
        <f>IF(AND(B119="javelin 400", AND(E119='club records'!$F$31, F119&gt;='club records'!$G$31)), "CR", " ")</f>
        <v xml:space="preserve"> </v>
      </c>
      <c r="AE119" s="22" t="str">
        <f>IF(AND(B119="javelin 500", OR(AND(E119='club records'!$F$32, F119&gt;='club records'!$G$32), AND(E119='club records'!$F$33, F119&gt;='club records'!$G$33))), "CR", " ")</f>
        <v xml:space="preserve"> </v>
      </c>
      <c r="AF119" s="22" t="str">
        <f>IF(AND(B119="javelin 600", OR(AND(E119='club records'!$F$34, F119&gt;='club records'!$G$34), AND(E119='club records'!$F$35, F119&gt;='club records'!$G$35))), "CR", " ")</f>
        <v xml:space="preserve"> </v>
      </c>
      <c r="AG119" s="22" t="str">
        <f>IF(AND(B119="shot 2.72", AND(E119='club records'!$F$36, F119&gt;='club records'!$G$36)), "CR", " ")</f>
        <v xml:space="preserve"> </v>
      </c>
      <c r="AH119" s="22" t="str">
        <f>IF(AND(B119="shot 3", OR(AND(E119='club records'!$F$37, F119&gt;='club records'!$G$37), AND(E119='club records'!$F$38, F119&gt;='club records'!$G$38))), "CR", " ")</f>
        <v xml:space="preserve"> </v>
      </c>
      <c r="AI119" s="22" t="str">
        <f>IF(AND(B119="shot 4", OR(AND(E119='club records'!$F$39, F119&gt;='club records'!$G$39), AND(E119='club records'!$F$40, F119&gt;='club records'!$G$40))), "CR", " ")</f>
        <v xml:space="preserve"> </v>
      </c>
      <c r="AJ119" s="22" t="str">
        <f>IF(AND(B119="70H", AND(E119='club records'!$J$6, F119&lt;='club records'!$K$6)), "CR", " ")</f>
        <v xml:space="preserve"> </v>
      </c>
      <c r="AK119" s="22" t="str">
        <f>IF(AND(B119="75H", AND(E119='club records'!$J$7, F119&lt;='club records'!$K$7)), "CR", " ")</f>
        <v xml:space="preserve"> </v>
      </c>
      <c r="AL119" s="22" t="str">
        <f>IF(AND(B119="80H", AND(E119='club records'!$J$8, F119&lt;='club records'!$K$8)), "CR", " ")</f>
        <v xml:space="preserve"> </v>
      </c>
      <c r="AM119" s="22" t="str">
        <f>IF(AND(B119="100H", OR(AND(E119='club records'!$J$9, F119&lt;='club records'!$K$9), AND(E119='club records'!$J$10, F119&lt;='club records'!$K$10))), "CR", " ")</f>
        <v xml:space="preserve"> </v>
      </c>
      <c r="AN119" s="22" t="str">
        <f>IF(AND(B119="300H", AND(E119='club records'!$J$11, F119&lt;='club records'!$K$11)), "CR", " ")</f>
        <v xml:space="preserve"> </v>
      </c>
      <c r="AO119" s="22" t="str">
        <f>IF(AND(B119="400H", OR(AND(E119='club records'!$J$12, F119&lt;='club records'!$K$12), AND(E119='club records'!$J$13, F119&lt;='club records'!$K$13), AND(E119='club records'!$J$14, F119&lt;='club records'!$K$14))), "CR", " ")</f>
        <v xml:space="preserve"> </v>
      </c>
      <c r="AP119" s="22" t="str">
        <f>IF(AND(B119="1500SC", OR(AND(E119='club records'!$J$15, F119&lt;='club records'!$K$15), AND(E119='club records'!$J$16, F119&lt;='club records'!$K$16))), "CR", " ")</f>
        <v xml:space="preserve"> </v>
      </c>
      <c r="AQ119" s="22" t="str">
        <f>IF(AND(B119="2000SC", OR(AND(E119='club records'!$J$18, F119&lt;='club records'!$K$18), AND(E119='club records'!$J$19, F119&lt;='club records'!$K$19))), "CR", " ")</f>
        <v xml:space="preserve"> </v>
      </c>
      <c r="AR119" s="22" t="str">
        <f>IF(AND(B119="3000SC", AND(E119='club records'!$J$21, F119&lt;='club records'!$K$21)), "CR", " ")</f>
        <v xml:space="preserve"> </v>
      </c>
      <c r="AS119" s="21" t="str">
        <f>IF(AND(B119="4x100", OR(AND(E119='club records'!$N$1, F119&lt;='club records'!$O$1), AND(E119='club records'!$N$2, F119&lt;='club records'!$O$2), AND(E119='club records'!$N$3, F119&lt;='club records'!$O$3), AND(E119='club records'!$N$4, F119&lt;='club records'!$O$4), AND(E119='club records'!$N$5, F119&lt;='club records'!$O$5))), "CR", " ")</f>
        <v xml:space="preserve"> </v>
      </c>
      <c r="AT119" s="21" t="str">
        <f>IF(AND(B119="4x200", OR(AND(E119='club records'!$N$6, F119&lt;='club records'!$O$6), AND(E119='club records'!$N$7, F119&lt;='club records'!$O$7), AND(E119='club records'!$N$8, F119&lt;='club records'!$O$8), AND(E119='club records'!$N$9, F119&lt;='club records'!$O$9), AND(E119='club records'!$N$10, F119&lt;='club records'!$O$10))), "CR", " ")</f>
        <v xml:space="preserve"> </v>
      </c>
      <c r="AU119" s="21" t="str">
        <f>IF(AND(B119="4x300", OR(AND(E119='club records'!$N$11, F119&lt;='club records'!$O$11), AND(E119='club records'!$N$12, F119&lt;='club records'!$O$12))), "CR", " ")</f>
        <v xml:space="preserve"> </v>
      </c>
      <c r="AV119" s="21" t="str">
        <f>IF(AND(B119="4x400", OR(AND(E119='club records'!$N$13, F119&lt;='club records'!$O$13), AND(E119='club records'!$N$14, F119&lt;='club records'!$O$14), AND(E119='club records'!$N$15, F119&lt;='club records'!$O$15))), "CR", " ")</f>
        <v xml:space="preserve"> </v>
      </c>
      <c r="AW119" s="21" t="str">
        <f>IF(AND(B119="3x800", OR(AND(E119='club records'!$N$16, F119&lt;='club records'!$O$16), AND(E119='club records'!$N$17, F119&lt;='club records'!$O$17), AND(E119='club records'!$N$18, F119&lt;='club records'!$O$18), AND(E119='club records'!$N$19, F119&lt;='club records'!$O$19))), "CR", " ")</f>
        <v xml:space="preserve"> </v>
      </c>
      <c r="AX119" s="21" t="str">
        <f>IF(AND(B119="pentathlon", OR(AND(E119='club records'!$N$21, F119&gt;='club records'!$O$21), AND(E119='club records'!$N$22, F119&gt;='club records'!$O$22), AND(E119='club records'!$N$23, F119&gt;='club records'!$O$23), AND(E119='club records'!$N$24, F119&gt;='club records'!$O$24), AND(E119='club records'!$N$25, F119&gt;='club records'!$O$25))), "CR", " ")</f>
        <v xml:space="preserve"> </v>
      </c>
      <c r="AY119" s="21" t="str">
        <f>IF(AND(B119="heptathlon", OR(AND(E119='club records'!$N$26, F119&gt;='club records'!$O$26), AND(E119='club records'!$N$27, F119&gt;='club records'!$O$27), AND(E119='club records'!$N$28, F119&gt;='club records'!$O$28), )), "CR", " ")</f>
        <v xml:space="preserve"> </v>
      </c>
    </row>
    <row r="120" spans="1:51" ht="15">
      <c r="A120" s="13" t="s">
        <v>43</v>
      </c>
      <c r="B120" s="2" t="s">
        <v>151</v>
      </c>
      <c r="C120" s="2" t="s">
        <v>66</v>
      </c>
      <c r="D120" s="2" t="s">
        <v>67</v>
      </c>
      <c r="E120" s="13" t="s">
        <v>43</v>
      </c>
      <c r="F120" s="14">
        <v>16.34</v>
      </c>
      <c r="G120" s="19">
        <v>43604</v>
      </c>
      <c r="H120" s="2" t="s">
        <v>297</v>
      </c>
      <c r="I120" s="2" t="s">
        <v>334</v>
      </c>
      <c r="J120" s="20" t="str">
        <f t="shared" si="6"/>
        <v/>
      </c>
      <c r="K120" s="21" t="str">
        <f>IF(AND(B120=100, OR(AND(E120='club records'!$B$6, F120&lt;='club records'!$C$6), AND(E120='club records'!$B$7, F120&lt;='club records'!$C$7), AND(E120='club records'!$B$8, F120&lt;='club records'!$C$8), AND(E120='club records'!$B$9, F120&lt;='club records'!$C$9), AND(E120='club records'!$B$10, F120&lt;='club records'!$C$10))),"CR"," ")</f>
        <v xml:space="preserve"> </v>
      </c>
      <c r="L120" s="21" t="str">
        <f>IF(AND(B120=200, OR(AND(E120='club records'!$B$11, F120&lt;='club records'!$C$11), AND(E120='club records'!$B$12, F120&lt;='club records'!$C$12), AND(E120='club records'!$B$13, F120&lt;='club records'!$C$13), AND(E120='club records'!$B$14, F120&lt;='club records'!$C$14), AND(E120='club records'!$B$15, F120&lt;='club records'!$C$15))),"CR"," ")</f>
        <v xml:space="preserve"> </v>
      </c>
      <c r="M120" s="21" t="str">
        <f>IF(AND(B120=300, OR(AND(E120='club records'!$B$16, F120&lt;='club records'!$C$16), AND(E120='club records'!$B$17, F120&lt;='club records'!$C$17))),"CR"," ")</f>
        <v xml:space="preserve"> </v>
      </c>
      <c r="N120" s="21" t="str">
        <f>IF(AND(B120=400, OR(AND(E120='club records'!$B$19, F120&lt;='club records'!$C$19), AND(E120='club records'!$B$20, F120&lt;='club records'!$C$20), AND(E120='club records'!$B$21, F120&lt;='club records'!$C$21))),"CR"," ")</f>
        <v xml:space="preserve"> </v>
      </c>
      <c r="O120" s="21" t="str">
        <f>IF(AND(B120=800, OR(AND(E120='club records'!$B$22, F120&lt;='club records'!$C$22), AND(E120='club records'!$B$23, F120&lt;='club records'!$C$23), AND(E120='club records'!$B$24, F120&lt;='club records'!$C$24), AND(E120='club records'!$B$25, F120&lt;='club records'!$C$25), AND(E120='club records'!$B$26, F120&lt;='club records'!$C$26))),"CR"," ")</f>
        <v xml:space="preserve"> </v>
      </c>
      <c r="P120" s="21" t="str">
        <f>IF(AND(B120=1200, AND(E120='club records'!$B$28, F120&lt;='club records'!$C$28)),"CR"," ")</f>
        <v xml:space="preserve"> </v>
      </c>
      <c r="Q120" s="21" t="str">
        <f>IF(AND(B120=1500, OR(AND(E120='club records'!$B$29, F120&lt;='club records'!$C$29), AND(E120='club records'!$B$30, F120&lt;='club records'!$C$30), AND(E120='club records'!$B$31, F120&lt;='club records'!$C$31), AND(E120='club records'!$B$32, F120&lt;='club records'!$C$32), AND(E120='club records'!$B$33, F120&lt;='club records'!$C$33))),"CR"," ")</f>
        <v xml:space="preserve"> </v>
      </c>
      <c r="R120" s="21" t="str">
        <f>IF(AND(B120="1M", AND(E120='club records'!$B$37,F120&lt;='club records'!$C$37)),"CR"," ")</f>
        <v xml:space="preserve"> </v>
      </c>
      <c r="S120" s="21" t="str">
        <f>IF(AND(B120=3000, OR(AND(E120='club records'!$B$39, F120&lt;='club records'!$C$39), AND(E120='club records'!$B$40, F120&lt;='club records'!$C$40), AND(E120='club records'!$B$41, F120&lt;='club records'!$C$41))),"CR"," ")</f>
        <v xml:space="preserve"> </v>
      </c>
      <c r="T120" s="21" t="str">
        <f>IF(AND(B120=5000, OR(AND(E120='club records'!$B$42, F120&lt;='club records'!$C$42), AND(E120='club records'!$B$43, F120&lt;='club records'!$C$43))),"CR"," ")</f>
        <v xml:space="preserve"> </v>
      </c>
      <c r="U120" s="21" t="str">
        <f>IF(AND(B120=10000, OR(AND(E120='club records'!$B$44, F120&lt;='club records'!$C$44), AND(E120='club records'!$B$45, F120&lt;='club records'!$C$45))),"CR"," ")</f>
        <v xml:space="preserve"> </v>
      </c>
      <c r="V120" s="22" t="str">
        <f>IF(AND(B120="high jump", OR(AND(E120='club records'!$F$1, F120&gt;='club records'!$G$1), AND(E120='club records'!$F$2, F120&gt;='club records'!$G$2), AND(E120='club records'!$F$3, F120&gt;='club records'!$G$3),AND(E120='club records'!$F$4, F120&gt;='club records'!$G$4), AND(E120='club records'!$F$5, F120&gt;='club records'!$G$5))), "CR", " ")</f>
        <v xml:space="preserve"> </v>
      </c>
      <c r="W120" s="22" t="str">
        <f>IF(AND(B120="long jump", OR(AND(E120='club records'!$F$6, F120&gt;='club records'!$G$6), AND(E120='club records'!$F$7, F120&gt;='club records'!$G$7), AND(E120='club records'!$F$8, F120&gt;='club records'!$G$8), AND(E120='club records'!$F$9, F120&gt;='club records'!$G$9), AND(E120='club records'!$F$10, F120&gt;='club records'!$G$10))), "CR", " ")</f>
        <v xml:space="preserve"> </v>
      </c>
      <c r="X120" s="22" t="str">
        <f>IF(AND(B120="triple jump", OR(AND(E120='club records'!$F$11, F120&gt;='club records'!$G$11), AND(E120='club records'!$F$12, F120&gt;='club records'!$G$12), AND(E120='club records'!$F$13, F120&gt;='club records'!$G$13), AND(E120='club records'!$F$14, F120&gt;='club records'!$G$14), AND(E120='club records'!$F$15, F120&gt;='club records'!$G$15))), "CR", " ")</f>
        <v xml:space="preserve"> </v>
      </c>
      <c r="Y120" s="22" t="str">
        <f>IF(AND(B120="pole vault", OR(AND(E120='club records'!$F$16, F120&gt;='club records'!$G$16), AND(E120='club records'!$F$17, F120&gt;='club records'!$G$17), AND(E120='club records'!$F$18, F120&gt;='club records'!$G$18), AND(E120='club records'!$F$19, F120&gt;='club records'!$G$19), AND(E120='club records'!$F$20, F120&gt;='club records'!$G$20))), "CR", " ")</f>
        <v xml:space="preserve"> </v>
      </c>
      <c r="Z120" s="22" t="str">
        <f>IF(AND(B120="discus 0.75", AND(E120='club records'!$F$21, F120&gt;='club records'!$G$21)), "CR", " ")</f>
        <v xml:space="preserve"> </v>
      </c>
      <c r="AA120" s="22" t="str">
        <f>IF(AND(B120="discus 1", OR(AND(E120='club records'!$F$22, F120&gt;='club records'!$G$22), AND(E120='club records'!$F$23, F120&gt;='club records'!$G$23), AND(E120='club records'!$F$24, F120&gt;='club records'!$G$24), AND(E120='club records'!$F$25, F120&gt;='club records'!$G$25))), "CR", " ")</f>
        <v xml:space="preserve"> </v>
      </c>
      <c r="AB120" s="22" t="str">
        <f>IF(AND(B120="hammer 3", OR(AND(E120='club records'!$F$26, F120&gt;='club records'!$G$26), AND(E120='club records'!$F$27, F120&gt;='club records'!$G$27), AND(E120='club records'!$F$28, F120&gt;='club records'!$G$28))), "CR", " ")</f>
        <v xml:space="preserve"> </v>
      </c>
      <c r="AC120" s="22" t="str">
        <f>IF(AND(B120="hammer 4", OR(AND(E120='club records'!$F$29, F120&gt;='club records'!$G$29), AND(E120='club records'!$F$30, F120&gt;='club records'!$G$30))), "CR", " ")</f>
        <v xml:space="preserve"> </v>
      </c>
      <c r="AD120" s="22" t="str">
        <f>IF(AND(B120="javelin 400", AND(E120='club records'!$F$31, F120&gt;='club records'!$G$31)), "CR", " ")</f>
        <v xml:space="preserve"> </v>
      </c>
      <c r="AE120" s="22" t="str">
        <f>IF(AND(B120="javelin 500", OR(AND(E120='club records'!$F$32, F120&gt;='club records'!$G$32), AND(E120='club records'!$F$33, F120&gt;='club records'!$G$33))), "CR", " ")</f>
        <v xml:space="preserve"> </v>
      </c>
      <c r="AF120" s="22" t="str">
        <f>IF(AND(B120="javelin 600", OR(AND(E120='club records'!$F$34, F120&gt;='club records'!$G$34), AND(E120='club records'!$F$35, F120&gt;='club records'!$G$35))), "CR", " ")</f>
        <v xml:space="preserve"> </v>
      </c>
      <c r="AG120" s="22" t="str">
        <f>IF(AND(B120="shot 2.72", AND(E120='club records'!$F$36, F120&gt;='club records'!$G$36)), "CR", " ")</f>
        <v xml:space="preserve"> </v>
      </c>
      <c r="AH120" s="22" t="str">
        <f>IF(AND(B120="shot 3", OR(AND(E120='club records'!$F$37, F120&gt;='club records'!$G$37), AND(E120='club records'!$F$38, F120&gt;='club records'!$G$38))), "CR", " ")</f>
        <v xml:space="preserve"> </v>
      </c>
      <c r="AI120" s="22" t="str">
        <f>IF(AND(B120="shot 4", OR(AND(E120='club records'!$F$39, F120&gt;='club records'!$G$39), AND(E120='club records'!$F$40, F120&gt;='club records'!$G$40))), "CR", " ")</f>
        <v xml:space="preserve"> </v>
      </c>
      <c r="AJ120" s="22" t="str">
        <f>IF(AND(B120="70H", AND(E120='club records'!$J$6, F120&lt;='club records'!$K$6)), "CR", " ")</f>
        <v xml:space="preserve"> </v>
      </c>
      <c r="AK120" s="22" t="str">
        <f>IF(AND(B120="75H", AND(E120='club records'!$J$7, F120&lt;='club records'!$K$7)), "CR", " ")</f>
        <v xml:space="preserve"> </v>
      </c>
      <c r="AL120" s="22" t="str">
        <f>IF(AND(B120="80H", AND(E120='club records'!$J$8, F120&lt;='club records'!$K$8)), "CR", " ")</f>
        <v xml:space="preserve"> </v>
      </c>
      <c r="AM120" s="22" t="str">
        <f>IF(AND(B120="100H", OR(AND(E120='club records'!$J$9, F120&lt;='club records'!$K$9), AND(E120='club records'!$J$10, F120&lt;='club records'!$K$10))), "CR", " ")</f>
        <v xml:space="preserve"> </v>
      </c>
      <c r="AN120" s="22" t="str">
        <f>IF(AND(B120="300H", AND(E120='club records'!$J$11, F120&lt;='club records'!$K$11)), "CR", " ")</f>
        <v xml:space="preserve"> </v>
      </c>
      <c r="AO120" s="22" t="str">
        <f>IF(AND(B120="400H", OR(AND(E120='club records'!$J$12, F120&lt;='club records'!$K$12), AND(E120='club records'!$J$13, F120&lt;='club records'!$K$13), AND(E120='club records'!$J$14, F120&lt;='club records'!$K$14))), "CR", " ")</f>
        <v xml:space="preserve"> </v>
      </c>
      <c r="AP120" s="22" t="str">
        <f>IF(AND(B120="1500SC", OR(AND(E120='club records'!$J$15, F120&lt;='club records'!$K$15), AND(E120='club records'!$J$16, F120&lt;='club records'!$K$16))), "CR", " ")</f>
        <v xml:space="preserve"> </v>
      </c>
      <c r="AQ120" s="22" t="str">
        <f>IF(AND(B120="2000SC", OR(AND(E120='club records'!$J$18, F120&lt;='club records'!$K$18), AND(E120='club records'!$J$19, F120&lt;='club records'!$K$19))), "CR", " ")</f>
        <v xml:space="preserve"> </v>
      </c>
      <c r="AR120" s="22" t="str">
        <f>IF(AND(B120="3000SC", AND(E120='club records'!$J$21, F120&lt;='club records'!$K$21)), "CR", " ")</f>
        <v xml:space="preserve"> </v>
      </c>
      <c r="AS120" s="21" t="str">
        <f>IF(AND(B120="4x100", OR(AND(E120='club records'!$N$1, F120&lt;='club records'!$O$1), AND(E120='club records'!$N$2, F120&lt;='club records'!$O$2), AND(E120='club records'!$N$3, F120&lt;='club records'!$O$3), AND(E120='club records'!$N$4, F120&lt;='club records'!$O$4), AND(E120='club records'!$N$5, F120&lt;='club records'!$O$5))), "CR", " ")</f>
        <v xml:space="preserve"> </v>
      </c>
      <c r="AT120" s="21" t="str">
        <f>IF(AND(B120="4x200", OR(AND(E120='club records'!$N$6, F120&lt;='club records'!$O$6), AND(E120='club records'!$N$7, F120&lt;='club records'!$O$7), AND(E120='club records'!$N$8, F120&lt;='club records'!$O$8), AND(E120='club records'!$N$9, F120&lt;='club records'!$O$9), AND(E120='club records'!$N$10, F120&lt;='club records'!$O$10))), "CR", " ")</f>
        <v xml:space="preserve"> </v>
      </c>
      <c r="AU120" s="21" t="str">
        <f>IF(AND(B120="4x300", OR(AND(E120='club records'!$N$11, F120&lt;='club records'!$O$11), AND(E120='club records'!$N$12, F120&lt;='club records'!$O$12))), "CR", " ")</f>
        <v xml:space="preserve"> </v>
      </c>
      <c r="AV120" s="21" t="str">
        <f>IF(AND(B120="4x400", OR(AND(E120='club records'!$N$13, F120&lt;='club records'!$O$13), AND(E120='club records'!$N$14, F120&lt;='club records'!$O$14), AND(E120='club records'!$N$15, F120&lt;='club records'!$O$15))), "CR", " ")</f>
        <v xml:space="preserve"> </v>
      </c>
      <c r="AW120" s="21" t="str">
        <f>IF(AND(B120="3x800", OR(AND(E120='club records'!$N$16, F120&lt;='club records'!$O$16), AND(E120='club records'!$N$17, F120&lt;='club records'!$O$17), AND(E120='club records'!$N$18, F120&lt;='club records'!$O$18), AND(E120='club records'!$N$19, F120&lt;='club records'!$O$19))), "CR", " ")</f>
        <v xml:space="preserve"> </v>
      </c>
      <c r="AX120" s="21" t="str">
        <f>IF(AND(B120="pentathlon", OR(AND(E120='club records'!$N$21, F120&gt;='club records'!$O$21), AND(E120='club records'!$N$22, F120&gt;='club records'!$O$22), AND(E120='club records'!$N$23, F120&gt;='club records'!$O$23), AND(E120='club records'!$N$24, F120&gt;='club records'!$O$24), AND(E120='club records'!$N$25, F120&gt;='club records'!$O$25))), "CR", " ")</f>
        <v xml:space="preserve"> </v>
      </c>
      <c r="AY120" s="21" t="str">
        <f>IF(AND(B120="heptathlon", OR(AND(E120='club records'!$N$26, F120&gt;='club records'!$O$26), AND(E120='club records'!$N$27, F120&gt;='club records'!$O$27), AND(E120='club records'!$N$28, F120&gt;='club records'!$O$28), )), "CR", " ")</f>
        <v xml:space="preserve"> </v>
      </c>
    </row>
    <row r="121" spans="1:51" ht="15">
      <c r="A121" s="13" t="s">
        <v>43</v>
      </c>
      <c r="B121" s="2" t="s">
        <v>149</v>
      </c>
      <c r="C121" s="2" t="s">
        <v>174</v>
      </c>
      <c r="D121" s="2" t="s">
        <v>175</v>
      </c>
      <c r="E121" s="13" t="s">
        <v>43</v>
      </c>
      <c r="F121" s="14">
        <v>11.81</v>
      </c>
      <c r="G121" s="19">
        <v>43582</v>
      </c>
      <c r="H121" s="2" t="s">
        <v>297</v>
      </c>
      <c r="I121" s="2" t="s">
        <v>304</v>
      </c>
      <c r="J121" s="20" t="str">
        <f t="shared" si="6"/>
        <v/>
      </c>
      <c r="K121" s="21" t="str">
        <f>IF(AND(B121=100, OR(AND(E121='club records'!$B$6, F121&lt;='club records'!$C$6), AND(E121='club records'!$B$7, F121&lt;='club records'!$C$7), AND(E121='club records'!$B$8, F121&lt;='club records'!$C$8), AND(E121='club records'!$B$9, F121&lt;='club records'!$C$9), AND(E121='club records'!$B$10, F121&lt;='club records'!$C$10))),"CR"," ")</f>
        <v xml:space="preserve"> </v>
      </c>
      <c r="L121" s="21" t="str">
        <f>IF(AND(B121=200, OR(AND(E121='club records'!$B$11, F121&lt;='club records'!$C$11), AND(E121='club records'!$B$12, F121&lt;='club records'!$C$12), AND(E121='club records'!$B$13, F121&lt;='club records'!$C$13), AND(E121='club records'!$B$14, F121&lt;='club records'!$C$14), AND(E121='club records'!$B$15, F121&lt;='club records'!$C$15))),"CR"," ")</f>
        <v xml:space="preserve"> </v>
      </c>
      <c r="M121" s="21" t="str">
        <f>IF(AND(B121=300, OR(AND(E121='club records'!$B$16, F121&lt;='club records'!$C$16), AND(E121='club records'!$B$17, F121&lt;='club records'!$C$17))),"CR"," ")</f>
        <v xml:space="preserve"> </v>
      </c>
      <c r="N121" s="21" t="str">
        <f>IF(AND(B121=400, OR(AND(E121='club records'!$B$19, F121&lt;='club records'!$C$19), AND(E121='club records'!$B$20, F121&lt;='club records'!$C$20), AND(E121='club records'!$B$21, F121&lt;='club records'!$C$21))),"CR"," ")</f>
        <v xml:space="preserve"> </v>
      </c>
      <c r="O121" s="21" t="str">
        <f>IF(AND(B121=800, OR(AND(E121='club records'!$B$22, F121&lt;='club records'!$C$22), AND(E121='club records'!$B$23, F121&lt;='club records'!$C$23), AND(E121='club records'!$B$24, F121&lt;='club records'!$C$24), AND(E121='club records'!$B$25, F121&lt;='club records'!$C$25), AND(E121='club records'!$B$26, F121&lt;='club records'!$C$26))),"CR"," ")</f>
        <v xml:space="preserve"> </v>
      </c>
      <c r="P121" s="21" t="str">
        <f>IF(AND(B121=1200, AND(E121='club records'!$B$28, F121&lt;='club records'!$C$28)),"CR"," ")</f>
        <v xml:space="preserve"> </v>
      </c>
      <c r="Q121" s="21" t="str">
        <f>IF(AND(B121=1500, OR(AND(E121='club records'!$B$29, F121&lt;='club records'!$C$29), AND(E121='club records'!$B$30, F121&lt;='club records'!$C$30), AND(E121='club records'!$B$31, F121&lt;='club records'!$C$31), AND(E121='club records'!$B$32, F121&lt;='club records'!$C$32), AND(E121='club records'!$B$33, F121&lt;='club records'!$C$33))),"CR"," ")</f>
        <v xml:space="preserve"> </v>
      </c>
      <c r="R121" s="21" t="str">
        <f>IF(AND(B121="1M", AND(E121='club records'!$B$37,F121&lt;='club records'!$C$37)),"CR"," ")</f>
        <v xml:space="preserve"> </v>
      </c>
      <c r="S121" s="21" t="str">
        <f>IF(AND(B121=3000, OR(AND(E121='club records'!$B$39, F121&lt;='club records'!$C$39), AND(E121='club records'!$B$40, F121&lt;='club records'!$C$40), AND(E121='club records'!$B$41, F121&lt;='club records'!$C$41))),"CR"," ")</f>
        <v xml:space="preserve"> </v>
      </c>
      <c r="T121" s="21" t="str">
        <f>IF(AND(B121=5000, OR(AND(E121='club records'!$B$42, F121&lt;='club records'!$C$42), AND(E121='club records'!$B$43, F121&lt;='club records'!$C$43))),"CR"," ")</f>
        <v xml:space="preserve"> </v>
      </c>
      <c r="U121" s="21" t="str">
        <f>IF(AND(B121=10000, OR(AND(E121='club records'!$B$44, F121&lt;='club records'!$C$44), AND(E121='club records'!$B$45, F121&lt;='club records'!$C$45))),"CR"," ")</f>
        <v xml:space="preserve"> </v>
      </c>
      <c r="V121" s="22" t="str">
        <f>IF(AND(B121="high jump", OR(AND(E121='club records'!$F$1, F121&gt;='club records'!$G$1), AND(E121='club records'!$F$2, F121&gt;='club records'!$G$2), AND(E121='club records'!$F$3, F121&gt;='club records'!$G$3),AND(E121='club records'!$F$4, F121&gt;='club records'!$G$4), AND(E121='club records'!$F$5, F121&gt;='club records'!$G$5))), "CR", " ")</f>
        <v xml:space="preserve"> </v>
      </c>
      <c r="W121" s="22" t="str">
        <f>IF(AND(B121="long jump", OR(AND(E121='club records'!$F$6, F121&gt;='club records'!$G$6), AND(E121='club records'!$F$7, F121&gt;='club records'!$G$7), AND(E121='club records'!$F$8, F121&gt;='club records'!$G$8), AND(E121='club records'!$F$9, F121&gt;='club records'!$G$9), AND(E121='club records'!$F$10, F121&gt;='club records'!$G$10))), "CR", " ")</f>
        <v xml:space="preserve"> </v>
      </c>
      <c r="X121" s="22" t="str">
        <f>IF(AND(B121="triple jump", OR(AND(E121='club records'!$F$11, F121&gt;='club records'!$G$11), AND(E121='club records'!$F$12, F121&gt;='club records'!$G$12), AND(E121='club records'!$F$13, F121&gt;='club records'!$G$13), AND(E121='club records'!$F$14, F121&gt;='club records'!$G$14), AND(E121='club records'!$F$15, F121&gt;='club records'!$G$15))), "CR", " ")</f>
        <v xml:space="preserve"> </v>
      </c>
      <c r="Y121" s="22" t="str">
        <f>IF(AND(B121="pole vault", OR(AND(E121='club records'!$F$16, F121&gt;='club records'!$G$16), AND(E121='club records'!$F$17, F121&gt;='club records'!$G$17), AND(E121='club records'!$F$18, F121&gt;='club records'!$G$18), AND(E121='club records'!$F$19, F121&gt;='club records'!$G$19), AND(E121='club records'!$F$20, F121&gt;='club records'!$G$20))), "CR", " ")</f>
        <v xml:space="preserve"> </v>
      </c>
      <c r="Z121" s="22" t="str">
        <f>IF(AND(B121="discus 0.75", AND(E121='club records'!$F$21, F121&gt;='club records'!$G$21)), "CR", " ")</f>
        <v xml:space="preserve"> </v>
      </c>
      <c r="AA121" s="22" t="str">
        <f>IF(AND(B121="discus 1", OR(AND(E121='club records'!$F$22, F121&gt;='club records'!$G$22), AND(E121='club records'!$F$23, F121&gt;='club records'!$G$23), AND(E121='club records'!$F$24, F121&gt;='club records'!$G$24), AND(E121='club records'!$F$25, F121&gt;='club records'!$G$25))), "CR", " ")</f>
        <v xml:space="preserve"> </v>
      </c>
      <c r="AB121" s="22" t="str">
        <f>IF(AND(B121="hammer 3", OR(AND(E121='club records'!$F$26, F121&gt;='club records'!$G$26), AND(E121='club records'!$F$27, F121&gt;='club records'!$G$27), AND(E121='club records'!$F$28, F121&gt;='club records'!$G$28))), "CR", " ")</f>
        <v xml:space="preserve"> </v>
      </c>
      <c r="AC121" s="22" t="str">
        <f>IF(AND(B121="hammer 4", OR(AND(E121='club records'!$F$29, F121&gt;='club records'!$G$29), AND(E121='club records'!$F$30, F121&gt;='club records'!$G$30))), "CR", " ")</f>
        <v xml:space="preserve"> </v>
      </c>
      <c r="AD121" s="22" t="str">
        <f>IF(AND(B121="javelin 400", AND(E121='club records'!$F$31, F121&gt;='club records'!$G$31)), "CR", " ")</f>
        <v xml:space="preserve"> </v>
      </c>
      <c r="AE121" s="22" t="str">
        <f>IF(AND(B121="javelin 500", OR(AND(E121='club records'!$F$32, F121&gt;='club records'!$G$32), AND(E121='club records'!$F$33, F121&gt;='club records'!$G$33))), "CR", " ")</f>
        <v xml:space="preserve"> </v>
      </c>
      <c r="AF121" s="22" t="str">
        <f>IF(AND(B121="javelin 600", OR(AND(E121='club records'!$F$34, F121&gt;='club records'!$G$34), AND(E121='club records'!$F$35, F121&gt;='club records'!$G$35))), "CR", " ")</f>
        <v xml:space="preserve"> </v>
      </c>
      <c r="AG121" s="22" t="str">
        <f>IF(AND(B121="shot 2.72", AND(E121='club records'!$F$36, F121&gt;='club records'!$G$36)), "CR", " ")</f>
        <v xml:space="preserve"> </v>
      </c>
      <c r="AH121" s="22" t="str">
        <f>IF(AND(B121="shot 3", OR(AND(E121='club records'!$F$37, F121&gt;='club records'!$G$37), AND(E121='club records'!$F$38, F121&gt;='club records'!$G$38))), "CR", " ")</f>
        <v xml:space="preserve"> </v>
      </c>
      <c r="AI121" s="22" t="str">
        <f>IF(AND(B121="shot 4", OR(AND(E121='club records'!$F$39, F121&gt;='club records'!$G$39), AND(E121='club records'!$F$40, F121&gt;='club records'!$G$40))), "CR", " ")</f>
        <v xml:space="preserve"> </v>
      </c>
      <c r="AJ121" s="22" t="str">
        <f>IF(AND(B121="70H", AND(E121='club records'!$J$6, F121&lt;='club records'!$K$6)), "CR", " ")</f>
        <v xml:space="preserve"> </v>
      </c>
      <c r="AK121" s="22" t="str">
        <f>IF(AND(B121="75H", AND(E121='club records'!$J$7, F121&lt;='club records'!$K$7)), "CR", " ")</f>
        <v xml:space="preserve"> </v>
      </c>
      <c r="AL121" s="22" t="str">
        <f>IF(AND(B121="80H", AND(E121='club records'!$J$8, F121&lt;='club records'!$K$8)), "CR", " ")</f>
        <v xml:space="preserve"> </v>
      </c>
      <c r="AM121" s="22" t="str">
        <f>IF(AND(B121="100H", OR(AND(E121='club records'!$J$9, F121&lt;='club records'!$K$9), AND(E121='club records'!$J$10, F121&lt;='club records'!$K$10))), "CR", " ")</f>
        <v xml:space="preserve"> </v>
      </c>
      <c r="AN121" s="22" t="str">
        <f>IF(AND(B121="300H", AND(E121='club records'!$J$11, F121&lt;='club records'!$K$11)), "CR", " ")</f>
        <v xml:space="preserve"> </v>
      </c>
      <c r="AO121" s="22" t="str">
        <f>IF(AND(B121="400H", OR(AND(E121='club records'!$J$12, F121&lt;='club records'!$K$12), AND(E121='club records'!$J$13, F121&lt;='club records'!$K$13), AND(E121='club records'!$J$14, F121&lt;='club records'!$K$14))), "CR", " ")</f>
        <v xml:space="preserve"> </v>
      </c>
      <c r="AP121" s="22" t="str">
        <f>IF(AND(B121="1500SC", OR(AND(E121='club records'!$J$15, F121&lt;='club records'!$K$15), AND(E121='club records'!$J$16, F121&lt;='club records'!$K$16))), "CR", " ")</f>
        <v xml:space="preserve"> </v>
      </c>
      <c r="AQ121" s="22" t="str">
        <f>IF(AND(B121="2000SC", OR(AND(E121='club records'!$J$18, F121&lt;='club records'!$K$18), AND(E121='club records'!$J$19, F121&lt;='club records'!$K$19))), "CR", " ")</f>
        <v xml:space="preserve"> </v>
      </c>
      <c r="AR121" s="22" t="str">
        <f>IF(AND(B121="3000SC", AND(E121='club records'!$J$21, F121&lt;='club records'!$K$21)), "CR", " ")</f>
        <v xml:space="preserve"> </v>
      </c>
      <c r="AS121" s="21" t="str">
        <f>IF(AND(B121="4x100", OR(AND(E121='club records'!$N$1, F121&lt;='club records'!$O$1), AND(E121='club records'!$N$2, F121&lt;='club records'!$O$2), AND(E121='club records'!$N$3, F121&lt;='club records'!$O$3), AND(E121='club records'!$N$4, F121&lt;='club records'!$O$4), AND(E121='club records'!$N$5, F121&lt;='club records'!$O$5))), "CR", " ")</f>
        <v xml:space="preserve"> </v>
      </c>
      <c r="AT121" s="21" t="str">
        <f>IF(AND(B121="4x200", OR(AND(E121='club records'!$N$6, F121&lt;='club records'!$O$6), AND(E121='club records'!$N$7, F121&lt;='club records'!$O$7), AND(E121='club records'!$N$8, F121&lt;='club records'!$O$8), AND(E121='club records'!$N$9, F121&lt;='club records'!$O$9), AND(E121='club records'!$N$10, F121&lt;='club records'!$O$10))), "CR", " ")</f>
        <v xml:space="preserve"> </v>
      </c>
      <c r="AU121" s="21" t="str">
        <f>IF(AND(B121="4x300", OR(AND(E121='club records'!$N$11, F121&lt;='club records'!$O$11), AND(E121='club records'!$N$12, F121&lt;='club records'!$O$12))), "CR", " ")</f>
        <v xml:space="preserve"> </v>
      </c>
      <c r="AV121" s="21" t="str">
        <f>IF(AND(B121="4x400", OR(AND(E121='club records'!$N$13, F121&lt;='club records'!$O$13), AND(E121='club records'!$N$14, F121&lt;='club records'!$O$14), AND(E121='club records'!$N$15, F121&lt;='club records'!$O$15))), "CR", " ")</f>
        <v xml:space="preserve"> </v>
      </c>
      <c r="AW121" s="21" t="str">
        <f>IF(AND(B121="3x800", OR(AND(E121='club records'!$N$16, F121&lt;='club records'!$O$16), AND(E121='club records'!$N$17, F121&lt;='club records'!$O$17), AND(E121='club records'!$N$18, F121&lt;='club records'!$O$18), AND(E121='club records'!$N$19, F121&lt;='club records'!$O$19))), "CR", " ")</f>
        <v xml:space="preserve"> </v>
      </c>
      <c r="AX121" s="21" t="str">
        <f>IF(AND(B121="pentathlon", OR(AND(E121='club records'!$N$21, F121&gt;='club records'!$O$21), AND(E121='club records'!$N$22, F121&gt;='club records'!$O$22), AND(E121='club records'!$N$23, F121&gt;='club records'!$O$23), AND(E121='club records'!$N$24, F121&gt;='club records'!$O$24), AND(E121='club records'!$N$25, F121&gt;='club records'!$O$25))), "CR", " ")</f>
        <v xml:space="preserve"> </v>
      </c>
      <c r="AY121" s="21" t="str">
        <f>IF(AND(B121="heptathlon", OR(AND(E121='club records'!$N$26, F121&gt;='club records'!$O$26), AND(E121='club records'!$N$27, F121&gt;='club records'!$O$27), AND(E121='club records'!$N$28, F121&gt;='club records'!$O$28), )), "CR", " ")</f>
        <v xml:space="preserve"> </v>
      </c>
    </row>
    <row r="122" spans="1:51" ht="15">
      <c r="A122" s="13" t="s">
        <v>43</v>
      </c>
      <c r="B122" s="2" t="s">
        <v>37</v>
      </c>
      <c r="C122" s="2" t="s">
        <v>266</v>
      </c>
      <c r="D122" s="2" t="s">
        <v>267</v>
      </c>
      <c r="E122" s="13" t="s">
        <v>43</v>
      </c>
      <c r="F122" s="14">
        <v>2.44</v>
      </c>
      <c r="G122" s="19">
        <v>39903</v>
      </c>
      <c r="H122" s="2" t="s">
        <v>252</v>
      </c>
      <c r="I122" s="2" t="s">
        <v>253</v>
      </c>
      <c r="J122" s="20" t="str">
        <f t="shared" si="6"/>
        <v/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1"/>
      <c r="AT122" s="21"/>
      <c r="AU122" s="21"/>
      <c r="AV122" s="21"/>
      <c r="AW122" s="21"/>
      <c r="AX122" s="21"/>
      <c r="AY122" s="21"/>
    </row>
    <row r="123" spans="1:51" ht="15">
      <c r="A123" s="13" t="s">
        <v>43</v>
      </c>
      <c r="B123" s="2" t="s">
        <v>37</v>
      </c>
      <c r="C123" s="2" t="s">
        <v>119</v>
      </c>
      <c r="D123" s="2" t="s">
        <v>262</v>
      </c>
      <c r="E123" s="13" t="s">
        <v>43</v>
      </c>
      <c r="F123" s="14">
        <v>2.61</v>
      </c>
      <c r="G123" s="19">
        <v>39903</v>
      </c>
      <c r="H123" s="2" t="s">
        <v>252</v>
      </c>
      <c r="I123" s="2" t="s">
        <v>253</v>
      </c>
      <c r="J123" s="20" t="str">
        <f t="shared" si="6"/>
        <v/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1"/>
      <c r="AT123" s="21"/>
      <c r="AU123" s="21"/>
      <c r="AV123" s="21"/>
      <c r="AW123" s="21"/>
      <c r="AX123" s="21"/>
      <c r="AY123" s="21"/>
    </row>
    <row r="124" spans="1:51" ht="15">
      <c r="A124" s="13" t="s">
        <v>43</v>
      </c>
      <c r="B124" s="2" t="s">
        <v>37</v>
      </c>
      <c r="C124" s="2" t="s">
        <v>264</v>
      </c>
      <c r="D124" s="2" t="s">
        <v>265</v>
      </c>
      <c r="E124" s="13" t="s">
        <v>43</v>
      </c>
      <c r="F124" s="14">
        <v>2.75</v>
      </c>
      <c r="G124" s="19">
        <v>39903</v>
      </c>
      <c r="H124" s="2" t="s">
        <v>252</v>
      </c>
      <c r="I124" s="2" t="s">
        <v>253</v>
      </c>
      <c r="J124" s="20" t="str">
        <f t="shared" si="6"/>
        <v/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1"/>
      <c r="AT124" s="21"/>
      <c r="AU124" s="21"/>
      <c r="AV124" s="21"/>
      <c r="AW124" s="21"/>
      <c r="AX124" s="21"/>
      <c r="AY124" s="21"/>
    </row>
    <row r="125" spans="1:51" ht="15">
      <c r="A125" s="13" t="s">
        <v>43</v>
      </c>
      <c r="B125" s="2" t="s">
        <v>37</v>
      </c>
      <c r="C125" s="2" t="s">
        <v>7</v>
      </c>
      <c r="D125" s="2" t="s">
        <v>268</v>
      </c>
      <c r="E125" s="13" t="s">
        <v>43</v>
      </c>
      <c r="F125" s="14">
        <v>2.76</v>
      </c>
      <c r="G125" s="19">
        <v>39903</v>
      </c>
      <c r="H125" s="2" t="s">
        <v>252</v>
      </c>
      <c r="I125" s="2" t="s">
        <v>253</v>
      </c>
      <c r="J125" s="20" t="str">
        <f t="shared" si="6"/>
        <v/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1"/>
      <c r="AT125" s="21"/>
      <c r="AU125" s="21"/>
      <c r="AV125" s="21"/>
      <c r="AW125" s="21"/>
      <c r="AX125" s="21"/>
      <c r="AY125" s="21"/>
    </row>
    <row r="126" spans="1:51" ht="15">
      <c r="A126" s="13" t="s">
        <v>43</v>
      </c>
      <c r="B126" s="2" t="s">
        <v>37</v>
      </c>
      <c r="C126" s="2" t="s">
        <v>121</v>
      </c>
      <c r="D126" s="2" t="s">
        <v>122</v>
      </c>
      <c r="E126" s="13" t="s">
        <v>43</v>
      </c>
      <c r="F126" s="14">
        <v>2.85</v>
      </c>
      <c r="G126" s="19">
        <v>39903</v>
      </c>
      <c r="H126" s="2" t="s">
        <v>252</v>
      </c>
      <c r="I126" s="2" t="s">
        <v>253</v>
      </c>
      <c r="J126" s="20" t="str">
        <f t="shared" si="6"/>
        <v/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1"/>
      <c r="AT126" s="21"/>
      <c r="AU126" s="21"/>
      <c r="AV126" s="21"/>
      <c r="AW126" s="21"/>
      <c r="AX126" s="21"/>
      <c r="AY126" s="21"/>
    </row>
    <row r="127" spans="1:51" ht="15">
      <c r="A127" s="13" t="s">
        <v>43</v>
      </c>
      <c r="B127" s="2" t="s">
        <v>37</v>
      </c>
      <c r="C127" s="2" t="s">
        <v>114</v>
      </c>
      <c r="D127" s="2" t="s">
        <v>115</v>
      </c>
      <c r="E127" s="13" t="s">
        <v>43</v>
      </c>
      <c r="F127" s="14">
        <v>3.02</v>
      </c>
      <c r="G127" s="19">
        <v>39903</v>
      </c>
      <c r="H127" s="2" t="s">
        <v>252</v>
      </c>
      <c r="I127" s="2" t="s">
        <v>253</v>
      </c>
      <c r="J127" s="20" t="str">
        <f t="shared" si="6"/>
        <v/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1"/>
      <c r="AT127" s="21"/>
      <c r="AU127" s="21"/>
      <c r="AV127" s="21"/>
      <c r="AW127" s="21"/>
      <c r="AX127" s="21"/>
      <c r="AY127" s="21"/>
    </row>
    <row r="128" spans="1:51" ht="15">
      <c r="A128" s="13" t="s">
        <v>43</v>
      </c>
      <c r="B128" s="2" t="s">
        <v>37</v>
      </c>
      <c r="C128" s="2" t="s">
        <v>260</v>
      </c>
      <c r="D128" s="2" t="s">
        <v>261</v>
      </c>
      <c r="E128" s="13" t="s">
        <v>43</v>
      </c>
      <c r="F128" s="14">
        <v>3.02</v>
      </c>
      <c r="G128" s="19">
        <v>39903</v>
      </c>
      <c r="H128" s="2" t="s">
        <v>252</v>
      </c>
      <c r="I128" s="2" t="s">
        <v>253</v>
      </c>
      <c r="J128" s="20" t="str">
        <f t="shared" si="6"/>
        <v/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1"/>
      <c r="AT128" s="21"/>
      <c r="AU128" s="21"/>
      <c r="AV128" s="21"/>
      <c r="AW128" s="21"/>
      <c r="AX128" s="21"/>
      <c r="AY128" s="21"/>
    </row>
    <row r="129" spans="1:51" ht="15">
      <c r="A129" s="13" t="s">
        <v>43</v>
      </c>
      <c r="B129" s="2" t="s">
        <v>37</v>
      </c>
      <c r="C129" s="2" t="s">
        <v>101</v>
      </c>
      <c r="D129" s="2" t="s">
        <v>94</v>
      </c>
      <c r="E129" s="13" t="s">
        <v>43</v>
      </c>
      <c r="F129" s="14">
        <v>3.13</v>
      </c>
      <c r="G129" s="19">
        <v>39903</v>
      </c>
      <c r="H129" s="2" t="s">
        <v>252</v>
      </c>
      <c r="I129" s="2" t="s">
        <v>253</v>
      </c>
      <c r="J129" s="20" t="str">
        <f t="shared" si="6"/>
        <v/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1"/>
      <c r="AT129" s="21"/>
      <c r="AU129" s="21"/>
      <c r="AV129" s="21"/>
      <c r="AW129" s="21"/>
      <c r="AX129" s="21"/>
      <c r="AY129" s="21"/>
    </row>
    <row r="130" spans="1:51" ht="15">
      <c r="A130" s="13" t="s">
        <v>43</v>
      </c>
      <c r="B130" s="2" t="s">
        <v>37</v>
      </c>
      <c r="C130" s="2" t="s">
        <v>138</v>
      </c>
      <c r="D130" s="2" t="s">
        <v>269</v>
      </c>
      <c r="E130" s="13" t="s">
        <v>43</v>
      </c>
      <c r="F130" s="14">
        <v>3.24</v>
      </c>
      <c r="G130" s="19">
        <v>39903</v>
      </c>
      <c r="H130" s="2" t="s">
        <v>252</v>
      </c>
      <c r="I130" s="2" t="s">
        <v>253</v>
      </c>
      <c r="J130" s="20" t="str">
        <f t="shared" si="6"/>
        <v/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1"/>
      <c r="AT130" s="21"/>
      <c r="AU130" s="21"/>
      <c r="AV130" s="21"/>
      <c r="AW130" s="21"/>
      <c r="AX130" s="21"/>
      <c r="AY130" s="21"/>
    </row>
    <row r="131" spans="1:51" ht="15">
      <c r="A131" s="13" t="s">
        <v>43</v>
      </c>
      <c r="B131" s="2" t="s">
        <v>37</v>
      </c>
      <c r="C131" s="2" t="s">
        <v>287</v>
      </c>
      <c r="D131" s="2" t="s">
        <v>288</v>
      </c>
      <c r="E131" s="13" t="s">
        <v>43</v>
      </c>
      <c r="F131" s="14">
        <v>3.27</v>
      </c>
      <c r="G131" s="19">
        <v>39903</v>
      </c>
      <c r="H131" s="2" t="s">
        <v>252</v>
      </c>
      <c r="I131" s="2" t="s">
        <v>253</v>
      </c>
      <c r="J131" s="20" t="str">
        <f t="shared" si="6"/>
        <v/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1"/>
      <c r="AT131" s="21"/>
      <c r="AU131" s="21"/>
      <c r="AV131" s="21"/>
      <c r="AW131" s="21"/>
      <c r="AX131" s="21"/>
      <c r="AY131" s="21"/>
    </row>
    <row r="132" spans="1:51" ht="15">
      <c r="A132" s="13" t="s">
        <v>43</v>
      </c>
      <c r="B132" s="2" t="s">
        <v>37</v>
      </c>
      <c r="C132" s="2" t="s">
        <v>110</v>
      </c>
      <c r="D132" s="2" t="s">
        <v>111</v>
      </c>
      <c r="E132" s="13" t="s">
        <v>43</v>
      </c>
      <c r="F132" s="14">
        <v>3.75</v>
      </c>
      <c r="G132" s="19">
        <v>43638</v>
      </c>
      <c r="H132" s="2" t="s">
        <v>297</v>
      </c>
      <c r="I132" s="2" t="s">
        <v>407</v>
      </c>
      <c r="J132" s="20" t="s">
        <v>372</v>
      </c>
      <c r="O132" s="2"/>
      <c r="P132" s="2"/>
      <c r="Q132" s="2"/>
      <c r="R132" s="2"/>
      <c r="S132" s="2"/>
      <c r="T132" s="2"/>
    </row>
    <row r="133" spans="1:51" ht="15">
      <c r="A133" s="13" t="s">
        <v>43</v>
      </c>
      <c r="B133" s="2" t="s">
        <v>37</v>
      </c>
      <c r="C133" s="2" t="s">
        <v>28</v>
      </c>
      <c r="D133" s="2" t="s">
        <v>408</v>
      </c>
      <c r="E133" s="13" t="s">
        <v>43</v>
      </c>
      <c r="F133" s="14">
        <v>3.78</v>
      </c>
      <c r="G133" s="19">
        <v>43638</v>
      </c>
      <c r="H133" s="2" t="s">
        <v>297</v>
      </c>
      <c r="I133" s="2" t="s">
        <v>407</v>
      </c>
      <c r="J133" s="20" t="s">
        <v>372</v>
      </c>
      <c r="O133" s="2"/>
      <c r="P133" s="2"/>
      <c r="Q133" s="2"/>
      <c r="R133" s="2"/>
      <c r="S133" s="2"/>
      <c r="T133" s="2"/>
    </row>
    <row r="134" spans="1:51" ht="15">
      <c r="A134" s="13" t="s">
        <v>43</v>
      </c>
      <c r="B134" s="2" t="s">
        <v>37</v>
      </c>
      <c r="C134" s="2" t="s">
        <v>258</v>
      </c>
      <c r="D134" s="2" t="s">
        <v>259</v>
      </c>
      <c r="E134" s="13" t="s">
        <v>43</v>
      </c>
      <c r="F134" s="14">
        <v>3.93</v>
      </c>
      <c r="G134" s="19">
        <v>43569</v>
      </c>
      <c r="H134" s="2" t="s">
        <v>291</v>
      </c>
      <c r="I134" s="2" t="s">
        <v>292</v>
      </c>
      <c r="J134" s="20" t="str">
        <f t="shared" ref="J134:J144" si="7">IF(OR(L134="CR", K134="CR", M134="CR", N134="CR", O134="CR", P134="CR", Q134="CR", R134="CR", S134="CR", T134="CR",U134="CR", V134="CR", W134="CR", X134="CR", Y134="CR", Z134="CR", AA134="CR", AB134="CR", AC134="CR", AD134="CR", AE134="CR", AF134="CR", AG134="CR", AH134="CR", AI134="CR", AJ134="CR", AK134="CR", AL134="CR", AM134="CR", AN134="CR", AO134="CR", AP134="CR", AQ134="CR", AR134="CR", AS134="CR", AT134="CR", AU134="CR", AV134="CR", AW134="CR", AX134="CR", AY134="CR"), "***CLUB RECORD***", "")</f>
        <v/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1"/>
      <c r="AT134" s="21"/>
      <c r="AU134" s="21"/>
      <c r="AV134" s="21"/>
      <c r="AW134" s="21"/>
      <c r="AX134" s="21"/>
      <c r="AY134" s="21"/>
    </row>
    <row r="135" spans="1:51" ht="15">
      <c r="A135" s="13" t="s">
        <v>43</v>
      </c>
      <c r="B135" s="2" t="s">
        <v>37</v>
      </c>
      <c r="C135" s="2" t="s">
        <v>138</v>
      </c>
      <c r="D135" s="2" t="s">
        <v>191</v>
      </c>
      <c r="E135" s="13" t="s">
        <v>43</v>
      </c>
      <c r="F135" s="14">
        <v>3.98</v>
      </c>
      <c r="G135" s="19">
        <v>43674</v>
      </c>
      <c r="H135" s="2" t="s">
        <v>455</v>
      </c>
      <c r="I135" s="2" t="s">
        <v>456</v>
      </c>
      <c r="J135" s="20" t="str">
        <f t="shared" si="7"/>
        <v/>
      </c>
      <c r="K135" s="21" t="str">
        <f>IF(AND(B135=100, OR(AND(E135='club records'!$B$6, F135&lt;='club records'!$C$6), AND(E135='club records'!$B$7, F135&lt;='club records'!$C$7), AND(E135='club records'!$B$8, F135&lt;='club records'!$C$8), AND(E135='club records'!$B$9, F135&lt;='club records'!$C$9), AND(E135='club records'!$B$10, F135&lt;='club records'!$C$10))),"CR"," ")</f>
        <v xml:space="preserve"> </v>
      </c>
      <c r="L135" s="21" t="str">
        <f>IF(AND(B135=200, OR(AND(E135='club records'!$B$11, F135&lt;='club records'!$C$11), AND(E135='club records'!$B$12, F135&lt;='club records'!$C$12), AND(E135='club records'!$B$13, F135&lt;='club records'!$C$13), AND(E135='club records'!$B$14, F135&lt;='club records'!$C$14), AND(E135='club records'!$B$15, F135&lt;='club records'!$C$15))),"CR"," ")</f>
        <v xml:space="preserve"> </v>
      </c>
      <c r="M135" s="21" t="str">
        <f>IF(AND(B135=300, OR(AND(E135='club records'!$B$16, F135&lt;='club records'!$C$16), AND(E135='club records'!$B$17, F135&lt;='club records'!$C$17))),"CR"," ")</f>
        <v xml:space="preserve"> </v>
      </c>
      <c r="N135" s="21" t="str">
        <f>IF(AND(B135=400, OR(AND(E135='club records'!$B$19, F135&lt;='club records'!$C$19), AND(E135='club records'!$B$20, F135&lt;='club records'!$C$20), AND(E135='club records'!$B$21, F135&lt;='club records'!$C$21))),"CR"," ")</f>
        <v xml:space="preserve"> </v>
      </c>
      <c r="O135" s="21" t="str">
        <f>IF(AND(B135=800, OR(AND(E135='club records'!$B$22, F135&lt;='club records'!$C$22), AND(E135='club records'!$B$23, F135&lt;='club records'!$C$23), AND(E135='club records'!$B$24, F135&lt;='club records'!$C$24), AND(E135='club records'!$B$25, F135&lt;='club records'!$C$25), AND(E135='club records'!$B$26, F135&lt;='club records'!$C$26))),"CR"," ")</f>
        <v xml:space="preserve"> </v>
      </c>
      <c r="P135" s="21" t="str">
        <f>IF(AND(B135=1200, AND(E135='club records'!$B$28, F135&lt;='club records'!$C$28)),"CR"," ")</f>
        <v xml:space="preserve"> </v>
      </c>
      <c r="Q135" s="21" t="str">
        <f>IF(AND(B135=1500, OR(AND(E135='club records'!$B$29, F135&lt;='club records'!$C$29), AND(E135='club records'!$B$30, F135&lt;='club records'!$C$30), AND(E135='club records'!$B$31, F135&lt;='club records'!$C$31), AND(E135='club records'!$B$32, F135&lt;='club records'!$C$32), AND(E135='club records'!$B$33, F135&lt;='club records'!$C$33))),"CR"," ")</f>
        <v xml:space="preserve"> </v>
      </c>
      <c r="R135" s="21" t="str">
        <f>IF(AND(B135="1M", AND(E135='club records'!$B$37,F135&lt;='club records'!$C$37)),"CR"," ")</f>
        <v xml:space="preserve"> </v>
      </c>
      <c r="S135" s="21" t="str">
        <f>IF(AND(B135=3000, OR(AND(E135='club records'!$B$39, F135&lt;='club records'!$C$39), AND(E135='club records'!$B$40, F135&lt;='club records'!$C$40), AND(E135='club records'!$B$41, F135&lt;='club records'!$C$41))),"CR"," ")</f>
        <v xml:space="preserve"> </v>
      </c>
      <c r="T135" s="21" t="str">
        <f>IF(AND(B135=5000, OR(AND(E135='club records'!$B$42, F135&lt;='club records'!$C$42), AND(E135='club records'!$B$43, F135&lt;='club records'!$C$43))),"CR"," ")</f>
        <v xml:space="preserve"> </v>
      </c>
      <c r="U135" s="21" t="str">
        <f>IF(AND(B135=10000, OR(AND(E135='club records'!$B$44, F135&lt;='club records'!$C$44), AND(E135='club records'!$B$45, F135&lt;='club records'!$C$45))),"CR"," ")</f>
        <v xml:space="preserve"> </v>
      </c>
      <c r="V135" s="22" t="str">
        <f>IF(AND(B135="high jump", OR(AND(E135='club records'!$F$1, F135&gt;='club records'!$G$1), AND(E135='club records'!$F$2, F135&gt;='club records'!$G$2), AND(E135='club records'!$F$3, F135&gt;='club records'!$G$3),AND(E135='club records'!$F$4, F135&gt;='club records'!$G$4), AND(E135='club records'!$F$5, F135&gt;='club records'!$G$5))), "CR", " ")</f>
        <v xml:space="preserve"> </v>
      </c>
      <c r="W135" s="22" t="str">
        <f>IF(AND(B135="long jump", OR(AND(E135='club records'!$F$6, F135&gt;='club records'!$G$6), AND(E135='club records'!$F$7, F135&gt;='club records'!$G$7), AND(E135='club records'!$F$8, F135&gt;='club records'!$G$8), AND(E135='club records'!$F$9, F135&gt;='club records'!$G$9), AND(E135='club records'!$F$10, F135&gt;='club records'!$G$10))), "CR", " ")</f>
        <v xml:space="preserve"> </v>
      </c>
      <c r="X135" s="22" t="str">
        <f>IF(AND(B135="triple jump", OR(AND(E135='club records'!$F$11, F135&gt;='club records'!$G$11), AND(E135='club records'!$F$12, F135&gt;='club records'!$G$12), AND(E135='club records'!$F$13, F135&gt;='club records'!$G$13), AND(E135='club records'!$F$14, F135&gt;='club records'!$G$14), AND(E135='club records'!$F$15, F135&gt;='club records'!$G$15))), "CR", " ")</f>
        <v xml:space="preserve"> </v>
      </c>
      <c r="Y135" s="22" t="str">
        <f>IF(AND(B135="pole vault", OR(AND(E135='club records'!$F$16, F135&gt;='club records'!$G$16), AND(E135='club records'!$F$17, F135&gt;='club records'!$G$17), AND(E135='club records'!$F$18, F135&gt;='club records'!$G$18), AND(E135='club records'!$F$19, F135&gt;='club records'!$G$19), AND(E135='club records'!$F$20, F135&gt;='club records'!$G$20))), "CR", " ")</f>
        <v xml:space="preserve"> </v>
      </c>
      <c r="Z135" s="22" t="str">
        <f>IF(AND(B135="discus 0.75", AND(E135='club records'!$F$21, F135&gt;='club records'!$G$21)), "CR", " ")</f>
        <v xml:space="preserve"> </v>
      </c>
      <c r="AA135" s="22" t="str">
        <f>IF(AND(B135="discus 1", OR(AND(E135='club records'!$F$22, F135&gt;='club records'!$G$22), AND(E135='club records'!$F$23, F135&gt;='club records'!$G$23), AND(E135='club records'!$F$24, F135&gt;='club records'!$G$24), AND(E135='club records'!$F$25, F135&gt;='club records'!$G$25))), "CR", " ")</f>
        <v xml:space="preserve"> </v>
      </c>
      <c r="AB135" s="22" t="str">
        <f>IF(AND(B135="hammer 3", OR(AND(E135='club records'!$F$26, F135&gt;='club records'!$G$26), AND(E135='club records'!$F$27, F135&gt;='club records'!$G$27), AND(E135='club records'!$F$28, F135&gt;='club records'!$G$28))), "CR", " ")</f>
        <v xml:space="preserve"> </v>
      </c>
      <c r="AC135" s="22" t="str">
        <f>IF(AND(B135="hammer 4", OR(AND(E135='club records'!$F$29, F135&gt;='club records'!$G$29), AND(E135='club records'!$F$30, F135&gt;='club records'!$G$30))), "CR", " ")</f>
        <v xml:space="preserve"> </v>
      </c>
      <c r="AD135" s="22" t="str">
        <f>IF(AND(B135="javelin 400", AND(E135='club records'!$F$31, F135&gt;='club records'!$G$31)), "CR", " ")</f>
        <v xml:space="preserve"> </v>
      </c>
      <c r="AE135" s="22" t="str">
        <f>IF(AND(B135="javelin 500", OR(AND(E135='club records'!$F$32, F135&gt;='club records'!$G$32), AND(E135='club records'!$F$33, F135&gt;='club records'!$G$33))), "CR", " ")</f>
        <v xml:space="preserve"> </v>
      </c>
      <c r="AF135" s="22" t="str">
        <f>IF(AND(B135="javelin 600", OR(AND(E135='club records'!$F$34, F135&gt;='club records'!$G$34), AND(E135='club records'!$F$35, F135&gt;='club records'!$G$35))), "CR", " ")</f>
        <v xml:space="preserve"> </v>
      </c>
      <c r="AG135" s="22" t="str">
        <f>IF(AND(B135="shot 2.72", AND(E135='club records'!$F$36, F135&gt;='club records'!$G$36)), "CR", " ")</f>
        <v xml:space="preserve"> </v>
      </c>
      <c r="AH135" s="22" t="str">
        <f>IF(AND(B135="shot 3", OR(AND(E135='club records'!$F$37, F135&gt;='club records'!$G$37), AND(E135='club records'!$F$38, F135&gt;='club records'!$G$38))), "CR", " ")</f>
        <v xml:space="preserve"> </v>
      </c>
      <c r="AI135" s="22" t="str">
        <f>IF(AND(B135="shot 4", OR(AND(E135='club records'!$F$39, F135&gt;='club records'!$G$39), AND(E135='club records'!$F$40, F135&gt;='club records'!$G$40))), "CR", " ")</f>
        <v xml:space="preserve"> </v>
      </c>
      <c r="AJ135" s="22" t="str">
        <f>IF(AND(B135="70H", AND(E135='club records'!$J$6, F135&lt;='club records'!$K$6)), "CR", " ")</f>
        <v xml:space="preserve"> </v>
      </c>
      <c r="AK135" s="22" t="str">
        <f>IF(AND(B135="75H", AND(E135='club records'!$J$7, F135&lt;='club records'!$K$7)), "CR", " ")</f>
        <v xml:space="preserve"> </v>
      </c>
      <c r="AL135" s="22" t="str">
        <f>IF(AND(B135="80H", AND(E135='club records'!$J$8, F135&lt;='club records'!$K$8)), "CR", " ")</f>
        <v xml:space="preserve"> </v>
      </c>
      <c r="AM135" s="22" t="str">
        <f>IF(AND(B135="100H", OR(AND(E135='club records'!$J$9, F135&lt;='club records'!$K$9), AND(E135='club records'!$J$10, F135&lt;='club records'!$K$10))), "CR", " ")</f>
        <v xml:space="preserve"> </v>
      </c>
      <c r="AN135" s="22" t="str">
        <f>IF(AND(B135="300H", AND(E135='club records'!$J$11, F135&lt;='club records'!$K$11)), "CR", " ")</f>
        <v xml:space="preserve"> </v>
      </c>
      <c r="AO135" s="22" t="str">
        <f>IF(AND(B135="400H", OR(AND(E135='club records'!$J$12, F135&lt;='club records'!$K$12), AND(E135='club records'!$J$13, F135&lt;='club records'!$K$13), AND(E135='club records'!$J$14, F135&lt;='club records'!$K$14))), "CR", " ")</f>
        <v xml:space="preserve"> </v>
      </c>
      <c r="AP135" s="22" t="str">
        <f>IF(AND(B135="1500SC", OR(AND(E135='club records'!$J$15, F135&lt;='club records'!$K$15), AND(E135='club records'!$J$16, F135&lt;='club records'!$K$16))), "CR", " ")</f>
        <v xml:space="preserve"> </v>
      </c>
      <c r="AQ135" s="22" t="str">
        <f>IF(AND(B135="2000SC", OR(AND(E135='club records'!$J$18, F135&lt;='club records'!$K$18), AND(E135='club records'!$J$19, F135&lt;='club records'!$K$19))), "CR", " ")</f>
        <v xml:space="preserve"> </v>
      </c>
      <c r="AR135" s="22" t="str">
        <f>IF(AND(B135="3000SC", AND(E135='club records'!$J$21, F135&lt;='club records'!$K$21)), "CR", " ")</f>
        <v xml:space="preserve"> </v>
      </c>
      <c r="AS135" s="21" t="str">
        <f>IF(AND(B135="4x100", OR(AND(E135='club records'!$N$1, F135&lt;='club records'!$O$1), AND(E135='club records'!$N$2, F135&lt;='club records'!$O$2), AND(E135='club records'!$N$3, F135&lt;='club records'!$O$3), AND(E135='club records'!$N$4, F135&lt;='club records'!$O$4), AND(E135='club records'!$N$5, F135&lt;='club records'!$O$5))), "CR", " ")</f>
        <v xml:space="preserve"> </v>
      </c>
      <c r="AT135" s="21" t="str">
        <f>IF(AND(B135="4x200", OR(AND(E135='club records'!$N$6, F135&lt;='club records'!$O$6), AND(E135='club records'!$N$7, F135&lt;='club records'!$O$7), AND(E135='club records'!$N$8, F135&lt;='club records'!$O$8), AND(E135='club records'!$N$9, F135&lt;='club records'!$O$9), AND(E135='club records'!$N$10, F135&lt;='club records'!$O$10))), "CR", " ")</f>
        <v xml:space="preserve"> </v>
      </c>
      <c r="AU135" s="21" t="str">
        <f>IF(AND(B135="4x300", OR(AND(E135='club records'!$N$11, F135&lt;='club records'!$O$11), AND(E135='club records'!$N$12, F135&lt;='club records'!$O$12))), "CR", " ")</f>
        <v xml:space="preserve"> </v>
      </c>
      <c r="AV135" s="21" t="str">
        <f>IF(AND(B135="4x400", OR(AND(E135='club records'!$N$13, F135&lt;='club records'!$O$13), AND(E135='club records'!$N$14, F135&lt;='club records'!$O$14), AND(E135='club records'!$N$15, F135&lt;='club records'!$O$15))), "CR", " ")</f>
        <v xml:space="preserve"> </v>
      </c>
      <c r="AW135" s="21" t="str">
        <f>IF(AND(B135="3x800", OR(AND(E135='club records'!$N$16, F135&lt;='club records'!$O$16), AND(E135='club records'!$N$17, F135&lt;='club records'!$O$17), AND(E135='club records'!$N$18, F135&lt;='club records'!$O$18), AND(E135='club records'!$N$19, F135&lt;='club records'!$O$19))), "CR", " ")</f>
        <v xml:space="preserve"> </v>
      </c>
      <c r="AX135" s="21" t="str">
        <f>IF(AND(B135="pentathlon", OR(AND(E135='club records'!$N$21, F135&gt;='club records'!$O$21), AND(E135='club records'!$N$22, F135&gt;='club records'!$O$22), AND(E135='club records'!$N$23, F135&gt;='club records'!$O$23), AND(E135='club records'!$N$24, F135&gt;='club records'!$O$24), AND(E135='club records'!$N$25, F135&gt;='club records'!$O$25))), "CR", " ")</f>
        <v xml:space="preserve"> </v>
      </c>
      <c r="AY135" s="21" t="str">
        <f>IF(AND(B135="heptathlon", OR(AND(E135='club records'!$N$26, F135&gt;='club records'!$O$26), AND(E135='club records'!$N$27, F135&gt;='club records'!$O$27), AND(E135='club records'!$N$28, F135&gt;='club records'!$O$28), )), "CR", " ")</f>
        <v xml:space="preserve"> </v>
      </c>
    </row>
    <row r="136" spans="1:51" ht="15">
      <c r="A136" s="13" t="s">
        <v>43</v>
      </c>
      <c r="B136" s="2" t="s">
        <v>37</v>
      </c>
      <c r="C136" s="2" t="s">
        <v>80</v>
      </c>
      <c r="D136" s="2" t="s">
        <v>81</v>
      </c>
      <c r="E136" s="13" t="s">
        <v>43</v>
      </c>
      <c r="F136" s="14">
        <v>4.0599999999999996</v>
      </c>
      <c r="G136" s="19">
        <v>43632</v>
      </c>
      <c r="H136" s="2" t="s">
        <v>357</v>
      </c>
      <c r="I136" s="2" t="s">
        <v>389</v>
      </c>
      <c r="J136" s="20" t="str">
        <f t="shared" si="7"/>
        <v/>
      </c>
      <c r="K136" s="21" t="str">
        <f>IF(AND(B136=100, OR(AND(E136='club records'!$B$6, F136&lt;='club records'!$C$6), AND(E136='club records'!$B$7, F136&lt;='club records'!$C$7), AND(E136='club records'!$B$8, F136&lt;='club records'!$C$8), AND(E136='club records'!$B$9, F136&lt;='club records'!$C$9), AND(E136='club records'!$B$10, F136&lt;='club records'!$C$10))),"CR"," ")</f>
        <v xml:space="preserve"> </v>
      </c>
      <c r="L136" s="21" t="str">
        <f>IF(AND(B136=200, OR(AND(E136='club records'!$B$11, F136&lt;='club records'!$C$11), AND(E136='club records'!$B$12, F136&lt;='club records'!$C$12), AND(E136='club records'!$B$13, F136&lt;='club records'!$C$13), AND(E136='club records'!$B$14, F136&lt;='club records'!$C$14), AND(E136='club records'!$B$15, F136&lt;='club records'!$C$15))),"CR"," ")</f>
        <v xml:space="preserve"> </v>
      </c>
      <c r="M136" s="21" t="str">
        <f>IF(AND(B136=300, OR(AND(E136='club records'!$B$16, F136&lt;='club records'!$C$16), AND(E136='club records'!$B$17, F136&lt;='club records'!$C$17))),"CR"," ")</f>
        <v xml:space="preserve"> </v>
      </c>
      <c r="N136" s="21" t="str">
        <f>IF(AND(B136=400, OR(AND(E136='club records'!$B$19, F136&lt;='club records'!$C$19), AND(E136='club records'!$B$20, F136&lt;='club records'!$C$20), AND(E136='club records'!$B$21, F136&lt;='club records'!$C$21))),"CR"," ")</f>
        <v xml:space="preserve"> </v>
      </c>
      <c r="O136" s="21" t="str">
        <f>IF(AND(B136=800, OR(AND(E136='club records'!$B$22, F136&lt;='club records'!$C$22), AND(E136='club records'!$B$23, F136&lt;='club records'!$C$23), AND(E136='club records'!$B$24, F136&lt;='club records'!$C$24), AND(E136='club records'!$B$25, F136&lt;='club records'!$C$25), AND(E136='club records'!$B$26, F136&lt;='club records'!$C$26))),"CR"," ")</f>
        <v xml:space="preserve"> </v>
      </c>
      <c r="P136" s="21" t="str">
        <f>IF(AND(B136=1200, AND(E136='club records'!$B$28, F136&lt;='club records'!$C$28)),"CR"," ")</f>
        <v xml:space="preserve"> </v>
      </c>
      <c r="Q136" s="21" t="str">
        <f>IF(AND(B136=1500, OR(AND(E136='club records'!$B$29, F136&lt;='club records'!$C$29), AND(E136='club records'!$B$30, F136&lt;='club records'!$C$30), AND(E136='club records'!$B$31, F136&lt;='club records'!$C$31), AND(E136='club records'!$B$32, F136&lt;='club records'!$C$32), AND(E136='club records'!$B$33, F136&lt;='club records'!$C$33))),"CR"," ")</f>
        <v xml:space="preserve"> </v>
      </c>
      <c r="R136" s="21" t="str">
        <f>IF(AND(B136="1M", AND(E136='club records'!$B$37,F136&lt;='club records'!$C$37)),"CR"," ")</f>
        <v xml:space="preserve"> </v>
      </c>
      <c r="S136" s="21" t="str">
        <f>IF(AND(B136=3000, OR(AND(E136='club records'!$B$39, F136&lt;='club records'!$C$39), AND(E136='club records'!$B$40, F136&lt;='club records'!$C$40), AND(E136='club records'!$B$41, F136&lt;='club records'!$C$41))),"CR"," ")</f>
        <v xml:space="preserve"> </v>
      </c>
      <c r="T136" s="21" t="str">
        <f>IF(AND(B136=5000, OR(AND(E136='club records'!$B$42, F136&lt;='club records'!$C$42), AND(E136='club records'!$B$43, F136&lt;='club records'!$C$43))),"CR"," ")</f>
        <v xml:space="preserve"> </v>
      </c>
      <c r="U136" s="21" t="str">
        <f>IF(AND(B136=10000, OR(AND(E136='club records'!$B$44, F136&lt;='club records'!$C$44), AND(E136='club records'!$B$45, F136&lt;='club records'!$C$45))),"CR"," ")</f>
        <v xml:space="preserve"> </v>
      </c>
      <c r="V136" s="22" t="str">
        <f>IF(AND(B136="high jump", OR(AND(E136='club records'!$F$1, F136&gt;='club records'!$G$1), AND(E136='club records'!$F$2, F136&gt;='club records'!$G$2), AND(E136='club records'!$F$3, F136&gt;='club records'!$G$3),AND(E136='club records'!$F$4, F136&gt;='club records'!$G$4), AND(E136='club records'!$F$5, F136&gt;='club records'!$G$5))), "CR", " ")</f>
        <v xml:space="preserve"> </v>
      </c>
      <c r="W136" s="22" t="str">
        <f>IF(AND(B136="long jump", OR(AND(E136='club records'!$F$6, F136&gt;='club records'!$G$6), AND(E136='club records'!$F$7, F136&gt;='club records'!$G$7), AND(E136='club records'!$F$8, F136&gt;='club records'!$G$8), AND(E136='club records'!$F$9, F136&gt;='club records'!$G$9), AND(E136='club records'!$F$10, F136&gt;='club records'!$G$10))), "CR", " ")</f>
        <v xml:space="preserve"> </v>
      </c>
      <c r="X136" s="22" t="str">
        <f>IF(AND(B136="triple jump", OR(AND(E136='club records'!$F$11, F136&gt;='club records'!$G$11), AND(E136='club records'!$F$12, F136&gt;='club records'!$G$12), AND(E136='club records'!$F$13, F136&gt;='club records'!$G$13), AND(E136='club records'!$F$14, F136&gt;='club records'!$G$14), AND(E136='club records'!$F$15, F136&gt;='club records'!$G$15))), "CR", " ")</f>
        <v xml:space="preserve"> </v>
      </c>
      <c r="Y136" s="22" t="str">
        <f>IF(AND(B136="pole vault", OR(AND(E136='club records'!$F$16, F136&gt;='club records'!$G$16), AND(E136='club records'!$F$17, F136&gt;='club records'!$G$17), AND(E136='club records'!$F$18, F136&gt;='club records'!$G$18), AND(E136='club records'!$F$19, F136&gt;='club records'!$G$19), AND(E136='club records'!$F$20, F136&gt;='club records'!$G$20))), "CR", " ")</f>
        <v xml:space="preserve"> </v>
      </c>
      <c r="Z136" s="22" t="str">
        <f>IF(AND(B136="discus 0.75", AND(E136='club records'!$F$21, F136&gt;='club records'!$G$21)), "CR", " ")</f>
        <v xml:space="preserve"> </v>
      </c>
      <c r="AA136" s="22" t="str">
        <f>IF(AND(B136="discus 1", OR(AND(E136='club records'!$F$22, F136&gt;='club records'!$G$22), AND(E136='club records'!$F$23, F136&gt;='club records'!$G$23), AND(E136='club records'!$F$24, F136&gt;='club records'!$G$24), AND(E136='club records'!$F$25, F136&gt;='club records'!$G$25))), "CR", " ")</f>
        <v xml:space="preserve"> </v>
      </c>
      <c r="AB136" s="22" t="str">
        <f>IF(AND(B136="hammer 3", OR(AND(E136='club records'!$F$26, F136&gt;='club records'!$G$26), AND(E136='club records'!$F$27, F136&gt;='club records'!$G$27), AND(E136='club records'!$F$28, F136&gt;='club records'!$G$28))), "CR", " ")</f>
        <v xml:space="preserve"> </v>
      </c>
      <c r="AC136" s="22" t="str">
        <f>IF(AND(B136="hammer 4", OR(AND(E136='club records'!$F$29, F136&gt;='club records'!$G$29), AND(E136='club records'!$F$30, F136&gt;='club records'!$G$30))), "CR", " ")</f>
        <v xml:space="preserve"> </v>
      </c>
      <c r="AD136" s="22" t="str">
        <f>IF(AND(B136="javelin 400", AND(E136='club records'!$F$31, F136&gt;='club records'!$G$31)), "CR", " ")</f>
        <v xml:space="preserve"> </v>
      </c>
      <c r="AE136" s="22" t="str">
        <f>IF(AND(B136="javelin 500", OR(AND(E136='club records'!$F$32, F136&gt;='club records'!$G$32), AND(E136='club records'!$F$33, F136&gt;='club records'!$G$33))), "CR", " ")</f>
        <v xml:space="preserve"> </v>
      </c>
      <c r="AF136" s="22" t="str">
        <f>IF(AND(B136="javelin 600", OR(AND(E136='club records'!$F$34, F136&gt;='club records'!$G$34), AND(E136='club records'!$F$35, F136&gt;='club records'!$G$35))), "CR", " ")</f>
        <v xml:space="preserve"> </v>
      </c>
      <c r="AG136" s="22" t="str">
        <f>IF(AND(B136="shot 2.72", AND(E136='club records'!$F$36, F136&gt;='club records'!$G$36)), "CR", " ")</f>
        <v xml:space="preserve"> </v>
      </c>
      <c r="AH136" s="22" t="str">
        <f>IF(AND(B136="shot 3", OR(AND(E136='club records'!$F$37, F136&gt;='club records'!$G$37), AND(E136='club records'!$F$38, F136&gt;='club records'!$G$38))), "CR", " ")</f>
        <v xml:space="preserve"> </v>
      </c>
      <c r="AI136" s="22" t="str">
        <f>IF(AND(B136="shot 4", OR(AND(E136='club records'!$F$39, F136&gt;='club records'!$G$39), AND(E136='club records'!$F$40, F136&gt;='club records'!$G$40))), "CR", " ")</f>
        <v xml:space="preserve"> </v>
      </c>
      <c r="AJ136" s="22" t="str">
        <f>IF(AND(B136="70H", AND(E136='club records'!$J$6, F136&lt;='club records'!$K$6)), "CR", " ")</f>
        <v xml:space="preserve"> </v>
      </c>
      <c r="AK136" s="22" t="str">
        <f>IF(AND(B136="75H", AND(E136='club records'!$J$7, F136&lt;='club records'!$K$7)), "CR", " ")</f>
        <v xml:space="preserve"> </v>
      </c>
      <c r="AL136" s="22" t="str">
        <f>IF(AND(B136="80H", AND(E136='club records'!$J$8, F136&lt;='club records'!$K$8)), "CR", " ")</f>
        <v xml:space="preserve"> </v>
      </c>
      <c r="AM136" s="22" t="str">
        <f>IF(AND(B136="100H", OR(AND(E136='club records'!$J$9, F136&lt;='club records'!$K$9), AND(E136='club records'!$J$10, F136&lt;='club records'!$K$10))), "CR", " ")</f>
        <v xml:space="preserve"> </v>
      </c>
      <c r="AN136" s="22" t="str">
        <f>IF(AND(B136="300H", AND(E136='club records'!$J$11, F136&lt;='club records'!$K$11)), "CR", " ")</f>
        <v xml:space="preserve"> </v>
      </c>
      <c r="AO136" s="22" t="str">
        <f>IF(AND(B136="400H", OR(AND(E136='club records'!$J$12, F136&lt;='club records'!$K$12), AND(E136='club records'!$J$13, F136&lt;='club records'!$K$13), AND(E136='club records'!$J$14, F136&lt;='club records'!$K$14))), "CR", " ")</f>
        <v xml:space="preserve"> </v>
      </c>
      <c r="AP136" s="22" t="str">
        <f>IF(AND(B136="1500SC", OR(AND(E136='club records'!$J$15, F136&lt;='club records'!$K$15), AND(E136='club records'!$J$16, F136&lt;='club records'!$K$16))), "CR", " ")</f>
        <v xml:space="preserve"> </v>
      </c>
      <c r="AQ136" s="22" t="str">
        <f>IF(AND(B136="2000SC", OR(AND(E136='club records'!$J$18, F136&lt;='club records'!$K$18), AND(E136='club records'!$J$19, F136&lt;='club records'!$K$19))), "CR", " ")</f>
        <v xml:space="preserve"> </v>
      </c>
      <c r="AR136" s="22" t="str">
        <f>IF(AND(B136="3000SC", AND(E136='club records'!$J$21, F136&lt;='club records'!$K$21)), "CR", " ")</f>
        <v xml:space="preserve"> </v>
      </c>
      <c r="AS136" s="21" t="str">
        <f>IF(AND(B136="4x100", OR(AND(E136='club records'!$N$1, F136&lt;='club records'!$O$1), AND(E136='club records'!$N$2, F136&lt;='club records'!$O$2), AND(E136='club records'!$N$3, F136&lt;='club records'!$O$3), AND(E136='club records'!$N$4, F136&lt;='club records'!$O$4), AND(E136='club records'!$N$5, F136&lt;='club records'!$O$5))), "CR", " ")</f>
        <v xml:space="preserve"> </v>
      </c>
      <c r="AT136" s="21" t="str">
        <f>IF(AND(B136="4x200", OR(AND(E136='club records'!$N$6, F136&lt;='club records'!$O$6), AND(E136='club records'!$N$7, F136&lt;='club records'!$O$7), AND(E136='club records'!$N$8, F136&lt;='club records'!$O$8), AND(E136='club records'!$N$9, F136&lt;='club records'!$O$9), AND(E136='club records'!$N$10, F136&lt;='club records'!$O$10))), "CR", " ")</f>
        <v xml:space="preserve"> </v>
      </c>
      <c r="AU136" s="21" t="str">
        <f>IF(AND(B136="4x300", OR(AND(E136='club records'!$N$11, F136&lt;='club records'!$O$11), AND(E136='club records'!$N$12, F136&lt;='club records'!$O$12))), "CR", " ")</f>
        <v xml:space="preserve"> </v>
      </c>
      <c r="AV136" s="21" t="str">
        <f>IF(AND(B136="4x400", OR(AND(E136='club records'!$N$13, F136&lt;='club records'!$O$13), AND(E136='club records'!$N$14, F136&lt;='club records'!$O$14), AND(E136='club records'!$N$15, F136&lt;='club records'!$O$15))), "CR", " ")</f>
        <v xml:space="preserve"> </v>
      </c>
      <c r="AW136" s="21" t="str">
        <f>IF(AND(B136="3x800", OR(AND(E136='club records'!$N$16, F136&lt;='club records'!$O$16), AND(E136='club records'!$N$17, F136&lt;='club records'!$O$17), AND(E136='club records'!$N$18, F136&lt;='club records'!$O$18), AND(E136='club records'!$N$19, F136&lt;='club records'!$O$19))), "CR", " ")</f>
        <v xml:space="preserve"> </v>
      </c>
      <c r="AX136" s="21" t="str">
        <f>IF(AND(B136="pentathlon", OR(AND(E136='club records'!$N$21, F136&gt;='club records'!$O$21), AND(E136='club records'!$N$22, F136&gt;='club records'!$O$22), AND(E136='club records'!$N$23, F136&gt;='club records'!$O$23), AND(E136='club records'!$N$24, F136&gt;='club records'!$O$24), AND(E136='club records'!$N$25, F136&gt;='club records'!$O$25))), "CR", " ")</f>
        <v xml:space="preserve"> </v>
      </c>
      <c r="AY136" s="21" t="str">
        <f>IF(AND(B136="heptathlon", OR(AND(E136='club records'!$N$26, F136&gt;='club records'!$O$26), AND(E136='club records'!$N$27, F136&gt;='club records'!$O$27), AND(E136='club records'!$N$28, F136&gt;='club records'!$O$28), )), "CR", " ")</f>
        <v xml:space="preserve"> </v>
      </c>
    </row>
    <row r="137" spans="1:51" ht="15">
      <c r="A137" s="13" t="s">
        <v>43</v>
      </c>
      <c r="B137" s="2" t="s">
        <v>37</v>
      </c>
      <c r="C137" s="2" t="s">
        <v>14</v>
      </c>
      <c r="D137" s="2" t="s">
        <v>24</v>
      </c>
      <c r="E137" s="13" t="s">
        <v>43</v>
      </c>
      <c r="F137" s="14">
        <v>4.3899999999999997</v>
      </c>
      <c r="G137" s="19">
        <v>43715</v>
      </c>
      <c r="H137" s="2" t="s">
        <v>512</v>
      </c>
      <c r="I137" s="2" t="s">
        <v>513</v>
      </c>
      <c r="J137" s="20" t="str">
        <f t="shared" si="7"/>
        <v/>
      </c>
      <c r="K137" s="21" t="str">
        <f>IF(AND(B137=100, OR(AND(E137='club records'!$B$6, F137&lt;='club records'!$C$6), AND(E137='club records'!$B$7, F137&lt;='club records'!$C$7), AND(E137='club records'!$B$8, F137&lt;='club records'!$C$8), AND(E137='club records'!$B$9, F137&lt;='club records'!$C$9), AND(E137='club records'!$B$10, F137&lt;='club records'!$C$10))),"CR"," ")</f>
        <v xml:space="preserve"> </v>
      </c>
      <c r="L137" s="21" t="str">
        <f>IF(AND(B137=200, OR(AND(E137='club records'!$B$11, F137&lt;='club records'!$C$11), AND(E137='club records'!$B$12, F137&lt;='club records'!$C$12), AND(E137='club records'!$B$13, F137&lt;='club records'!$C$13), AND(E137='club records'!$B$14, F137&lt;='club records'!$C$14), AND(E137='club records'!$B$15, F137&lt;='club records'!$C$15))),"CR"," ")</f>
        <v xml:space="preserve"> </v>
      </c>
      <c r="M137" s="21" t="str">
        <f>IF(AND(B137=300, OR(AND(E137='club records'!$B$16, F137&lt;='club records'!$C$16), AND(E137='club records'!$B$17, F137&lt;='club records'!$C$17))),"CR"," ")</f>
        <v xml:space="preserve"> </v>
      </c>
      <c r="N137" s="21" t="str">
        <f>IF(AND(B137=400, OR(AND(E137='club records'!$B$19, F137&lt;='club records'!$C$19), AND(E137='club records'!$B$20, F137&lt;='club records'!$C$20), AND(E137='club records'!$B$21, F137&lt;='club records'!$C$21))),"CR"," ")</f>
        <v xml:space="preserve"> </v>
      </c>
      <c r="O137" s="21" t="str">
        <f>IF(AND(B137=800, OR(AND(E137='club records'!$B$22, F137&lt;='club records'!$C$22), AND(E137='club records'!$B$23, F137&lt;='club records'!$C$23), AND(E137='club records'!$B$24, F137&lt;='club records'!$C$24), AND(E137='club records'!$B$25, F137&lt;='club records'!$C$25), AND(E137='club records'!$B$26, F137&lt;='club records'!$C$26))),"CR"," ")</f>
        <v xml:space="preserve"> </v>
      </c>
      <c r="P137" s="21" t="str">
        <f>IF(AND(B137=1200, AND(E137='club records'!$B$28, F137&lt;='club records'!$C$28)),"CR"," ")</f>
        <v xml:space="preserve"> </v>
      </c>
      <c r="Q137" s="21" t="str">
        <f>IF(AND(B137=1500, OR(AND(E137='club records'!$B$29, F137&lt;='club records'!$C$29), AND(E137='club records'!$B$30, F137&lt;='club records'!$C$30), AND(E137='club records'!$B$31, F137&lt;='club records'!$C$31), AND(E137='club records'!$B$32, F137&lt;='club records'!$C$32), AND(E137='club records'!$B$33, F137&lt;='club records'!$C$33))),"CR"," ")</f>
        <v xml:space="preserve"> </v>
      </c>
      <c r="R137" s="21" t="str">
        <f>IF(AND(B137="1M", AND(E137='club records'!$B$37,F137&lt;='club records'!$C$37)),"CR"," ")</f>
        <v xml:space="preserve"> </v>
      </c>
      <c r="S137" s="21" t="str">
        <f>IF(AND(B137=3000, OR(AND(E137='club records'!$B$39, F137&lt;='club records'!$C$39), AND(E137='club records'!$B$40, F137&lt;='club records'!$C$40), AND(E137='club records'!$B$41, F137&lt;='club records'!$C$41))),"CR"," ")</f>
        <v xml:space="preserve"> </v>
      </c>
      <c r="T137" s="21" t="str">
        <f>IF(AND(B137=5000, OR(AND(E137='club records'!$B$42, F137&lt;='club records'!$C$42), AND(E137='club records'!$B$43, F137&lt;='club records'!$C$43))),"CR"," ")</f>
        <v xml:space="preserve"> </v>
      </c>
      <c r="U137" s="21" t="str">
        <f>IF(AND(B137=10000, OR(AND(E137='club records'!$B$44, F137&lt;='club records'!$C$44), AND(E137='club records'!$B$45, F137&lt;='club records'!$C$45))),"CR"," ")</f>
        <v xml:space="preserve"> </v>
      </c>
      <c r="V137" s="22" t="str">
        <f>IF(AND(B137="high jump", OR(AND(E137='club records'!$F$1, F137&gt;='club records'!$G$1), AND(E137='club records'!$F$2, F137&gt;='club records'!$G$2), AND(E137='club records'!$F$3, F137&gt;='club records'!$G$3),AND(E137='club records'!$F$4, F137&gt;='club records'!$G$4), AND(E137='club records'!$F$5, F137&gt;='club records'!$G$5))), "CR", " ")</f>
        <v xml:space="preserve"> </v>
      </c>
      <c r="W137" s="22" t="str">
        <f>IF(AND(B137="long jump", OR(AND(E137='club records'!$F$6, F137&gt;='club records'!$G$6), AND(E137='club records'!$F$7, F137&gt;='club records'!$G$7), AND(E137='club records'!$F$8, F137&gt;='club records'!$G$8), AND(E137='club records'!$F$9, F137&gt;='club records'!$G$9), AND(E137='club records'!$F$10, F137&gt;='club records'!$G$10))), "CR", " ")</f>
        <v xml:space="preserve"> </v>
      </c>
      <c r="X137" s="22" t="str">
        <f>IF(AND(B137="triple jump", OR(AND(E137='club records'!$F$11, F137&gt;='club records'!$G$11), AND(E137='club records'!$F$12, F137&gt;='club records'!$G$12), AND(E137='club records'!$F$13, F137&gt;='club records'!$G$13), AND(E137='club records'!$F$14, F137&gt;='club records'!$G$14), AND(E137='club records'!$F$15, F137&gt;='club records'!$G$15))), "CR", " ")</f>
        <v xml:space="preserve"> </v>
      </c>
      <c r="Y137" s="22" t="str">
        <f>IF(AND(B137="pole vault", OR(AND(E137='club records'!$F$16, F137&gt;='club records'!$G$16), AND(E137='club records'!$F$17, F137&gt;='club records'!$G$17), AND(E137='club records'!$F$18, F137&gt;='club records'!$G$18), AND(E137='club records'!$F$19, F137&gt;='club records'!$G$19), AND(E137='club records'!$F$20, F137&gt;='club records'!$G$20))), "CR", " ")</f>
        <v xml:space="preserve"> </v>
      </c>
      <c r="Z137" s="22" t="str">
        <f>IF(AND(B137="discus 0.75", AND(E137='club records'!$F$21, F137&gt;='club records'!$G$21)), "CR", " ")</f>
        <v xml:space="preserve"> </v>
      </c>
      <c r="AA137" s="22" t="str">
        <f>IF(AND(B137="discus 1", OR(AND(E137='club records'!$F$22, F137&gt;='club records'!$G$22), AND(E137='club records'!$F$23, F137&gt;='club records'!$G$23), AND(E137='club records'!$F$24, F137&gt;='club records'!$G$24), AND(E137='club records'!$F$25, F137&gt;='club records'!$G$25))), "CR", " ")</f>
        <v xml:space="preserve"> </v>
      </c>
      <c r="AB137" s="22" t="str">
        <f>IF(AND(B137="hammer 3", OR(AND(E137='club records'!$F$26, F137&gt;='club records'!$G$26), AND(E137='club records'!$F$27, F137&gt;='club records'!$G$27), AND(E137='club records'!$F$28, F137&gt;='club records'!$G$28))), "CR", " ")</f>
        <v xml:space="preserve"> </v>
      </c>
      <c r="AC137" s="22" t="str">
        <f>IF(AND(B137="hammer 4", OR(AND(E137='club records'!$F$29, F137&gt;='club records'!$G$29), AND(E137='club records'!$F$30, F137&gt;='club records'!$G$30))), "CR", " ")</f>
        <v xml:space="preserve"> </v>
      </c>
      <c r="AD137" s="22" t="str">
        <f>IF(AND(B137="javelin 400", AND(E137='club records'!$F$31, F137&gt;='club records'!$G$31)), "CR", " ")</f>
        <v xml:space="preserve"> </v>
      </c>
      <c r="AE137" s="22" t="str">
        <f>IF(AND(B137="javelin 500", OR(AND(E137='club records'!$F$32, F137&gt;='club records'!$G$32), AND(E137='club records'!$F$33, F137&gt;='club records'!$G$33))), "CR", " ")</f>
        <v xml:space="preserve"> </v>
      </c>
      <c r="AF137" s="22" t="str">
        <f>IF(AND(B137="javelin 600", OR(AND(E137='club records'!$F$34, F137&gt;='club records'!$G$34), AND(E137='club records'!$F$35, F137&gt;='club records'!$G$35))), "CR", " ")</f>
        <v xml:space="preserve"> </v>
      </c>
      <c r="AG137" s="22" t="str">
        <f>IF(AND(B137="shot 2.72", AND(E137='club records'!$F$36, F137&gt;='club records'!$G$36)), "CR", " ")</f>
        <v xml:space="preserve"> </v>
      </c>
      <c r="AH137" s="22" t="str">
        <f>IF(AND(B137="shot 3", OR(AND(E137='club records'!$F$37, F137&gt;='club records'!$G$37), AND(E137='club records'!$F$38, F137&gt;='club records'!$G$38))), "CR", " ")</f>
        <v xml:space="preserve"> </v>
      </c>
      <c r="AI137" s="22" t="str">
        <f>IF(AND(B137="shot 4", OR(AND(E137='club records'!$F$39, F137&gt;='club records'!$G$39), AND(E137='club records'!$F$40, F137&gt;='club records'!$G$40))), "CR", " ")</f>
        <v xml:space="preserve"> </v>
      </c>
      <c r="AJ137" s="22" t="str">
        <f>IF(AND(B137="70H", AND(E137='club records'!$J$6, F137&lt;='club records'!$K$6)), "CR", " ")</f>
        <v xml:space="preserve"> </v>
      </c>
      <c r="AK137" s="22" t="str">
        <f>IF(AND(B137="75H", AND(E137='club records'!$J$7, F137&lt;='club records'!$K$7)), "CR", " ")</f>
        <v xml:space="preserve"> </v>
      </c>
      <c r="AL137" s="22" t="str">
        <f>IF(AND(B137="80H", AND(E137='club records'!$J$8, F137&lt;='club records'!$K$8)), "CR", " ")</f>
        <v xml:space="preserve"> </v>
      </c>
      <c r="AM137" s="22" t="str">
        <f>IF(AND(B137="100H", OR(AND(E137='club records'!$J$9, F137&lt;='club records'!$K$9), AND(E137='club records'!$J$10, F137&lt;='club records'!$K$10))), "CR", " ")</f>
        <v xml:space="preserve"> </v>
      </c>
      <c r="AN137" s="22" t="str">
        <f>IF(AND(B137="300H", AND(E137='club records'!$J$11, F137&lt;='club records'!$K$11)), "CR", " ")</f>
        <v xml:space="preserve"> </v>
      </c>
      <c r="AO137" s="22" t="str">
        <f>IF(AND(B137="400H", OR(AND(E137='club records'!$J$12, F137&lt;='club records'!$K$12), AND(E137='club records'!$J$13, F137&lt;='club records'!$K$13), AND(E137='club records'!$J$14, F137&lt;='club records'!$K$14))), "CR", " ")</f>
        <v xml:space="preserve"> </v>
      </c>
      <c r="AP137" s="22" t="str">
        <f>IF(AND(B137="1500SC", OR(AND(E137='club records'!$J$15, F137&lt;='club records'!$K$15), AND(E137='club records'!$J$16, F137&lt;='club records'!$K$16))), "CR", " ")</f>
        <v xml:space="preserve"> </v>
      </c>
      <c r="AQ137" s="22" t="str">
        <f>IF(AND(B137="2000SC", OR(AND(E137='club records'!$J$18, F137&lt;='club records'!$K$18), AND(E137='club records'!$J$19, F137&lt;='club records'!$K$19))), "CR", " ")</f>
        <v xml:space="preserve"> </v>
      </c>
      <c r="AR137" s="22" t="str">
        <f>IF(AND(B137="3000SC", AND(E137='club records'!$J$21, F137&lt;='club records'!$K$21)), "CR", " ")</f>
        <v xml:space="preserve"> </v>
      </c>
      <c r="AS137" s="21" t="str">
        <f>IF(AND(B137="4x100", OR(AND(E137='club records'!$N$1, F137&lt;='club records'!$O$1), AND(E137='club records'!$N$2, F137&lt;='club records'!$O$2), AND(E137='club records'!$N$3, F137&lt;='club records'!$O$3), AND(E137='club records'!$N$4, F137&lt;='club records'!$O$4), AND(E137='club records'!$N$5, F137&lt;='club records'!$O$5))), "CR", " ")</f>
        <v xml:space="preserve"> </v>
      </c>
      <c r="AT137" s="21" t="str">
        <f>IF(AND(B137="4x200", OR(AND(E137='club records'!$N$6, F137&lt;='club records'!$O$6), AND(E137='club records'!$N$7, F137&lt;='club records'!$O$7), AND(E137='club records'!$N$8, F137&lt;='club records'!$O$8), AND(E137='club records'!$N$9, F137&lt;='club records'!$O$9), AND(E137='club records'!$N$10, F137&lt;='club records'!$O$10))), "CR", " ")</f>
        <v xml:space="preserve"> </v>
      </c>
      <c r="AU137" s="21" t="str">
        <f>IF(AND(B137="4x300", OR(AND(E137='club records'!$N$11, F137&lt;='club records'!$O$11), AND(E137='club records'!$N$12, F137&lt;='club records'!$O$12))), "CR", " ")</f>
        <v xml:space="preserve"> </v>
      </c>
      <c r="AV137" s="21" t="str">
        <f>IF(AND(B137="4x400", OR(AND(E137='club records'!$N$13, F137&lt;='club records'!$O$13), AND(E137='club records'!$N$14, F137&lt;='club records'!$O$14), AND(E137='club records'!$N$15, F137&lt;='club records'!$O$15))), "CR", " ")</f>
        <v xml:space="preserve"> </v>
      </c>
      <c r="AW137" s="21" t="str">
        <f>IF(AND(B137="3x800", OR(AND(E137='club records'!$N$16, F137&lt;='club records'!$O$16), AND(E137='club records'!$N$17, F137&lt;='club records'!$O$17), AND(E137='club records'!$N$18, F137&lt;='club records'!$O$18), AND(E137='club records'!$N$19, F137&lt;='club records'!$O$19))), "CR", " ")</f>
        <v xml:space="preserve"> </v>
      </c>
      <c r="AX137" s="21" t="str">
        <f>IF(AND(B137="pentathlon", OR(AND(E137='club records'!$N$21, F137&gt;='club records'!$O$21), AND(E137='club records'!$N$22, F137&gt;='club records'!$O$22), AND(E137='club records'!$N$23, F137&gt;='club records'!$O$23), AND(E137='club records'!$N$24, F137&gt;='club records'!$O$24), AND(E137='club records'!$N$25, F137&gt;='club records'!$O$25))), "CR", " ")</f>
        <v xml:space="preserve"> </v>
      </c>
      <c r="AY137" s="21" t="str">
        <f>IF(AND(B137="heptathlon", OR(AND(E137='club records'!$N$26, F137&gt;='club records'!$O$26), AND(E137='club records'!$N$27, F137&gt;='club records'!$O$27), AND(E137='club records'!$N$28, F137&gt;='club records'!$O$28), )), "CR", " ")</f>
        <v xml:space="preserve"> </v>
      </c>
    </row>
    <row r="138" spans="1:51" ht="15">
      <c r="A138" s="13" t="s">
        <v>43</v>
      </c>
      <c r="B138" s="2" t="s">
        <v>37</v>
      </c>
      <c r="C138" s="2" t="s">
        <v>105</v>
      </c>
      <c r="D138" s="2" t="s">
        <v>263</v>
      </c>
      <c r="E138" s="13" t="s">
        <v>43</v>
      </c>
      <c r="F138" s="14">
        <v>4.5199999999999996</v>
      </c>
      <c r="G138" s="19">
        <v>43596</v>
      </c>
      <c r="H138" s="2" t="s">
        <v>297</v>
      </c>
      <c r="I138" s="2" t="s">
        <v>318</v>
      </c>
      <c r="J138" s="20" t="str">
        <f t="shared" si="7"/>
        <v/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1"/>
      <c r="AT138" s="21"/>
      <c r="AU138" s="21"/>
      <c r="AV138" s="21"/>
      <c r="AW138" s="21"/>
      <c r="AX138" s="21"/>
      <c r="AY138" s="21"/>
    </row>
    <row r="139" spans="1:51" ht="15">
      <c r="A139" s="13" t="s">
        <v>43</v>
      </c>
      <c r="B139" s="2" t="s">
        <v>150</v>
      </c>
      <c r="C139" s="2" t="s">
        <v>276</v>
      </c>
      <c r="D139" s="2" t="s">
        <v>277</v>
      </c>
      <c r="E139" s="13" t="s">
        <v>43</v>
      </c>
      <c r="F139" s="14">
        <v>4.03</v>
      </c>
      <c r="G139" s="19">
        <v>43582</v>
      </c>
      <c r="H139" s="2" t="s">
        <v>297</v>
      </c>
      <c r="I139" s="2" t="s">
        <v>304</v>
      </c>
      <c r="J139" s="20" t="str">
        <f t="shared" si="7"/>
        <v/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1"/>
      <c r="AT139" s="21"/>
      <c r="AU139" s="21"/>
      <c r="AV139" s="21"/>
      <c r="AW139" s="21"/>
      <c r="AX139" s="21"/>
      <c r="AY139" s="21"/>
    </row>
    <row r="140" spans="1:51" ht="15">
      <c r="A140" s="13" t="s">
        <v>43</v>
      </c>
      <c r="B140" s="2" t="s">
        <v>150</v>
      </c>
      <c r="C140" s="2" t="s">
        <v>172</v>
      </c>
      <c r="D140" s="2" t="s">
        <v>173</v>
      </c>
      <c r="E140" s="13" t="s">
        <v>43</v>
      </c>
      <c r="F140" s="14">
        <v>4.91</v>
      </c>
      <c r="G140" s="19">
        <v>43639</v>
      </c>
      <c r="H140" s="2" t="s">
        <v>357</v>
      </c>
      <c r="I140" s="2" t="s">
        <v>404</v>
      </c>
      <c r="J140" s="20" t="str">
        <f t="shared" si="7"/>
        <v/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1"/>
      <c r="AT140" s="21"/>
      <c r="AU140" s="21"/>
      <c r="AV140" s="21"/>
      <c r="AW140" s="21"/>
      <c r="AX140" s="21"/>
      <c r="AY140" s="21"/>
    </row>
    <row r="141" spans="1:51" ht="15">
      <c r="A141" s="13" t="s">
        <v>43</v>
      </c>
      <c r="B141" s="2" t="s">
        <v>150</v>
      </c>
      <c r="C141" s="2" t="s">
        <v>126</v>
      </c>
      <c r="D141" s="2" t="s">
        <v>127</v>
      </c>
      <c r="E141" s="13" t="s">
        <v>43</v>
      </c>
      <c r="F141" s="14">
        <v>5.33</v>
      </c>
      <c r="G141" s="19">
        <v>43701</v>
      </c>
      <c r="H141" s="2" t="s">
        <v>297</v>
      </c>
      <c r="I141" s="2" t="s">
        <v>522</v>
      </c>
      <c r="J141" s="20" t="str">
        <f t="shared" si="7"/>
        <v/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1"/>
      <c r="AT141" s="21"/>
      <c r="AU141" s="21"/>
      <c r="AV141" s="21"/>
      <c r="AW141" s="21"/>
      <c r="AX141" s="21"/>
      <c r="AY141" s="21"/>
    </row>
    <row r="142" spans="1:51" ht="15">
      <c r="A142" s="13" t="s">
        <v>43</v>
      </c>
      <c r="B142" s="2" t="s">
        <v>150</v>
      </c>
      <c r="C142" s="2" t="s">
        <v>101</v>
      </c>
      <c r="D142" s="2" t="s">
        <v>94</v>
      </c>
      <c r="E142" s="13" t="s">
        <v>43</v>
      </c>
      <c r="F142" s="14">
        <v>5.44</v>
      </c>
      <c r="G142" s="19">
        <v>43701</v>
      </c>
      <c r="H142" s="2" t="s">
        <v>297</v>
      </c>
      <c r="I142" s="2" t="s">
        <v>522</v>
      </c>
      <c r="J142" s="20" t="str">
        <f t="shared" si="7"/>
        <v/>
      </c>
      <c r="K142" s="21" t="str">
        <f>IF(AND(B142=100, OR(AND(E142='club records'!$B$6, F142&lt;='club records'!$C$6), AND(E142='club records'!$B$7, F142&lt;='club records'!$C$7), AND(E142='club records'!$B$8, F142&lt;='club records'!$C$8), AND(E142='club records'!$B$9, F142&lt;='club records'!$C$9), AND(E142='club records'!$B$10, F142&lt;='club records'!$C$10))),"CR"," ")</f>
        <v xml:space="preserve"> </v>
      </c>
      <c r="L142" s="21" t="str">
        <f>IF(AND(B142=200, OR(AND(E142='club records'!$B$11, F142&lt;='club records'!$C$11), AND(E142='club records'!$B$12, F142&lt;='club records'!$C$12), AND(E142='club records'!$B$13, F142&lt;='club records'!$C$13), AND(E142='club records'!$B$14, F142&lt;='club records'!$C$14), AND(E142='club records'!$B$15, F142&lt;='club records'!$C$15))),"CR"," ")</f>
        <v xml:space="preserve"> </v>
      </c>
      <c r="M142" s="21" t="str">
        <f>IF(AND(B142=300, OR(AND(E142='club records'!$B$16, F142&lt;='club records'!$C$16), AND(E142='club records'!$B$17, F142&lt;='club records'!$C$17))),"CR"," ")</f>
        <v xml:space="preserve"> </v>
      </c>
      <c r="N142" s="21" t="str">
        <f>IF(AND(B142=400, OR(AND(E142='club records'!$B$19, F142&lt;='club records'!$C$19), AND(E142='club records'!$B$20, F142&lt;='club records'!$C$20), AND(E142='club records'!$B$21, F142&lt;='club records'!$C$21))),"CR"," ")</f>
        <v xml:space="preserve"> </v>
      </c>
      <c r="O142" s="21" t="str">
        <f>IF(AND(B142=800, OR(AND(E142='club records'!$B$22, F142&lt;='club records'!$C$22), AND(E142='club records'!$B$23, F142&lt;='club records'!$C$23), AND(E142='club records'!$B$24, F142&lt;='club records'!$C$24), AND(E142='club records'!$B$25, F142&lt;='club records'!$C$25), AND(E142='club records'!$B$26, F142&lt;='club records'!$C$26))),"CR"," ")</f>
        <v xml:space="preserve"> </v>
      </c>
      <c r="P142" s="21" t="str">
        <f>IF(AND(B142=1200, AND(E142='club records'!$B$28, F142&lt;='club records'!$C$28)),"CR"," ")</f>
        <v xml:space="preserve"> </v>
      </c>
      <c r="Q142" s="21" t="str">
        <f>IF(AND(B142=1500, OR(AND(E142='club records'!$B$29, F142&lt;='club records'!$C$29), AND(E142='club records'!$B$30, F142&lt;='club records'!$C$30), AND(E142='club records'!$B$31, F142&lt;='club records'!$C$31), AND(E142='club records'!$B$32, F142&lt;='club records'!$C$32), AND(E142='club records'!$B$33, F142&lt;='club records'!$C$33))),"CR"," ")</f>
        <v xml:space="preserve"> </v>
      </c>
      <c r="R142" s="21" t="str">
        <f>IF(AND(B142="1M", AND(E142='club records'!$B$37,F142&lt;='club records'!$C$37)),"CR"," ")</f>
        <v xml:space="preserve"> </v>
      </c>
      <c r="S142" s="21" t="str">
        <f>IF(AND(B142=3000, OR(AND(E142='club records'!$B$39, F142&lt;='club records'!$C$39), AND(E142='club records'!$B$40, F142&lt;='club records'!$C$40), AND(E142='club records'!$B$41, F142&lt;='club records'!$C$41))),"CR"," ")</f>
        <v xml:space="preserve"> </v>
      </c>
      <c r="T142" s="21" t="str">
        <f>IF(AND(B142=5000, OR(AND(E142='club records'!$B$42, F142&lt;='club records'!$C$42), AND(E142='club records'!$B$43, F142&lt;='club records'!$C$43))),"CR"," ")</f>
        <v xml:space="preserve"> </v>
      </c>
      <c r="U142" s="21" t="str">
        <f>IF(AND(B142=10000, OR(AND(E142='club records'!$B$44, F142&lt;='club records'!$C$44), AND(E142='club records'!$B$45, F142&lt;='club records'!$C$45))),"CR"," ")</f>
        <v xml:space="preserve"> </v>
      </c>
      <c r="V142" s="22" t="str">
        <f>IF(AND(B142="high jump", OR(AND(E142='club records'!$F$1, F142&gt;='club records'!$G$1), AND(E142='club records'!$F$2, F142&gt;='club records'!$G$2), AND(E142='club records'!$F$3, F142&gt;='club records'!$G$3),AND(E142='club records'!$F$4, F142&gt;='club records'!$G$4), AND(E142='club records'!$F$5, F142&gt;='club records'!$G$5))), "CR", " ")</f>
        <v xml:space="preserve"> </v>
      </c>
      <c r="W142" s="22" t="str">
        <f>IF(AND(B142="long jump", OR(AND(E142='club records'!$F$6, F142&gt;='club records'!$G$6), AND(E142='club records'!$F$7, F142&gt;='club records'!$G$7), AND(E142='club records'!$F$8, F142&gt;='club records'!$G$8), AND(E142='club records'!$F$9, F142&gt;='club records'!$G$9), AND(E142='club records'!$F$10, F142&gt;='club records'!$G$10))), "CR", " ")</f>
        <v xml:space="preserve"> </v>
      </c>
      <c r="X142" s="22" t="str">
        <f>IF(AND(B142="triple jump", OR(AND(E142='club records'!$F$11, F142&gt;='club records'!$G$11), AND(E142='club records'!$F$12, F142&gt;='club records'!$G$12), AND(E142='club records'!$F$13, F142&gt;='club records'!$G$13), AND(E142='club records'!$F$14, F142&gt;='club records'!$G$14), AND(E142='club records'!$F$15, F142&gt;='club records'!$G$15))), "CR", " ")</f>
        <v xml:space="preserve"> </v>
      </c>
      <c r="Y142" s="22" t="str">
        <f>IF(AND(B142="pole vault", OR(AND(E142='club records'!$F$16, F142&gt;='club records'!$G$16), AND(E142='club records'!$F$17, F142&gt;='club records'!$G$17), AND(E142='club records'!$F$18, F142&gt;='club records'!$G$18), AND(E142='club records'!$F$19, F142&gt;='club records'!$G$19), AND(E142='club records'!$F$20, F142&gt;='club records'!$G$20))), "CR", " ")</f>
        <v xml:space="preserve"> </v>
      </c>
      <c r="Z142" s="22" t="str">
        <f>IF(AND(B142="discus 0.75", AND(E142='club records'!$F$21, F142&gt;='club records'!$G$21)), "CR", " ")</f>
        <v xml:space="preserve"> </v>
      </c>
      <c r="AA142" s="22" t="str">
        <f>IF(AND(B142="discus 1", OR(AND(E142='club records'!$F$22, F142&gt;='club records'!$G$22), AND(E142='club records'!$F$23, F142&gt;='club records'!$G$23), AND(E142='club records'!$F$24, F142&gt;='club records'!$G$24), AND(E142='club records'!$F$25, F142&gt;='club records'!$G$25))), "CR", " ")</f>
        <v xml:space="preserve"> </v>
      </c>
      <c r="AB142" s="22" t="str">
        <f>IF(AND(B142="hammer 3", OR(AND(E142='club records'!$F$26, F142&gt;='club records'!$G$26), AND(E142='club records'!$F$27, F142&gt;='club records'!$G$27), AND(E142='club records'!$F$28, F142&gt;='club records'!$G$28))), "CR", " ")</f>
        <v xml:space="preserve"> </v>
      </c>
      <c r="AC142" s="22" t="str">
        <f>IF(AND(B142="hammer 4", OR(AND(E142='club records'!$F$29, F142&gt;='club records'!$G$29), AND(E142='club records'!$F$30, F142&gt;='club records'!$G$30))), "CR", " ")</f>
        <v xml:space="preserve"> </v>
      </c>
      <c r="AD142" s="22" t="str">
        <f>IF(AND(B142="javelin 400", AND(E142='club records'!$F$31, F142&gt;='club records'!$G$31)), "CR", " ")</f>
        <v xml:space="preserve"> </v>
      </c>
      <c r="AE142" s="22" t="str">
        <f>IF(AND(B142="javelin 500", OR(AND(E142='club records'!$F$32, F142&gt;='club records'!$G$32), AND(E142='club records'!$F$33, F142&gt;='club records'!$G$33))), "CR", " ")</f>
        <v xml:space="preserve"> </v>
      </c>
      <c r="AF142" s="22" t="str">
        <f>IF(AND(B142="javelin 600", OR(AND(E142='club records'!$F$34, F142&gt;='club records'!$G$34), AND(E142='club records'!$F$35, F142&gt;='club records'!$G$35))), "CR", " ")</f>
        <v xml:space="preserve"> </v>
      </c>
      <c r="AG142" s="22" t="str">
        <f>IF(AND(B142="shot 2.72", AND(E142='club records'!$F$36, F142&gt;='club records'!$G$36)), "CR", " ")</f>
        <v xml:space="preserve"> </v>
      </c>
      <c r="AH142" s="22" t="str">
        <f>IF(AND(B142="shot 3", OR(AND(E142='club records'!$F$37, F142&gt;='club records'!$G$37), AND(E142='club records'!$F$38, F142&gt;='club records'!$G$38))), "CR", " ")</f>
        <v xml:space="preserve"> </v>
      </c>
      <c r="AI142" s="22" t="str">
        <f>IF(AND(B142="shot 4", OR(AND(E142='club records'!$F$39, F142&gt;='club records'!$G$39), AND(E142='club records'!$F$40, F142&gt;='club records'!$G$40))), "CR", " ")</f>
        <v xml:space="preserve"> </v>
      </c>
      <c r="AJ142" s="22" t="str">
        <f>IF(AND(B142="70H", AND(E142='club records'!$J$6, F142&lt;='club records'!$K$6)), "CR", " ")</f>
        <v xml:space="preserve"> </v>
      </c>
      <c r="AK142" s="22" t="str">
        <f>IF(AND(B142="75H", AND(E142='club records'!$J$7, F142&lt;='club records'!$K$7)), "CR", " ")</f>
        <v xml:space="preserve"> </v>
      </c>
      <c r="AL142" s="22" t="str">
        <f>IF(AND(B142="80H", AND(E142='club records'!$J$8, F142&lt;='club records'!$K$8)), "CR", " ")</f>
        <v xml:space="preserve"> </v>
      </c>
      <c r="AM142" s="22" t="str">
        <f>IF(AND(B142="100H", OR(AND(E142='club records'!$J$9, F142&lt;='club records'!$K$9), AND(E142='club records'!$J$10, F142&lt;='club records'!$K$10))), "CR", " ")</f>
        <v xml:space="preserve"> </v>
      </c>
      <c r="AN142" s="22" t="str">
        <f>IF(AND(B142="300H", AND(E142='club records'!$J$11, F142&lt;='club records'!$K$11)), "CR", " ")</f>
        <v xml:space="preserve"> </v>
      </c>
      <c r="AO142" s="22" t="str">
        <f>IF(AND(B142="400H", OR(AND(E142='club records'!$J$12, F142&lt;='club records'!$K$12), AND(E142='club records'!$J$13, F142&lt;='club records'!$K$13), AND(E142='club records'!$J$14, F142&lt;='club records'!$K$14))), "CR", " ")</f>
        <v xml:space="preserve"> </v>
      </c>
      <c r="AP142" s="22" t="str">
        <f>IF(AND(B142="1500SC", OR(AND(E142='club records'!$J$15, F142&lt;='club records'!$K$15), AND(E142='club records'!$J$16, F142&lt;='club records'!$K$16))), "CR", " ")</f>
        <v xml:space="preserve"> </v>
      </c>
      <c r="AQ142" s="22" t="str">
        <f>IF(AND(B142="2000SC", OR(AND(E142='club records'!$J$18, F142&lt;='club records'!$K$18), AND(E142='club records'!$J$19, F142&lt;='club records'!$K$19))), "CR", " ")</f>
        <v xml:space="preserve"> </v>
      </c>
      <c r="AR142" s="22" t="str">
        <f>IF(AND(B142="3000SC", AND(E142='club records'!$J$21, F142&lt;='club records'!$K$21)), "CR", " ")</f>
        <v xml:space="preserve"> </v>
      </c>
      <c r="AS142" s="21" t="str">
        <f>IF(AND(B142="4x100", OR(AND(E142='club records'!$N$1, F142&lt;='club records'!$O$1), AND(E142='club records'!$N$2, F142&lt;='club records'!$O$2), AND(E142='club records'!$N$3, F142&lt;='club records'!$O$3), AND(E142='club records'!$N$4, F142&lt;='club records'!$O$4), AND(E142='club records'!$N$5, F142&lt;='club records'!$O$5))), "CR", " ")</f>
        <v xml:space="preserve"> </v>
      </c>
      <c r="AT142" s="21" t="str">
        <f>IF(AND(B142="4x200", OR(AND(E142='club records'!$N$6, F142&lt;='club records'!$O$6), AND(E142='club records'!$N$7, F142&lt;='club records'!$O$7), AND(E142='club records'!$N$8, F142&lt;='club records'!$O$8), AND(E142='club records'!$N$9, F142&lt;='club records'!$O$9), AND(E142='club records'!$N$10, F142&lt;='club records'!$O$10))), "CR", " ")</f>
        <v xml:space="preserve"> </v>
      </c>
      <c r="AU142" s="21" t="str">
        <f>IF(AND(B142="4x300", OR(AND(E142='club records'!$N$11, F142&lt;='club records'!$O$11), AND(E142='club records'!$N$12, F142&lt;='club records'!$O$12))), "CR", " ")</f>
        <v xml:space="preserve"> </v>
      </c>
      <c r="AV142" s="21" t="str">
        <f>IF(AND(B142="4x400", OR(AND(E142='club records'!$N$13, F142&lt;='club records'!$O$13), AND(E142='club records'!$N$14, F142&lt;='club records'!$O$14), AND(E142='club records'!$N$15, F142&lt;='club records'!$O$15))), "CR", " ")</f>
        <v xml:space="preserve"> </v>
      </c>
      <c r="AW142" s="21" t="str">
        <f>IF(AND(B142="3x800", OR(AND(E142='club records'!$N$16, F142&lt;='club records'!$O$16), AND(E142='club records'!$N$17, F142&lt;='club records'!$O$17), AND(E142='club records'!$N$18, F142&lt;='club records'!$O$18), AND(E142='club records'!$N$19, F142&lt;='club records'!$O$19))), "CR", " ")</f>
        <v xml:space="preserve"> </v>
      </c>
      <c r="AX142" s="21" t="str">
        <f>IF(AND(B142="pentathlon", OR(AND(E142='club records'!$N$21, F142&gt;='club records'!$O$21), AND(E142='club records'!$N$22, F142&gt;='club records'!$O$22), AND(E142='club records'!$N$23, F142&gt;='club records'!$O$23), AND(E142='club records'!$N$24, F142&gt;='club records'!$O$24), AND(E142='club records'!$N$25, F142&gt;='club records'!$O$25))), "CR", " ")</f>
        <v xml:space="preserve"> </v>
      </c>
      <c r="AY142" s="21" t="str">
        <f>IF(AND(B142="heptathlon", OR(AND(E142='club records'!$N$26, F142&gt;='club records'!$O$26), AND(E142='club records'!$N$27, F142&gt;='club records'!$O$27), AND(E142='club records'!$N$28, F142&gt;='club records'!$O$28), )), "CR", " ")</f>
        <v xml:space="preserve"> </v>
      </c>
    </row>
    <row r="143" spans="1:51" ht="15">
      <c r="A143" s="13" t="s">
        <v>43</v>
      </c>
      <c r="B143" s="2" t="s">
        <v>150</v>
      </c>
      <c r="C143" s="2" t="s">
        <v>174</v>
      </c>
      <c r="D143" s="2" t="s">
        <v>175</v>
      </c>
      <c r="E143" s="13" t="s">
        <v>43</v>
      </c>
      <c r="F143" s="14">
        <v>7.18</v>
      </c>
      <c r="G143" s="19">
        <v>43632</v>
      </c>
      <c r="H143" s="2" t="s">
        <v>357</v>
      </c>
      <c r="I143" s="2" t="s">
        <v>389</v>
      </c>
      <c r="J143" s="20" t="str">
        <f t="shared" si="7"/>
        <v/>
      </c>
      <c r="K143" s="21" t="str">
        <f>IF(AND(B143=100, OR(AND(E143='club records'!$B$6, F143&lt;='club records'!$C$6), AND(E143='club records'!$B$7, F143&lt;='club records'!$C$7), AND(E143='club records'!$B$8, F143&lt;='club records'!$C$8), AND(E143='club records'!$B$9, F143&lt;='club records'!$C$9), AND(E143='club records'!$B$10, F143&lt;='club records'!$C$10))),"CR"," ")</f>
        <v xml:space="preserve"> </v>
      </c>
      <c r="L143" s="21" t="str">
        <f>IF(AND(B143=200, OR(AND(E143='club records'!$B$11, F143&lt;='club records'!$C$11), AND(E143='club records'!$B$12, F143&lt;='club records'!$C$12), AND(E143='club records'!$B$13, F143&lt;='club records'!$C$13), AND(E143='club records'!$B$14, F143&lt;='club records'!$C$14), AND(E143='club records'!$B$15, F143&lt;='club records'!$C$15))),"CR"," ")</f>
        <v xml:space="preserve"> </v>
      </c>
      <c r="M143" s="21" t="str">
        <f>IF(AND(B143=300, OR(AND(E143='club records'!$B$16, F143&lt;='club records'!$C$16), AND(E143='club records'!$B$17, F143&lt;='club records'!$C$17))),"CR"," ")</f>
        <v xml:space="preserve"> </v>
      </c>
      <c r="N143" s="21" t="str">
        <f>IF(AND(B143=400, OR(AND(E143='club records'!$B$19, F143&lt;='club records'!$C$19), AND(E143='club records'!$B$20, F143&lt;='club records'!$C$20), AND(E143='club records'!$B$21, F143&lt;='club records'!$C$21))),"CR"," ")</f>
        <v xml:space="preserve"> </v>
      </c>
      <c r="O143" s="21" t="str">
        <f>IF(AND(B143=800, OR(AND(E143='club records'!$B$22, F143&lt;='club records'!$C$22), AND(E143='club records'!$B$23, F143&lt;='club records'!$C$23), AND(E143='club records'!$B$24, F143&lt;='club records'!$C$24), AND(E143='club records'!$B$25, F143&lt;='club records'!$C$25), AND(E143='club records'!$B$26, F143&lt;='club records'!$C$26))),"CR"," ")</f>
        <v xml:space="preserve"> </v>
      </c>
      <c r="P143" s="21" t="str">
        <f>IF(AND(B143=1200, AND(E143='club records'!$B$28, F143&lt;='club records'!$C$28)),"CR"," ")</f>
        <v xml:space="preserve"> </v>
      </c>
      <c r="Q143" s="21" t="str">
        <f>IF(AND(B143=1500, OR(AND(E143='club records'!$B$29, F143&lt;='club records'!$C$29), AND(E143='club records'!$B$30, F143&lt;='club records'!$C$30), AND(E143='club records'!$B$31, F143&lt;='club records'!$C$31), AND(E143='club records'!$B$32, F143&lt;='club records'!$C$32), AND(E143='club records'!$B$33, F143&lt;='club records'!$C$33))),"CR"," ")</f>
        <v xml:space="preserve"> </v>
      </c>
      <c r="R143" s="21" t="str">
        <f>IF(AND(B143="1M", AND(E143='club records'!$B$37,F143&lt;='club records'!$C$37)),"CR"," ")</f>
        <v xml:space="preserve"> </v>
      </c>
      <c r="S143" s="21" t="str">
        <f>IF(AND(B143=3000, OR(AND(E143='club records'!$B$39, F143&lt;='club records'!$C$39), AND(E143='club records'!$B$40, F143&lt;='club records'!$C$40), AND(E143='club records'!$B$41, F143&lt;='club records'!$C$41))),"CR"," ")</f>
        <v xml:space="preserve"> </v>
      </c>
      <c r="T143" s="21" t="str">
        <f>IF(AND(B143=5000, OR(AND(E143='club records'!$B$42, F143&lt;='club records'!$C$42), AND(E143='club records'!$B$43, F143&lt;='club records'!$C$43))),"CR"," ")</f>
        <v xml:space="preserve"> </v>
      </c>
      <c r="U143" s="21" t="str">
        <f>IF(AND(B143=10000, OR(AND(E143='club records'!$B$44, F143&lt;='club records'!$C$44), AND(E143='club records'!$B$45, F143&lt;='club records'!$C$45))),"CR"," ")</f>
        <v xml:space="preserve"> </v>
      </c>
      <c r="V143" s="22" t="str">
        <f>IF(AND(B143="high jump", OR(AND(E143='club records'!$F$1, F143&gt;='club records'!$G$1), AND(E143='club records'!$F$2, F143&gt;='club records'!$G$2), AND(E143='club records'!$F$3, F143&gt;='club records'!$G$3),AND(E143='club records'!$F$4, F143&gt;='club records'!$G$4), AND(E143='club records'!$F$5, F143&gt;='club records'!$G$5))), "CR", " ")</f>
        <v xml:space="preserve"> </v>
      </c>
      <c r="W143" s="22" t="str">
        <f>IF(AND(B143="long jump", OR(AND(E143='club records'!$F$6, F143&gt;='club records'!$G$6), AND(E143='club records'!$F$7, F143&gt;='club records'!$G$7), AND(E143='club records'!$F$8, F143&gt;='club records'!$G$8), AND(E143='club records'!$F$9, F143&gt;='club records'!$G$9), AND(E143='club records'!$F$10, F143&gt;='club records'!$G$10))), "CR", " ")</f>
        <v xml:space="preserve"> </v>
      </c>
      <c r="X143" s="22" t="str">
        <f>IF(AND(B143="triple jump", OR(AND(E143='club records'!$F$11, F143&gt;='club records'!$G$11), AND(E143='club records'!$F$12, F143&gt;='club records'!$G$12), AND(E143='club records'!$F$13, F143&gt;='club records'!$G$13), AND(E143='club records'!$F$14, F143&gt;='club records'!$G$14), AND(E143='club records'!$F$15, F143&gt;='club records'!$G$15))), "CR", " ")</f>
        <v xml:space="preserve"> </v>
      </c>
      <c r="Y143" s="22" t="str">
        <f>IF(AND(B143="pole vault", OR(AND(E143='club records'!$F$16, F143&gt;='club records'!$G$16), AND(E143='club records'!$F$17, F143&gt;='club records'!$G$17), AND(E143='club records'!$F$18, F143&gt;='club records'!$G$18), AND(E143='club records'!$F$19, F143&gt;='club records'!$G$19), AND(E143='club records'!$F$20, F143&gt;='club records'!$G$20))), "CR", " ")</f>
        <v xml:space="preserve"> </v>
      </c>
      <c r="Z143" s="22" t="str">
        <f>IF(AND(B143="discus 0.75", AND(E143='club records'!$F$21, F143&gt;='club records'!$G$21)), "CR", " ")</f>
        <v xml:space="preserve"> </v>
      </c>
      <c r="AA143" s="22" t="str">
        <f>IF(AND(B143="discus 1", OR(AND(E143='club records'!$F$22, F143&gt;='club records'!$G$22), AND(E143='club records'!$F$23, F143&gt;='club records'!$G$23), AND(E143='club records'!$F$24, F143&gt;='club records'!$G$24), AND(E143='club records'!$F$25, F143&gt;='club records'!$G$25))), "CR", " ")</f>
        <v xml:space="preserve"> </v>
      </c>
      <c r="AB143" s="22" t="str">
        <f>IF(AND(B143="hammer 3", OR(AND(E143='club records'!$F$26, F143&gt;='club records'!$G$26), AND(E143='club records'!$F$27, F143&gt;='club records'!$G$27), AND(E143='club records'!$F$28, F143&gt;='club records'!$G$28))), "CR", " ")</f>
        <v xml:space="preserve"> </v>
      </c>
      <c r="AC143" s="22" t="str">
        <f>IF(AND(B143="hammer 4", OR(AND(E143='club records'!$F$29, F143&gt;='club records'!$G$29), AND(E143='club records'!$F$30, F143&gt;='club records'!$G$30))), "CR", " ")</f>
        <v xml:space="preserve"> </v>
      </c>
      <c r="AD143" s="22" t="str">
        <f>IF(AND(B143="javelin 400", AND(E143='club records'!$F$31, F143&gt;='club records'!$G$31)), "CR", " ")</f>
        <v xml:space="preserve"> </v>
      </c>
      <c r="AE143" s="22" t="str">
        <f>IF(AND(B143="javelin 500", OR(AND(E143='club records'!$F$32, F143&gt;='club records'!$G$32), AND(E143='club records'!$F$33, F143&gt;='club records'!$G$33))), "CR", " ")</f>
        <v xml:space="preserve"> </v>
      </c>
      <c r="AF143" s="22" t="str">
        <f>IF(AND(B143="javelin 600", OR(AND(E143='club records'!$F$34, F143&gt;='club records'!$G$34), AND(E143='club records'!$F$35, F143&gt;='club records'!$G$35))), "CR", " ")</f>
        <v xml:space="preserve"> </v>
      </c>
      <c r="AG143" s="22" t="str">
        <f>IF(AND(B143="shot 2.72", AND(E143='club records'!$F$36, F143&gt;='club records'!$G$36)), "CR", " ")</f>
        <v xml:space="preserve"> </v>
      </c>
      <c r="AH143" s="22" t="str">
        <f>IF(AND(B143="shot 3", OR(AND(E143='club records'!$F$37, F143&gt;='club records'!$G$37), AND(E143='club records'!$F$38, F143&gt;='club records'!$G$38))), "CR", " ")</f>
        <v xml:space="preserve"> </v>
      </c>
      <c r="AI143" s="22" t="str">
        <f>IF(AND(B143="shot 4", OR(AND(E143='club records'!$F$39, F143&gt;='club records'!$G$39), AND(E143='club records'!$F$40, F143&gt;='club records'!$G$40))), "CR", " ")</f>
        <v xml:space="preserve"> </v>
      </c>
      <c r="AJ143" s="22" t="str">
        <f>IF(AND(B143="70H", AND(E143='club records'!$J$6, F143&lt;='club records'!$K$6)), "CR", " ")</f>
        <v xml:space="preserve"> </v>
      </c>
      <c r="AK143" s="22" t="str">
        <f>IF(AND(B143="75H", AND(E143='club records'!$J$7, F143&lt;='club records'!$K$7)), "CR", " ")</f>
        <v xml:space="preserve"> </v>
      </c>
      <c r="AL143" s="22" t="str">
        <f>IF(AND(B143="80H", AND(E143='club records'!$J$8, F143&lt;='club records'!$K$8)), "CR", " ")</f>
        <v xml:space="preserve"> </v>
      </c>
      <c r="AM143" s="22" t="str">
        <f>IF(AND(B143="100H", OR(AND(E143='club records'!$J$9, F143&lt;='club records'!$K$9), AND(E143='club records'!$J$10, F143&lt;='club records'!$K$10))), "CR", " ")</f>
        <v xml:space="preserve"> </v>
      </c>
      <c r="AN143" s="22" t="str">
        <f>IF(AND(B143="300H", AND(E143='club records'!$J$11, F143&lt;='club records'!$K$11)), "CR", " ")</f>
        <v xml:space="preserve"> </v>
      </c>
      <c r="AO143" s="22" t="str">
        <f>IF(AND(B143="400H", OR(AND(E143='club records'!$J$12, F143&lt;='club records'!$K$12), AND(E143='club records'!$J$13, F143&lt;='club records'!$K$13), AND(E143='club records'!$J$14, F143&lt;='club records'!$K$14))), "CR", " ")</f>
        <v xml:space="preserve"> </v>
      </c>
      <c r="AP143" s="22" t="str">
        <f>IF(AND(B143="1500SC", OR(AND(E143='club records'!$J$15, F143&lt;='club records'!$K$15), AND(E143='club records'!$J$16, F143&lt;='club records'!$K$16))), "CR", " ")</f>
        <v xml:space="preserve"> </v>
      </c>
      <c r="AQ143" s="22" t="str">
        <f>IF(AND(B143="2000SC", OR(AND(E143='club records'!$J$18, F143&lt;='club records'!$K$18), AND(E143='club records'!$J$19, F143&lt;='club records'!$K$19))), "CR", " ")</f>
        <v xml:space="preserve"> </v>
      </c>
      <c r="AR143" s="22" t="str">
        <f>IF(AND(B143="3000SC", AND(E143='club records'!$J$21, F143&lt;='club records'!$K$21)), "CR", " ")</f>
        <v xml:space="preserve"> </v>
      </c>
      <c r="AS143" s="21" t="str">
        <f>IF(AND(B143="4x100", OR(AND(E143='club records'!$N$1, F143&lt;='club records'!$O$1), AND(E143='club records'!$N$2, F143&lt;='club records'!$O$2), AND(E143='club records'!$N$3, F143&lt;='club records'!$O$3), AND(E143='club records'!$N$4, F143&lt;='club records'!$O$4), AND(E143='club records'!$N$5, F143&lt;='club records'!$O$5))), "CR", " ")</f>
        <v xml:space="preserve"> </v>
      </c>
      <c r="AT143" s="21" t="str">
        <f>IF(AND(B143="4x200", OR(AND(E143='club records'!$N$6, F143&lt;='club records'!$O$6), AND(E143='club records'!$N$7, F143&lt;='club records'!$O$7), AND(E143='club records'!$N$8, F143&lt;='club records'!$O$8), AND(E143='club records'!$N$9, F143&lt;='club records'!$O$9), AND(E143='club records'!$N$10, F143&lt;='club records'!$O$10))), "CR", " ")</f>
        <v xml:space="preserve"> </v>
      </c>
      <c r="AU143" s="21" t="str">
        <f>IF(AND(B143="4x300", OR(AND(E143='club records'!$N$11, F143&lt;='club records'!$O$11), AND(E143='club records'!$N$12, F143&lt;='club records'!$O$12))), "CR", " ")</f>
        <v xml:space="preserve"> </v>
      </c>
      <c r="AV143" s="21" t="str">
        <f>IF(AND(B143="4x400", OR(AND(E143='club records'!$N$13, F143&lt;='club records'!$O$13), AND(E143='club records'!$N$14, F143&lt;='club records'!$O$14), AND(E143='club records'!$N$15, F143&lt;='club records'!$O$15))), "CR", " ")</f>
        <v xml:space="preserve"> </v>
      </c>
      <c r="AW143" s="21" t="str">
        <f>IF(AND(B143="3x800", OR(AND(E143='club records'!$N$16, F143&lt;='club records'!$O$16), AND(E143='club records'!$N$17, F143&lt;='club records'!$O$17), AND(E143='club records'!$N$18, F143&lt;='club records'!$O$18), AND(E143='club records'!$N$19, F143&lt;='club records'!$O$19))), "CR", " ")</f>
        <v xml:space="preserve"> </v>
      </c>
      <c r="AX143" s="21" t="str">
        <f>IF(AND(B143="pentathlon", OR(AND(E143='club records'!$N$21, F143&gt;='club records'!$O$21), AND(E143='club records'!$N$22, F143&gt;='club records'!$O$22), AND(E143='club records'!$N$23, F143&gt;='club records'!$O$23), AND(E143='club records'!$N$24, F143&gt;='club records'!$O$24), AND(E143='club records'!$N$25, F143&gt;='club records'!$O$25))), "CR", " ")</f>
        <v xml:space="preserve"> </v>
      </c>
      <c r="AY143" s="21" t="str">
        <f>IF(AND(B143="heptathlon", OR(AND(E143='club records'!$N$26, F143&gt;='club records'!$O$26), AND(E143='club records'!$N$27, F143&gt;='club records'!$O$27), AND(E143='club records'!$N$28, F143&gt;='club records'!$O$28), )), "CR", " ")</f>
        <v xml:space="preserve"> </v>
      </c>
    </row>
    <row r="144" spans="1:51" ht="15">
      <c r="A144" s="13" t="s">
        <v>43</v>
      </c>
      <c r="B144" s="22"/>
      <c r="C144" s="22"/>
      <c r="D144" s="22"/>
      <c r="E144" s="30"/>
      <c r="F144" s="33"/>
      <c r="G144" s="32"/>
      <c r="H144" s="22"/>
      <c r="I144" s="22"/>
      <c r="J144" s="20" t="str">
        <f t="shared" si="7"/>
        <v/>
      </c>
      <c r="K144" s="21" t="str">
        <f>IF(AND(B144=100, OR(AND(E144='club records'!$B$6, F144&lt;='club records'!$C$6), AND(E144='club records'!$B$7, F144&lt;='club records'!$C$7), AND(E144='club records'!$B$8, F144&lt;='club records'!$C$8), AND(E144='club records'!$B$9, F144&lt;='club records'!$C$9), AND(E144='club records'!$B$10, F144&lt;='club records'!$C$10))),"CR"," ")</f>
        <v xml:space="preserve"> </v>
      </c>
      <c r="L144" s="21" t="str">
        <f>IF(AND(B144=200, OR(AND(E144='club records'!$B$11, F144&lt;='club records'!$C$11), AND(E144='club records'!$B$12, F144&lt;='club records'!$C$12), AND(E144='club records'!$B$13, F144&lt;='club records'!$C$13), AND(E144='club records'!$B$14, F144&lt;='club records'!$C$14), AND(E144='club records'!$B$15, F144&lt;='club records'!$C$15))),"CR"," ")</f>
        <v xml:space="preserve"> </v>
      </c>
      <c r="M144" s="21" t="str">
        <f>IF(AND(B144=300, OR(AND(E144='club records'!$B$16, F144&lt;='club records'!$C$16), AND(E144='club records'!$B$17, F144&lt;='club records'!$C$17))),"CR"," ")</f>
        <v xml:space="preserve"> </v>
      </c>
      <c r="N144" s="21" t="str">
        <f>IF(AND(B144=400, OR(AND(E144='club records'!$B$19, F144&lt;='club records'!$C$19), AND(E144='club records'!$B$20, F144&lt;='club records'!$C$20), AND(E144='club records'!$B$21, F144&lt;='club records'!$C$21))),"CR"," ")</f>
        <v xml:space="preserve"> </v>
      </c>
      <c r="O144" s="21" t="str">
        <f>IF(AND(B144=800, OR(AND(E144='club records'!$B$22, F144&lt;='club records'!$C$22), AND(E144='club records'!$B$23, F144&lt;='club records'!$C$23), AND(E144='club records'!$B$24, F144&lt;='club records'!$C$24), AND(E144='club records'!$B$25, F144&lt;='club records'!$C$25), AND(E144='club records'!$B$26, F144&lt;='club records'!$C$26))),"CR"," ")</f>
        <v xml:space="preserve"> </v>
      </c>
      <c r="P144" s="21" t="str">
        <f>IF(AND(B144=1200, AND(E144='club records'!$B$28, F144&lt;='club records'!$C$28)),"CR"," ")</f>
        <v xml:space="preserve"> </v>
      </c>
      <c r="Q144" s="21" t="str">
        <f>IF(AND(B144=1500, OR(AND(E144='club records'!$B$29, F144&lt;='club records'!$C$29), AND(E144='club records'!$B$30, F144&lt;='club records'!$C$30), AND(E144='club records'!$B$31, F144&lt;='club records'!$C$31), AND(E144='club records'!$B$32, F144&lt;='club records'!$C$32), AND(E144='club records'!$B$33, F144&lt;='club records'!$C$33))),"CR"," ")</f>
        <v xml:space="preserve"> </v>
      </c>
      <c r="R144" s="21" t="str">
        <f>IF(AND(B144="1M", AND(E144='club records'!$B$37,F144&lt;='club records'!$C$37)),"CR"," ")</f>
        <v xml:space="preserve"> </v>
      </c>
      <c r="S144" s="21" t="str">
        <f>IF(AND(B144=3000, OR(AND(E144='club records'!$B$39, F144&lt;='club records'!$C$39), AND(E144='club records'!$B$40, F144&lt;='club records'!$C$40), AND(E144='club records'!$B$41, F144&lt;='club records'!$C$41))),"CR"," ")</f>
        <v xml:space="preserve"> </v>
      </c>
      <c r="T144" s="21" t="str">
        <f>IF(AND(B144=5000, OR(AND(E144='club records'!$B$42, F144&lt;='club records'!$C$42), AND(E144='club records'!$B$43, F144&lt;='club records'!$C$43))),"CR"," ")</f>
        <v xml:space="preserve"> </v>
      </c>
      <c r="U144" s="21" t="str">
        <f>IF(AND(B144=10000, OR(AND(E144='club records'!$B$44, F144&lt;='club records'!$C$44), AND(E144='club records'!$B$45, F144&lt;='club records'!$C$45))),"CR"," ")</f>
        <v xml:space="preserve"> </v>
      </c>
      <c r="V144" s="22" t="str">
        <f>IF(AND(B144="high jump", OR(AND(E144='club records'!$F$1, F144&gt;='club records'!$G$1), AND(E144='club records'!$F$2, F144&gt;='club records'!$G$2), AND(E144='club records'!$F$3, F144&gt;='club records'!$G$3),AND(E144='club records'!$F$4, F144&gt;='club records'!$G$4), AND(E144='club records'!$F$5, F144&gt;='club records'!$G$5))), "CR", " ")</f>
        <v xml:space="preserve"> </v>
      </c>
      <c r="W144" s="22" t="str">
        <f>IF(AND(B144="long jump", OR(AND(E144='club records'!$F$6, F144&gt;='club records'!$G$6), AND(E144='club records'!$F$7, F144&gt;='club records'!$G$7), AND(E144='club records'!$F$8, F144&gt;='club records'!$G$8), AND(E144='club records'!$F$9, F144&gt;='club records'!$G$9), AND(E144='club records'!$F$10, F144&gt;='club records'!$G$10))), "CR", " ")</f>
        <v xml:space="preserve"> </v>
      </c>
      <c r="X144" s="22" t="str">
        <f>IF(AND(B144="triple jump", OR(AND(E144='club records'!$F$11, F144&gt;='club records'!$G$11), AND(E144='club records'!$F$12, F144&gt;='club records'!$G$12), AND(E144='club records'!$F$13, F144&gt;='club records'!$G$13), AND(E144='club records'!$F$14, F144&gt;='club records'!$G$14), AND(E144='club records'!$F$15, F144&gt;='club records'!$G$15))), "CR", " ")</f>
        <v xml:space="preserve"> </v>
      </c>
      <c r="Y144" s="22" t="str">
        <f>IF(AND(B144="pole vault", OR(AND(E144='club records'!$F$16, F144&gt;='club records'!$G$16), AND(E144='club records'!$F$17, F144&gt;='club records'!$G$17), AND(E144='club records'!$F$18, F144&gt;='club records'!$G$18), AND(E144='club records'!$F$19, F144&gt;='club records'!$G$19), AND(E144='club records'!$F$20, F144&gt;='club records'!$G$20))), "CR", " ")</f>
        <v xml:space="preserve"> </v>
      </c>
      <c r="Z144" s="22" t="str">
        <f>IF(AND(B144="discus 0.75", AND(E144='club records'!$F$21, F144&gt;='club records'!$G$21)), "CR", " ")</f>
        <v xml:space="preserve"> </v>
      </c>
      <c r="AA144" s="22" t="str">
        <f>IF(AND(B144="discus 1", OR(AND(E144='club records'!$F$22, F144&gt;='club records'!$G$22), AND(E144='club records'!$F$23, F144&gt;='club records'!$G$23), AND(E144='club records'!$F$24, F144&gt;='club records'!$G$24), AND(E144='club records'!$F$25, F144&gt;='club records'!$G$25))), "CR", " ")</f>
        <v xml:space="preserve"> </v>
      </c>
      <c r="AB144" s="22" t="str">
        <f>IF(AND(B144="hammer 3", OR(AND(E144='club records'!$F$26, F144&gt;='club records'!$G$26), AND(E144='club records'!$F$27, F144&gt;='club records'!$G$27), AND(E144='club records'!$F$28, F144&gt;='club records'!$G$28))), "CR", " ")</f>
        <v xml:space="preserve"> </v>
      </c>
      <c r="AC144" s="22" t="str">
        <f>IF(AND(B144="hammer 4", OR(AND(E144='club records'!$F$29, F144&gt;='club records'!$G$29), AND(E144='club records'!$F$30, F144&gt;='club records'!$G$30))), "CR", " ")</f>
        <v xml:space="preserve"> </v>
      </c>
      <c r="AD144" s="22" t="str">
        <f>IF(AND(B144="javelin 400", AND(E144='club records'!$F$31, F144&gt;='club records'!$G$31)), "CR", " ")</f>
        <v xml:space="preserve"> </v>
      </c>
      <c r="AE144" s="22" t="str">
        <f>IF(AND(B144="javelin 500", OR(AND(E144='club records'!$F$32, F144&gt;='club records'!$G$32), AND(E144='club records'!$F$33, F144&gt;='club records'!$G$33))), "CR", " ")</f>
        <v xml:space="preserve"> </v>
      </c>
      <c r="AF144" s="22" t="str">
        <f>IF(AND(B144="javelin 600", OR(AND(E144='club records'!$F$34, F144&gt;='club records'!$G$34), AND(E144='club records'!$F$35, F144&gt;='club records'!$G$35))), "CR", " ")</f>
        <v xml:space="preserve"> </v>
      </c>
      <c r="AG144" s="22" t="str">
        <f>IF(AND(B144="shot 2.72", AND(E144='club records'!$F$36, F144&gt;='club records'!$G$36)), "CR", " ")</f>
        <v xml:space="preserve"> </v>
      </c>
      <c r="AH144" s="22" t="str">
        <f>IF(AND(B144="shot 3", OR(AND(E144='club records'!$F$37, F144&gt;='club records'!$G$37), AND(E144='club records'!$F$38, F144&gt;='club records'!$G$38))), "CR", " ")</f>
        <v xml:space="preserve"> </v>
      </c>
      <c r="AI144" s="22" t="str">
        <f>IF(AND(B144="shot 4", OR(AND(E144='club records'!$F$39, F144&gt;='club records'!$G$39), AND(E144='club records'!$F$40, F144&gt;='club records'!$G$40))), "CR", " ")</f>
        <v xml:space="preserve"> </v>
      </c>
      <c r="AJ144" s="22" t="str">
        <f>IF(AND(B144="70H", AND(E144='club records'!$J$6, F144&lt;='club records'!$K$6)), "CR", " ")</f>
        <v xml:space="preserve"> </v>
      </c>
      <c r="AK144" s="22" t="str">
        <f>IF(AND(B144="75H", AND(E144='club records'!$J$7, F144&lt;='club records'!$K$7)), "CR", " ")</f>
        <v xml:space="preserve"> </v>
      </c>
      <c r="AL144" s="22" t="str">
        <f>IF(AND(B144="80H", AND(E144='club records'!$J$8, F144&lt;='club records'!$K$8)), "CR", " ")</f>
        <v xml:space="preserve"> </v>
      </c>
      <c r="AM144" s="22" t="str">
        <f>IF(AND(B144="100H", OR(AND(E144='club records'!$J$9, F144&lt;='club records'!$K$9), AND(E144='club records'!$J$10, F144&lt;='club records'!$K$10))), "CR", " ")</f>
        <v xml:space="preserve"> </v>
      </c>
      <c r="AN144" s="22" t="str">
        <f>IF(AND(B144="300H", AND(E144='club records'!$J$11, F144&lt;='club records'!$K$11)), "CR", " ")</f>
        <v xml:space="preserve"> </v>
      </c>
      <c r="AO144" s="22" t="str">
        <f>IF(AND(B144="400H", OR(AND(E144='club records'!$J$12, F144&lt;='club records'!$K$12), AND(E144='club records'!$J$13, F144&lt;='club records'!$K$13), AND(E144='club records'!$J$14, F144&lt;='club records'!$K$14))), "CR", " ")</f>
        <v xml:space="preserve"> </v>
      </c>
      <c r="AP144" s="22" t="str">
        <f>IF(AND(B144="1500SC", OR(AND(E144='club records'!$J$15, F144&lt;='club records'!$K$15), AND(E144='club records'!$J$16, F144&lt;='club records'!$K$16))), "CR", " ")</f>
        <v xml:space="preserve"> </v>
      </c>
      <c r="AQ144" s="22" t="str">
        <f>IF(AND(B144="2000SC", OR(AND(E144='club records'!$J$18, F144&lt;='club records'!$K$18), AND(E144='club records'!$J$19, F144&lt;='club records'!$K$19))), "CR", " ")</f>
        <v xml:space="preserve"> </v>
      </c>
      <c r="AR144" s="22" t="str">
        <f>IF(AND(B144="3000SC", AND(E144='club records'!$J$21, F144&lt;='club records'!$K$21)), "CR", " ")</f>
        <v xml:space="preserve"> </v>
      </c>
      <c r="AS144" s="21" t="str">
        <f>IF(AND(B144="4x100", OR(AND(E144='club records'!$N$1, F144&lt;='club records'!$O$1), AND(E144='club records'!$N$2, F144&lt;='club records'!$O$2), AND(E144='club records'!$N$3, F144&lt;='club records'!$O$3), AND(E144='club records'!$N$4, F144&lt;='club records'!$O$4), AND(E144='club records'!$N$5, F144&lt;='club records'!$O$5))), "CR", " ")</f>
        <v xml:space="preserve"> </v>
      </c>
      <c r="AT144" s="21" t="str">
        <f>IF(AND(B144="4x200", OR(AND(E144='club records'!$N$6, F144&lt;='club records'!$O$6), AND(E144='club records'!$N$7, F144&lt;='club records'!$O$7), AND(E144='club records'!$N$8, F144&lt;='club records'!$O$8), AND(E144='club records'!$N$9, F144&lt;='club records'!$O$9), AND(E144='club records'!$N$10, F144&lt;='club records'!$O$10))), "CR", " ")</f>
        <v xml:space="preserve"> </v>
      </c>
      <c r="AU144" s="21" t="str">
        <f>IF(AND(B144="4x300", OR(AND(E144='club records'!$N$11, F144&lt;='club records'!$O$11), AND(E144='club records'!$N$12, F144&lt;='club records'!$O$12))), "CR", " ")</f>
        <v xml:space="preserve"> </v>
      </c>
      <c r="AV144" s="21" t="str">
        <f>IF(AND(B144="4x400", OR(AND(E144='club records'!$N$13, F144&lt;='club records'!$O$13), AND(E144='club records'!$N$14, F144&lt;='club records'!$O$14), AND(E144='club records'!$N$15, F144&lt;='club records'!$O$15))), "CR", " ")</f>
        <v xml:space="preserve"> </v>
      </c>
      <c r="AW144" s="21" t="str">
        <f>IF(AND(B144="3x800", OR(AND(E144='club records'!$N$16, F144&lt;='club records'!$O$16), AND(E144='club records'!$N$17, F144&lt;='club records'!$O$17), AND(E144='club records'!$N$18, F144&lt;='club records'!$O$18), AND(E144='club records'!$N$19, F144&lt;='club records'!$O$19))), "CR", " ")</f>
        <v xml:space="preserve"> </v>
      </c>
      <c r="AX144" s="21" t="str">
        <f>IF(AND(B144="pentathlon", OR(AND(E144='club records'!$N$21, F144&gt;='club records'!$O$21), AND(E144='club records'!$N$22, F144&gt;='club records'!$O$22), AND(E144='club records'!$N$23, F144&gt;='club records'!$O$23), AND(E144='club records'!$N$24, F144&gt;='club records'!$O$24), AND(E144='club records'!$N$25, F144&gt;='club records'!$O$25))), "CR", " ")</f>
        <v xml:space="preserve"> </v>
      </c>
      <c r="AY144" s="21" t="str">
        <f>IF(AND(B144="heptathlon", OR(AND(E144='club records'!$N$26, F144&gt;='club records'!$O$26), AND(E144='club records'!$N$27, F144&gt;='club records'!$O$27), AND(E144='club records'!$N$28, F144&gt;='club records'!$O$28), )), "CR", " ")</f>
        <v xml:space="preserve"> </v>
      </c>
    </row>
    <row r="145" spans="1:51" ht="15">
      <c r="A145" s="13" t="s">
        <v>41</v>
      </c>
      <c r="B145" s="2">
        <v>100</v>
      </c>
      <c r="C145" s="2" t="s">
        <v>86</v>
      </c>
      <c r="D145" s="2" t="s">
        <v>44</v>
      </c>
      <c r="E145" s="13" t="s">
        <v>41</v>
      </c>
      <c r="F145" s="14">
        <v>12.93</v>
      </c>
      <c r="G145" s="19">
        <v>43667</v>
      </c>
      <c r="H145" s="2" t="s">
        <v>297</v>
      </c>
      <c r="I145" s="2" t="s">
        <v>446</v>
      </c>
      <c r="J145" s="20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1"/>
      <c r="AT145" s="21"/>
      <c r="AU145" s="21"/>
      <c r="AV145" s="21"/>
      <c r="AW145" s="21"/>
      <c r="AX145" s="21"/>
      <c r="AY145" s="21"/>
    </row>
    <row r="146" spans="1:51" ht="15">
      <c r="A146" s="13" t="s">
        <v>41</v>
      </c>
      <c r="B146" s="2">
        <v>100</v>
      </c>
      <c r="C146" s="2" t="s">
        <v>51</v>
      </c>
      <c r="D146" s="2" t="s">
        <v>52</v>
      </c>
      <c r="E146" s="13" t="s">
        <v>41</v>
      </c>
      <c r="F146" s="14">
        <v>13.38</v>
      </c>
      <c r="G146" s="19">
        <v>39903</v>
      </c>
      <c r="H146" s="2" t="s">
        <v>252</v>
      </c>
      <c r="I146" s="2" t="s">
        <v>253</v>
      </c>
      <c r="J146" s="20" t="str">
        <f t="shared" ref="J146:J161" si="8">IF(OR(L146="CR", K146="CR", M146="CR", N146="CR", O146="CR", P146="CR", Q146="CR", R146="CR", S146="CR", T146="CR",U146="CR", V146="CR", W146="CR", X146="CR", Y146="CR", Z146="CR", AA146="CR", AB146="CR", AC146="CR", AD146="CR", AE146="CR", AF146="CR", AG146="CR", AH146="CR", AI146="CR", AJ146="CR", AK146="CR", AL146="CR", AM146="CR", AN146="CR", AO146="CR", AP146="CR", AQ146="CR", AR146="CR", AS146="CR", AT146="CR", AU146="CR", AV146="CR", AW146="CR", AX146="CR", AY146="CR"), "***CLUB RECORD***", "")</f>
        <v/>
      </c>
      <c r="K146" s="21" t="str">
        <f>IF(AND(B146=100, OR(AND(E146='club records'!$B$6, F146&lt;='club records'!$C$6), AND(E146='club records'!$B$7, F146&lt;='club records'!$C$7), AND(E146='club records'!$B$8, F146&lt;='club records'!$C$8), AND(E146='club records'!$B$9, F146&lt;='club records'!$C$9), AND(E146='club records'!$B$10, F146&lt;='club records'!$C$10))),"CR"," ")</f>
        <v xml:space="preserve"> </v>
      </c>
      <c r="L146" s="21" t="str">
        <f>IF(AND(B146=200, OR(AND(E146='club records'!$B$11, F146&lt;='club records'!$C$11), AND(E146='club records'!$B$12, F146&lt;='club records'!$C$12), AND(E146='club records'!$B$13, F146&lt;='club records'!$C$13), AND(E146='club records'!$B$14, F146&lt;='club records'!$C$14), AND(E146='club records'!$B$15, F146&lt;='club records'!$C$15))),"CR"," ")</f>
        <v xml:space="preserve"> </v>
      </c>
      <c r="M146" s="21" t="str">
        <f>IF(AND(B146=300, OR(AND(E146='club records'!$B$16, F146&lt;='club records'!$C$16), AND(E146='club records'!$B$17, F146&lt;='club records'!$C$17))),"CR"," ")</f>
        <v xml:space="preserve"> </v>
      </c>
      <c r="N146" s="21" t="str">
        <f>IF(AND(B146=400, OR(AND(E146='club records'!$B$19, F146&lt;='club records'!$C$19), AND(E146='club records'!$B$20, F146&lt;='club records'!$C$20), AND(E146='club records'!$B$21, F146&lt;='club records'!$C$21))),"CR"," ")</f>
        <v xml:space="preserve"> </v>
      </c>
      <c r="O146" s="21" t="str">
        <f>IF(AND(B146=800, OR(AND(E146='club records'!$B$22, F146&lt;='club records'!$C$22), AND(E146='club records'!$B$23, F146&lt;='club records'!$C$23), AND(E146='club records'!$B$24, F146&lt;='club records'!$C$24), AND(E146='club records'!$B$25, F146&lt;='club records'!$C$25), AND(E146='club records'!$B$26, F146&lt;='club records'!$C$26))),"CR"," ")</f>
        <v xml:space="preserve"> </v>
      </c>
      <c r="P146" s="21" t="str">
        <f>IF(AND(B146=1200, AND(E146='club records'!$B$28, F146&lt;='club records'!$C$28)),"CR"," ")</f>
        <v xml:space="preserve"> </v>
      </c>
      <c r="Q146" s="21" t="str">
        <f>IF(AND(B146=1500, OR(AND(E146='club records'!$B$29, F146&lt;='club records'!$C$29), AND(E146='club records'!$B$30, F146&lt;='club records'!$C$30), AND(E146='club records'!$B$31, F146&lt;='club records'!$C$31), AND(E146='club records'!$B$32, F146&lt;='club records'!$C$32), AND(E146='club records'!$B$33, F146&lt;='club records'!$C$33))),"CR"," ")</f>
        <v xml:space="preserve"> </v>
      </c>
      <c r="R146" s="21" t="str">
        <f>IF(AND(B146="1M", AND(E146='club records'!$B$37,F146&lt;='club records'!$C$37)),"CR"," ")</f>
        <v xml:space="preserve"> </v>
      </c>
      <c r="S146" s="21" t="str">
        <f>IF(AND(B146=3000, OR(AND(E146='club records'!$B$39, F146&lt;='club records'!$C$39), AND(E146='club records'!$B$40, F146&lt;='club records'!$C$40), AND(E146='club records'!$B$41, F146&lt;='club records'!$C$41))),"CR"," ")</f>
        <v xml:space="preserve"> </v>
      </c>
      <c r="T146" s="21" t="str">
        <f>IF(AND(B146=5000, OR(AND(E146='club records'!$B$42, F146&lt;='club records'!$C$42), AND(E146='club records'!$B$43, F146&lt;='club records'!$C$43))),"CR"," ")</f>
        <v xml:space="preserve"> </v>
      </c>
      <c r="U146" s="21" t="str">
        <f>IF(AND(B146=10000, OR(AND(E146='club records'!$B$44, F146&lt;='club records'!$C$44), AND(E146='club records'!$B$45, F146&lt;='club records'!$C$45))),"CR"," ")</f>
        <v xml:space="preserve"> </v>
      </c>
      <c r="V146" s="22" t="str">
        <f>IF(AND(B146="high jump", OR(AND(E146='club records'!$F$1, F146&gt;='club records'!$G$1), AND(E146='club records'!$F$2, F146&gt;='club records'!$G$2), AND(E146='club records'!$F$3, F146&gt;='club records'!$G$3),AND(E146='club records'!$F$4, F146&gt;='club records'!$G$4), AND(E146='club records'!$F$5, F146&gt;='club records'!$G$5))), "CR", " ")</f>
        <v xml:space="preserve"> </v>
      </c>
      <c r="W146" s="22" t="str">
        <f>IF(AND(B146="long jump", OR(AND(E146='club records'!$F$6, F146&gt;='club records'!$G$6), AND(E146='club records'!$F$7, F146&gt;='club records'!$G$7), AND(E146='club records'!$F$8, F146&gt;='club records'!$G$8), AND(E146='club records'!$F$9, F146&gt;='club records'!$G$9), AND(E146='club records'!$F$10, F146&gt;='club records'!$G$10))), "CR", " ")</f>
        <v xml:space="preserve"> </v>
      </c>
      <c r="X146" s="22" t="str">
        <f>IF(AND(B146="triple jump", OR(AND(E146='club records'!$F$11, F146&gt;='club records'!$G$11), AND(E146='club records'!$F$12, F146&gt;='club records'!$G$12), AND(E146='club records'!$F$13, F146&gt;='club records'!$G$13), AND(E146='club records'!$F$14, F146&gt;='club records'!$G$14), AND(E146='club records'!$F$15, F146&gt;='club records'!$G$15))), "CR", " ")</f>
        <v xml:space="preserve"> </v>
      </c>
      <c r="Y146" s="22" t="str">
        <f>IF(AND(B146="pole vault", OR(AND(E146='club records'!$F$16, F146&gt;='club records'!$G$16), AND(E146='club records'!$F$17, F146&gt;='club records'!$G$17), AND(E146='club records'!$F$18, F146&gt;='club records'!$G$18), AND(E146='club records'!$F$19, F146&gt;='club records'!$G$19), AND(E146='club records'!$F$20, F146&gt;='club records'!$G$20))), "CR", " ")</f>
        <v xml:space="preserve"> </v>
      </c>
      <c r="Z146" s="22" t="str">
        <f>IF(AND(B146="discus 0.75", AND(E146='club records'!$F$21, F146&gt;='club records'!$G$21)), "CR", " ")</f>
        <v xml:space="preserve"> </v>
      </c>
      <c r="AA146" s="22" t="str">
        <f>IF(AND(B146="discus 1", OR(AND(E146='club records'!$F$22, F146&gt;='club records'!$G$22), AND(E146='club records'!$F$23, F146&gt;='club records'!$G$23), AND(E146='club records'!$F$24, F146&gt;='club records'!$G$24), AND(E146='club records'!$F$25, F146&gt;='club records'!$G$25))), "CR", " ")</f>
        <v xml:space="preserve"> </v>
      </c>
      <c r="AB146" s="22" t="str">
        <f>IF(AND(B146="hammer 3", OR(AND(E146='club records'!$F$26, F146&gt;='club records'!$G$26), AND(E146='club records'!$F$27, F146&gt;='club records'!$G$27), AND(E146='club records'!$F$28, F146&gt;='club records'!$G$28))), "CR", " ")</f>
        <v xml:space="preserve"> </v>
      </c>
      <c r="AC146" s="22" t="str">
        <f>IF(AND(B146="hammer 4", OR(AND(E146='club records'!$F$29, F146&gt;='club records'!$G$29), AND(E146='club records'!$F$30, F146&gt;='club records'!$G$30))), "CR", " ")</f>
        <v xml:space="preserve"> </v>
      </c>
      <c r="AD146" s="22" t="str">
        <f>IF(AND(B146="javelin 400", AND(E146='club records'!$F$31, F146&gt;='club records'!$G$31)), "CR", " ")</f>
        <v xml:space="preserve"> </v>
      </c>
      <c r="AE146" s="22" t="str">
        <f>IF(AND(B146="javelin 500", OR(AND(E146='club records'!$F$32, F146&gt;='club records'!$G$32), AND(E146='club records'!$F$33, F146&gt;='club records'!$G$33))), "CR", " ")</f>
        <v xml:space="preserve"> </v>
      </c>
      <c r="AF146" s="22" t="str">
        <f>IF(AND(B146="javelin 600", OR(AND(E146='club records'!$F$34, F146&gt;='club records'!$G$34), AND(E146='club records'!$F$35, F146&gt;='club records'!$G$35))), "CR", " ")</f>
        <v xml:space="preserve"> </v>
      </c>
      <c r="AG146" s="22" t="str">
        <f>IF(AND(B146="shot 2.72", AND(E146='club records'!$F$36, F146&gt;='club records'!$G$36)), "CR", " ")</f>
        <v xml:space="preserve"> </v>
      </c>
      <c r="AH146" s="22" t="str">
        <f>IF(AND(B146="shot 3", OR(AND(E146='club records'!$F$37, F146&gt;='club records'!$G$37), AND(E146='club records'!$F$38, F146&gt;='club records'!$G$38))), "CR", " ")</f>
        <v xml:space="preserve"> </v>
      </c>
      <c r="AI146" s="22" t="str">
        <f>IF(AND(B146="shot 4", OR(AND(E146='club records'!$F$39, F146&gt;='club records'!$G$39), AND(E146='club records'!$F$40, F146&gt;='club records'!$G$40))), "CR", " ")</f>
        <v xml:space="preserve"> </v>
      </c>
      <c r="AJ146" s="22" t="str">
        <f>IF(AND(B146="70H", AND(E146='club records'!$J$6, F146&lt;='club records'!$K$6)), "CR", " ")</f>
        <v xml:space="preserve"> </v>
      </c>
      <c r="AK146" s="22" t="str">
        <f>IF(AND(B146="75H", AND(E146='club records'!$J$7, F146&lt;='club records'!$K$7)), "CR", " ")</f>
        <v xml:space="preserve"> </v>
      </c>
      <c r="AL146" s="22" t="str">
        <f>IF(AND(B146="80H", AND(E146='club records'!$J$8, F146&lt;='club records'!$K$8)), "CR", " ")</f>
        <v xml:space="preserve"> </v>
      </c>
      <c r="AM146" s="22" t="str">
        <f>IF(AND(B146="100H", OR(AND(E146='club records'!$J$9, F146&lt;='club records'!$K$9), AND(E146='club records'!$J$10, F146&lt;='club records'!$K$10))), "CR", " ")</f>
        <v xml:space="preserve"> </v>
      </c>
      <c r="AN146" s="22" t="str">
        <f>IF(AND(B146="300H", AND(E146='club records'!$J$11, F146&lt;='club records'!$K$11)), "CR", " ")</f>
        <v xml:space="preserve"> </v>
      </c>
      <c r="AO146" s="22" t="str">
        <f>IF(AND(B146="400H", OR(AND(E146='club records'!$J$12, F146&lt;='club records'!$K$12), AND(E146='club records'!$J$13, F146&lt;='club records'!$K$13), AND(E146='club records'!$J$14, F146&lt;='club records'!$K$14))), "CR", " ")</f>
        <v xml:space="preserve"> </v>
      </c>
      <c r="AP146" s="22" t="str">
        <f>IF(AND(B146="1500SC", OR(AND(E146='club records'!$J$15, F146&lt;='club records'!$K$15), AND(E146='club records'!$J$16, F146&lt;='club records'!$K$16))), "CR", " ")</f>
        <v xml:space="preserve"> </v>
      </c>
      <c r="AQ146" s="22" t="str">
        <f>IF(AND(B146="2000SC", OR(AND(E146='club records'!$J$18, F146&lt;='club records'!$K$18), AND(E146='club records'!$J$19, F146&lt;='club records'!$K$19))), "CR", " ")</f>
        <v xml:space="preserve"> </v>
      </c>
      <c r="AR146" s="22" t="str">
        <f>IF(AND(B146="3000SC", AND(E146='club records'!$J$21, F146&lt;='club records'!$K$21)), "CR", " ")</f>
        <v xml:space="preserve"> </v>
      </c>
      <c r="AS146" s="21" t="str">
        <f>IF(AND(B146="4x100", OR(AND(E146='club records'!$N$1, F146&lt;='club records'!$O$1), AND(E146='club records'!$N$2, F146&lt;='club records'!$O$2), AND(E146='club records'!$N$3, F146&lt;='club records'!$O$3), AND(E146='club records'!$N$4, F146&lt;='club records'!$O$4), AND(E146='club records'!$N$5, F146&lt;='club records'!$O$5))), "CR", " ")</f>
        <v xml:space="preserve"> </v>
      </c>
      <c r="AT146" s="21" t="str">
        <f>IF(AND(B146="4x200", OR(AND(E146='club records'!$N$6, F146&lt;='club records'!$O$6), AND(E146='club records'!$N$7, F146&lt;='club records'!$O$7), AND(E146='club records'!$N$8, F146&lt;='club records'!$O$8), AND(E146='club records'!$N$9, F146&lt;='club records'!$O$9), AND(E146='club records'!$N$10, F146&lt;='club records'!$O$10))), "CR", " ")</f>
        <v xml:space="preserve"> </v>
      </c>
      <c r="AU146" s="21" t="str">
        <f>IF(AND(B146="4x300", OR(AND(E146='club records'!$N$11, F146&lt;='club records'!$O$11), AND(E146='club records'!$N$12, F146&lt;='club records'!$O$12))), "CR", " ")</f>
        <v xml:space="preserve"> </v>
      </c>
      <c r="AV146" s="21" t="str">
        <f>IF(AND(B146="4x400", OR(AND(E146='club records'!$N$13, F146&lt;='club records'!$O$13), AND(E146='club records'!$N$14, F146&lt;='club records'!$O$14), AND(E146='club records'!$N$15, F146&lt;='club records'!$O$15))), "CR", " ")</f>
        <v xml:space="preserve"> </v>
      </c>
      <c r="AW146" s="21" t="str">
        <f>IF(AND(B146="3x800", OR(AND(E146='club records'!$N$16, F146&lt;='club records'!$O$16), AND(E146='club records'!$N$17, F146&lt;='club records'!$O$17), AND(E146='club records'!$N$18, F146&lt;='club records'!$O$18), AND(E146='club records'!$N$19, F146&lt;='club records'!$O$19))), "CR", " ")</f>
        <v xml:space="preserve"> </v>
      </c>
      <c r="AX146" s="21" t="str">
        <f>IF(AND(B146="pentathlon", OR(AND(E146='club records'!$N$21, F146&gt;='club records'!$O$21), AND(E146='club records'!$N$22, F146&gt;='club records'!$O$22), AND(E146='club records'!$N$23, F146&gt;='club records'!$O$23), AND(E146='club records'!$N$24, F146&gt;='club records'!$O$24), AND(E146='club records'!$N$25, F146&gt;='club records'!$O$25))), "CR", " ")</f>
        <v xml:space="preserve"> </v>
      </c>
      <c r="AY146" s="21" t="str">
        <f>IF(AND(B146="heptathlon", OR(AND(E146='club records'!$N$26, F146&gt;='club records'!$O$26), AND(E146='club records'!$N$27, F146&gt;='club records'!$O$27), AND(E146='club records'!$N$28, F146&gt;='club records'!$O$28), )), "CR", " ")</f>
        <v xml:space="preserve"> </v>
      </c>
    </row>
    <row r="147" spans="1:51" ht="15">
      <c r="A147" s="13" t="s">
        <v>41</v>
      </c>
      <c r="B147" s="2">
        <v>100</v>
      </c>
      <c r="C147" s="2" t="s">
        <v>116</v>
      </c>
      <c r="D147" s="2" t="s">
        <v>117</v>
      </c>
      <c r="E147" s="13" t="s">
        <v>41</v>
      </c>
      <c r="F147" s="14">
        <v>13.45</v>
      </c>
      <c r="G147" s="23">
        <v>43681</v>
      </c>
      <c r="H147" s="2" t="s">
        <v>297</v>
      </c>
      <c r="I147" s="2" t="s">
        <v>474</v>
      </c>
      <c r="J147" s="20" t="str">
        <f t="shared" si="8"/>
        <v/>
      </c>
      <c r="K147" s="21" t="str">
        <f>IF(AND(B147=100, OR(AND(E147='club records'!$B$6, F147&lt;='club records'!$C$6), AND(E147='club records'!$B$7, F147&lt;='club records'!$C$7), AND(E147='club records'!$B$8, F147&lt;='club records'!$C$8), AND(E147='club records'!$B$9, F147&lt;='club records'!$C$9), AND(E147='club records'!$B$10, F147&lt;='club records'!$C$10))),"CR"," ")</f>
        <v xml:space="preserve"> </v>
      </c>
      <c r="L147" s="21" t="str">
        <f>IF(AND(B147=200, OR(AND(E147='club records'!$B$11, F147&lt;='club records'!$C$11), AND(E147='club records'!$B$12, F147&lt;='club records'!$C$12), AND(E147='club records'!$B$13, F147&lt;='club records'!$C$13), AND(E147='club records'!$B$14, F147&lt;='club records'!$C$14), AND(E147='club records'!$B$15, F147&lt;='club records'!$C$15))),"CR"," ")</f>
        <v xml:space="preserve"> </v>
      </c>
      <c r="M147" s="21" t="str">
        <f>IF(AND(B147=300, OR(AND(E147='club records'!$B$16, F147&lt;='club records'!$C$16), AND(E147='club records'!$B$17, F147&lt;='club records'!$C$17))),"CR"," ")</f>
        <v xml:space="preserve"> </v>
      </c>
      <c r="N147" s="21" t="str">
        <f>IF(AND(B147=400, OR(AND(E147='club records'!$B$19, F147&lt;='club records'!$C$19), AND(E147='club records'!$B$20, F147&lt;='club records'!$C$20), AND(E147='club records'!$B$21, F147&lt;='club records'!$C$21))),"CR"," ")</f>
        <v xml:space="preserve"> </v>
      </c>
      <c r="O147" s="21" t="str">
        <f>IF(AND(B147=800, OR(AND(E147='club records'!$B$22, F147&lt;='club records'!$C$22), AND(E147='club records'!$B$23, F147&lt;='club records'!$C$23), AND(E147='club records'!$B$24, F147&lt;='club records'!$C$24), AND(E147='club records'!$B$25, F147&lt;='club records'!$C$25), AND(E147='club records'!$B$26, F147&lt;='club records'!$C$26))),"CR"," ")</f>
        <v xml:space="preserve"> </v>
      </c>
      <c r="P147" s="21" t="str">
        <f>IF(AND(B147=1200, AND(E147='club records'!$B$28, F147&lt;='club records'!$C$28)),"CR"," ")</f>
        <v xml:space="preserve"> </v>
      </c>
      <c r="Q147" s="21" t="str">
        <f>IF(AND(B147=1500, OR(AND(E147='club records'!$B$29, F147&lt;='club records'!$C$29), AND(E147='club records'!$B$30, F147&lt;='club records'!$C$30), AND(E147='club records'!$B$31, F147&lt;='club records'!$C$31), AND(E147='club records'!$B$32, F147&lt;='club records'!$C$32), AND(E147='club records'!$B$33, F147&lt;='club records'!$C$33))),"CR"," ")</f>
        <v xml:space="preserve"> </v>
      </c>
      <c r="R147" s="21" t="str">
        <f>IF(AND(B147="1M", AND(E147='club records'!$B$37,F147&lt;='club records'!$C$37)),"CR"," ")</f>
        <v xml:space="preserve"> </v>
      </c>
      <c r="S147" s="21" t="str">
        <f>IF(AND(B147=3000, OR(AND(E147='club records'!$B$39, F147&lt;='club records'!$C$39), AND(E147='club records'!$B$40, F147&lt;='club records'!$C$40), AND(E147='club records'!$B$41, F147&lt;='club records'!$C$41))),"CR"," ")</f>
        <v xml:space="preserve"> </v>
      </c>
      <c r="T147" s="21" t="str">
        <f>IF(AND(B147=5000, OR(AND(E147='club records'!$B$42, F147&lt;='club records'!$C$42), AND(E147='club records'!$B$43, F147&lt;='club records'!$C$43))),"CR"," ")</f>
        <v xml:space="preserve"> </v>
      </c>
      <c r="U147" s="21" t="str">
        <f>IF(AND(B147=10000, OR(AND(E147='club records'!$B$44, F147&lt;='club records'!$C$44), AND(E147='club records'!$B$45, F147&lt;='club records'!$C$45))),"CR"," ")</f>
        <v xml:space="preserve"> </v>
      </c>
      <c r="V147" s="22" t="str">
        <f>IF(AND(B147="high jump", OR(AND(E147='club records'!$F$1, F147&gt;='club records'!$G$1), AND(E147='club records'!$F$2, F147&gt;='club records'!$G$2), AND(E147='club records'!$F$3, F147&gt;='club records'!$G$3),AND(E147='club records'!$F$4, F147&gt;='club records'!$G$4), AND(E147='club records'!$F$5, F147&gt;='club records'!$G$5))), "CR", " ")</f>
        <v xml:space="preserve"> </v>
      </c>
      <c r="W147" s="22" t="str">
        <f>IF(AND(B147="long jump", OR(AND(E147='club records'!$F$6, F147&gt;='club records'!$G$6), AND(E147='club records'!$F$7, F147&gt;='club records'!$G$7), AND(E147='club records'!$F$8, F147&gt;='club records'!$G$8), AND(E147='club records'!$F$9, F147&gt;='club records'!$G$9), AND(E147='club records'!$F$10, F147&gt;='club records'!$G$10))), "CR", " ")</f>
        <v xml:space="preserve"> </v>
      </c>
      <c r="X147" s="22" t="str">
        <f>IF(AND(B147="triple jump", OR(AND(E147='club records'!$F$11, F147&gt;='club records'!$G$11), AND(E147='club records'!$F$12, F147&gt;='club records'!$G$12), AND(E147='club records'!$F$13, F147&gt;='club records'!$G$13), AND(E147='club records'!$F$14, F147&gt;='club records'!$G$14), AND(E147='club records'!$F$15, F147&gt;='club records'!$G$15))), "CR", " ")</f>
        <v xml:space="preserve"> </v>
      </c>
      <c r="Y147" s="22" t="str">
        <f>IF(AND(B147="pole vault", OR(AND(E147='club records'!$F$16, F147&gt;='club records'!$G$16), AND(E147='club records'!$F$17, F147&gt;='club records'!$G$17), AND(E147='club records'!$F$18, F147&gt;='club records'!$G$18), AND(E147='club records'!$F$19, F147&gt;='club records'!$G$19), AND(E147='club records'!$F$20, F147&gt;='club records'!$G$20))), "CR", " ")</f>
        <v xml:space="preserve"> </v>
      </c>
      <c r="Z147" s="22" t="str">
        <f>IF(AND(B147="discus 0.75", AND(E147='club records'!$F$21, F147&gt;='club records'!$G$21)), "CR", " ")</f>
        <v xml:space="preserve"> </v>
      </c>
      <c r="AA147" s="22" t="str">
        <f>IF(AND(B147="discus 1", OR(AND(E147='club records'!$F$22, F147&gt;='club records'!$G$22), AND(E147='club records'!$F$23, F147&gt;='club records'!$G$23), AND(E147='club records'!$F$24, F147&gt;='club records'!$G$24), AND(E147='club records'!$F$25, F147&gt;='club records'!$G$25))), "CR", " ")</f>
        <v xml:space="preserve"> </v>
      </c>
      <c r="AB147" s="22" t="str">
        <f>IF(AND(B147="hammer 3", OR(AND(E147='club records'!$F$26, F147&gt;='club records'!$G$26), AND(E147='club records'!$F$27, F147&gt;='club records'!$G$27), AND(E147='club records'!$F$28, F147&gt;='club records'!$G$28))), "CR", " ")</f>
        <v xml:space="preserve"> </v>
      </c>
      <c r="AC147" s="22" t="str">
        <f>IF(AND(B147="hammer 4", OR(AND(E147='club records'!$F$29, F147&gt;='club records'!$G$29), AND(E147='club records'!$F$30, F147&gt;='club records'!$G$30))), "CR", " ")</f>
        <v xml:space="preserve"> </v>
      </c>
      <c r="AD147" s="22" t="str">
        <f>IF(AND(B147="javelin 400", AND(E147='club records'!$F$31, F147&gt;='club records'!$G$31)), "CR", " ")</f>
        <v xml:space="preserve"> </v>
      </c>
      <c r="AE147" s="22" t="str">
        <f>IF(AND(B147="javelin 500", OR(AND(E147='club records'!$F$32, F147&gt;='club records'!$G$32), AND(E147='club records'!$F$33, F147&gt;='club records'!$G$33))), "CR", " ")</f>
        <v xml:space="preserve"> </v>
      </c>
      <c r="AF147" s="22" t="str">
        <f>IF(AND(B147="javelin 600", OR(AND(E147='club records'!$F$34, F147&gt;='club records'!$G$34), AND(E147='club records'!$F$35, F147&gt;='club records'!$G$35))), "CR", " ")</f>
        <v xml:space="preserve"> </v>
      </c>
      <c r="AG147" s="22" t="str">
        <f>IF(AND(B147="shot 2.72", AND(E147='club records'!$F$36, F147&gt;='club records'!$G$36)), "CR", " ")</f>
        <v xml:space="preserve"> </v>
      </c>
      <c r="AH147" s="22" t="str">
        <f>IF(AND(B147="shot 3", OR(AND(E147='club records'!$F$37, F147&gt;='club records'!$G$37), AND(E147='club records'!$F$38, F147&gt;='club records'!$G$38))), "CR", " ")</f>
        <v xml:space="preserve"> </v>
      </c>
      <c r="AI147" s="22" t="str">
        <f>IF(AND(B147="shot 4", OR(AND(E147='club records'!$F$39, F147&gt;='club records'!$G$39), AND(E147='club records'!$F$40, F147&gt;='club records'!$G$40))), "CR", " ")</f>
        <v xml:space="preserve"> </v>
      </c>
      <c r="AJ147" s="22" t="str">
        <f>IF(AND(B147="70H", AND(E147='club records'!$J$6, F147&lt;='club records'!$K$6)), "CR", " ")</f>
        <v xml:space="preserve"> </v>
      </c>
      <c r="AK147" s="22" t="str">
        <f>IF(AND(B147="75H", AND(E147='club records'!$J$7, F147&lt;='club records'!$K$7)), "CR", " ")</f>
        <v xml:space="preserve"> </v>
      </c>
      <c r="AL147" s="22" t="str">
        <f>IF(AND(B147="80H", AND(E147='club records'!$J$8, F147&lt;='club records'!$K$8)), "CR", " ")</f>
        <v xml:space="preserve"> </v>
      </c>
      <c r="AM147" s="22" t="str">
        <f>IF(AND(B147="100H", OR(AND(E147='club records'!$J$9, F147&lt;='club records'!$K$9), AND(E147='club records'!$J$10, F147&lt;='club records'!$K$10))), "CR", " ")</f>
        <v xml:space="preserve"> </v>
      </c>
      <c r="AN147" s="22" t="str">
        <f>IF(AND(B147="300H", AND(E147='club records'!$J$11, F147&lt;='club records'!$K$11)), "CR", " ")</f>
        <v xml:space="preserve"> </v>
      </c>
      <c r="AO147" s="22" t="str">
        <f>IF(AND(B147="400H", OR(AND(E147='club records'!$J$12, F147&lt;='club records'!$K$12), AND(E147='club records'!$J$13, F147&lt;='club records'!$K$13), AND(E147='club records'!$J$14, F147&lt;='club records'!$K$14))), "CR", " ")</f>
        <v xml:space="preserve"> </v>
      </c>
      <c r="AP147" s="22" t="str">
        <f>IF(AND(B147="1500SC", OR(AND(E147='club records'!$J$15, F147&lt;='club records'!$K$15), AND(E147='club records'!$J$16, F147&lt;='club records'!$K$16))), "CR", " ")</f>
        <v xml:space="preserve"> </v>
      </c>
      <c r="AQ147" s="22" t="str">
        <f>IF(AND(B147="2000SC", OR(AND(E147='club records'!$J$18, F147&lt;='club records'!$K$18), AND(E147='club records'!$J$19, F147&lt;='club records'!$K$19))), "CR", " ")</f>
        <v xml:space="preserve"> </v>
      </c>
      <c r="AR147" s="22" t="str">
        <f>IF(AND(B147="3000SC", AND(E147='club records'!$J$21, F147&lt;='club records'!$K$21)), "CR", " ")</f>
        <v xml:space="preserve"> </v>
      </c>
      <c r="AS147" s="21" t="str">
        <f>IF(AND(B147="4x100", OR(AND(E147='club records'!$N$1, F147&lt;='club records'!$O$1), AND(E147='club records'!$N$2, F147&lt;='club records'!$O$2), AND(E147='club records'!$N$3, F147&lt;='club records'!$O$3), AND(E147='club records'!$N$4, F147&lt;='club records'!$O$4), AND(E147='club records'!$N$5, F147&lt;='club records'!$O$5))), "CR", " ")</f>
        <v xml:space="preserve"> </v>
      </c>
      <c r="AT147" s="21" t="str">
        <f>IF(AND(B147="4x200", OR(AND(E147='club records'!$N$6, F147&lt;='club records'!$O$6), AND(E147='club records'!$N$7, F147&lt;='club records'!$O$7), AND(E147='club records'!$N$8, F147&lt;='club records'!$O$8), AND(E147='club records'!$N$9, F147&lt;='club records'!$O$9), AND(E147='club records'!$N$10, F147&lt;='club records'!$O$10))), "CR", " ")</f>
        <v xml:space="preserve"> </v>
      </c>
      <c r="AU147" s="21" t="str">
        <f>IF(AND(B147="4x300", OR(AND(E147='club records'!$N$11, F147&lt;='club records'!$O$11), AND(E147='club records'!$N$12, F147&lt;='club records'!$O$12))), "CR", " ")</f>
        <v xml:space="preserve"> </v>
      </c>
      <c r="AV147" s="21" t="str">
        <f>IF(AND(B147="4x400", OR(AND(E147='club records'!$N$13, F147&lt;='club records'!$O$13), AND(E147='club records'!$N$14, F147&lt;='club records'!$O$14), AND(E147='club records'!$N$15, F147&lt;='club records'!$O$15))), "CR", " ")</f>
        <v xml:space="preserve"> </v>
      </c>
      <c r="AW147" s="21" t="str">
        <f>IF(AND(B147="3x800", OR(AND(E147='club records'!$N$16, F147&lt;='club records'!$O$16), AND(E147='club records'!$N$17, F147&lt;='club records'!$O$17), AND(E147='club records'!$N$18, F147&lt;='club records'!$O$18), AND(E147='club records'!$N$19, F147&lt;='club records'!$O$19))), "CR", " ")</f>
        <v xml:space="preserve"> </v>
      </c>
      <c r="AX147" s="21" t="str">
        <f>IF(AND(B147="pentathlon", OR(AND(E147='club records'!$N$21, F147&gt;='club records'!$O$21), AND(E147='club records'!$N$22, F147&gt;='club records'!$O$22), AND(E147='club records'!$N$23, F147&gt;='club records'!$O$23), AND(E147='club records'!$N$24, F147&gt;='club records'!$O$24), AND(E147='club records'!$N$25, F147&gt;='club records'!$O$25))), "CR", " ")</f>
        <v xml:space="preserve"> </v>
      </c>
      <c r="AY147" s="21" t="str">
        <f>IF(AND(B147="heptathlon", OR(AND(E147='club records'!$N$26, F147&gt;='club records'!$O$26), AND(E147='club records'!$N$27, F147&gt;='club records'!$O$27), AND(E147='club records'!$N$28, F147&gt;='club records'!$O$28), )), "CR", " ")</f>
        <v xml:space="preserve"> </v>
      </c>
    </row>
    <row r="148" spans="1:51" ht="15">
      <c r="A148" s="13" t="s">
        <v>41</v>
      </c>
      <c r="B148" s="2">
        <v>100</v>
      </c>
      <c r="C148" s="2" t="s">
        <v>271</v>
      </c>
      <c r="D148" s="2" t="s">
        <v>93</v>
      </c>
      <c r="E148" s="13" t="s">
        <v>41</v>
      </c>
      <c r="F148" s="14">
        <v>13.54</v>
      </c>
      <c r="G148" s="23" t="s">
        <v>374</v>
      </c>
      <c r="H148" s="2" t="s">
        <v>297</v>
      </c>
      <c r="I148" s="2" t="s">
        <v>367</v>
      </c>
      <c r="J148" s="20" t="str">
        <f t="shared" si="8"/>
        <v/>
      </c>
      <c r="K148" s="21" t="str">
        <f>IF(AND(B148=100, OR(AND(E148='club records'!$B$6, F148&lt;='club records'!$C$6), AND(E148='club records'!$B$7, F148&lt;='club records'!$C$7), AND(E148='club records'!$B$8, F148&lt;='club records'!$C$8), AND(E148='club records'!$B$9, F148&lt;='club records'!$C$9), AND(E148='club records'!$B$10, F148&lt;='club records'!$C$10))),"CR"," ")</f>
        <v xml:space="preserve"> </v>
      </c>
      <c r="L148" s="21" t="str">
        <f>IF(AND(B148=200, OR(AND(E148='club records'!$B$11, F148&lt;='club records'!$C$11), AND(E148='club records'!$B$12, F148&lt;='club records'!$C$12), AND(E148='club records'!$B$13, F148&lt;='club records'!$C$13), AND(E148='club records'!$B$14, F148&lt;='club records'!$C$14), AND(E148='club records'!$B$15, F148&lt;='club records'!$C$15))),"CR"," ")</f>
        <v xml:space="preserve"> </v>
      </c>
      <c r="M148" s="21" t="str">
        <f>IF(AND(B148=300, OR(AND(E148='club records'!$B$16, F148&lt;='club records'!$C$16), AND(E148='club records'!$B$17, F148&lt;='club records'!$C$17))),"CR"," ")</f>
        <v xml:space="preserve"> </v>
      </c>
      <c r="N148" s="21" t="str">
        <f>IF(AND(B148=400, OR(AND(E148='club records'!$B$19, F148&lt;='club records'!$C$19), AND(E148='club records'!$B$20, F148&lt;='club records'!$C$20), AND(E148='club records'!$B$21, F148&lt;='club records'!$C$21))),"CR"," ")</f>
        <v xml:space="preserve"> </v>
      </c>
      <c r="O148" s="21" t="str">
        <f>IF(AND(B148=800, OR(AND(E148='club records'!$B$22, F148&lt;='club records'!$C$22), AND(E148='club records'!$B$23, F148&lt;='club records'!$C$23), AND(E148='club records'!$B$24, F148&lt;='club records'!$C$24), AND(E148='club records'!$B$25, F148&lt;='club records'!$C$25), AND(E148='club records'!$B$26, F148&lt;='club records'!$C$26))),"CR"," ")</f>
        <v xml:space="preserve"> </v>
      </c>
      <c r="P148" s="21" t="str">
        <f>IF(AND(B148=1200, AND(E148='club records'!$B$28, F148&lt;='club records'!$C$28)),"CR"," ")</f>
        <v xml:space="preserve"> </v>
      </c>
      <c r="Q148" s="21" t="str">
        <f>IF(AND(B148=1500, OR(AND(E148='club records'!$B$29, F148&lt;='club records'!$C$29), AND(E148='club records'!$B$30, F148&lt;='club records'!$C$30), AND(E148='club records'!$B$31, F148&lt;='club records'!$C$31), AND(E148='club records'!$B$32, F148&lt;='club records'!$C$32), AND(E148='club records'!$B$33, F148&lt;='club records'!$C$33))),"CR"," ")</f>
        <v xml:space="preserve"> </v>
      </c>
      <c r="R148" s="21" t="str">
        <f>IF(AND(B148="1M", AND(E148='club records'!$B$37,F148&lt;='club records'!$C$37)),"CR"," ")</f>
        <v xml:space="preserve"> </v>
      </c>
      <c r="S148" s="21" t="str">
        <f>IF(AND(B148=3000, OR(AND(E148='club records'!$B$39, F148&lt;='club records'!$C$39), AND(E148='club records'!$B$40, F148&lt;='club records'!$C$40), AND(E148='club records'!$B$41, F148&lt;='club records'!$C$41))),"CR"," ")</f>
        <v xml:space="preserve"> </v>
      </c>
      <c r="T148" s="21" t="str">
        <f>IF(AND(B148=5000, OR(AND(E148='club records'!$B$42, F148&lt;='club records'!$C$42), AND(E148='club records'!$B$43, F148&lt;='club records'!$C$43))),"CR"," ")</f>
        <v xml:space="preserve"> </v>
      </c>
      <c r="U148" s="21" t="str">
        <f>IF(AND(B148=10000, OR(AND(E148='club records'!$B$44, F148&lt;='club records'!$C$44), AND(E148='club records'!$B$45, F148&lt;='club records'!$C$45))),"CR"," ")</f>
        <v xml:space="preserve"> </v>
      </c>
      <c r="V148" s="22" t="str">
        <f>IF(AND(B148="high jump", OR(AND(E148='club records'!$F$1, F148&gt;='club records'!$G$1), AND(E148='club records'!$F$2, F148&gt;='club records'!$G$2), AND(E148='club records'!$F$3, F148&gt;='club records'!$G$3),AND(E148='club records'!$F$4, F148&gt;='club records'!$G$4), AND(E148='club records'!$F$5, F148&gt;='club records'!$G$5))), "CR", " ")</f>
        <v xml:space="preserve"> </v>
      </c>
      <c r="W148" s="22" t="str">
        <f>IF(AND(B148="long jump", OR(AND(E148='club records'!$F$6, F148&gt;='club records'!$G$6), AND(E148='club records'!$F$7, F148&gt;='club records'!$G$7), AND(E148='club records'!$F$8, F148&gt;='club records'!$G$8), AND(E148='club records'!$F$9, F148&gt;='club records'!$G$9), AND(E148='club records'!$F$10, F148&gt;='club records'!$G$10))), "CR", " ")</f>
        <v xml:space="preserve"> </v>
      </c>
      <c r="X148" s="22" t="str">
        <f>IF(AND(B148="triple jump", OR(AND(E148='club records'!$F$11, F148&gt;='club records'!$G$11), AND(E148='club records'!$F$12, F148&gt;='club records'!$G$12), AND(E148='club records'!$F$13, F148&gt;='club records'!$G$13), AND(E148='club records'!$F$14, F148&gt;='club records'!$G$14), AND(E148='club records'!$F$15, F148&gt;='club records'!$G$15))), "CR", " ")</f>
        <v xml:space="preserve"> </v>
      </c>
      <c r="Y148" s="22" t="str">
        <f>IF(AND(B148="pole vault", OR(AND(E148='club records'!$F$16, F148&gt;='club records'!$G$16), AND(E148='club records'!$F$17, F148&gt;='club records'!$G$17), AND(E148='club records'!$F$18, F148&gt;='club records'!$G$18), AND(E148='club records'!$F$19, F148&gt;='club records'!$G$19), AND(E148='club records'!$F$20, F148&gt;='club records'!$G$20))), "CR", " ")</f>
        <v xml:space="preserve"> </v>
      </c>
      <c r="Z148" s="22" t="str">
        <f>IF(AND(B148="discus 0.75", AND(E148='club records'!$F$21, F148&gt;='club records'!$G$21)), "CR", " ")</f>
        <v xml:space="preserve"> </v>
      </c>
      <c r="AA148" s="22" t="str">
        <f>IF(AND(B148="discus 1", OR(AND(E148='club records'!$F$22, F148&gt;='club records'!$G$22), AND(E148='club records'!$F$23, F148&gt;='club records'!$G$23), AND(E148='club records'!$F$24, F148&gt;='club records'!$G$24), AND(E148='club records'!$F$25, F148&gt;='club records'!$G$25))), "CR", " ")</f>
        <v xml:space="preserve"> </v>
      </c>
      <c r="AB148" s="22" t="str">
        <f>IF(AND(B148="hammer 3", OR(AND(E148='club records'!$F$26, F148&gt;='club records'!$G$26), AND(E148='club records'!$F$27, F148&gt;='club records'!$G$27), AND(E148='club records'!$F$28, F148&gt;='club records'!$G$28))), "CR", " ")</f>
        <v xml:space="preserve"> </v>
      </c>
      <c r="AC148" s="22" t="str">
        <f>IF(AND(B148="hammer 4", OR(AND(E148='club records'!$F$29, F148&gt;='club records'!$G$29), AND(E148='club records'!$F$30, F148&gt;='club records'!$G$30))), "CR", " ")</f>
        <v xml:space="preserve"> </v>
      </c>
      <c r="AD148" s="22" t="str">
        <f>IF(AND(B148="javelin 400", AND(E148='club records'!$F$31, F148&gt;='club records'!$G$31)), "CR", " ")</f>
        <v xml:space="preserve"> </v>
      </c>
      <c r="AE148" s="22" t="str">
        <f>IF(AND(B148="javelin 500", OR(AND(E148='club records'!$F$32, F148&gt;='club records'!$G$32), AND(E148='club records'!$F$33, F148&gt;='club records'!$G$33))), "CR", " ")</f>
        <v xml:space="preserve"> </v>
      </c>
      <c r="AF148" s="22" t="str">
        <f>IF(AND(B148="javelin 600", OR(AND(E148='club records'!$F$34, F148&gt;='club records'!$G$34), AND(E148='club records'!$F$35, F148&gt;='club records'!$G$35))), "CR", " ")</f>
        <v xml:space="preserve"> </v>
      </c>
      <c r="AG148" s="22" t="str">
        <f>IF(AND(B148="shot 2.72", AND(E148='club records'!$F$36, F148&gt;='club records'!$G$36)), "CR", " ")</f>
        <v xml:space="preserve"> </v>
      </c>
      <c r="AH148" s="22" t="str">
        <f>IF(AND(B148="shot 3", OR(AND(E148='club records'!$F$37, F148&gt;='club records'!$G$37), AND(E148='club records'!$F$38, F148&gt;='club records'!$G$38))), "CR", " ")</f>
        <v xml:space="preserve"> </v>
      </c>
      <c r="AI148" s="22" t="str">
        <f>IF(AND(B148="shot 4", OR(AND(E148='club records'!$F$39, F148&gt;='club records'!$G$39), AND(E148='club records'!$F$40, F148&gt;='club records'!$G$40))), "CR", " ")</f>
        <v xml:space="preserve"> </v>
      </c>
      <c r="AJ148" s="22" t="str">
        <f>IF(AND(B148="70H", AND(E148='club records'!$J$6, F148&lt;='club records'!$K$6)), "CR", " ")</f>
        <v xml:space="preserve"> </v>
      </c>
      <c r="AK148" s="22" t="str">
        <f>IF(AND(B148="75H", AND(E148='club records'!$J$7, F148&lt;='club records'!$K$7)), "CR", " ")</f>
        <v xml:space="preserve"> </v>
      </c>
      <c r="AL148" s="22" t="str">
        <f>IF(AND(B148="80H", AND(E148='club records'!$J$8, F148&lt;='club records'!$K$8)), "CR", " ")</f>
        <v xml:space="preserve"> </v>
      </c>
      <c r="AM148" s="22" t="str">
        <f>IF(AND(B148="100H", OR(AND(E148='club records'!$J$9, F148&lt;='club records'!$K$9), AND(E148='club records'!$J$10, F148&lt;='club records'!$K$10))), "CR", " ")</f>
        <v xml:space="preserve"> </v>
      </c>
      <c r="AN148" s="22" t="str">
        <f>IF(AND(B148="300H", AND(E148='club records'!$J$11, F148&lt;='club records'!$K$11)), "CR", " ")</f>
        <v xml:space="preserve"> </v>
      </c>
      <c r="AO148" s="22" t="str">
        <f>IF(AND(B148="400H", OR(AND(E148='club records'!$J$12, F148&lt;='club records'!$K$12), AND(E148='club records'!$J$13, F148&lt;='club records'!$K$13), AND(E148='club records'!$J$14, F148&lt;='club records'!$K$14))), "CR", " ")</f>
        <v xml:space="preserve"> </v>
      </c>
      <c r="AP148" s="22" t="str">
        <f>IF(AND(B148="1500SC", OR(AND(E148='club records'!$J$15, F148&lt;='club records'!$K$15), AND(E148='club records'!$J$16, F148&lt;='club records'!$K$16))), "CR", " ")</f>
        <v xml:space="preserve"> </v>
      </c>
      <c r="AQ148" s="22" t="str">
        <f>IF(AND(B148="2000SC", OR(AND(E148='club records'!$J$18, F148&lt;='club records'!$K$18), AND(E148='club records'!$J$19, F148&lt;='club records'!$K$19))), "CR", " ")</f>
        <v xml:space="preserve"> </v>
      </c>
      <c r="AR148" s="22" t="str">
        <f>IF(AND(B148="3000SC", AND(E148='club records'!$J$21, F148&lt;='club records'!$K$21)), "CR", " ")</f>
        <v xml:space="preserve"> </v>
      </c>
      <c r="AS148" s="21" t="str">
        <f>IF(AND(B148="4x100", OR(AND(E148='club records'!$N$1, F148&lt;='club records'!$O$1), AND(E148='club records'!$N$2, F148&lt;='club records'!$O$2), AND(E148='club records'!$N$3, F148&lt;='club records'!$O$3), AND(E148='club records'!$N$4, F148&lt;='club records'!$O$4), AND(E148='club records'!$N$5, F148&lt;='club records'!$O$5))), "CR", " ")</f>
        <v xml:space="preserve"> </v>
      </c>
      <c r="AT148" s="21" t="str">
        <f>IF(AND(B148="4x200", OR(AND(E148='club records'!$N$6, F148&lt;='club records'!$O$6), AND(E148='club records'!$N$7, F148&lt;='club records'!$O$7), AND(E148='club records'!$N$8, F148&lt;='club records'!$O$8), AND(E148='club records'!$N$9, F148&lt;='club records'!$O$9), AND(E148='club records'!$N$10, F148&lt;='club records'!$O$10))), "CR", " ")</f>
        <v xml:space="preserve"> </v>
      </c>
      <c r="AU148" s="21" t="str">
        <f>IF(AND(B148="4x300", OR(AND(E148='club records'!$N$11, F148&lt;='club records'!$O$11), AND(E148='club records'!$N$12, F148&lt;='club records'!$O$12))), "CR", " ")</f>
        <v xml:space="preserve"> </v>
      </c>
      <c r="AV148" s="21" t="str">
        <f>IF(AND(B148="4x400", OR(AND(E148='club records'!$N$13, F148&lt;='club records'!$O$13), AND(E148='club records'!$N$14, F148&lt;='club records'!$O$14), AND(E148='club records'!$N$15, F148&lt;='club records'!$O$15))), "CR", " ")</f>
        <v xml:space="preserve"> </v>
      </c>
      <c r="AW148" s="21" t="str">
        <f>IF(AND(B148="3x800", OR(AND(E148='club records'!$N$16, F148&lt;='club records'!$O$16), AND(E148='club records'!$N$17, F148&lt;='club records'!$O$17), AND(E148='club records'!$N$18, F148&lt;='club records'!$O$18), AND(E148='club records'!$N$19, F148&lt;='club records'!$O$19))), "CR", " ")</f>
        <v xml:space="preserve"> </v>
      </c>
      <c r="AX148" s="21" t="str">
        <f>IF(AND(B148="pentathlon", OR(AND(E148='club records'!$N$21, F148&gt;='club records'!$O$21), AND(E148='club records'!$N$22, F148&gt;='club records'!$O$22), AND(E148='club records'!$N$23, F148&gt;='club records'!$O$23), AND(E148='club records'!$N$24, F148&gt;='club records'!$O$24), AND(E148='club records'!$N$25, F148&gt;='club records'!$O$25))), "CR", " ")</f>
        <v xml:space="preserve"> </v>
      </c>
      <c r="AY148" s="21" t="str">
        <f>IF(AND(B148="heptathlon", OR(AND(E148='club records'!$N$26, F148&gt;='club records'!$O$26), AND(E148='club records'!$N$27, F148&gt;='club records'!$O$27), AND(E148='club records'!$N$28, F148&gt;='club records'!$O$28), )), "CR", " ")</f>
        <v xml:space="preserve"> </v>
      </c>
    </row>
    <row r="149" spans="1:51" ht="15">
      <c r="A149" s="13" t="s">
        <v>41</v>
      </c>
      <c r="B149" s="2">
        <v>100</v>
      </c>
      <c r="C149" s="2" t="s">
        <v>19</v>
      </c>
      <c r="D149" s="2" t="s">
        <v>94</v>
      </c>
      <c r="E149" s="13" t="s">
        <v>41</v>
      </c>
      <c r="F149" s="14">
        <v>13.85</v>
      </c>
      <c r="G149" s="19">
        <v>43604</v>
      </c>
      <c r="H149" s="2" t="s">
        <v>297</v>
      </c>
      <c r="I149" s="2" t="s">
        <v>334</v>
      </c>
      <c r="J149" s="20" t="str">
        <f t="shared" si="8"/>
        <v/>
      </c>
      <c r="K149" s="21" t="str">
        <f>IF(AND(B149=100, OR(AND(E149='club records'!$B$6, F149&lt;='club records'!$C$6), AND(E149='club records'!$B$7, F149&lt;='club records'!$C$7), AND(E149='club records'!$B$8, F149&lt;='club records'!$C$8), AND(E149='club records'!$B$9, F149&lt;='club records'!$C$9), AND(E149='club records'!$B$10, F149&lt;='club records'!$C$10))),"CR"," ")</f>
        <v xml:space="preserve"> </v>
      </c>
      <c r="L149" s="21" t="str">
        <f>IF(AND(B149=200, OR(AND(E149='club records'!$B$11, F149&lt;='club records'!$C$11), AND(E149='club records'!$B$12, F149&lt;='club records'!$C$12), AND(E149='club records'!$B$13, F149&lt;='club records'!$C$13), AND(E149='club records'!$B$14, F149&lt;='club records'!$C$14), AND(E149='club records'!$B$15, F149&lt;='club records'!$C$15))),"CR"," ")</f>
        <v xml:space="preserve"> </v>
      </c>
      <c r="M149" s="21" t="str">
        <f>IF(AND(B149=300, OR(AND(E149='club records'!$B$16, F149&lt;='club records'!$C$16), AND(E149='club records'!$B$17, F149&lt;='club records'!$C$17))),"CR"," ")</f>
        <v xml:space="preserve"> </v>
      </c>
      <c r="N149" s="21" t="str">
        <f>IF(AND(B149=400, OR(AND(E149='club records'!$B$19, F149&lt;='club records'!$C$19), AND(E149='club records'!$B$20, F149&lt;='club records'!$C$20), AND(E149='club records'!$B$21, F149&lt;='club records'!$C$21))),"CR"," ")</f>
        <v xml:space="preserve"> </v>
      </c>
      <c r="O149" s="21" t="str">
        <f>IF(AND(B149=800, OR(AND(E149='club records'!$B$22, F149&lt;='club records'!$C$22), AND(E149='club records'!$B$23, F149&lt;='club records'!$C$23), AND(E149='club records'!$B$24, F149&lt;='club records'!$C$24), AND(E149='club records'!$B$25, F149&lt;='club records'!$C$25), AND(E149='club records'!$B$26, F149&lt;='club records'!$C$26))),"CR"," ")</f>
        <v xml:space="preserve"> </v>
      </c>
      <c r="P149" s="21" t="str">
        <f>IF(AND(B149=1200, AND(E149='club records'!$B$28, F149&lt;='club records'!$C$28)),"CR"," ")</f>
        <v xml:space="preserve"> </v>
      </c>
      <c r="Q149" s="21" t="str">
        <f>IF(AND(B149=1500, OR(AND(E149='club records'!$B$29, F149&lt;='club records'!$C$29), AND(E149='club records'!$B$30, F149&lt;='club records'!$C$30), AND(E149='club records'!$B$31, F149&lt;='club records'!$C$31), AND(E149='club records'!$B$32, F149&lt;='club records'!$C$32), AND(E149='club records'!$B$33, F149&lt;='club records'!$C$33))),"CR"," ")</f>
        <v xml:space="preserve"> </v>
      </c>
      <c r="R149" s="21" t="str">
        <f>IF(AND(B149="1M", AND(E149='club records'!$B$37,F149&lt;='club records'!$C$37)),"CR"," ")</f>
        <v xml:space="preserve"> </v>
      </c>
      <c r="S149" s="21" t="str">
        <f>IF(AND(B149=3000, OR(AND(E149='club records'!$B$39, F149&lt;='club records'!$C$39), AND(E149='club records'!$B$40, F149&lt;='club records'!$C$40), AND(E149='club records'!$B$41, F149&lt;='club records'!$C$41))),"CR"," ")</f>
        <v xml:space="preserve"> </v>
      </c>
      <c r="T149" s="21" t="str">
        <f>IF(AND(B149=5000, OR(AND(E149='club records'!$B$42, F149&lt;='club records'!$C$42), AND(E149='club records'!$B$43, F149&lt;='club records'!$C$43))),"CR"," ")</f>
        <v xml:space="preserve"> </v>
      </c>
      <c r="U149" s="21" t="str">
        <f>IF(AND(B149=10000, OR(AND(E149='club records'!$B$44, F149&lt;='club records'!$C$44), AND(E149='club records'!$B$45, F149&lt;='club records'!$C$45))),"CR"," ")</f>
        <v xml:space="preserve"> </v>
      </c>
      <c r="V149" s="22" t="str">
        <f>IF(AND(B149="high jump", OR(AND(E149='club records'!$F$1, F149&gt;='club records'!$G$1), AND(E149='club records'!$F$2, F149&gt;='club records'!$G$2), AND(E149='club records'!$F$3, F149&gt;='club records'!$G$3),AND(E149='club records'!$F$4, F149&gt;='club records'!$G$4), AND(E149='club records'!$F$5, F149&gt;='club records'!$G$5))), "CR", " ")</f>
        <v xml:space="preserve"> </v>
      </c>
      <c r="W149" s="22" t="str">
        <f>IF(AND(B149="long jump", OR(AND(E149='club records'!$F$6, F149&gt;='club records'!$G$6), AND(E149='club records'!$F$7, F149&gt;='club records'!$G$7), AND(E149='club records'!$F$8, F149&gt;='club records'!$G$8), AND(E149='club records'!$F$9, F149&gt;='club records'!$G$9), AND(E149='club records'!$F$10, F149&gt;='club records'!$G$10))), "CR", " ")</f>
        <v xml:space="preserve"> </v>
      </c>
      <c r="X149" s="22" t="str">
        <f>IF(AND(B149="triple jump", OR(AND(E149='club records'!$F$11, F149&gt;='club records'!$G$11), AND(E149='club records'!$F$12, F149&gt;='club records'!$G$12), AND(E149='club records'!$F$13, F149&gt;='club records'!$G$13), AND(E149='club records'!$F$14, F149&gt;='club records'!$G$14), AND(E149='club records'!$F$15, F149&gt;='club records'!$G$15))), "CR", " ")</f>
        <v xml:space="preserve"> </v>
      </c>
      <c r="Y149" s="22" t="str">
        <f>IF(AND(B149="pole vault", OR(AND(E149='club records'!$F$16, F149&gt;='club records'!$G$16), AND(E149='club records'!$F$17, F149&gt;='club records'!$G$17), AND(E149='club records'!$F$18, F149&gt;='club records'!$G$18), AND(E149='club records'!$F$19, F149&gt;='club records'!$G$19), AND(E149='club records'!$F$20, F149&gt;='club records'!$G$20))), "CR", " ")</f>
        <v xml:space="preserve"> </v>
      </c>
      <c r="Z149" s="22" t="str">
        <f>IF(AND(B149="discus 0.75", AND(E149='club records'!$F$21, F149&gt;='club records'!$G$21)), "CR", " ")</f>
        <v xml:space="preserve"> </v>
      </c>
      <c r="AA149" s="22" t="str">
        <f>IF(AND(B149="discus 1", OR(AND(E149='club records'!$F$22, F149&gt;='club records'!$G$22), AND(E149='club records'!$F$23, F149&gt;='club records'!$G$23), AND(E149='club records'!$F$24, F149&gt;='club records'!$G$24), AND(E149='club records'!$F$25, F149&gt;='club records'!$G$25))), "CR", " ")</f>
        <v xml:space="preserve"> </v>
      </c>
      <c r="AB149" s="22" t="str">
        <f>IF(AND(B149="hammer 3", OR(AND(E149='club records'!$F$26, F149&gt;='club records'!$G$26), AND(E149='club records'!$F$27, F149&gt;='club records'!$G$27), AND(E149='club records'!$F$28, F149&gt;='club records'!$G$28))), "CR", " ")</f>
        <v xml:space="preserve"> </v>
      </c>
      <c r="AC149" s="22" t="str">
        <f>IF(AND(B149="hammer 4", OR(AND(E149='club records'!$F$29, F149&gt;='club records'!$G$29), AND(E149='club records'!$F$30, F149&gt;='club records'!$G$30))), "CR", " ")</f>
        <v xml:space="preserve"> </v>
      </c>
      <c r="AD149" s="22" t="str">
        <f>IF(AND(B149="javelin 400", AND(E149='club records'!$F$31, F149&gt;='club records'!$G$31)), "CR", " ")</f>
        <v xml:space="preserve"> </v>
      </c>
      <c r="AE149" s="22" t="str">
        <f>IF(AND(B149="javelin 500", OR(AND(E149='club records'!$F$32, F149&gt;='club records'!$G$32), AND(E149='club records'!$F$33, F149&gt;='club records'!$G$33))), "CR", " ")</f>
        <v xml:space="preserve"> </v>
      </c>
      <c r="AF149" s="22" t="str">
        <f>IF(AND(B149="javelin 600", OR(AND(E149='club records'!$F$34, F149&gt;='club records'!$G$34), AND(E149='club records'!$F$35, F149&gt;='club records'!$G$35))), "CR", " ")</f>
        <v xml:space="preserve"> </v>
      </c>
      <c r="AG149" s="22" t="str">
        <f>IF(AND(B149="shot 2.72", AND(E149='club records'!$F$36, F149&gt;='club records'!$G$36)), "CR", " ")</f>
        <v xml:space="preserve"> </v>
      </c>
      <c r="AH149" s="22" t="str">
        <f>IF(AND(B149="shot 3", OR(AND(E149='club records'!$F$37, F149&gt;='club records'!$G$37), AND(E149='club records'!$F$38, F149&gt;='club records'!$G$38))), "CR", " ")</f>
        <v xml:space="preserve"> </v>
      </c>
      <c r="AI149" s="22" t="str">
        <f>IF(AND(B149="shot 4", OR(AND(E149='club records'!$F$39, F149&gt;='club records'!$G$39), AND(E149='club records'!$F$40, F149&gt;='club records'!$G$40))), "CR", " ")</f>
        <v xml:space="preserve"> </v>
      </c>
      <c r="AJ149" s="22" t="str">
        <f>IF(AND(B149="70H", AND(E149='club records'!$J$6, F149&lt;='club records'!$K$6)), "CR", " ")</f>
        <v xml:space="preserve"> </v>
      </c>
      <c r="AK149" s="22" t="str">
        <f>IF(AND(B149="75H", AND(E149='club records'!$J$7, F149&lt;='club records'!$K$7)), "CR", " ")</f>
        <v xml:space="preserve"> </v>
      </c>
      <c r="AL149" s="22" t="str">
        <f>IF(AND(B149="80H", AND(E149='club records'!$J$8, F149&lt;='club records'!$K$8)), "CR", " ")</f>
        <v xml:space="preserve"> </v>
      </c>
      <c r="AM149" s="22" t="str">
        <f>IF(AND(B149="100H", OR(AND(E149='club records'!$J$9, F149&lt;='club records'!$K$9), AND(E149='club records'!$J$10, F149&lt;='club records'!$K$10))), "CR", " ")</f>
        <v xml:space="preserve"> </v>
      </c>
      <c r="AN149" s="22" t="str">
        <f>IF(AND(B149="300H", AND(E149='club records'!$J$11, F149&lt;='club records'!$K$11)), "CR", " ")</f>
        <v xml:space="preserve"> </v>
      </c>
      <c r="AO149" s="22" t="str">
        <f>IF(AND(B149="400H", OR(AND(E149='club records'!$J$12, F149&lt;='club records'!$K$12), AND(E149='club records'!$J$13, F149&lt;='club records'!$K$13), AND(E149='club records'!$J$14, F149&lt;='club records'!$K$14))), "CR", " ")</f>
        <v xml:space="preserve"> </v>
      </c>
      <c r="AP149" s="22" t="str">
        <f>IF(AND(B149="1500SC", OR(AND(E149='club records'!$J$15, F149&lt;='club records'!$K$15), AND(E149='club records'!$J$16, F149&lt;='club records'!$K$16))), "CR", " ")</f>
        <v xml:space="preserve"> </v>
      </c>
      <c r="AQ149" s="22" t="str">
        <f>IF(AND(B149="2000SC", OR(AND(E149='club records'!$J$18, F149&lt;='club records'!$K$18), AND(E149='club records'!$J$19, F149&lt;='club records'!$K$19))), "CR", " ")</f>
        <v xml:space="preserve"> </v>
      </c>
      <c r="AR149" s="22" t="str">
        <f>IF(AND(B149="3000SC", AND(E149='club records'!$J$21, F149&lt;='club records'!$K$21)), "CR", " ")</f>
        <v xml:space="preserve"> </v>
      </c>
      <c r="AS149" s="21" t="str">
        <f>IF(AND(B149="4x100", OR(AND(E149='club records'!$N$1, F149&lt;='club records'!$O$1), AND(E149='club records'!$N$2, F149&lt;='club records'!$O$2), AND(E149='club records'!$N$3, F149&lt;='club records'!$O$3), AND(E149='club records'!$N$4, F149&lt;='club records'!$O$4), AND(E149='club records'!$N$5, F149&lt;='club records'!$O$5))), "CR", " ")</f>
        <v xml:space="preserve"> </v>
      </c>
      <c r="AT149" s="21" t="str">
        <f>IF(AND(B149="4x200", OR(AND(E149='club records'!$N$6, F149&lt;='club records'!$O$6), AND(E149='club records'!$N$7, F149&lt;='club records'!$O$7), AND(E149='club records'!$N$8, F149&lt;='club records'!$O$8), AND(E149='club records'!$N$9, F149&lt;='club records'!$O$9), AND(E149='club records'!$N$10, F149&lt;='club records'!$O$10))), "CR", " ")</f>
        <v xml:space="preserve"> </v>
      </c>
      <c r="AU149" s="21" t="str">
        <f>IF(AND(B149="4x300", OR(AND(E149='club records'!$N$11, F149&lt;='club records'!$O$11), AND(E149='club records'!$N$12, F149&lt;='club records'!$O$12))), "CR", " ")</f>
        <v xml:space="preserve"> </v>
      </c>
      <c r="AV149" s="21" t="str">
        <f>IF(AND(B149="4x400", OR(AND(E149='club records'!$N$13, F149&lt;='club records'!$O$13), AND(E149='club records'!$N$14, F149&lt;='club records'!$O$14), AND(E149='club records'!$N$15, F149&lt;='club records'!$O$15))), "CR", " ")</f>
        <v xml:space="preserve"> </v>
      </c>
      <c r="AW149" s="21" t="str">
        <f>IF(AND(B149="3x800", OR(AND(E149='club records'!$N$16, F149&lt;='club records'!$O$16), AND(E149='club records'!$N$17, F149&lt;='club records'!$O$17), AND(E149='club records'!$N$18, F149&lt;='club records'!$O$18), AND(E149='club records'!$N$19, F149&lt;='club records'!$O$19))), "CR", " ")</f>
        <v xml:space="preserve"> </v>
      </c>
      <c r="AX149" s="21" t="str">
        <f>IF(AND(B149="pentathlon", OR(AND(E149='club records'!$N$21, F149&gt;='club records'!$O$21), AND(E149='club records'!$N$22, F149&gt;='club records'!$O$22), AND(E149='club records'!$N$23, F149&gt;='club records'!$O$23), AND(E149='club records'!$N$24, F149&gt;='club records'!$O$24), AND(E149='club records'!$N$25, F149&gt;='club records'!$O$25))), "CR", " ")</f>
        <v xml:space="preserve"> </v>
      </c>
      <c r="AY149" s="21" t="str">
        <f>IF(AND(B149="heptathlon", OR(AND(E149='club records'!$N$26, F149&gt;='club records'!$O$26), AND(E149='club records'!$N$27, F149&gt;='club records'!$O$27), AND(E149='club records'!$N$28, F149&gt;='club records'!$O$28), )), "CR", " ")</f>
        <v xml:space="preserve"> </v>
      </c>
    </row>
    <row r="150" spans="1:51" ht="15">
      <c r="A150" s="13" t="s">
        <v>41</v>
      </c>
      <c r="B150" s="2">
        <v>100</v>
      </c>
      <c r="C150" s="2" t="s">
        <v>59</v>
      </c>
      <c r="D150" s="2" t="s">
        <v>60</v>
      </c>
      <c r="E150" s="13" t="s">
        <v>41</v>
      </c>
      <c r="F150" s="14">
        <v>13.85</v>
      </c>
      <c r="G150" s="19">
        <v>39903</v>
      </c>
      <c r="H150" s="2" t="s">
        <v>252</v>
      </c>
      <c r="I150" s="2" t="s">
        <v>253</v>
      </c>
      <c r="J150" s="20" t="str">
        <f t="shared" si="8"/>
        <v/>
      </c>
      <c r="K150" s="21" t="str">
        <f>IF(AND(B150=100, OR(AND(E150='club records'!$B$6, F150&lt;='club records'!$C$6), AND(E150='club records'!$B$7, F150&lt;='club records'!$C$7), AND(E150='club records'!$B$8, F150&lt;='club records'!$C$8), AND(E150='club records'!$B$9, F150&lt;='club records'!$C$9), AND(E150='club records'!$B$10, F150&lt;='club records'!$C$10))),"CR"," ")</f>
        <v xml:space="preserve"> </v>
      </c>
      <c r="L150" s="21" t="str">
        <f>IF(AND(B150=200, OR(AND(E150='club records'!$B$11, F150&lt;='club records'!$C$11), AND(E150='club records'!$B$12, F150&lt;='club records'!$C$12), AND(E150='club records'!$B$13, F150&lt;='club records'!$C$13), AND(E150='club records'!$B$14, F150&lt;='club records'!$C$14), AND(E150='club records'!$B$15, F150&lt;='club records'!$C$15))),"CR"," ")</f>
        <v xml:space="preserve"> </v>
      </c>
      <c r="M150" s="21" t="str">
        <f>IF(AND(B150=300, OR(AND(E150='club records'!$B$16, F150&lt;='club records'!$C$16), AND(E150='club records'!$B$17, F150&lt;='club records'!$C$17))),"CR"," ")</f>
        <v xml:space="preserve"> </v>
      </c>
      <c r="N150" s="21" t="str">
        <f>IF(AND(B150=400, OR(AND(E150='club records'!$B$19, F150&lt;='club records'!$C$19), AND(E150='club records'!$B$20, F150&lt;='club records'!$C$20), AND(E150='club records'!$B$21, F150&lt;='club records'!$C$21))),"CR"," ")</f>
        <v xml:space="preserve"> </v>
      </c>
      <c r="O150" s="21" t="str">
        <f>IF(AND(B150=800, OR(AND(E150='club records'!$B$22, F150&lt;='club records'!$C$22), AND(E150='club records'!$B$23, F150&lt;='club records'!$C$23), AND(E150='club records'!$B$24, F150&lt;='club records'!$C$24), AND(E150='club records'!$B$25, F150&lt;='club records'!$C$25), AND(E150='club records'!$B$26, F150&lt;='club records'!$C$26))),"CR"," ")</f>
        <v xml:space="preserve"> </v>
      </c>
      <c r="P150" s="21" t="str">
        <f>IF(AND(B150=1200, AND(E150='club records'!$B$28, F150&lt;='club records'!$C$28)),"CR"," ")</f>
        <v xml:space="preserve"> </v>
      </c>
      <c r="Q150" s="21" t="str">
        <f>IF(AND(B150=1500, OR(AND(E150='club records'!$B$29, F150&lt;='club records'!$C$29), AND(E150='club records'!$B$30, F150&lt;='club records'!$C$30), AND(E150='club records'!$B$31, F150&lt;='club records'!$C$31), AND(E150='club records'!$B$32, F150&lt;='club records'!$C$32), AND(E150='club records'!$B$33, F150&lt;='club records'!$C$33))),"CR"," ")</f>
        <v xml:space="preserve"> </v>
      </c>
      <c r="R150" s="21" t="str">
        <f>IF(AND(B150="1M", AND(E150='club records'!$B$37,F150&lt;='club records'!$C$37)),"CR"," ")</f>
        <v xml:space="preserve"> </v>
      </c>
      <c r="S150" s="21" t="str">
        <f>IF(AND(B150=3000, OR(AND(E150='club records'!$B$39, F150&lt;='club records'!$C$39), AND(E150='club records'!$B$40, F150&lt;='club records'!$C$40), AND(E150='club records'!$B$41, F150&lt;='club records'!$C$41))),"CR"," ")</f>
        <v xml:space="preserve"> </v>
      </c>
      <c r="T150" s="21" t="str">
        <f>IF(AND(B150=5000, OR(AND(E150='club records'!$B$42, F150&lt;='club records'!$C$42), AND(E150='club records'!$B$43, F150&lt;='club records'!$C$43))),"CR"," ")</f>
        <v xml:space="preserve"> </v>
      </c>
      <c r="U150" s="21" t="str">
        <f>IF(AND(B150=10000, OR(AND(E150='club records'!$B$44, F150&lt;='club records'!$C$44), AND(E150='club records'!$B$45, F150&lt;='club records'!$C$45))),"CR"," ")</f>
        <v xml:space="preserve"> </v>
      </c>
      <c r="V150" s="22" t="str">
        <f>IF(AND(B150="high jump", OR(AND(E150='club records'!$F$1, F150&gt;='club records'!$G$1), AND(E150='club records'!$F$2, F150&gt;='club records'!$G$2), AND(E150='club records'!$F$3, F150&gt;='club records'!$G$3),AND(E150='club records'!$F$4, F150&gt;='club records'!$G$4), AND(E150='club records'!$F$5, F150&gt;='club records'!$G$5))), "CR", " ")</f>
        <v xml:space="preserve"> </v>
      </c>
      <c r="W150" s="22" t="str">
        <f>IF(AND(B150="long jump", OR(AND(E150='club records'!$F$6, F150&gt;='club records'!$G$6), AND(E150='club records'!$F$7, F150&gt;='club records'!$G$7), AND(E150='club records'!$F$8, F150&gt;='club records'!$G$8), AND(E150='club records'!$F$9, F150&gt;='club records'!$G$9), AND(E150='club records'!$F$10, F150&gt;='club records'!$G$10))), "CR", " ")</f>
        <v xml:space="preserve"> </v>
      </c>
      <c r="X150" s="22" t="str">
        <f>IF(AND(B150="triple jump", OR(AND(E150='club records'!$F$11, F150&gt;='club records'!$G$11), AND(E150='club records'!$F$12, F150&gt;='club records'!$G$12), AND(E150='club records'!$F$13, F150&gt;='club records'!$G$13), AND(E150='club records'!$F$14, F150&gt;='club records'!$G$14), AND(E150='club records'!$F$15, F150&gt;='club records'!$G$15))), "CR", " ")</f>
        <v xml:space="preserve"> </v>
      </c>
      <c r="Y150" s="22" t="str">
        <f>IF(AND(B150="pole vault", OR(AND(E150='club records'!$F$16, F150&gt;='club records'!$G$16), AND(E150='club records'!$F$17, F150&gt;='club records'!$G$17), AND(E150='club records'!$F$18, F150&gt;='club records'!$G$18), AND(E150='club records'!$F$19, F150&gt;='club records'!$G$19), AND(E150='club records'!$F$20, F150&gt;='club records'!$G$20))), "CR", " ")</f>
        <v xml:space="preserve"> </v>
      </c>
      <c r="Z150" s="22" t="str">
        <f>IF(AND(B150="discus 0.75", AND(E150='club records'!$F$21, F150&gt;='club records'!$G$21)), "CR", " ")</f>
        <v xml:space="preserve"> </v>
      </c>
      <c r="AA150" s="22" t="str">
        <f>IF(AND(B150="discus 1", OR(AND(E150='club records'!$F$22, F150&gt;='club records'!$G$22), AND(E150='club records'!$F$23, F150&gt;='club records'!$G$23), AND(E150='club records'!$F$24, F150&gt;='club records'!$G$24), AND(E150='club records'!$F$25, F150&gt;='club records'!$G$25))), "CR", " ")</f>
        <v xml:space="preserve"> </v>
      </c>
      <c r="AB150" s="22" t="str">
        <f>IF(AND(B150="hammer 3", OR(AND(E150='club records'!$F$26, F150&gt;='club records'!$G$26), AND(E150='club records'!$F$27, F150&gt;='club records'!$G$27), AND(E150='club records'!$F$28, F150&gt;='club records'!$G$28))), "CR", " ")</f>
        <v xml:space="preserve"> </v>
      </c>
      <c r="AC150" s="22" t="str">
        <f>IF(AND(B150="hammer 4", OR(AND(E150='club records'!$F$29, F150&gt;='club records'!$G$29), AND(E150='club records'!$F$30, F150&gt;='club records'!$G$30))), "CR", " ")</f>
        <v xml:space="preserve"> </v>
      </c>
      <c r="AD150" s="22" t="str">
        <f>IF(AND(B150="javelin 400", AND(E150='club records'!$F$31, F150&gt;='club records'!$G$31)), "CR", " ")</f>
        <v xml:space="preserve"> </v>
      </c>
      <c r="AE150" s="22" t="str">
        <f>IF(AND(B150="javelin 500", OR(AND(E150='club records'!$F$32, F150&gt;='club records'!$G$32), AND(E150='club records'!$F$33, F150&gt;='club records'!$G$33))), "CR", " ")</f>
        <v xml:space="preserve"> </v>
      </c>
      <c r="AF150" s="22" t="str">
        <f>IF(AND(B150="javelin 600", OR(AND(E150='club records'!$F$34, F150&gt;='club records'!$G$34), AND(E150='club records'!$F$35, F150&gt;='club records'!$G$35))), "CR", " ")</f>
        <v xml:space="preserve"> </v>
      </c>
      <c r="AG150" s="22" t="str">
        <f>IF(AND(B150="shot 2.72", AND(E150='club records'!$F$36, F150&gt;='club records'!$G$36)), "CR", " ")</f>
        <v xml:space="preserve"> </v>
      </c>
      <c r="AH150" s="22" t="str">
        <f>IF(AND(B150="shot 3", OR(AND(E150='club records'!$F$37, F150&gt;='club records'!$G$37), AND(E150='club records'!$F$38, F150&gt;='club records'!$G$38))), "CR", " ")</f>
        <v xml:space="preserve"> </v>
      </c>
      <c r="AI150" s="22" t="str">
        <f>IF(AND(B150="shot 4", OR(AND(E150='club records'!$F$39, F150&gt;='club records'!$G$39), AND(E150='club records'!$F$40, F150&gt;='club records'!$G$40))), "CR", " ")</f>
        <v xml:space="preserve"> </v>
      </c>
      <c r="AJ150" s="22" t="str">
        <f>IF(AND(B150="70H", AND(E150='club records'!$J$6, F150&lt;='club records'!$K$6)), "CR", " ")</f>
        <v xml:space="preserve"> </v>
      </c>
      <c r="AK150" s="22" t="str">
        <f>IF(AND(B150="75H", AND(E150='club records'!$J$7, F150&lt;='club records'!$K$7)), "CR", " ")</f>
        <v xml:space="preserve"> </v>
      </c>
      <c r="AL150" s="22" t="str">
        <f>IF(AND(B150="80H", AND(E150='club records'!$J$8, F150&lt;='club records'!$K$8)), "CR", " ")</f>
        <v xml:space="preserve"> </v>
      </c>
      <c r="AM150" s="22" t="str">
        <f>IF(AND(B150="100H", OR(AND(E150='club records'!$J$9, F150&lt;='club records'!$K$9), AND(E150='club records'!$J$10, F150&lt;='club records'!$K$10))), "CR", " ")</f>
        <v xml:space="preserve"> </v>
      </c>
      <c r="AN150" s="22" t="str">
        <f>IF(AND(B150="300H", AND(E150='club records'!$J$11, F150&lt;='club records'!$K$11)), "CR", " ")</f>
        <v xml:space="preserve"> </v>
      </c>
      <c r="AO150" s="22" t="str">
        <f>IF(AND(B150="400H", OR(AND(E150='club records'!$J$12, F150&lt;='club records'!$K$12), AND(E150='club records'!$J$13, F150&lt;='club records'!$K$13), AND(E150='club records'!$J$14, F150&lt;='club records'!$K$14))), "CR", " ")</f>
        <v xml:space="preserve"> </v>
      </c>
      <c r="AP150" s="22" t="str">
        <f>IF(AND(B150="1500SC", OR(AND(E150='club records'!$J$15, F150&lt;='club records'!$K$15), AND(E150='club records'!$J$16, F150&lt;='club records'!$K$16))), "CR", " ")</f>
        <v xml:space="preserve"> </v>
      </c>
      <c r="AQ150" s="22" t="str">
        <f>IF(AND(B150="2000SC", OR(AND(E150='club records'!$J$18, F150&lt;='club records'!$K$18), AND(E150='club records'!$J$19, F150&lt;='club records'!$K$19))), "CR", " ")</f>
        <v xml:space="preserve"> </v>
      </c>
      <c r="AR150" s="22" t="str">
        <f>IF(AND(B150="3000SC", AND(E150='club records'!$J$21, F150&lt;='club records'!$K$21)), "CR", " ")</f>
        <v xml:space="preserve"> </v>
      </c>
      <c r="AS150" s="21" t="str">
        <f>IF(AND(B150="4x100", OR(AND(E150='club records'!$N$1, F150&lt;='club records'!$O$1), AND(E150='club records'!$N$2, F150&lt;='club records'!$O$2), AND(E150='club records'!$N$3, F150&lt;='club records'!$O$3), AND(E150='club records'!$N$4, F150&lt;='club records'!$O$4), AND(E150='club records'!$N$5, F150&lt;='club records'!$O$5))), "CR", " ")</f>
        <v xml:space="preserve"> </v>
      </c>
      <c r="AT150" s="21" t="str">
        <f>IF(AND(B150="4x200", OR(AND(E150='club records'!$N$6, F150&lt;='club records'!$O$6), AND(E150='club records'!$N$7, F150&lt;='club records'!$O$7), AND(E150='club records'!$N$8, F150&lt;='club records'!$O$8), AND(E150='club records'!$N$9, F150&lt;='club records'!$O$9), AND(E150='club records'!$N$10, F150&lt;='club records'!$O$10))), "CR", " ")</f>
        <v xml:space="preserve"> </v>
      </c>
      <c r="AU150" s="21" t="str">
        <f>IF(AND(B150="4x300", OR(AND(E150='club records'!$N$11, F150&lt;='club records'!$O$11), AND(E150='club records'!$N$12, F150&lt;='club records'!$O$12))), "CR", " ")</f>
        <v xml:space="preserve"> </v>
      </c>
      <c r="AV150" s="21" t="str">
        <f>IF(AND(B150="4x400", OR(AND(E150='club records'!$N$13, F150&lt;='club records'!$O$13), AND(E150='club records'!$N$14, F150&lt;='club records'!$O$14), AND(E150='club records'!$N$15, F150&lt;='club records'!$O$15))), "CR", " ")</f>
        <v xml:space="preserve"> </v>
      </c>
      <c r="AW150" s="21" t="str">
        <f>IF(AND(B150="3x800", OR(AND(E150='club records'!$N$16, F150&lt;='club records'!$O$16), AND(E150='club records'!$N$17, F150&lt;='club records'!$O$17), AND(E150='club records'!$N$18, F150&lt;='club records'!$O$18), AND(E150='club records'!$N$19, F150&lt;='club records'!$O$19))), "CR", " ")</f>
        <v xml:space="preserve"> </v>
      </c>
      <c r="AX150" s="21" t="str">
        <f>IF(AND(B150="pentathlon", OR(AND(E150='club records'!$N$21, F150&gt;='club records'!$O$21), AND(E150='club records'!$N$22, F150&gt;='club records'!$O$22), AND(E150='club records'!$N$23, F150&gt;='club records'!$O$23), AND(E150='club records'!$N$24, F150&gt;='club records'!$O$24), AND(E150='club records'!$N$25, F150&gt;='club records'!$O$25))), "CR", " ")</f>
        <v xml:space="preserve"> </v>
      </c>
      <c r="AY150" s="21" t="str">
        <f>IF(AND(B150="heptathlon", OR(AND(E150='club records'!$N$26, F150&gt;='club records'!$O$26), AND(E150='club records'!$N$27, F150&gt;='club records'!$O$27), AND(E150='club records'!$N$28, F150&gt;='club records'!$O$28), )), "CR", " ")</f>
        <v xml:space="preserve"> </v>
      </c>
    </row>
    <row r="151" spans="1:51" ht="15">
      <c r="A151" s="13" t="s">
        <v>41</v>
      </c>
      <c r="B151" s="2">
        <v>100</v>
      </c>
      <c r="C151" s="2" t="s">
        <v>108</v>
      </c>
      <c r="D151" s="2" t="s">
        <v>109</v>
      </c>
      <c r="E151" s="13" t="s">
        <v>41</v>
      </c>
      <c r="F151" s="15">
        <v>14</v>
      </c>
      <c r="G151" s="23">
        <v>43638</v>
      </c>
      <c r="H151" s="2" t="s">
        <v>297</v>
      </c>
      <c r="I151" s="24" t="s">
        <v>407</v>
      </c>
      <c r="J151" s="20" t="str">
        <f t="shared" si="8"/>
        <v/>
      </c>
      <c r="K151" s="21" t="str">
        <f>IF(AND(B151=100, OR(AND(E151='club records'!$B$6, F151&lt;='club records'!$C$6), AND(E151='club records'!$B$7, F151&lt;='club records'!$C$7), AND(E151='club records'!$B$8, F151&lt;='club records'!$C$8), AND(E151='club records'!$B$9, F151&lt;='club records'!$C$9), AND(E151='club records'!$B$10, F151&lt;='club records'!$C$10))),"CR"," ")</f>
        <v xml:space="preserve"> </v>
      </c>
      <c r="L151" s="21" t="str">
        <f>IF(AND(B151=200, OR(AND(E151='club records'!$B$11, F151&lt;='club records'!$C$11), AND(E151='club records'!$B$12, F151&lt;='club records'!$C$12), AND(E151='club records'!$B$13, F151&lt;='club records'!$C$13), AND(E151='club records'!$B$14, F151&lt;='club records'!$C$14), AND(E151='club records'!$B$15, F151&lt;='club records'!$C$15))),"CR"," ")</f>
        <v xml:space="preserve"> </v>
      </c>
      <c r="M151" s="21" t="str">
        <f>IF(AND(B151=300, OR(AND(E151='club records'!$B$16, F151&lt;='club records'!$C$16), AND(E151='club records'!$B$17, F151&lt;='club records'!$C$17))),"CR"," ")</f>
        <v xml:space="preserve"> </v>
      </c>
      <c r="N151" s="21" t="str">
        <f>IF(AND(B151=400, OR(AND(E151='club records'!$B$19, F151&lt;='club records'!$C$19), AND(E151='club records'!$B$20, F151&lt;='club records'!$C$20), AND(E151='club records'!$B$21, F151&lt;='club records'!$C$21))),"CR"," ")</f>
        <v xml:space="preserve"> </v>
      </c>
      <c r="O151" s="21" t="str">
        <f>IF(AND(B151=800, OR(AND(E151='club records'!$B$22, F151&lt;='club records'!$C$22), AND(E151='club records'!$B$23, F151&lt;='club records'!$C$23), AND(E151='club records'!$B$24, F151&lt;='club records'!$C$24), AND(E151='club records'!$B$25, F151&lt;='club records'!$C$25), AND(E151='club records'!$B$26, F151&lt;='club records'!$C$26))),"CR"," ")</f>
        <v xml:space="preserve"> </v>
      </c>
      <c r="P151" s="21" t="str">
        <f>IF(AND(B151=1200, AND(E151='club records'!$B$28, F151&lt;='club records'!$C$28)),"CR"," ")</f>
        <v xml:space="preserve"> </v>
      </c>
      <c r="Q151" s="21" t="str">
        <f>IF(AND(B151=1500, OR(AND(E151='club records'!$B$29, F151&lt;='club records'!$C$29), AND(E151='club records'!$B$30, F151&lt;='club records'!$C$30), AND(E151='club records'!$B$31, F151&lt;='club records'!$C$31), AND(E151='club records'!$B$32, F151&lt;='club records'!$C$32), AND(E151='club records'!$B$33, F151&lt;='club records'!$C$33))),"CR"," ")</f>
        <v xml:space="preserve"> </v>
      </c>
      <c r="R151" s="21" t="str">
        <f>IF(AND(B151="1M", AND(E151='club records'!$B$37,F151&lt;='club records'!$C$37)),"CR"," ")</f>
        <v xml:space="preserve"> </v>
      </c>
      <c r="S151" s="21" t="str">
        <f>IF(AND(B151=3000, OR(AND(E151='club records'!$B$39, F151&lt;='club records'!$C$39), AND(E151='club records'!$B$40, F151&lt;='club records'!$C$40), AND(E151='club records'!$B$41, F151&lt;='club records'!$C$41))),"CR"," ")</f>
        <v xml:space="preserve"> </v>
      </c>
      <c r="T151" s="21" t="str">
        <f>IF(AND(B151=5000, OR(AND(E151='club records'!$B$42, F151&lt;='club records'!$C$42), AND(E151='club records'!$B$43, F151&lt;='club records'!$C$43))),"CR"," ")</f>
        <v xml:space="preserve"> </v>
      </c>
      <c r="U151" s="21" t="str">
        <f>IF(AND(B151=10000, OR(AND(E151='club records'!$B$44, F151&lt;='club records'!$C$44), AND(E151='club records'!$B$45, F151&lt;='club records'!$C$45))),"CR"," ")</f>
        <v xml:space="preserve"> </v>
      </c>
      <c r="V151" s="22" t="str">
        <f>IF(AND(B151="high jump", OR(AND(E151='club records'!$F$1, F151&gt;='club records'!$G$1), AND(E151='club records'!$F$2, F151&gt;='club records'!$G$2), AND(E151='club records'!$F$3, F151&gt;='club records'!$G$3),AND(E151='club records'!$F$4, F151&gt;='club records'!$G$4), AND(E151='club records'!$F$5, F151&gt;='club records'!$G$5))), "CR", " ")</f>
        <v xml:space="preserve"> </v>
      </c>
      <c r="W151" s="22" t="str">
        <f>IF(AND(B151="long jump", OR(AND(E151='club records'!$F$6, F151&gt;='club records'!$G$6), AND(E151='club records'!$F$7, F151&gt;='club records'!$G$7), AND(E151='club records'!$F$8, F151&gt;='club records'!$G$8), AND(E151='club records'!$F$9, F151&gt;='club records'!$G$9), AND(E151='club records'!$F$10, F151&gt;='club records'!$G$10))), "CR", " ")</f>
        <v xml:space="preserve"> </v>
      </c>
      <c r="X151" s="22" t="str">
        <f>IF(AND(B151="triple jump", OR(AND(E151='club records'!$F$11, F151&gt;='club records'!$G$11), AND(E151='club records'!$F$12, F151&gt;='club records'!$G$12), AND(E151='club records'!$F$13, F151&gt;='club records'!$G$13), AND(E151='club records'!$F$14, F151&gt;='club records'!$G$14), AND(E151='club records'!$F$15, F151&gt;='club records'!$G$15))), "CR", " ")</f>
        <v xml:space="preserve"> </v>
      </c>
      <c r="Y151" s="22" t="str">
        <f>IF(AND(B151="pole vault", OR(AND(E151='club records'!$F$16, F151&gt;='club records'!$G$16), AND(E151='club records'!$F$17, F151&gt;='club records'!$G$17), AND(E151='club records'!$F$18, F151&gt;='club records'!$G$18), AND(E151='club records'!$F$19, F151&gt;='club records'!$G$19), AND(E151='club records'!$F$20, F151&gt;='club records'!$G$20))), "CR", " ")</f>
        <v xml:space="preserve"> </v>
      </c>
      <c r="Z151" s="22" t="str">
        <f>IF(AND(B151="discus 0.75", AND(E151='club records'!$F$21, F151&gt;='club records'!$G$21)), "CR", " ")</f>
        <v xml:space="preserve"> </v>
      </c>
      <c r="AA151" s="22" t="str">
        <f>IF(AND(B151="discus 1", OR(AND(E151='club records'!$F$22, F151&gt;='club records'!$G$22), AND(E151='club records'!$F$23, F151&gt;='club records'!$G$23), AND(E151='club records'!$F$24, F151&gt;='club records'!$G$24), AND(E151='club records'!$F$25, F151&gt;='club records'!$G$25))), "CR", " ")</f>
        <v xml:space="preserve"> </v>
      </c>
      <c r="AB151" s="22" t="str">
        <f>IF(AND(B151="hammer 3", OR(AND(E151='club records'!$F$26, F151&gt;='club records'!$G$26), AND(E151='club records'!$F$27, F151&gt;='club records'!$G$27), AND(E151='club records'!$F$28, F151&gt;='club records'!$G$28))), "CR", " ")</f>
        <v xml:space="preserve"> </v>
      </c>
      <c r="AC151" s="22" t="str">
        <f>IF(AND(B151="hammer 4", OR(AND(E151='club records'!$F$29, F151&gt;='club records'!$G$29), AND(E151='club records'!$F$30, F151&gt;='club records'!$G$30))), "CR", " ")</f>
        <v xml:space="preserve"> </v>
      </c>
      <c r="AD151" s="22" t="str">
        <f>IF(AND(B151="javelin 400", AND(E151='club records'!$F$31, F151&gt;='club records'!$G$31)), "CR", " ")</f>
        <v xml:space="preserve"> </v>
      </c>
      <c r="AE151" s="22" t="str">
        <f>IF(AND(B151="javelin 500", OR(AND(E151='club records'!$F$32, F151&gt;='club records'!$G$32), AND(E151='club records'!$F$33, F151&gt;='club records'!$G$33))), "CR", " ")</f>
        <v xml:space="preserve"> </v>
      </c>
      <c r="AF151" s="22" t="str">
        <f>IF(AND(B151="javelin 600", OR(AND(E151='club records'!$F$34, F151&gt;='club records'!$G$34), AND(E151='club records'!$F$35, F151&gt;='club records'!$G$35))), "CR", " ")</f>
        <v xml:space="preserve"> </v>
      </c>
      <c r="AG151" s="22" t="str">
        <f>IF(AND(B151="shot 2.72", AND(E151='club records'!$F$36, F151&gt;='club records'!$G$36)), "CR", " ")</f>
        <v xml:space="preserve"> </v>
      </c>
      <c r="AH151" s="22" t="str">
        <f>IF(AND(B151="shot 3", OR(AND(E151='club records'!$F$37, F151&gt;='club records'!$G$37), AND(E151='club records'!$F$38, F151&gt;='club records'!$G$38))), "CR", " ")</f>
        <v xml:space="preserve"> </v>
      </c>
      <c r="AI151" s="22" t="str">
        <f>IF(AND(B151="shot 4", OR(AND(E151='club records'!$F$39, F151&gt;='club records'!$G$39), AND(E151='club records'!$F$40, F151&gt;='club records'!$G$40))), "CR", " ")</f>
        <v xml:space="preserve"> </v>
      </c>
      <c r="AJ151" s="22" t="str">
        <f>IF(AND(B151="70H", AND(E151='club records'!$J$6, F151&lt;='club records'!$K$6)), "CR", " ")</f>
        <v xml:space="preserve"> </v>
      </c>
      <c r="AK151" s="22" t="str">
        <f>IF(AND(B151="75H", AND(E151='club records'!$J$7, F151&lt;='club records'!$K$7)), "CR", " ")</f>
        <v xml:space="preserve"> </v>
      </c>
      <c r="AL151" s="22" t="str">
        <f>IF(AND(B151="80H", AND(E151='club records'!$J$8, F151&lt;='club records'!$K$8)), "CR", " ")</f>
        <v xml:space="preserve"> </v>
      </c>
      <c r="AM151" s="22" t="str">
        <f>IF(AND(B151="100H", OR(AND(E151='club records'!$J$9, F151&lt;='club records'!$K$9), AND(E151='club records'!$J$10, F151&lt;='club records'!$K$10))), "CR", " ")</f>
        <v xml:space="preserve"> </v>
      </c>
      <c r="AN151" s="22" t="str">
        <f>IF(AND(B151="300H", AND(E151='club records'!$J$11, F151&lt;='club records'!$K$11)), "CR", " ")</f>
        <v xml:space="preserve"> </v>
      </c>
      <c r="AO151" s="22" t="str">
        <f>IF(AND(B151="400H", OR(AND(E151='club records'!$J$12, F151&lt;='club records'!$K$12), AND(E151='club records'!$J$13, F151&lt;='club records'!$K$13), AND(E151='club records'!$J$14, F151&lt;='club records'!$K$14))), "CR", " ")</f>
        <v xml:space="preserve"> </v>
      </c>
      <c r="AP151" s="22" t="str">
        <f>IF(AND(B151="1500SC", OR(AND(E151='club records'!$J$15, F151&lt;='club records'!$K$15), AND(E151='club records'!$J$16, F151&lt;='club records'!$K$16))), "CR", " ")</f>
        <v xml:space="preserve"> </v>
      </c>
      <c r="AQ151" s="22" t="str">
        <f>IF(AND(B151="2000SC", OR(AND(E151='club records'!$J$18, F151&lt;='club records'!$K$18), AND(E151='club records'!$J$19, F151&lt;='club records'!$K$19))), "CR", " ")</f>
        <v xml:space="preserve"> </v>
      </c>
      <c r="AR151" s="22" t="str">
        <f>IF(AND(B151="3000SC", AND(E151='club records'!$J$21, F151&lt;='club records'!$K$21)), "CR", " ")</f>
        <v xml:space="preserve"> </v>
      </c>
      <c r="AS151" s="21" t="str">
        <f>IF(AND(B151="4x100", OR(AND(E151='club records'!$N$1, F151&lt;='club records'!$O$1), AND(E151='club records'!$N$2, F151&lt;='club records'!$O$2), AND(E151='club records'!$N$3, F151&lt;='club records'!$O$3), AND(E151='club records'!$N$4, F151&lt;='club records'!$O$4), AND(E151='club records'!$N$5, F151&lt;='club records'!$O$5))), "CR", " ")</f>
        <v xml:space="preserve"> </v>
      </c>
      <c r="AT151" s="21" t="str">
        <f>IF(AND(B151="4x200", OR(AND(E151='club records'!$N$6, F151&lt;='club records'!$O$6), AND(E151='club records'!$N$7, F151&lt;='club records'!$O$7), AND(E151='club records'!$N$8, F151&lt;='club records'!$O$8), AND(E151='club records'!$N$9, F151&lt;='club records'!$O$9), AND(E151='club records'!$N$10, F151&lt;='club records'!$O$10))), "CR", " ")</f>
        <v xml:space="preserve"> </v>
      </c>
      <c r="AU151" s="21" t="str">
        <f>IF(AND(B151="4x300", OR(AND(E151='club records'!$N$11, F151&lt;='club records'!$O$11), AND(E151='club records'!$N$12, F151&lt;='club records'!$O$12))), "CR", " ")</f>
        <v xml:space="preserve"> </v>
      </c>
      <c r="AV151" s="21" t="str">
        <f>IF(AND(B151="4x400", OR(AND(E151='club records'!$N$13, F151&lt;='club records'!$O$13), AND(E151='club records'!$N$14, F151&lt;='club records'!$O$14), AND(E151='club records'!$N$15, F151&lt;='club records'!$O$15))), "CR", " ")</f>
        <v xml:space="preserve"> </v>
      </c>
      <c r="AW151" s="21" t="str">
        <f>IF(AND(B151="3x800", OR(AND(E151='club records'!$N$16, F151&lt;='club records'!$O$16), AND(E151='club records'!$N$17, F151&lt;='club records'!$O$17), AND(E151='club records'!$N$18, F151&lt;='club records'!$O$18), AND(E151='club records'!$N$19, F151&lt;='club records'!$O$19))), "CR", " ")</f>
        <v xml:space="preserve"> </v>
      </c>
      <c r="AX151" s="21" t="str">
        <f>IF(AND(B151="pentathlon", OR(AND(E151='club records'!$N$21, F151&gt;='club records'!$O$21), AND(E151='club records'!$N$22, F151&gt;='club records'!$O$22), AND(E151='club records'!$N$23, F151&gt;='club records'!$O$23), AND(E151='club records'!$N$24, F151&gt;='club records'!$O$24), AND(E151='club records'!$N$25, F151&gt;='club records'!$O$25))), "CR", " ")</f>
        <v xml:space="preserve"> </v>
      </c>
      <c r="AY151" s="21" t="str">
        <f>IF(AND(B151="heptathlon", OR(AND(E151='club records'!$N$26, F151&gt;='club records'!$O$26), AND(E151='club records'!$N$27, F151&gt;='club records'!$O$27), AND(E151='club records'!$N$28, F151&gt;='club records'!$O$28), )), "CR", " ")</f>
        <v xml:space="preserve"> </v>
      </c>
    </row>
    <row r="152" spans="1:51" ht="15">
      <c r="A152" s="13" t="s">
        <v>41</v>
      </c>
      <c r="B152" s="2">
        <v>100</v>
      </c>
      <c r="C152" s="2" t="s">
        <v>63</v>
      </c>
      <c r="D152" s="2" t="s">
        <v>64</v>
      </c>
      <c r="E152" s="13" t="s">
        <v>41</v>
      </c>
      <c r="F152" s="14">
        <v>14.09</v>
      </c>
      <c r="G152" s="19">
        <v>39903</v>
      </c>
      <c r="H152" s="2" t="s">
        <v>252</v>
      </c>
      <c r="I152" s="2" t="s">
        <v>253</v>
      </c>
      <c r="J152" s="20" t="str">
        <f t="shared" si="8"/>
        <v/>
      </c>
      <c r="K152" s="21" t="str">
        <f>IF(AND(B152=100, OR(AND(E152='club records'!$B$6, F152&lt;='club records'!$C$6), AND(E152='club records'!$B$7, F152&lt;='club records'!$C$7), AND(E152='club records'!$B$8, F152&lt;='club records'!$C$8), AND(E152='club records'!$B$9, F152&lt;='club records'!$C$9), AND(E152='club records'!$B$10, F152&lt;='club records'!$C$10))),"CR"," ")</f>
        <v xml:space="preserve"> </v>
      </c>
      <c r="L152" s="21" t="str">
        <f>IF(AND(B152=200, OR(AND(E152='club records'!$B$11, F152&lt;='club records'!$C$11), AND(E152='club records'!$B$12, F152&lt;='club records'!$C$12), AND(E152='club records'!$B$13, F152&lt;='club records'!$C$13), AND(E152='club records'!$B$14, F152&lt;='club records'!$C$14), AND(E152='club records'!$B$15, F152&lt;='club records'!$C$15))),"CR"," ")</f>
        <v xml:space="preserve"> </v>
      </c>
      <c r="M152" s="21" t="str">
        <f>IF(AND(B152=300, OR(AND(E152='club records'!$B$16, F152&lt;='club records'!$C$16), AND(E152='club records'!$B$17, F152&lt;='club records'!$C$17))),"CR"," ")</f>
        <v xml:space="preserve"> </v>
      </c>
      <c r="N152" s="21" t="str">
        <f>IF(AND(B152=400, OR(AND(E152='club records'!$B$19, F152&lt;='club records'!$C$19), AND(E152='club records'!$B$20, F152&lt;='club records'!$C$20), AND(E152='club records'!$B$21, F152&lt;='club records'!$C$21))),"CR"," ")</f>
        <v xml:space="preserve"> </v>
      </c>
      <c r="O152" s="21" t="str">
        <f>IF(AND(B152=800, OR(AND(E152='club records'!$B$22, F152&lt;='club records'!$C$22), AND(E152='club records'!$B$23, F152&lt;='club records'!$C$23), AND(E152='club records'!$B$24, F152&lt;='club records'!$C$24), AND(E152='club records'!$B$25, F152&lt;='club records'!$C$25), AND(E152='club records'!$B$26, F152&lt;='club records'!$C$26))),"CR"," ")</f>
        <v xml:space="preserve"> </v>
      </c>
      <c r="P152" s="21" t="str">
        <f>IF(AND(B152=1200, AND(E152='club records'!$B$28, F152&lt;='club records'!$C$28)),"CR"," ")</f>
        <v xml:space="preserve"> </v>
      </c>
      <c r="Q152" s="21" t="str">
        <f>IF(AND(B152=1500, OR(AND(E152='club records'!$B$29, F152&lt;='club records'!$C$29), AND(E152='club records'!$B$30, F152&lt;='club records'!$C$30), AND(E152='club records'!$B$31, F152&lt;='club records'!$C$31), AND(E152='club records'!$B$32, F152&lt;='club records'!$C$32), AND(E152='club records'!$B$33, F152&lt;='club records'!$C$33))),"CR"," ")</f>
        <v xml:space="preserve"> </v>
      </c>
      <c r="R152" s="21" t="str">
        <f>IF(AND(B152="1M", AND(E152='club records'!$B$37,F152&lt;='club records'!$C$37)),"CR"," ")</f>
        <v xml:space="preserve"> </v>
      </c>
      <c r="S152" s="21" t="str">
        <f>IF(AND(B152=3000, OR(AND(E152='club records'!$B$39, F152&lt;='club records'!$C$39), AND(E152='club records'!$B$40, F152&lt;='club records'!$C$40), AND(E152='club records'!$B$41, F152&lt;='club records'!$C$41))),"CR"," ")</f>
        <v xml:space="preserve"> </v>
      </c>
      <c r="T152" s="21" t="str">
        <f>IF(AND(B152=5000, OR(AND(E152='club records'!$B$42, F152&lt;='club records'!$C$42), AND(E152='club records'!$B$43, F152&lt;='club records'!$C$43))),"CR"," ")</f>
        <v xml:space="preserve"> </v>
      </c>
      <c r="U152" s="21" t="str">
        <f>IF(AND(B152=10000, OR(AND(E152='club records'!$B$44, F152&lt;='club records'!$C$44), AND(E152='club records'!$B$45, F152&lt;='club records'!$C$45))),"CR"," ")</f>
        <v xml:space="preserve"> </v>
      </c>
      <c r="V152" s="22" t="str">
        <f>IF(AND(B152="high jump", OR(AND(E152='club records'!$F$1, F152&gt;='club records'!$G$1), AND(E152='club records'!$F$2, F152&gt;='club records'!$G$2), AND(E152='club records'!$F$3, F152&gt;='club records'!$G$3),AND(E152='club records'!$F$4, F152&gt;='club records'!$G$4), AND(E152='club records'!$F$5, F152&gt;='club records'!$G$5))), "CR", " ")</f>
        <v xml:space="preserve"> </v>
      </c>
      <c r="W152" s="22" t="str">
        <f>IF(AND(B152="long jump", OR(AND(E152='club records'!$F$6, F152&gt;='club records'!$G$6), AND(E152='club records'!$F$7, F152&gt;='club records'!$G$7), AND(E152='club records'!$F$8, F152&gt;='club records'!$G$8), AND(E152='club records'!$F$9, F152&gt;='club records'!$G$9), AND(E152='club records'!$F$10, F152&gt;='club records'!$G$10))), "CR", " ")</f>
        <v xml:space="preserve"> </v>
      </c>
      <c r="X152" s="22" t="str">
        <f>IF(AND(B152="triple jump", OR(AND(E152='club records'!$F$11, F152&gt;='club records'!$G$11), AND(E152='club records'!$F$12, F152&gt;='club records'!$G$12), AND(E152='club records'!$F$13, F152&gt;='club records'!$G$13), AND(E152='club records'!$F$14, F152&gt;='club records'!$G$14), AND(E152='club records'!$F$15, F152&gt;='club records'!$G$15))), "CR", " ")</f>
        <v xml:space="preserve"> </v>
      </c>
      <c r="Y152" s="22" t="str">
        <f>IF(AND(B152="pole vault", OR(AND(E152='club records'!$F$16, F152&gt;='club records'!$G$16), AND(E152='club records'!$F$17, F152&gt;='club records'!$G$17), AND(E152='club records'!$F$18, F152&gt;='club records'!$G$18), AND(E152='club records'!$F$19, F152&gt;='club records'!$G$19), AND(E152='club records'!$F$20, F152&gt;='club records'!$G$20))), "CR", " ")</f>
        <v xml:space="preserve"> </v>
      </c>
      <c r="Z152" s="22" t="str">
        <f>IF(AND(B152="discus 0.75", AND(E152='club records'!$F$21, F152&gt;='club records'!$G$21)), "CR", " ")</f>
        <v xml:space="preserve"> </v>
      </c>
      <c r="AA152" s="22" t="str">
        <f>IF(AND(B152="discus 1", OR(AND(E152='club records'!$F$22, F152&gt;='club records'!$G$22), AND(E152='club records'!$F$23, F152&gt;='club records'!$G$23), AND(E152='club records'!$F$24, F152&gt;='club records'!$G$24), AND(E152='club records'!$F$25, F152&gt;='club records'!$G$25))), "CR", " ")</f>
        <v xml:space="preserve"> </v>
      </c>
      <c r="AB152" s="22" t="str">
        <f>IF(AND(B152="hammer 3", OR(AND(E152='club records'!$F$26, F152&gt;='club records'!$G$26), AND(E152='club records'!$F$27, F152&gt;='club records'!$G$27), AND(E152='club records'!$F$28, F152&gt;='club records'!$G$28))), "CR", " ")</f>
        <v xml:space="preserve"> </v>
      </c>
      <c r="AC152" s="22" t="str">
        <f>IF(AND(B152="hammer 4", OR(AND(E152='club records'!$F$29, F152&gt;='club records'!$G$29), AND(E152='club records'!$F$30, F152&gt;='club records'!$G$30))), "CR", " ")</f>
        <v xml:space="preserve"> </v>
      </c>
      <c r="AD152" s="22" t="str">
        <f>IF(AND(B152="javelin 400", AND(E152='club records'!$F$31, F152&gt;='club records'!$G$31)), "CR", " ")</f>
        <v xml:space="preserve"> </v>
      </c>
      <c r="AE152" s="22" t="str">
        <f>IF(AND(B152="javelin 500", OR(AND(E152='club records'!$F$32, F152&gt;='club records'!$G$32), AND(E152='club records'!$F$33, F152&gt;='club records'!$G$33))), "CR", " ")</f>
        <v xml:space="preserve"> </v>
      </c>
      <c r="AF152" s="22" t="str">
        <f>IF(AND(B152="javelin 600", OR(AND(E152='club records'!$F$34, F152&gt;='club records'!$G$34), AND(E152='club records'!$F$35, F152&gt;='club records'!$G$35))), "CR", " ")</f>
        <v xml:space="preserve"> </v>
      </c>
      <c r="AG152" s="22" t="str">
        <f>IF(AND(B152="shot 2.72", AND(E152='club records'!$F$36, F152&gt;='club records'!$G$36)), "CR", " ")</f>
        <v xml:space="preserve"> </v>
      </c>
      <c r="AH152" s="22" t="str">
        <f>IF(AND(B152="shot 3", OR(AND(E152='club records'!$F$37, F152&gt;='club records'!$G$37), AND(E152='club records'!$F$38, F152&gt;='club records'!$G$38))), "CR", " ")</f>
        <v xml:space="preserve"> </v>
      </c>
      <c r="AI152" s="22" t="str">
        <f>IF(AND(B152="shot 4", OR(AND(E152='club records'!$F$39, F152&gt;='club records'!$G$39), AND(E152='club records'!$F$40, F152&gt;='club records'!$G$40))), "CR", " ")</f>
        <v xml:space="preserve"> </v>
      </c>
      <c r="AJ152" s="22" t="str">
        <f>IF(AND(B152="70H", AND(E152='club records'!$J$6, F152&lt;='club records'!$K$6)), "CR", " ")</f>
        <v xml:space="preserve"> </v>
      </c>
      <c r="AK152" s="22" t="str">
        <f>IF(AND(B152="75H", AND(E152='club records'!$J$7, F152&lt;='club records'!$K$7)), "CR", " ")</f>
        <v xml:space="preserve"> </v>
      </c>
      <c r="AL152" s="22" t="str">
        <f>IF(AND(B152="80H", AND(E152='club records'!$J$8, F152&lt;='club records'!$K$8)), "CR", " ")</f>
        <v xml:space="preserve"> </v>
      </c>
      <c r="AM152" s="22" t="str">
        <f>IF(AND(B152="100H", OR(AND(E152='club records'!$J$9, F152&lt;='club records'!$K$9), AND(E152='club records'!$J$10, F152&lt;='club records'!$K$10))), "CR", " ")</f>
        <v xml:space="preserve"> </v>
      </c>
      <c r="AN152" s="22" t="str">
        <f>IF(AND(B152="300H", AND(E152='club records'!$J$11, F152&lt;='club records'!$K$11)), "CR", " ")</f>
        <v xml:space="preserve"> </v>
      </c>
      <c r="AO152" s="22" t="str">
        <f>IF(AND(B152="400H", OR(AND(E152='club records'!$J$12, F152&lt;='club records'!$K$12), AND(E152='club records'!$J$13, F152&lt;='club records'!$K$13), AND(E152='club records'!$J$14, F152&lt;='club records'!$K$14))), "CR", " ")</f>
        <v xml:space="preserve"> </v>
      </c>
      <c r="AP152" s="22" t="str">
        <f>IF(AND(B152="1500SC", OR(AND(E152='club records'!$J$15, F152&lt;='club records'!$K$15), AND(E152='club records'!$J$16, F152&lt;='club records'!$K$16))), "CR", " ")</f>
        <v xml:space="preserve"> </v>
      </c>
      <c r="AQ152" s="22" t="str">
        <f>IF(AND(B152="2000SC", OR(AND(E152='club records'!$J$18, F152&lt;='club records'!$K$18), AND(E152='club records'!$J$19, F152&lt;='club records'!$K$19))), "CR", " ")</f>
        <v xml:space="preserve"> </v>
      </c>
      <c r="AR152" s="22" t="str">
        <f>IF(AND(B152="3000SC", AND(E152='club records'!$J$21, F152&lt;='club records'!$K$21)), "CR", " ")</f>
        <v xml:space="preserve"> </v>
      </c>
      <c r="AS152" s="21" t="str">
        <f>IF(AND(B152="4x100", OR(AND(E152='club records'!$N$1, F152&lt;='club records'!$O$1), AND(E152='club records'!$N$2, F152&lt;='club records'!$O$2), AND(E152='club records'!$N$3, F152&lt;='club records'!$O$3), AND(E152='club records'!$N$4, F152&lt;='club records'!$O$4), AND(E152='club records'!$N$5, F152&lt;='club records'!$O$5))), "CR", " ")</f>
        <v xml:space="preserve"> </v>
      </c>
      <c r="AT152" s="21" t="str">
        <f>IF(AND(B152="4x200", OR(AND(E152='club records'!$N$6, F152&lt;='club records'!$O$6), AND(E152='club records'!$N$7, F152&lt;='club records'!$O$7), AND(E152='club records'!$N$8, F152&lt;='club records'!$O$8), AND(E152='club records'!$N$9, F152&lt;='club records'!$O$9), AND(E152='club records'!$N$10, F152&lt;='club records'!$O$10))), "CR", " ")</f>
        <v xml:space="preserve"> </v>
      </c>
      <c r="AU152" s="21" t="str">
        <f>IF(AND(B152="4x300", OR(AND(E152='club records'!$N$11, F152&lt;='club records'!$O$11), AND(E152='club records'!$N$12, F152&lt;='club records'!$O$12))), "CR", " ")</f>
        <v xml:space="preserve"> </v>
      </c>
      <c r="AV152" s="21" t="str">
        <f>IF(AND(B152="4x400", OR(AND(E152='club records'!$N$13, F152&lt;='club records'!$O$13), AND(E152='club records'!$N$14, F152&lt;='club records'!$O$14), AND(E152='club records'!$N$15, F152&lt;='club records'!$O$15))), "CR", " ")</f>
        <v xml:space="preserve"> </v>
      </c>
      <c r="AW152" s="21" t="str">
        <f>IF(AND(B152="3x800", OR(AND(E152='club records'!$N$16, F152&lt;='club records'!$O$16), AND(E152='club records'!$N$17, F152&lt;='club records'!$O$17), AND(E152='club records'!$N$18, F152&lt;='club records'!$O$18), AND(E152='club records'!$N$19, F152&lt;='club records'!$O$19))), "CR", " ")</f>
        <v xml:space="preserve"> </v>
      </c>
      <c r="AX152" s="21" t="str">
        <f>IF(AND(B152="pentathlon", OR(AND(E152='club records'!$N$21, F152&gt;='club records'!$O$21), AND(E152='club records'!$N$22, F152&gt;='club records'!$O$22), AND(E152='club records'!$N$23, F152&gt;='club records'!$O$23), AND(E152='club records'!$N$24, F152&gt;='club records'!$O$24), AND(E152='club records'!$N$25, F152&gt;='club records'!$O$25))), "CR", " ")</f>
        <v xml:space="preserve"> </v>
      </c>
      <c r="AY152" s="21" t="str">
        <f>IF(AND(B152="heptathlon", OR(AND(E152='club records'!$N$26, F152&gt;='club records'!$O$26), AND(E152='club records'!$N$27, F152&gt;='club records'!$O$27), AND(E152='club records'!$N$28, F152&gt;='club records'!$O$28), )), "CR", " ")</f>
        <v xml:space="preserve"> </v>
      </c>
    </row>
    <row r="153" spans="1:51" ht="15">
      <c r="A153" s="13" t="s">
        <v>41</v>
      </c>
      <c r="B153" s="2">
        <v>100</v>
      </c>
      <c r="C153" s="2" t="s">
        <v>98</v>
      </c>
      <c r="D153" s="2" t="s">
        <v>67</v>
      </c>
      <c r="E153" s="13" t="s">
        <v>41</v>
      </c>
      <c r="F153" s="14">
        <v>14.75</v>
      </c>
      <c r="G153" s="19">
        <v>43569</v>
      </c>
      <c r="H153" s="2" t="s">
        <v>291</v>
      </c>
      <c r="I153" s="2" t="s">
        <v>292</v>
      </c>
      <c r="J153" s="20" t="str">
        <f t="shared" si="8"/>
        <v/>
      </c>
      <c r="K153" s="21" t="str">
        <f>IF(AND(B153=100, OR(AND(E153='club records'!$B$6, F153&lt;='club records'!$C$6), AND(E153='club records'!$B$7, F153&lt;='club records'!$C$7), AND(E153='club records'!$B$8, F153&lt;='club records'!$C$8), AND(E153='club records'!$B$9, F153&lt;='club records'!$C$9), AND(E153='club records'!$B$10, F153&lt;='club records'!$C$10))),"CR"," ")</f>
        <v xml:space="preserve"> </v>
      </c>
      <c r="L153" s="21" t="str">
        <f>IF(AND(B153=200, OR(AND(E153='club records'!$B$11, F153&lt;='club records'!$C$11), AND(E153='club records'!$B$12, F153&lt;='club records'!$C$12), AND(E153='club records'!$B$13, F153&lt;='club records'!$C$13), AND(E153='club records'!$B$14, F153&lt;='club records'!$C$14), AND(E153='club records'!$B$15, F153&lt;='club records'!$C$15))),"CR"," ")</f>
        <v xml:space="preserve"> </v>
      </c>
      <c r="M153" s="21" t="str">
        <f>IF(AND(B153=300, OR(AND(E153='club records'!$B$16, F153&lt;='club records'!$C$16), AND(E153='club records'!$B$17, F153&lt;='club records'!$C$17))),"CR"," ")</f>
        <v xml:space="preserve"> </v>
      </c>
      <c r="N153" s="21" t="str">
        <f>IF(AND(B153=400, OR(AND(E153='club records'!$B$19, F153&lt;='club records'!$C$19), AND(E153='club records'!$B$20, F153&lt;='club records'!$C$20), AND(E153='club records'!$B$21, F153&lt;='club records'!$C$21))),"CR"," ")</f>
        <v xml:space="preserve"> </v>
      </c>
      <c r="O153" s="21" t="str">
        <f>IF(AND(B153=800, OR(AND(E153='club records'!$B$22, F153&lt;='club records'!$C$22), AND(E153='club records'!$B$23, F153&lt;='club records'!$C$23), AND(E153='club records'!$B$24, F153&lt;='club records'!$C$24), AND(E153='club records'!$B$25, F153&lt;='club records'!$C$25), AND(E153='club records'!$B$26, F153&lt;='club records'!$C$26))),"CR"," ")</f>
        <v xml:space="preserve"> </v>
      </c>
      <c r="P153" s="21" t="str">
        <f>IF(AND(B153=1200, AND(E153='club records'!$B$28, F153&lt;='club records'!$C$28)),"CR"," ")</f>
        <v xml:space="preserve"> </v>
      </c>
      <c r="Q153" s="21" t="str">
        <f>IF(AND(B153=1500, OR(AND(E153='club records'!$B$29, F153&lt;='club records'!$C$29), AND(E153='club records'!$B$30, F153&lt;='club records'!$C$30), AND(E153='club records'!$B$31, F153&lt;='club records'!$C$31), AND(E153='club records'!$B$32, F153&lt;='club records'!$C$32), AND(E153='club records'!$B$33, F153&lt;='club records'!$C$33))),"CR"," ")</f>
        <v xml:space="preserve"> </v>
      </c>
      <c r="R153" s="21" t="str">
        <f>IF(AND(B153="1M", AND(E153='club records'!$B$37,F153&lt;='club records'!$C$37)),"CR"," ")</f>
        <v xml:space="preserve"> </v>
      </c>
      <c r="S153" s="21" t="str">
        <f>IF(AND(B153=3000, OR(AND(E153='club records'!$B$39, F153&lt;='club records'!$C$39), AND(E153='club records'!$B$40, F153&lt;='club records'!$C$40), AND(E153='club records'!$B$41, F153&lt;='club records'!$C$41))),"CR"," ")</f>
        <v xml:space="preserve"> </v>
      </c>
      <c r="T153" s="21" t="str">
        <f>IF(AND(B153=5000, OR(AND(E153='club records'!$B$42, F153&lt;='club records'!$C$42), AND(E153='club records'!$B$43, F153&lt;='club records'!$C$43))),"CR"," ")</f>
        <v xml:space="preserve"> </v>
      </c>
      <c r="U153" s="21" t="str">
        <f>IF(AND(B153=10000, OR(AND(E153='club records'!$B$44, F153&lt;='club records'!$C$44), AND(E153='club records'!$B$45, F153&lt;='club records'!$C$45))),"CR"," ")</f>
        <v xml:space="preserve"> </v>
      </c>
      <c r="V153" s="22" t="str">
        <f>IF(AND(B153="high jump", OR(AND(E153='club records'!$F$1, F153&gt;='club records'!$G$1), AND(E153='club records'!$F$2, F153&gt;='club records'!$G$2), AND(E153='club records'!$F$3, F153&gt;='club records'!$G$3),AND(E153='club records'!$F$4, F153&gt;='club records'!$G$4), AND(E153='club records'!$F$5, F153&gt;='club records'!$G$5))), "CR", " ")</f>
        <v xml:space="preserve"> </v>
      </c>
      <c r="W153" s="22" t="str">
        <f>IF(AND(B153="long jump", OR(AND(E153='club records'!$F$6, F153&gt;='club records'!$G$6), AND(E153='club records'!$F$7, F153&gt;='club records'!$G$7), AND(E153='club records'!$F$8, F153&gt;='club records'!$G$8), AND(E153='club records'!$F$9, F153&gt;='club records'!$G$9), AND(E153='club records'!$F$10, F153&gt;='club records'!$G$10))), "CR", " ")</f>
        <v xml:space="preserve"> </v>
      </c>
      <c r="X153" s="22" t="str">
        <f>IF(AND(B153="triple jump", OR(AND(E153='club records'!$F$11, F153&gt;='club records'!$G$11), AND(E153='club records'!$F$12, F153&gt;='club records'!$G$12), AND(E153='club records'!$F$13, F153&gt;='club records'!$G$13), AND(E153='club records'!$F$14, F153&gt;='club records'!$G$14), AND(E153='club records'!$F$15, F153&gt;='club records'!$G$15))), "CR", " ")</f>
        <v xml:space="preserve"> </v>
      </c>
      <c r="Y153" s="22" t="str">
        <f>IF(AND(B153="pole vault", OR(AND(E153='club records'!$F$16, F153&gt;='club records'!$G$16), AND(E153='club records'!$F$17, F153&gt;='club records'!$G$17), AND(E153='club records'!$F$18, F153&gt;='club records'!$G$18), AND(E153='club records'!$F$19, F153&gt;='club records'!$G$19), AND(E153='club records'!$F$20, F153&gt;='club records'!$G$20))), "CR", " ")</f>
        <v xml:space="preserve"> </v>
      </c>
      <c r="Z153" s="22" t="str">
        <f>IF(AND(B153="discus 0.75", AND(E153='club records'!$F$21, F153&gt;='club records'!$G$21)), "CR", " ")</f>
        <v xml:space="preserve"> </v>
      </c>
      <c r="AA153" s="22" t="str">
        <f>IF(AND(B153="discus 1", OR(AND(E153='club records'!$F$22, F153&gt;='club records'!$G$22), AND(E153='club records'!$F$23, F153&gt;='club records'!$G$23), AND(E153='club records'!$F$24, F153&gt;='club records'!$G$24), AND(E153='club records'!$F$25, F153&gt;='club records'!$G$25))), "CR", " ")</f>
        <v xml:space="preserve"> </v>
      </c>
      <c r="AB153" s="22" t="str">
        <f>IF(AND(B153="hammer 3", OR(AND(E153='club records'!$F$26, F153&gt;='club records'!$G$26), AND(E153='club records'!$F$27, F153&gt;='club records'!$G$27), AND(E153='club records'!$F$28, F153&gt;='club records'!$G$28))), "CR", " ")</f>
        <v xml:space="preserve"> </v>
      </c>
      <c r="AC153" s="22" t="str">
        <f>IF(AND(B153="hammer 4", OR(AND(E153='club records'!$F$29, F153&gt;='club records'!$G$29), AND(E153='club records'!$F$30, F153&gt;='club records'!$G$30))), "CR", " ")</f>
        <v xml:space="preserve"> </v>
      </c>
      <c r="AD153" s="22" t="str">
        <f>IF(AND(B153="javelin 400", AND(E153='club records'!$F$31, F153&gt;='club records'!$G$31)), "CR", " ")</f>
        <v xml:space="preserve"> </v>
      </c>
      <c r="AE153" s="22" t="str">
        <f>IF(AND(B153="javelin 500", OR(AND(E153='club records'!$F$32, F153&gt;='club records'!$G$32), AND(E153='club records'!$F$33, F153&gt;='club records'!$G$33))), "CR", " ")</f>
        <v xml:space="preserve"> </v>
      </c>
      <c r="AF153" s="22" t="str">
        <f>IF(AND(B153="javelin 600", OR(AND(E153='club records'!$F$34, F153&gt;='club records'!$G$34), AND(E153='club records'!$F$35, F153&gt;='club records'!$G$35))), "CR", " ")</f>
        <v xml:space="preserve"> </v>
      </c>
      <c r="AG153" s="22" t="str">
        <f>IF(AND(B153="shot 2.72", AND(E153='club records'!$F$36, F153&gt;='club records'!$G$36)), "CR", " ")</f>
        <v xml:space="preserve"> </v>
      </c>
      <c r="AH153" s="22" t="str">
        <f>IF(AND(B153="shot 3", OR(AND(E153='club records'!$F$37, F153&gt;='club records'!$G$37), AND(E153='club records'!$F$38, F153&gt;='club records'!$G$38))), "CR", " ")</f>
        <v xml:space="preserve"> </v>
      </c>
      <c r="AI153" s="22" t="str">
        <f>IF(AND(B153="shot 4", OR(AND(E153='club records'!$F$39, F153&gt;='club records'!$G$39), AND(E153='club records'!$F$40, F153&gt;='club records'!$G$40))), "CR", " ")</f>
        <v xml:space="preserve"> </v>
      </c>
      <c r="AJ153" s="22" t="str">
        <f>IF(AND(B153="70H", AND(E153='club records'!$J$6, F153&lt;='club records'!$K$6)), "CR", " ")</f>
        <v xml:space="preserve"> </v>
      </c>
      <c r="AK153" s="22" t="str">
        <f>IF(AND(B153="75H", AND(E153='club records'!$J$7, F153&lt;='club records'!$K$7)), "CR", " ")</f>
        <v xml:space="preserve"> </v>
      </c>
      <c r="AL153" s="22" t="str">
        <f>IF(AND(B153="80H", AND(E153='club records'!$J$8, F153&lt;='club records'!$K$8)), "CR", " ")</f>
        <v xml:space="preserve"> </v>
      </c>
      <c r="AM153" s="22" t="str">
        <f>IF(AND(B153="100H", OR(AND(E153='club records'!$J$9, F153&lt;='club records'!$K$9), AND(E153='club records'!$J$10, F153&lt;='club records'!$K$10))), "CR", " ")</f>
        <v xml:space="preserve"> </v>
      </c>
      <c r="AN153" s="22" t="str">
        <f>IF(AND(B153="300H", AND(E153='club records'!$J$11, F153&lt;='club records'!$K$11)), "CR", " ")</f>
        <v xml:space="preserve"> </v>
      </c>
      <c r="AO153" s="22" t="str">
        <f>IF(AND(B153="400H", OR(AND(E153='club records'!$J$12, F153&lt;='club records'!$K$12), AND(E153='club records'!$J$13, F153&lt;='club records'!$K$13), AND(E153='club records'!$J$14, F153&lt;='club records'!$K$14))), "CR", " ")</f>
        <v xml:space="preserve"> </v>
      </c>
      <c r="AP153" s="22" t="str">
        <f>IF(AND(B153="1500SC", OR(AND(E153='club records'!$J$15, F153&lt;='club records'!$K$15), AND(E153='club records'!$J$16, F153&lt;='club records'!$K$16))), "CR", " ")</f>
        <v xml:space="preserve"> </v>
      </c>
      <c r="AQ153" s="22" t="str">
        <f>IF(AND(B153="2000SC", OR(AND(E153='club records'!$J$18, F153&lt;='club records'!$K$18), AND(E153='club records'!$J$19, F153&lt;='club records'!$K$19))), "CR", " ")</f>
        <v xml:space="preserve"> </v>
      </c>
      <c r="AR153" s="22" t="str">
        <f>IF(AND(B153="3000SC", AND(E153='club records'!$J$21, F153&lt;='club records'!$K$21)), "CR", " ")</f>
        <v xml:space="preserve"> </v>
      </c>
      <c r="AS153" s="21" t="str">
        <f>IF(AND(B153="4x100", OR(AND(E153='club records'!$N$1, F153&lt;='club records'!$O$1), AND(E153='club records'!$N$2, F153&lt;='club records'!$O$2), AND(E153='club records'!$N$3, F153&lt;='club records'!$O$3), AND(E153='club records'!$N$4, F153&lt;='club records'!$O$4), AND(E153='club records'!$N$5, F153&lt;='club records'!$O$5))), "CR", " ")</f>
        <v xml:space="preserve"> </v>
      </c>
      <c r="AT153" s="21" t="str">
        <f>IF(AND(B153="4x200", OR(AND(E153='club records'!$N$6, F153&lt;='club records'!$O$6), AND(E153='club records'!$N$7, F153&lt;='club records'!$O$7), AND(E153='club records'!$N$8, F153&lt;='club records'!$O$8), AND(E153='club records'!$N$9, F153&lt;='club records'!$O$9), AND(E153='club records'!$N$10, F153&lt;='club records'!$O$10))), "CR", " ")</f>
        <v xml:space="preserve"> </v>
      </c>
      <c r="AU153" s="21" t="str">
        <f>IF(AND(B153="4x300", OR(AND(E153='club records'!$N$11, F153&lt;='club records'!$O$11), AND(E153='club records'!$N$12, F153&lt;='club records'!$O$12))), "CR", " ")</f>
        <v xml:space="preserve"> </v>
      </c>
      <c r="AV153" s="21" t="str">
        <f>IF(AND(B153="4x400", OR(AND(E153='club records'!$N$13, F153&lt;='club records'!$O$13), AND(E153='club records'!$N$14, F153&lt;='club records'!$O$14), AND(E153='club records'!$N$15, F153&lt;='club records'!$O$15))), "CR", " ")</f>
        <v xml:space="preserve"> </v>
      </c>
      <c r="AW153" s="21" t="str">
        <f>IF(AND(B153="3x800", OR(AND(E153='club records'!$N$16, F153&lt;='club records'!$O$16), AND(E153='club records'!$N$17, F153&lt;='club records'!$O$17), AND(E153='club records'!$N$18, F153&lt;='club records'!$O$18), AND(E153='club records'!$N$19, F153&lt;='club records'!$O$19))), "CR", " ")</f>
        <v xml:space="preserve"> </v>
      </c>
      <c r="AX153" s="21" t="str">
        <f>IF(AND(B153="pentathlon", OR(AND(E153='club records'!$N$21, F153&gt;='club records'!$O$21), AND(E153='club records'!$N$22, F153&gt;='club records'!$O$22), AND(E153='club records'!$N$23, F153&gt;='club records'!$O$23), AND(E153='club records'!$N$24, F153&gt;='club records'!$O$24), AND(E153='club records'!$N$25, F153&gt;='club records'!$O$25))), "CR", " ")</f>
        <v xml:space="preserve"> </v>
      </c>
      <c r="AY153" s="21" t="str">
        <f>IF(AND(B153="heptathlon", OR(AND(E153='club records'!$N$26, F153&gt;='club records'!$O$26), AND(E153='club records'!$N$27, F153&gt;='club records'!$O$27), AND(E153='club records'!$N$28, F153&gt;='club records'!$O$28), )), "CR", " ")</f>
        <v xml:space="preserve"> </v>
      </c>
    </row>
    <row r="154" spans="1:51" ht="15">
      <c r="A154" s="13" t="s">
        <v>41</v>
      </c>
      <c r="B154" s="2">
        <v>100</v>
      </c>
      <c r="C154" s="2" t="s">
        <v>58</v>
      </c>
      <c r="D154" s="2" t="s">
        <v>62</v>
      </c>
      <c r="E154" s="13" t="s">
        <v>41</v>
      </c>
      <c r="F154" s="14">
        <v>14.85</v>
      </c>
      <c r="G154" s="19">
        <v>39903</v>
      </c>
      <c r="H154" s="2" t="s">
        <v>252</v>
      </c>
      <c r="I154" s="2" t="s">
        <v>253</v>
      </c>
      <c r="J154" s="20" t="str">
        <f t="shared" si="8"/>
        <v/>
      </c>
      <c r="K154" s="21" t="str">
        <f>IF(AND(B154=100, OR(AND(E154='club records'!$B$6, F154&lt;='club records'!$C$6), AND(E154='club records'!$B$7, F154&lt;='club records'!$C$7), AND(E154='club records'!$B$8, F154&lt;='club records'!$C$8), AND(E154='club records'!$B$9, F154&lt;='club records'!$C$9), AND(E154='club records'!$B$10, F154&lt;='club records'!$C$10))),"CR"," ")</f>
        <v xml:space="preserve"> </v>
      </c>
      <c r="L154" s="21" t="str">
        <f>IF(AND(B154=200, OR(AND(E154='club records'!$B$11, F154&lt;='club records'!$C$11), AND(E154='club records'!$B$12, F154&lt;='club records'!$C$12), AND(E154='club records'!$B$13, F154&lt;='club records'!$C$13), AND(E154='club records'!$B$14, F154&lt;='club records'!$C$14), AND(E154='club records'!$B$15, F154&lt;='club records'!$C$15))),"CR"," ")</f>
        <v xml:space="preserve"> </v>
      </c>
      <c r="M154" s="21" t="str">
        <f>IF(AND(B154=300, OR(AND(E154='club records'!$B$16, F154&lt;='club records'!$C$16), AND(E154='club records'!$B$17, F154&lt;='club records'!$C$17))),"CR"," ")</f>
        <v xml:space="preserve"> </v>
      </c>
      <c r="N154" s="21" t="str">
        <f>IF(AND(B154=400, OR(AND(E154='club records'!$B$19, F154&lt;='club records'!$C$19), AND(E154='club records'!$B$20, F154&lt;='club records'!$C$20), AND(E154='club records'!$B$21, F154&lt;='club records'!$C$21))),"CR"," ")</f>
        <v xml:space="preserve"> </v>
      </c>
      <c r="O154" s="21" t="str">
        <f>IF(AND(B154=800, OR(AND(E154='club records'!$B$22, F154&lt;='club records'!$C$22), AND(E154='club records'!$B$23, F154&lt;='club records'!$C$23), AND(E154='club records'!$B$24, F154&lt;='club records'!$C$24), AND(E154='club records'!$B$25, F154&lt;='club records'!$C$25), AND(E154='club records'!$B$26, F154&lt;='club records'!$C$26))),"CR"," ")</f>
        <v xml:space="preserve"> </v>
      </c>
      <c r="P154" s="21" t="str">
        <f>IF(AND(B154=1200, AND(E154='club records'!$B$28, F154&lt;='club records'!$C$28)),"CR"," ")</f>
        <v xml:space="preserve"> </v>
      </c>
      <c r="Q154" s="21" t="str">
        <f>IF(AND(B154=1500, OR(AND(E154='club records'!$B$29, F154&lt;='club records'!$C$29), AND(E154='club records'!$B$30, F154&lt;='club records'!$C$30), AND(E154='club records'!$B$31, F154&lt;='club records'!$C$31), AND(E154='club records'!$B$32, F154&lt;='club records'!$C$32), AND(E154='club records'!$B$33, F154&lt;='club records'!$C$33))),"CR"," ")</f>
        <v xml:space="preserve"> </v>
      </c>
      <c r="R154" s="21" t="str">
        <f>IF(AND(B154="1M", AND(E154='club records'!$B$37,F154&lt;='club records'!$C$37)),"CR"," ")</f>
        <v xml:space="preserve"> </v>
      </c>
      <c r="S154" s="21" t="str">
        <f>IF(AND(B154=3000, OR(AND(E154='club records'!$B$39, F154&lt;='club records'!$C$39), AND(E154='club records'!$B$40, F154&lt;='club records'!$C$40), AND(E154='club records'!$B$41, F154&lt;='club records'!$C$41))),"CR"," ")</f>
        <v xml:space="preserve"> </v>
      </c>
      <c r="T154" s="21" t="str">
        <f>IF(AND(B154=5000, OR(AND(E154='club records'!$B$42, F154&lt;='club records'!$C$42), AND(E154='club records'!$B$43, F154&lt;='club records'!$C$43))),"CR"," ")</f>
        <v xml:space="preserve"> </v>
      </c>
      <c r="U154" s="21" t="str">
        <f>IF(AND(B154=10000, OR(AND(E154='club records'!$B$44, F154&lt;='club records'!$C$44), AND(E154='club records'!$B$45, F154&lt;='club records'!$C$45))),"CR"," ")</f>
        <v xml:space="preserve"> </v>
      </c>
      <c r="V154" s="22" t="str">
        <f>IF(AND(B154="high jump", OR(AND(E154='club records'!$F$1, F154&gt;='club records'!$G$1), AND(E154='club records'!$F$2, F154&gt;='club records'!$G$2), AND(E154='club records'!$F$3, F154&gt;='club records'!$G$3),AND(E154='club records'!$F$4, F154&gt;='club records'!$G$4), AND(E154='club records'!$F$5, F154&gt;='club records'!$G$5))), "CR", " ")</f>
        <v xml:space="preserve"> </v>
      </c>
      <c r="W154" s="22" t="str">
        <f>IF(AND(B154="long jump", OR(AND(E154='club records'!$F$6, F154&gt;='club records'!$G$6), AND(E154='club records'!$F$7, F154&gt;='club records'!$G$7), AND(E154='club records'!$F$8, F154&gt;='club records'!$G$8), AND(E154='club records'!$F$9, F154&gt;='club records'!$G$9), AND(E154='club records'!$F$10, F154&gt;='club records'!$G$10))), "CR", " ")</f>
        <v xml:space="preserve"> </v>
      </c>
      <c r="X154" s="22" t="str">
        <f>IF(AND(B154="triple jump", OR(AND(E154='club records'!$F$11, F154&gt;='club records'!$G$11), AND(E154='club records'!$F$12, F154&gt;='club records'!$G$12), AND(E154='club records'!$F$13, F154&gt;='club records'!$G$13), AND(E154='club records'!$F$14, F154&gt;='club records'!$G$14), AND(E154='club records'!$F$15, F154&gt;='club records'!$G$15))), "CR", " ")</f>
        <v xml:space="preserve"> </v>
      </c>
      <c r="Y154" s="22" t="str">
        <f>IF(AND(B154="pole vault", OR(AND(E154='club records'!$F$16, F154&gt;='club records'!$G$16), AND(E154='club records'!$F$17, F154&gt;='club records'!$G$17), AND(E154='club records'!$F$18, F154&gt;='club records'!$G$18), AND(E154='club records'!$F$19, F154&gt;='club records'!$G$19), AND(E154='club records'!$F$20, F154&gt;='club records'!$G$20))), "CR", " ")</f>
        <v xml:space="preserve"> </v>
      </c>
      <c r="Z154" s="22" t="str">
        <f>IF(AND(B154="discus 0.75", AND(E154='club records'!$F$21, F154&gt;='club records'!$G$21)), "CR", " ")</f>
        <v xml:space="preserve"> </v>
      </c>
      <c r="AA154" s="22" t="str">
        <f>IF(AND(B154="discus 1", OR(AND(E154='club records'!$F$22, F154&gt;='club records'!$G$22), AND(E154='club records'!$F$23, F154&gt;='club records'!$G$23), AND(E154='club records'!$F$24, F154&gt;='club records'!$G$24), AND(E154='club records'!$F$25, F154&gt;='club records'!$G$25))), "CR", " ")</f>
        <v xml:space="preserve"> </v>
      </c>
      <c r="AB154" s="22" t="str">
        <f>IF(AND(B154="hammer 3", OR(AND(E154='club records'!$F$26, F154&gt;='club records'!$G$26), AND(E154='club records'!$F$27, F154&gt;='club records'!$G$27), AND(E154='club records'!$F$28, F154&gt;='club records'!$G$28))), "CR", " ")</f>
        <v xml:space="preserve"> </v>
      </c>
      <c r="AC154" s="22" t="str">
        <f>IF(AND(B154="hammer 4", OR(AND(E154='club records'!$F$29, F154&gt;='club records'!$G$29), AND(E154='club records'!$F$30, F154&gt;='club records'!$G$30))), "CR", " ")</f>
        <v xml:space="preserve"> </v>
      </c>
      <c r="AD154" s="22" t="str">
        <f>IF(AND(B154="javelin 400", AND(E154='club records'!$F$31, F154&gt;='club records'!$G$31)), "CR", " ")</f>
        <v xml:space="preserve"> </v>
      </c>
      <c r="AE154" s="22" t="str">
        <f>IF(AND(B154="javelin 500", OR(AND(E154='club records'!$F$32, F154&gt;='club records'!$G$32), AND(E154='club records'!$F$33, F154&gt;='club records'!$G$33))), "CR", " ")</f>
        <v xml:space="preserve"> </v>
      </c>
      <c r="AF154" s="22" t="str">
        <f>IF(AND(B154="javelin 600", OR(AND(E154='club records'!$F$34, F154&gt;='club records'!$G$34), AND(E154='club records'!$F$35, F154&gt;='club records'!$G$35))), "CR", " ")</f>
        <v xml:space="preserve"> </v>
      </c>
      <c r="AG154" s="22" t="str">
        <f>IF(AND(B154="shot 2.72", AND(E154='club records'!$F$36, F154&gt;='club records'!$G$36)), "CR", " ")</f>
        <v xml:space="preserve"> </v>
      </c>
      <c r="AH154" s="22" t="str">
        <f>IF(AND(B154="shot 3", OR(AND(E154='club records'!$F$37, F154&gt;='club records'!$G$37), AND(E154='club records'!$F$38, F154&gt;='club records'!$G$38))), "CR", " ")</f>
        <v xml:space="preserve"> </v>
      </c>
      <c r="AI154" s="22" t="str">
        <f>IF(AND(B154="shot 4", OR(AND(E154='club records'!$F$39, F154&gt;='club records'!$G$39), AND(E154='club records'!$F$40, F154&gt;='club records'!$G$40))), "CR", " ")</f>
        <v xml:space="preserve"> </v>
      </c>
      <c r="AJ154" s="22" t="str">
        <f>IF(AND(B154="70H", AND(E154='club records'!$J$6, F154&lt;='club records'!$K$6)), "CR", " ")</f>
        <v xml:space="preserve"> </v>
      </c>
      <c r="AK154" s="22" t="str">
        <f>IF(AND(B154="75H", AND(E154='club records'!$J$7, F154&lt;='club records'!$K$7)), "CR", " ")</f>
        <v xml:space="preserve"> </v>
      </c>
      <c r="AL154" s="22" t="str">
        <f>IF(AND(B154="80H", AND(E154='club records'!$J$8, F154&lt;='club records'!$K$8)), "CR", " ")</f>
        <v xml:space="preserve"> </v>
      </c>
      <c r="AM154" s="22" t="str">
        <f>IF(AND(B154="100H", OR(AND(E154='club records'!$J$9, F154&lt;='club records'!$K$9), AND(E154='club records'!$J$10, F154&lt;='club records'!$K$10))), "CR", " ")</f>
        <v xml:space="preserve"> </v>
      </c>
      <c r="AN154" s="22" t="str">
        <f>IF(AND(B154="300H", AND(E154='club records'!$J$11, F154&lt;='club records'!$K$11)), "CR", " ")</f>
        <v xml:space="preserve"> </v>
      </c>
      <c r="AO154" s="22" t="str">
        <f>IF(AND(B154="400H", OR(AND(E154='club records'!$J$12, F154&lt;='club records'!$K$12), AND(E154='club records'!$J$13, F154&lt;='club records'!$K$13), AND(E154='club records'!$J$14, F154&lt;='club records'!$K$14))), "CR", " ")</f>
        <v xml:space="preserve"> </v>
      </c>
      <c r="AP154" s="22" t="str">
        <f>IF(AND(B154="1500SC", OR(AND(E154='club records'!$J$15, F154&lt;='club records'!$K$15), AND(E154='club records'!$J$16, F154&lt;='club records'!$K$16))), "CR", " ")</f>
        <v xml:space="preserve"> </v>
      </c>
      <c r="AQ154" s="22" t="str">
        <f>IF(AND(B154="2000SC", OR(AND(E154='club records'!$J$18, F154&lt;='club records'!$K$18), AND(E154='club records'!$J$19, F154&lt;='club records'!$K$19))), "CR", " ")</f>
        <v xml:space="preserve"> </v>
      </c>
      <c r="AR154" s="22" t="str">
        <f>IF(AND(B154="3000SC", AND(E154='club records'!$J$21, F154&lt;='club records'!$K$21)), "CR", " ")</f>
        <v xml:space="preserve"> </v>
      </c>
      <c r="AS154" s="21" t="str">
        <f>IF(AND(B154="4x100", OR(AND(E154='club records'!$N$1, F154&lt;='club records'!$O$1), AND(E154='club records'!$N$2, F154&lt;='club records'!$O$2), AND(E154='club records'!$N$3, F154&lt;='club records'!$O$3), AND(E154='club records'!$N$4, F154&lt;='club records'!$O$4), AND(E154='club records'!$N$5, F154&lt;='club records'!$O$5))), "CR", " ")</f>
        <v xml:space="preserve"> </v>
      </c>
      <c r="AT154" s="21" t="str">
        <f>IF(AND(B154="4x200", OR(AND(E154='club records'!$N$6, F154&lt;='club records'!$O$6), AND(E154='club records'!$N$7, F154&lt;='club records'!$O$7), AND(E154='club records'!$N$8, F154&lt;='club records'!$O$8), AND(E154='club records'!$N$9, F154&lt;='club records'!$O$9), AND(E154='club records'!$N$10, F154&lt;='club records'!$O$10))), "CR", " ")</f>
        <v xml:space="preserve"> </v>
      </c>
      <c r="AU154" s="21" t="str">
        <f>IF(AND(B154="4x300", OR(AND(E154='club records'!$N$11, F154&lt;='club records'!$O$11), AND(E154='club records'!$N$12, F154&lt;='club records'!$O$12))), "CR", " ")</f>
        <v xml:space="preserve"> </v>
      </c>
      <c r="AV154" s="21" t="str">
        <f>IF(AND(B154="4x400", OR(AND(E154='club records'!$N$13, F154&lt;='club records'!$O$13), AND(E154='club records'!$N$14, F154&lt;='club records'!$O$14), AND(E154='club records'!$N$15, F154&lt;='club records'!$O$15))), "CR", " ")</f>
        <v xml:space="preserve"> </v>
      </c>
      <c r="AW154" s="21" t="str">
        <f>IF(AND(B154="3x800", OR(AND(E154='club records'!$N$16, F154&lt;='club records'!$O$16), AND(E154='club records'!$N$17, F154&lt;='club records'!$O$17), AND(E154='club records'!$N$18, F154&lt;='club records'!$O$18), AND(E154='club records'!$N$19, F154&lt;='club records'!$O$19))), "CR", " ")</f>
        <v xml:space="preserve"> </v>
      </c>
      <c r="AX154" s="21" t="str">
        <f>IF(AND(B154="pentathlon", OR(AND(E154='club records'!$N$21, F154&gt;='club records'!$O$21), AND(E154='club records'!$N$22, F154&gt;='club records'!$O$22), AND(E154='club records'!$N$23, F154&gt;='club records'!$O$23), AND(E154='club records'!$N$24, F154&gt;='club records'!$O$24), AND(E154='club records'!$N$25, F154&gt;='club records'!$O$25))), "CR", " ")</f>
        <v xml:space="preserve"> </v>
      </c>
      <c r="AY154" s="21" t="str">
        <f>IF(AND(B154="heptathlon", OR(AND(E154='club records'!$N$26, F154&gt;='club records'!$O$26), AND(E154='club records'!$N$27, F154&gt;='club records'!$O$27), AND(E154='club records'!$N$28, F154&gt;='club records'!$O$28), )), "CR", " ")</f>
        <v xml:space="preserve"> </v>
      </c>
    </row>
    <row r="155" spans="1:51" ht="15">
      <c r="A155" s="13" t="s">
        <v>41</v>
      </c>
      <c r="B155" s="2">
        <v>100</v>
      </c>
      <c r="C155" s="2" t="s">
        <v>28</v>
      </c>
      <c r="D155" s="2" t="s">
        <v>113</v>
      </c>
      <c r="E155" s="13" t="s">
        <v>41</v>
      </c>
      <c r="F155" s="14">
        <v>15.01</v>
      </c>
      <c r="G155" s="19">
        <v>39903</v>
      </c>
      <c r="H155" s="2" t="s">
        <v>252</v>
      </c>
      <c r="I155" s="2" t="s">
        <v>253</v>
      </c>
      <c r="J155" s="20" t="str">
        <f t="shared" si="8"/>
        <v/>
      </c>
      <c r="K155" s="21" t="str">
        <f>IF(AND(B155=100, OR(AND(E155='club records'!$B$6, F155&lt;='club records'!$C$6), AND(E155='club records'!$B$7, F155&lt;='club records'!$C$7), AND(E155='club records'!$B$8, F155&lt;='club records'!$C$8), AND(E155='club records'!$B$9, F155&lt;='club records'!$C$9), AND(E155='club records'!$B$10, F155&lt;='club records'!$C$10))),"CR"," ")</f>
        <v xml:space="preserve"> </v>
      </c>
      <c r="L155" s="21" t="str">
        <f>IF(AND(B155=200, OR(AND(E155='club records'!$B$11, F155&lt;='club records'!$C$11), AND(E155='club records'!$B$12, F155&lt;='club records'!$C$12), AND(E155='club records'!$B$13, F155&lt;='club records'!$C$13), AND(E155='club records'!$B$14, F155&lt;='club records'!$C$14), AND(E155='club records'!$B$15, F155&lt;='club records'!$C$15))),"CR"," ")</f>
        <v xml:space="preserve"> </v>
      </c>
      <c r="M155" s="21" t="str">
        <f>IF(AND(B155=300, OR(AND(E155='club records'!$B$16, F155&lt;='club records'!$C$16), AND(E155='club records'!$B$17, F155&lt;='club records'!$C$17))),"CR"," ")</f>
        <v xml:space="preserve"> </v>
      </c>
      <c r="N155" s="21" t="str">
        <f>IF(AND(B155=400, OR(AND(E155='club records'!$B$19, F155&lt;='club records'!$C$19), AND(E155='club records'!$B$20, F155&lt;='club records'!$C$20), AND(E155='club records'!$B$21, F155&lt;='club records'!$C$21))),"CR"," ")</f>
        <v xml:space="preserve"> </v>
      </c>
      <c r="O155" s="21" t="str">
        <f>IF(AND(B155=800, OR(AND(E155='club records'!$B$22, F155&lt;='club records'!$C$22), AND(E155='club records'!$B$23, F155&lt;='club records'!$C$23), AND(E155='club records'!$B$24, F155&lt;='club records'!$C$24), AND(E155='club records'!$B$25, F155&lt;='club records'!$C$25), AND(E155='club records'!$B$26, F155&lt;='club records'!$C$26))),"CR"," ")</f>
        <v xml:space="preserve"> </v>
      </c>
      <c r="P155" s="21" t="str">
        <f>IF(AND(B155=1200, AND(E155='club records'!$B$28, F155&lt;='club records'!$C$28)),"CR"," ")</f>
        <v xml:space="preserve"> </v>
      </c>
      <c r="Q155" s="21" t="str">
        <f>IF(AND(B155=1500, OR(AND(E155='club records'!$B$29, F155&lt;='club records'!$C$29), AND(E155='club records'!$B$30, F155&lt;='club records'!$C$30), AND(E155='club records'!$B$31, F155&lt;='club records'!$C$31), AND(E155='club records'!$B$32, F155&lt;='club records'!$C$32), AND(E155='club records'!$B$33, F155&lt;='club records'!$C$33))),"CR"," ")</f>
        <v xml:space="preserve"> </v>
      </c>
      <c r="R155" s="21" t="str">
        <f>IF(AND(B155="1M", AND(E155='club records'!$B$37,F155&lt;='club records'!$C$37)),"CR"," ")</f>
        <v xml:space="preserve"> </v>
      </c>
      <c r="S155" s="21" t="str">
        <f>IF(AND(B155=3000, OR(AND(E155='club records'!$B$39, F155&lt;='club records'!$C$39), AND(E155='club records'!$B$40, F155&lt;='club records'!$C$40), AND(E155='club records'!$B$41, F155&lt;='club records'!$C$41))),"CR"," ")</f>
        <v xml:space="preserve"> </v>
      </c>
      <c r="T155" s="21" t="str">
        <f>IF(AND(B155=5000, OR(AND(E155='club records'!$B$42, F155&lt;='club records'!$C$42), AND(E155='club records'!$B$43, F155&lt;='club records'!$C$43))),"CR"," ")</f>
        <v xml:space="preserve"> </v>
      </c>
      <c r="U155" s="21" t="str">
        <f>IF(AND(B155=10000, OR(AND(E155='club records'!$B$44, F155&lt;='club records'!$C$44), AND(E155='club records'!$B$45, F155&lt;='club records'!$C$45))),"CR"," ")</f>
        <v xml:space="preserve"> </v>
      </c>
      <c r="V155" s="22" t="str">
        <f>IF(AND(B155="high jump", OR(AND(E155='club records'!$F$1, F155&gt;='club records'!$G$1), AND(E155='club records'!$F$2, F155&gt;='club records'!$G$2), AND(E155='club records'!$F$3, F155&gt;='club records'!$G$3),AND(E155='club records'!$F$4, F155&gt;='club records'!$G$4), AND(E155='club records'!$F$5, F155&gt;='club records'!$G$5))), "CR", " ")</f>
        <v xml:space="preserve"> </v>
      </c>
      <c r="W155" s="22" t="str">
        <f>IF(AND(B155="long jump", OR(AND(E155='club records'!$F$6, F155&gt;='club records'!$G$6), AND(E155='club records'!$F$7, F155&gt;='club records'!$G$7), AND(E155='club records'!$F$8, F155&gt;='club records'!$G$8), AND(E155='club records'!$F$9, F155&gt;='club records'!$G$9), AND(E155='club records'!$F$10, F155&gt;='club records'!$G$10))), "CR", " ")</f>
        <v xml:space="preserve"> </v>
      </c>
      <c r="X155" s="22" t="str">
        <f>IF(AND(B155="triple jump", OR(AND(E155='club records'!$F$11, F155&gt;='club records'!$G$11), AND(E155='club records'!$F$12, F155&gt;='club records'!$G$12), AND(E155='club records'!$F$13, F155&gt;='club records'!$G$13), AND(E155='club records'!$F$14, F155&gt;='club records'!$G$14), AND(E155='club records'!$F$15, F155&gt;='club records'!$G$15))), "CR", " ")</f>
        <v xml:space="preserve"> </v>
      </c>
      <c r="Y155" s="22" t="str">
        <f>IF(AND(B155="pole vault", OR(AND(E155='club records'!$F$16, F155&gt;='club records'!$G$16), AND(E155='club records'!$F$17, F155&gt;='club records'!$G$17), AND(E155='club records'!$F$18, F155&gt;='club records'!$G$18), AND(E155='club records'!$F$19, F155&gt;='club records'!$G$19), AND(E155='club records'!$F$20, F155&gt;='club records'!$G$20))), "CR", " ")</f>
        <v xml:space="preserve"> </v>
      </c>
      <c r="Z155" s="22" t="str">
        <f>IF(AND(B155="discus 0.75", AND(E155='club records'!$F$21, F155&gt;='club records'!$G$21)), "CR", " ")</f>
        <v xml:space="preserve"> </v>
      </c>
      <c r="AA155" s="22" t="str">
        <f>IF(AND(B155="discus 1", OR(AND(E155='club records'!$F$22, F155&gt;='club records'!$G$22), AND(E155='club records'!$F$23, F155&gt;='club records'!$G$23), AND(E155='club records'!$F$24, F155&gt;='club records'!$G$24), AND(E155='club records'!$F$25, F155&gt;='club records'!$G$25))), "CR", " ")</f>
        <v xml:space="preserve"> </v>
      </c>
      <c r="AB155" s="22" t="str">
        <f>IF(AND(B155="hammer 3", OR(AND(E155='club records'!$F$26, F155&gt;='club records'!$G$26), AND(E155='club records'!$F$27, F155&gt;='club records'!$G$27), AND(E155='club records'!$F$28, F155&gt;='club records'!$G$28))), "CR", " ")</f>
        <v xml:space="preserve"> </v>
      </c>
      <c r="AC155" s="22" t="str">
        <f>IF(AND(B155="hammer 4", OR(AND(E155='club records'!$F$29, F155&gt;='club records'!$G$29), AND(E155='club records'!$F$30, F155&gt;='club records'!$G$30))), "CR", " ")</f>
        <v xml:space="preserve"> </v>
      </c>
      <c r="AD155" s="22" t="str">
        <f>IF(AND(B155="javelin 400", AND(E155='club records'!$F$31, F155&gt;='club records'!$G$31)), "CR", " ")</f>
        <v xml:space="preserve"> </v>
      </c>
      <c r="AE155" s="22" t="str">
        <f>IF(AND(B155="javelin 500", OR(AND(E155='club records'!$F$32, F155&gt;='club records'!$G$32), AND(E155='club records'!$F$33, F155&gt;='club records'!$G$33))), "CR", " ")</f>
        <v xml:space="preserve"> </v>
      </c>
      <c r="AF155" s="22" t="str">
        <f>IF(AND(B155="javelin 600", OR(AND(E155='club records'!$F$34, F155&gt;='club records'!$G$34), AND(E155='club records'!$F$35, F155&gt;='club records'!$G$35))), "CR", " ")</f>
        <v xml:space="preserve"> </v>
      </c>
      <c r="AG155" s="22" t="str">
        <f>IF(AND(B155="shot 2.72", AND(E155='club records'!$F$36, F155&gt;='club records'!$G$36)), "CR", " ")</f>
        <v xml:space="preserve"> </v>
      </c>
      <c r="AH155" s="22" t="str">
        <f>IF(AND(B155="shot 3", OR(AND(E155='club records'!$F$37, F155&gt;='club records'!$G$37), AND(E155='club records'!$F$38, F155&gt;='club records'!$G$38))), "CR", " ")</f>
        <v xml:space="preserve"> </v>
      </c>
      <c r="AI155" s="22" t="str">
        <f>IF(AND(B155="shot 4", OR(AND(E155='club records'!$F$39, F155&gt;='club records'!$G$39), AND(E155='club records'!$F$40, F155&gt;='club records'!$G$40))), "CR", " ")</f>
        <v xml:space="preserve"> </v>
      </c>
      <c r="AJ155" s="22" t="str">
        <f>IF(AND(B155="70H", AND(E155='club records'!$J$6, F155&lt;='club records'!$K$6)), "CR", " ")</f>
        <v xml:space="preserve"> </v>
      </c>
      <c r="AK155" s="22" t="str">
        <f>IF(AND(B155="75H", AND(E155='club records'!$J$7, F155&lt;='club records'!$K$7)), "CR", " ")</f>
        <v xml:space="preserve"> </v>
      </c>
      <c r="AL155" s="22" t="str">
        <f>IF(AND(B155="80H", AND(E155='club records'!$J$8, F155&lt;='club records'!$K$8)), "CR", " ")</f>
        <v xml:space="preserve"> </v>
      </c>
      <c r="AM155" s="22" t="str">
        <f>IF(AND(B155="100H", OR(AND(E155='club records'!$J$9, F155&lt;='club records'!$K$9), AND(E155='club records'!$J$10, F155&lt;='club records'!$K$10))), "CR", " ")</f>
        <v xml:space="preserve"> </v>
      </c>
      <c r="AN155" s="22" t="str">
        <f>IF(AND(B155="300H", AND(E155='club records'!$J$11, F155&lt;='club records'!$K$11)), "CR", " ")</f>
        <v xml:space="preserve"> </v>
      </c>
      <c r="AO155" s="22" t="str">
        <f>IF(AND(B155="400H", OR(AND(E155='club records'!$J$12, F155&lt;='club records'!$K$12), AND(E155='club records'!$J$13, F155&lt;='club records'!$K$13), AND(E155='club records'!$J$14, F155&lt;='club records'!$K$14))), "CR", " ")</f>
        <v xml:space="preserve"> </v>
      </c>
      <c r="AP155" s="22" t="str">
        <f>IF(AND(B155="1500SC", OR(AND(E155='club records'!$J$15, F155&lt;='club records'!$K$15), AND(E155='club records'!$J$16, F155&lt;='club records'!$K$16))), "CR", " ")</f>
        <v xml:space="preserve"> </v>
      </c>
      <c r="AQ155" s="22" t="str">
        <f>IF(AND(B155="2000SC", OR(AND(E155='club records'!$J$18, F155&lt;='club records'!$K$18), AND(E155='club records'!$J$19, F155&lt;='club records'!$K$19))), "CR", " ")</f>
        <v xml:space="preserve"> </v>
      </c>
      <c r="AR155" s="22" t="str">
        <f>IF(AND(B155="3000SC", AND(E155='club records'!$J$21, F155&lt;='club records'!$K$21)), "CR", " ")</f>
        <v xml:space="preserve"> </v>
      </c>
      <c r="AS155" s="21" t="str">
        <f>IF(AND(B155="4x100", OR(AND(E155='club records'!$N$1, F155&lt;='club records'!$O$1), AND(E155='club records'!$N$2, F155&lt;='club records'!$O$2), AND(E155='club records'!$N$3, F155&lt;='club records'!$O$3), AND(E155='club records'!$N$4, F155&lt;='club records'!$O$4), AND(E155='club records'!$N$5, F155&lt;='club records'!$O$5))), "CR", " ")</f>
        <v xml:space="preserve"> </v>
      </c>
      <c r="AT155" s="21" t="str">
        <f>IF(AND(B155="4x200", OR(AND(E155='club records'!$N$6, F155&lt;='club records'!$O$6), AND(E155='club records'!$N$7, F155&lt;='club records'!$O$7), AND(E155='club records'!$N$8, F155&lt;='club records'!$O$8), AND(E155='club records'!$N$9, F155&lt;='club records'!$O$9), AND(E155='club records'!$N$10, F155&lt;='club records'!$O$10))), "CR", " ")</f>
        <v xml:space="preserve"> </v>
      </c>
      <c r="AU155" s="21" t="str">
        <f>IF(AND(B155="4x300", OR(AND(E155='club records'!$N$11, F155&lt;='club records'!$O$11), AND(E155='club records'!$N$12, F155&lt;='club records'!$O$12))), "CR", " ")</f>
        <v xml:space="preserve"> </v>
      </c>
      <c r="AV155" s="21" t="str">
        <f>IF(AND(B155="4x400", OR(AND(E155='club records'!$N$13, F155&lt;='club records'!$O$13), AND(E155='club records'!$N$14, F155&lt;='club records'!$O$14), AND(E155='club records'!$N$15, F155&lt;='club records'!$O$15))), "CR", " ")</f>
        <v xml:space="preserve"> </v>
      </c>
      <c r="AW155" s="21" t="str">
        <f>IF(AND(B155="3x800", OR(AND(E155='club records'!$N$16, F155&lt;='club records'!$O$16), AND(E155='club records'!$N$17, F155&lt;='club records'!$O$17), AND(E155='club records'!$N$18, F155&lt;='club records'!$O$18), AND(E155='club records'!$N$19, F155&lt;='club records'!$O$19))), "CR", " ")</f>
        <v xml:space="preserve"> </v>
      </c>
      <c r="AX155" s="21" t="str">
        <f>IF(AND(B155="pentathlon", OR(AND(E155='club records'!$N$21, F155&gt;='club records'!$O$21), AND(E155='club records'!$N$22, F155&gt;='club records'!$O$22), AND(E155='club records'!$N$23, F155&gt;='club records'!$O$23), AND(E155='club records'!$N$24, F155&gt;='club records'!$O$24), AND(E155='club records'!$N$25, F155&gt;='club records'!$O$25))), "CR", " ")</f>
        <v xml:space="preserve"> </v>
      </c>
      <c r="AY155" s="21" t="str">
        <f>IF(AND(B155="heptathlon", OR(AND(E155='club records'!$N$26, F155&gt;='club records'!$O$26), AND(E155='club records'!$N$27, F155&gt;='club records'!$O$27), AND(E155='club records'!$N$28, F155&gt;='club records'!$O$28), )), "CR", " ")</f>
        <v xml:space="preserve"> </v>
      </c>
    </row>
    <row r="156" spans="1:51" ht="15">
      <c r="A156" s="13" t="s">
        <v>41</v>
      </c>
      <c r="B156" s="2">
        <v>100</v>
      </c>
      <c r="C156" s="2" t="s">
        <v>55</v>
      </c>
      <c r="D156" s="2" t="s">
        <v>270</v>
      </c>
      <c r="E156" s="13" t="s">
        <v>41</v>
      </c>
      <c r="F156" s="14">
        <v>16.52</v>
      </c>
      <c r="G156" s="19">
        <v>39903</v>
      </c>
      <c r="H156" s="2" t="s">
        <v>252</v>
      </c>
      <c r="I156" s="2" t="s">
        <v>253</v>
      </c>
      <c r="J156" s="20" t="str">
        <f t="shared" si="8"/>
        <v/>
      </c>
      <c r="K156" s="21" t="str">
        <f>IF(AND(B156=100, OR(AND(E156='club records'!$B$6, F156&lt;='club records'!$C$6), AND(E156='club records'!$B$7, F156&lt;='club records'!$C$7), AND(E156='club records'!$B$8, F156&lt;='club records'!$C$8), AND(E156='club records'!$B$9, F156&lt;='club records'!$C$9), AND(E156='club records'!$B$10, F156&lt;='club records'!$C$10))),"CR"," ")</f>
        <v xml:space="preserve"> </v>
      </c>
      <c r="L156" s="21" t="str">
        <f>IF(AND(B156=200, OR(AND(E156='club records'!$B$11, F156&lt;='club records'!$C$11), AND(E156='club records'!$B$12, F156&lt;='club records'!$C$12), AND(E156='club records'!$B$13, F156&lt;='club records'!$C$13), AND(E156='club records'!$B$14, F156&lt;='club records'!$C$14), AND(E156='club records'!$B$15, F156&lt;='club records'!$C$15))),"CR"," ")</f>
        <v xml:space="preserve"> </v>
      </c>
      <c r="M156" s="21" t="str">
        <f>IF(AND(B156=300, OR(AND(E156='club records'!$B$16, F156&lt;='club records'!$C$16), AND(E156='club records'!$B$17, F156&lt;='club records'!$C$17))),"CR"," ")</f>
        <v xml:space="preserve"> </v>
      </c>
      <c r="N156" s="21" t="str">
        <f>IF(AND(B156=400, OR(AND(E156='club records'!$B$19, F156&lt;='club records'!$C$19), AND(E156='club records'!$B$20, F156&lt;='club records'!$C$20), AND(E156='club records'!$B$21, F156&lt;='club records'!$C$21))),"CR"," ")</f>
        <v xml:space="preserve"> </v>
      </c>
      <c r="O156" s="21" t="str">
        <f>IF(AND(B156=800, OR(AND(E156='club records'!$B$22, F156&lt;='club records'!$C$22), AND(E156='club records'!$B$23, F156&lt;='club records'!$C$23), AND(E156='club records'!$B$24, F156&lt;='club records'!$C$24), AND(E156='club records'!$B$25, F156&lt;='club records'!$C$25), AND(E156='club records'!$B$26, F156&lt;='club records'!$C$26))),"CR"," ")</f>
        <v xml:space="preserve"> </v>
      </c>
      <c r="P156" s="21" t="str">
        <f>IF(AND(B156=1200, AND(E156='club records'!$B$28, F156&lt;='club records'!$C$28)),"CR"," ")</f>
        <v xml:space="preserve"> </v>
      </c>
      <c r="Q156" s="21" t="str">
        <f>IF(AND(B156=1500, OR(AND(E156='club records'!$B$29, F156&lt;='club records'!$C$29), AND(E156='club records'!$B$30, F156&lt;='club records'!$C$30), AND(E156='club records'!$B$31, F156&lt;='club records'!$C$31), AND(E156='club records'!$B$32, F156&lt;='club records'!$C$32), AND(E156='club records'!$B$33, F156&lt;='club records'!$C$33))),"CR"," ")</f>
        <v xml:space="preserve"> </v>
      </c>
      <c r="R156" s="21" t="str">
        <f>IF(AND(B156="1M", AND(E156='club records'!$B$37,F156&lt;='club records'!$C$37)),"CR"," ")</f>
        <v xml:space="preserve"> </v>
      </c>
      <c r="S156" s="21" t="str">
        <f>IF(AND(B156=3000, OR(AND(E156='club records'!$B$39, F156&lt;='club records'!$C$39), AND(E156='club records'!$B$40, F156&lt;='club records'!$C$40), AND(E156='club records'!$B$41, F156&lt;='club records'!$C$41))),"CR"," ")</f>
        <v xml:space="preserve"> </v>
      </c>
      <c r="T156" s="21" t="str">
        <f>IF(AND(B156=5000, OR(AND(E156='club records'!$B$42, F156&lt;='club records'!$C$42), AND(E156='club records'!$B$43, F156&lt;='club records'!$C$43))),"CR"," ")</f>
        <v xml:space="preserve"> </v>
      </c>
      <c r="U156" s="21" t="str">
        <f>IF(AND(B156=10000, OR(AND(E156='club records'!$B$44, F156&lt;='club records'!$C$44), AND(E156='club records'!$B$45, F156&lt;='club records'!$C$45))),"CR"," ")</f>
        <v xml:space="preserve"> </v>
      </c>
      <c r="V156" s="22" t="str">
        <f>IF(AND(B156="high jump", OR(AND(E156='club records'!$F$1, F156&gt;='club records'!$G$1), AND(E156='club records'!$F$2, F156&gt;='club records'!$G$2), AND(E156='club records'!$F$3, F156&gt;='club records'!$G$3),AND(E156='club records'!$F$4, F156&gt;='club records'!$G$4), AND(E156='club records'!$F$5, F156&gt;='club records'!$G$5))), "CR", " ")</f>
        <v xml:space="preserve"> </v>
      </c>
      <c r="W156" s="22" t="str">
        <f>IF(AND(B156="long jump", OR(AND(E156='club records'!$F$6, F156&gt;='club records'!$G$6), AND(E156='club records'!$F$7, F156&gt;='club records'!$G$7), AND(E156='club records'!$F$8, F156&gt;='club records'!$G$8), AND(E156='club records'!$F$9, F156&gt;='club records'!$G$9), AND(E156='club records'!$F$10, F156&gt;='club records'!$G$10))), "CR", " ")</f>
        <v xml:space="preserve"> </v>
      </c>
      <c r="X156" s="22" t="str">
        <f>IF(AND(B156="triple jump", OR(AND(E156='club records'!$F$11, F156&gt;='club records'!$G$11), AND(E156='club records'!$F$12, F156&gt;='club records'!$G$12), AND(E156='club records'!$F$13, F156&gt;='club records'!$G$13), AND(E156='club records'!$F$14, F156&gt;='club records'!$G$14), AND(E156='club records'!$F$15, F156&gt;='club records'!$G$15))), "CR", " ")</f>
        <v xml:space="preserve"> </v>
      </c>
      <c r="Y156" s="22" t="str">
        <f>IF(AND(B156="pole vault", OR(AND(E156='club records'!$F$16, F156&gt;='club records'!$G$16), AND(E156='club records'!$F$17, F156&gt;='club records'!$G$17), AND(E156='club records'!$F$18, F156&gt;='club records'!$G$18), AND(E156='club records'!$F$19, F156&gt;='club records'!$G$19), AND(E156='club records'!$F$20, F156&gt;='club records'!$G$20))), "CR", " ")</f>
        <v xml:space="preserve"> </v>
      </c>
      <c r="Z156" s="22" t="str">
        <f>IF(AND(B156="discus 0.75", AND(E156='club records'!$F$21, F156&gt;='club records'!$G$21)), "CR", " ")</f>
        <v xml:space="preserve"> </v>
      </c>
      <c r="AA156" s="22" t="str">
        <f>IF(AND(B156="discus 1", OR(AND(E156='club records'!$F$22, F156&gt;='club records'!$G$22), AND(E156='club records'!$F$23, F156&gt;='club records'!$G$23), AND(E156='club records'!$F$24, F156&gt;='club records'!$G$24), AND(E156='club records'!$F$25, F156&gt;='club records'!$G$25))), "CR", " ")</f>
        <v xml:space="preserve"> </v>
      </c>
      <c r="AB156" s="22" t="str">
        <f>IF(AND(B156="hammer 3", OR(AND(E156='club records'!$F$26, F156&gt;='club records'!$G$26), AND(E156='club records'!$F$27, F156&gt;='club records'!$G$27), AND(E156='club records'!$F$28, F156&gt;='club records'!$G$28))), "CR", " ")</f>
        <v xml:space="preserve"> </v>
      </c>
      <c r="AC156" s="22" t="str">
        <f>IF(AND(B156="hammer 4", OR(AND(E156='club records'!$F$29, F156&gt;='club records'!$G$29), AND(E156='club records'!$F$30, F156&gt;='club records'!$G$30))), "CR", " ")</f>
        <v xml:space="preserve"> </v>
      </c>
      <c r="AD156" s="22" t="str">
        <f>IF(AND(B156="javelin 400", AND(E156='club records'!$F$31, F156&gt;='club records'!$G$31)), "CR", " ")</f>
        <v xml:space="preserve"> </v>
      </c>
      <c r="AE156" s="22" t="str">
        <f>IF(AND(B156="javelin 500", OR(AND(E156='club records'!$F$32, F156&gt;='club records'!$G$32), AND(E156='club records'!$F$33, F156&gt;='club records'!$G$33))), "CR", " ")</f>
        <v xml:space="preserve"> </v>
      </c>
      <c r="AF156" s="22" t="str">
        <f>IF(AND(B156="javelin 600", OR(AND(E156='club records'!$F$34, F156&gt;='club records'!$G$34), AND(E156='club records'!$F$35, F156&gt;='club records'!$G$35))), "CR", " ")</f>
        <v xml:space="preserve"> </v>
      </c>
      <c r="AG156" s="22" t="str">
        <f>IF(AND(B156="shot 2.72", AND(E156='club records'!$F$36, F156&gt;='club records'!$G$36)), "CR", " ")</f>
        <v xml:space="preserve"> </v>
      </c>
      <c r="AH156" s="22" t="str">
        <f>IF(AND(B156="shot 3", OR(AND(E156='club records'!$F$37, F156&gt;='club records'!$G$37), AND(E156='club records'!$F$38, F156&gt;='club records'!$G$38))), "CR", " ")</f>
        <v xml:space="preserve"> </v>
      </c>
      <c r="AI156" s="22" t="str">
        <f>IF(AND(B156="shot 4", OR(AND(E156='club records'!$F$39, F156&gt;='club records'!$G$39), AND(E156='club records'!$F$40, F156&gt;='club records'!$G$40))), "CR", " ")</f>
        <v xml:space="preserve"> </v>
      </c>
      <c r="AJ156" s="22" t="str">
        <f>IF(AND(B156="70H", AND(E156='club records'!$J$6, F156&lt;='club records'!$K$6)), "CR", " ")</f>
        <v xml:space="preserve"> </v>
      </c>
      <c r="AK156" s="22" t="str">
        <f>IF(AND(B156="75H", AND(E156='club records'!$J$7, F156&lt;='club records'!$K$7)), "CR", " ")</f>
        <v xml:space="preserve"> </v>
      </c>
      <c r="AL156" s="22" t="str">
        <f>IF(AND(B156="80H", AND(E156='club records'!$J$8, F156&lt;='club records'!$K$8)), "CR", " ")</f>
        <v xml:space="preserve"> </v>
      </c>
      <c r="AM156" s="22" t="str">
        <f>IF(AND(B156="100H", OR(AND(E156='club records'!$J$9, F156&lt;='club records'!$K$9), AND(E156='club records'!$J$10, F156&lt;='club records'!$K$10))), "CR", " ")</f>
        <v xml:space="preserve"> </v>
      </c>
      <c r="AN156" s="22" t="str">
        <f>IF(AND(B156="300H", AND(E156='club records'!$J$11, F156&lt;='club records'!$K$11)), "CR", " ")</f>
        <v xml:space="preserve"> </v>
      </c>
      <c r="AO156" s="22" t="str">
        <f>IF(AND(B156="400H", OR(AND(E156='club records'!$J$12, F156&lt;='club records'!$K$12), AND(E156='club records'!$J$13, F156&lt;='club records'!$K$13), AND(E156='club records'!$J$14, F156&lt;='club records'!$K$14))), "CR", " ")</f>
        <v xml:space="preserve"> </v>
      </c>
      <c r="AP156" s="22" t="str">
        <f>IF(AND(B156="1500SC", OR(AND(E156='club records'!$J$15, F156&lt;='club records'!$K$15), AND(E156='club records'!$J$16, F156&lt;='club records'!$K$16))), "CR", " ")</f>
        <v xml:space="preserve"> </v>
      </c>
      <c r="AQ156" s="22" t="str">
        <f>IF(AND(B156="2000SC", OR(AND(E156='club records'!$J$18, F156&lt;='club records'!$K$18), AND(E156='club records'!$J$19, F156&lt;='club records'!$K$19))), "CR", " ")</f>
        <v xml:space="preserve"> </v>
      </c>
      <c r="AR156" s="22" t="str">
        <f>IF(AND(B156="3000SC", AND(E156='club records'!$J$21, F156&lt;='club records'!$K$21)), "CR", " ")</f>
        <v xml:space="preserve"> </v>
      </c>
      <c r="AS156" s="21" t="str">
        <f>IF(AND(B156="4x100", OR(AND(E156='club records'!$N$1, F156&lt;='club records'!$O$1), AND(E156='club records'!$N$2, F156&lt;='club records'!$O$2), AND(E156='club records'!$N$3, F156&lt;='club records'!$O$3), AND(E156='club records'!$N$4, F156&lt;='club records'!$O$4), AND(E156='club records'!$N$5, F156&lt;='club records'!$O$5))), "CR", " ")</f>
        <v xml:space="preserve"> </v>
      </c>
      <c r="AT156" s="21" t="str">
        <f>IF(AND(B156="4x200", OR(AND(E156='club records'!$N$6, F156&lt;='club records'!$O$6), AND(E156='club records'!$N$7, F156&lt;='club records'!$O$7), AND(E156='club records'!$N$8, F156&lt;='club records'!$O$8), AND(E156='club records'!$N$9, F156&lt;='club records'!$O$9), AND(E156='club records'!$N$10, F156&lt;='club records'!$O$10))), "CR", " ")</f>
        <v xml:space="preserve"> </v>
      </c>
      <c r="AU156" s="21" t="str">
        <f>IF(AND(B156="4x300", OR(AND(E156='club records'!$N$11, F156&lt;='club records'!$O$11), AND(E156='club records'!$N$12, F156&lt;='club records'!$O$12))), "CR", " ")</f>
        <v xml:space="preserve"> </v>
      </c>
      <c r="AV156" s="21" t="str">
        <f>IF(AND(B156="4x400", OR(AND(E156='club records'!$N$13, F156&lt;='club records'!$O$13), AND(E156='club records'!$N$14, F156&lt;='club records'!$O$14), AND(E156='club records'!$N$15, F156&lt;='club records'!$O$15))), "CR", " ")</f>
        <v xml:space="preserve"> </v>
      </c>
      <c r="AW156" s="21" t="str">
        <f>IF(AND(B156="3x800", OR(AND(E156='club records'!$N$16, F156&lt;='club records'!$O$16), AND(E156='club records'!$N$17, F156&lt;='club records'!$O$17), AND(E156='club records'!$N$18, F156&lt;='club records'!$O$18), AND(E156='club records'!$N$19, F156&lt;='club records'!$O$19))), "CR", " ")</f>
        <v xml:space="preserve"> </v>
      </c>
      <c r="AX156" s="21" t="str">
        <f>IF(AND(B156="pentathlon", OR(AND(E156='club records'!$N$21, F156&gt;='club records'!$O$21), AND(E156='club records'!$N$22, F156&gt;='club records'!$O$22), AND(E156='club records'!$N$23, F156&gt;='club records'!$O$23), AND(E156='club records'!$N$24, F156&gt;='club records'!$O$24), AND(E156='club records'!$N$25, F156&gt;='club records'!$O$25))), "CR", " ")</f>
        <v xml:space="preserve"> </v>
      </c>
      <c r="AY156" s="21" t="str">
        <f>IF(AND(B156="heptathlon", OR(AND(E156='club records'!$N$26, F156&gt;='club records'!$O$26), AND(E156='club records'!$N$27, F156&gt;='club records'!$O$27), AND(E156='club records'!$N$28, F156&gt;='club records'!$O$28), )), "CR", " ")</f>
        <v xml:space="preserve"> </v>
      </c>
    </row>
    <row r="157" spans="1:51" ht="15">
      <c r="A157" s="13" t="s">
        <v>41</v>
      </c>
      <c r="B157" s="2">
        <v>200</v>
      </c>
      <c r="C157" s="2" t="s">
        <v>116</v>
      </c>
      <c r="D157" s="2" t="s">
        <v>117</v>
      </c>
      <c r="E157" s="13" t="s">
        <v>41</v>
      </c>
      <c r="F157" s="14">
        <v>27.07</v>
      </c>
      <c r="G157" s="23">
        <v>43715</v>
      </c>
      <c r="H157" s="2" t="s">
        <v>512</v>
      </c>
      <c r="I157" s="2" t="s">
        <v>513</v>
      </c>
      <c r="J157" s="20" t="str">
        <f t="shared" si="8"/>
        <v/>
      </c>
      <c r="K157" s="21" t="str">
        <f>IF(AND(B157=100, OR(AND(E157='club records'!$B$6, F157&lt;='club records'!$C$6), AND(E157='club records'!$B$7, F157&lt;='club records'!$C$7), AND(E157='club records'!$B$8, F157&lt;='club records'!$C$8), AND(E157='club records'!$B$9, F157&lt;='club records'!$C$9), AND(E157='club records'!$B$10, F157&lt;='club records'!$C$10))),"CR"," ")</f>
        <v xml:space="preserve"> </v>
      </c>
      <c r="L157" s="21" t="str">
        <f>IF(AND(B157=200, OR(AND(E157='club records'!$B$11, F157&lt;='club records'!$C$11), AND(E157='club records'!$B$12, F157&lt;='club records'!$C$12), AND(E157='club records'!$B$13, F157&lt;='club records'!$C$13), AND(E157='club records'!$B$14, F157&lt;='club records'!$C$14), AND(E157='club records'!$B$15, F157&lt;='club records'!$C$15))),"CR"," ")</f>
        <v xml:space="preserve"> </v>
      </c>
      <c r="M157" s="21" t="str">
        <f>IF(AND(B157=300, OR(AND(E157='club records'!$B$16, F157&lt;='club records'!$C$16), AND(E157='club records'!$B$17, F157&lt;='club records'!$C$17))),"CR"," ")</f>
        <v xml:space="preserve"> </v>
      </c>
      <c r="N157" s="21" t="str">
        <f>IF(AND(B157=400, OR(AND(E157='club records'!$B$19, F157&lt;='club records'!$C$19), AND(E157='club records'!$B$20, F157&lt;='club records'!$C$20), AND(E157='club records'!$B$21, F157&lt;='club records'!$C$21))),"CR"," ")</f>
        <v xml:space="preserve"> </v>
      </c>
      <c r="O157" s="21" t="str">
        <f>IF(AND(B157=800, OR(AND(E157='club records'!$B$22, F157&lt;='club records'!$C$22), AND(E157='club records'!$B$23, F157&lt;='club records'!$C$23), AND(E157='club records'!$B$24, F157&lt;='club records'!$C$24), AND(E157='club records'!$B$25, F157&lt;='club records'!$C$25), AND(E157='club records'!$B$26, F157&lt;='club records'!$C$26))),"CR"," ")</f>
        <v xml:space="preserve"> </v>
      </c>
      <c r="P157" s="21" t="str">
        <f>IF(AND(B157=1200, AND(E157='club records'!$B$28, F157&lt;='club records'!$C$28)),"CR"," ")</f>
        <v xml:space="preserve"> </v>
      </c>
      <c r="Q157" s="21" t="str">
        <f>IF(AND(B157=1500, OR(AND(E157='club records'!$B$29, F157&lt;='club records'!$C$29), AND(E157='club records'!$B$30, F157&lt;='club records'!$C$30), AND(E157='club records'!$B$31, F157&lt;='club records'!$C$31), AND(E157='club records'!$B$32, F157&lt;='club records'!$C$32), AND(E157='club records'!$B$33, F157&lt;='club records'!$C$33))),"CR"," ")</f>
        <v xml:space="preserve"> </v>
      </c>
      <c r="R157" s="21" t="str">
        <f>IF(AND(B157="1M", AND(E157='club records'!$B$37,F157&lt;='club records'!$C$37)),"CR"," ")</f>
        <v xml:space="preserve"> </v>
      </c>
      <c r="S157" s="21" t="str">
        <f>IF(AND(B157=3000, OR(AND(E157='club records'!$B$39, F157&lt;='club records'!$C$39), AND(E157='club records'!$B$40, F157&lt;='club records'!$C$40), AND(E157='club records'!$B$41, F157&lt;='club records'!$C$41))),"CR"," ")</f>
        <v xml:space="preserve"> </v>
      </c>
      <c r="T157" s="21" t="str">
        <f>IF(AND(B157=5000, OR(AND(E157='club records'!$B$42, F157&lt;='club records'!$C$42), AND(E157='club records'!$B$43, F157&lt;='club records'!$C$43))),"CR"," ")</f>
        <v xml:space="preserve"> </v>
      </c>
      <c r="U157" s="21" t="str">
        <f>IF(AND(B157=10000, OR(AND(E157='club records'!$B$44, F157&lt;='club records'!$C$44), AND(E157='club records'!$B$45, F157&lt;='club records'!$C$45))),"CR"," ")</f>
        <v xml:space="preserve"> </v>
      </c>
      <c r="V157" s="22" t="str">
        <f>IF(AND(B157="high jump", OR(AND(E157='club records'!$F$1, F157&gt;='club records'!$G$1), AND(E157='club records'!$F$2, F157&gt;='club records'!$G$2), AND(E157='club records'!$F$3, F157&gt;='club records'!$G$3),AND(E157='club records'!$F$4, F157&gt;='club records'!$G$4), AND(E157='club records'!$F$5, F157&gt;='club records'!$G$5))), "CR", " ")</f>
        <v xml:space="preserve"> </v>
      </c>
      <c r="W157" s="22" t="str">
        <f>IF(AND(B157="long jump", OR(AND(E157='club records'!$F$6, F157&gt;='club records'!$G$6), AND(E157='club records'!$F$7, F157&gt;='club records'!$G$7), AND(E157='club records'!$F$8, F157&gt;='club records'!$G$8), AND(E157='club records'!$F$9, F157&gt;='club records'!$G$9), AND(E157='club records'!$F$10, F157&gt;='club records'!$G$10))), "CR", " ")</f>
        <v xml:space="preserve"> </v>
      </c>
      <c r="X157" s="22" t="str">
        <f>IF(AND(B157="triple jump", OR(AND(E157='club records'!$F$11, F157&gt;='club records'!$G$11), AND(E157='club records'!$F$12, F157&gt;='club records'!$G$12), AND(E157='club records'!$F$13, F157&gt;='club records'!$G$13), AND(E157='club records'!$F$14, F157&gt;='club records'!$G$14), AND(E157='club records'!$F$15, F157&gt;='club records'!$G$15))), "CR", " ")</f>
        <v xml:space="preserve"> </v>
      </c>
      <c r="Y157" s="22" t="str">
        <f>IF(AND(B157="pole vault", OR(AND(E157='club records'!$F$16, F157&gt;='club records'!$G$16), AND(E157='club records'!$F$17, F157&gt;='club records'!$G$17), AND(E157='club records'!$F$18, F157&gt;='club records'!$G$18), AND(E157='club records'!$F$19, F157&gt;='club records'!$G$19), AND(E157='club records'!$F$20, F157&gt;='club records'!$G$20))), "CR", " ")</f>
        <v xml:space="preserve"> </v>
      </c>
      <c r="Z157" s="22" t="str">
        <f>IF(AND(B157="discus 0.75", AND(E157='club records'!$F$21, F157&gt;='club records'!$G$21)), "CR", " ")</f>
        <v xml:space="preserve"> </v>
      </c>
      <c r="AA157" s="22" t="str">
        <f>IF(AND(B157="discus 1", OR(AND(E157='club records'!$F$22, F157&gt;='club records'!$G$22), AND(E157='club records'!$F$23, F157&gt;='club records'!$G$23), AND(E157='club records'!$F$24, F157&gt;='club records'!$G$24), AND(E157='club records'!$F$25, F157&gt;='club records'!$G$25))), "CR", " ")</f>
        <v xml:space="preserve"> </v>
      </c>
      <c r="AB157" s="22" t="str">
        <f>IF(AND(B157="hammer 3", OR(AND(E157='club records'!$F$26, F157&gt;='club records'!$G$26), AND(E157='club records'!$F$27, F157&gt;='club records'!$G$27), AND(E157='club records'!$F$28, F157&gt;='club records'!$G$28))), "CR", " ")</f>
        <v xml:space="preserve"> </v>
      </c>
      <c r="AC157" s="22" t="str">
        <f>IF(AND(B157="hammer 4", OR(AND(E157='club records'!$F$29, F157&gt;='club records'!$G$29), AND(E157='club records'!$F$30, F157&gt;='club records'!$G$30))), "CR", " ")</f>
        <v xml:space="preserve"> </v>
      </c>
      <c r="AD157" s="22" t="str">
        <f>IF(AND(B157="javelin 400", AND(E157='club records'!$F$31, F157&gt;='club records'!$G$31)), "CR", " ")</f>
        <v xml:space="preserve"> </v>
      </c>
      <c r="AE157" s="22" t="str">
        <f>IF(AND(B157="javelin 500", OR(AND(E157='club records'!$F$32, F157&gt;='club records'!$G$32), AND(E157='club records'!$F$33, F157&gt;='club records'!$G$33))), "CR", " ")</f>
        <v xml:space="preserve"> </v>
      </c>
      <c r="AF157" s="22" t="str">
        <f>IF(AND(B157="javelin 600", OR(AND(E157='club records'!$F$34, F157&gt;='club records'!$G$34), AND(E157='club records'!$F$35, F157&gt;='club records'!$G$35))), "CR", " ")</f>
        <v xml:space="preserve"> </v>
      </c>
      <c r="AG157" s="22" t="str">
        <f>IF(AND(B157="shot 2.72", AND(E157='club records'!$F$36, F157&gt;='club records'!$G$36)), "CR", " ")</f>
        <v xml:space="preserve"> </v>
      </c>
      <c r="AH157" s="22" t="str">
        <f>IF(AND(B157="shot 3", OR(AND(E157='club records'!$F$37, F157&gt;='club records'!$G$37), AND(E157='club records'!$F$38, F157&gt;='club records'!$G$38))), "CR", " ")</f>
        <v xml:space="preserve"> </v>
      </c>
      <c r="AI157" s="22" t="str">
        <f>IF(AND(B157="shot 4", OR(AND(E157='club records'!$F$39, F157&gt;='club records'!$G$39), AND(E157='club records'!$F$40, F157&gt;='club records'!$G$40))), "CR", " ")</f>
        <v xml:space="preserve"> </v>
      </c>
      <c r="AJ157" s="22" t="str">
        <f>IF(AND(B157="70H", AND(E157='club records'!$J$6, F157&lt;='club records'!$K$6)), "CR", " ")</f>
        <v xml:space="preserve"> </v>
      </c>
      <c r="AK157" s="22" t="str">
        <f>IF(AND(B157="75H", AND(E157='club records'!$J$7, F157&lt;='club records'!$K$7)), "CR", " ")</f>
        <v xml:space="preserve"> </v>
      </c>
      <c r="AL157" s="22" t="str">
        <f>IF(AND(B157="80H", AND(E157='club records'!$J$8, F157&lt;='club records'!$K$8)), "CR", " ")</f>
        <v xml:space="preserve"> </v>
      </c>
      <c r="AM157" s="22" t="str">
        <f>IF(AND(B157="100H", OR(AND(E157='club records'!$J$9, F157&lt;='club records'!$K$9), AND(E157='club records'!$J$10, F157&lt;='club records'!$K$10))), "CR", " ")</f>
        <v xml:space="preserve"> </v>
      </c>
      <c r="AN157" s="22" t="str">
        <f>IF(AND(B157="300H", AND(E157='club records'!$J$11, F157&lt;='club records'!$K$11)), "CR", " ")</f>
        <v xml:space="preserve"> </v>
      </c>
      <c r="AO157" s="22" t="str">
        <f>IF(AND(B157="400H", OR(AND(E157='club records'!$J$12, F157&lt;='club records'!$K$12), AND(E157='club records'!$J$13, F157&lt;='club records'!$K$13), AND(E157='club records'!$J$14, F157&lt;='club records'!$K$14))), "CR", " ")</f>
        <v xml:space="preserve"> </v>
      </c>
      <c r="AP157" s="22" t="str">
        <f>IF(AND(B157="1500SC", OR(AND(E157='club records'!$J$15, F157&lt;='club records'!$K$15), AND(E157='club records'!$J$16, F157&lt;='club records'!$K$16))), "CR", " ")</f>
        <v xml:space="preserve"> </v>
      </c>
      <c r="AQ157" s="22" t="str">
        <f>IF(AND(B157="2000SC", OR(AND(E157='club records'!$J$18, F157&lt;='club records'!$K$18), AND(E157='club records'!$J$19, F157&lt;='club records'!$K$19))), "CR", " ")</f>
        <v xml:space="preserve"> </v>
      </c>
      <c r="AR157" s="22" t="str">
        <f>IF(AND(B157="3000SC", AND(E157='club records'!$J$21, F157&lt;='club records'!$K$21)), "CR", " ")</f>
        <v xml:space="preserve"> </v>
      </c>
      <c r="AS157" s="21" t="str">
        <f>IF(AND(B157="4x100", OR(AND(E157='club records'!$N$1, F157&lt;='club records'!$O$1), AND(E157='club records'!$N$2, F157&lt;='club records'!$O$2), AND(E157='club records'!$N$3, F157&lt;='club records'!$O$3), AND(E157='club records'!$N$4, F157&lt;='club records'!$O$4), AND(E157='club records'!$N$5, F157&lt;='club records'!$O$5))), "CR", " ")</f>
        <v xml:space="preserve"> </v>
      </c>
      <c r="AT157" s="21" t="str">
        <f>IF(AND(B157="4x200", OR(AND(E157='club records'!$N$6, F157&lt;='club records'!$O$6), AND(E157='club records'!$N$7, F157&lt;='club records'!$O$7), AND(E157='club records'!$N$8, F157&lt;='club records'!$O$8), AND(E157='club records'!$N$9, F157&lt;='club records'!$O$9), AND(E157='club records'!$N$10, F157&lt;='club records'!$O$10))), "CR", " ")</f>
        <v xml:space="preserve"> </v>
      </c>
      <c r="AU157" s="21" t="str">
        <f>IF(AND(B157="4x300", OR(AND(E157='club records'!$N$11, F157&lt;='club records'!$O$11), AND(E157='club records'!$N$12, F157&lt;='club records'!$O$12))), "CR", " ")</f>
        <v xml:space="preserve"> </v>
      </c>
      <c r="AV157" s="21" t="str">
        <f>IF(AND(B157="4x400", OR(AND(E157='club records'!$N$13, F157&lt;='club records'!$O$13), AND(E157='club records'!$N$14, F157&lt;='club records'!$O$14), AND(E157='club records'!$N$15, F157&lt;='club records'!$O$15))), "CR", " ")</f>
        <v xml:space="preserve"> </v>
      </c>
      <c r="AW157" s="21" t="str">
        <f>IF(AND(B157="3x800", OR(AND(E157='club records'!$N$16, F157&lt;='club records'!$O$16), AND(E157='club records'!$N$17, F157&lt;='club records'!$O$17), AND(E157='club records'!$N$18, F157&lt;='club records'!$O$18), AND(E157='club records'!$N$19, F157&lt;='club records'!$O$19))), "CR", " ")</f>
        <v xml:space="preserve"> </v>
      </c>
      <c r="AX157" s="21" t="str">
        <f>IF(AND(B157="pentathlon", OR(AND(E157='club records'!$N$21, F157&gt;='club records'!$O$21), AND(E157='club records'!$N$22, F157&gt;='club records'!$O$22), AND(E157='club records'!$N$23, F157&gt;='club records'!$O$23), AND(E157='club records'!$N$24, F157&gt;='club records'!$O$24), AND(E157='club records'!$N$25, F157&gt;='club records'!$O$25))), "CR", " ")</f>
        <v xml:space="preserve"> </v>
      </c>
      <c r="AY157" s="21" t="str">
        <f>IF(AND(B157="heptathlon", OR(AND(E157='club records'!$N$26, F157&gt;='club records'!$O$26), AND(E157='club records'!$N$27, F157&gt;='club records'!$O$27), AND(E157='club records'!$N$28, F157&gt;='club records'!$O$28), )), "CR", " ")</f>
        <v xml:space="preserve"> </v>
      </c>
    </row>
    <row r="158" spans="1:51" ht="15">
      <c r="A158" s="13" t="s">
        <v>41</v>
      </c>
      <c r="B158" s="2">
        <v>200</v>
      </c>
      <c r="C158" s="2" t="s">
        <v>51</v>
      </c>
      <c r="D158" s="2" t="s">
        <v>52</v>
      </c>
      <c r="E158" s="13" t="s">
        <v>41</v>
      </c>
      <c r="F158" s="14">
        <v>27.49</v>
      </c>
      <c r="G158" s="23">
        <v>43632</v>
      </c>
      <c r="H158" s="2" t="s">
        <v>357</v>
      </c>
      <c r="I158" s="2" t="s">
        <v>389</v>
      </c>
      <c r="J158" s="20" t="str">
        <f t="shared" si="8"/>
        <v/>
      </c>
      <c r="K158" s="21" t="str">
        <f>IF(AND(B158=100, OR(AND(E158='club records'!$B$6, F158&lt;='club records'!$C$6), AND(E158='club records'!$B$7, F158&lt;='club records'!$C$7), AND(E158='club records'!$B$8, F158&lt;='club records'!$C$8), AND(E158='club records'!$B$9, F158&lt;='club records'!$C$9), AND(E158='club records'!$B$10, F158&lt;='club records'!$C$10))),"CR"," ")</f>
        <v xml:space="preserve"> </v>
      </c>
      <c r="L158" s="21" t="str">
        <f>IF(AND(B158=200, OR(AND(E158='club records'!$B$11, F158&lt;='club records'!$C$11), AND(E158='club records'!$B$12, F158&lt;='club records'!$C$12), AND(E158='club records'!$B$13, F158&lt;='club records'!$C$13), AND(E158='club records'!$B$14, F158&lt;='club records'!$C$14), AND(E158='club records'!$B$15, F158&lt;='club records'!$C$15))),"CR"," ")</f>
        <v xml:space="preserve"> </v>
      </c>
      <c r="M158" s="21" t="str">
        <f>IF(AND(B158=300, OR(AND(E158='club records'!$B$16, F158&lt;='club records'!$C$16), AND(E158='club records'!$B$17, F158&lt;='club records'!$C$17))),"CR"," ")</f>
        <v xml:space="preserve"> </v>
      </c>
      <c r="N158" s="21" t="str">
        <f>IF(AND(B158=400, OR(AND(E158='club records'!$B$19, F158&lt;='club records'!$C$19), AND(E158='club records'!$B$20, F158&lt;='club records'!$C$20), AND(E158='club records'!$B$21, F158&lt;='club records'!$C$21))),"CR"," ")</f>
        <v xml:space="preserve"> </v>
      </c>
      <c r="O158" s="21" t="str">
        <f>IF(AND(B158=800, OR(AND(E158='club records'!$B$22, F158&lt;='club records'!$C$22), AND(E158='club records'!$B$23, F158&lt;='club records'!$C$23), AND(E158='club records'!$B$24, F158&lt;='club records'!$C$24), AND(E158='club records'!$B$25, F158&lt;='club records'!$C$25), AND(E158='club records'!$B$26, F158&lt;='club records'!$C$26))),"CR"," ")</f>
        <v xml:space="preserve"> </v>
      </c>
      <c r="P158" s="21" t="str">
        <f>IF(AND(B158=1200, AND(E158='club records'!$B$28, F158&lt;='club records'!$C$28)),"CR"," ")</f>
        <v xml:space="preserve"> </v>
      </c>
      <c r="Q158" s="21" t="str">
        <f>IF(AND(B158=1500, OR(AND(E158='club records'!$B$29, F158&lt;='club records'!$C$29), AND(E158='club records'!$B$30, F158&lt;='club records'!$C$30), AND(E158='club records'!$B$31, F158&lt;='club records'!$C$31), AND(E158='club records'!$B$32, F158&lt;='club records'!$C$32), AND(E158='club records'!$B$33, F158&lt;='club records'!$C$33))),"CR"," ")</f>
        <v xml:space="preserve"> </v>
      </c>
      <c r="R158" s="21" t="str">
        <f>IF(AND(B158="1M", AND(E158='club records'!$B$37,F158&lt;='club records'!$C$37)),"CR"," ")</f>
        <v xml:space="preserve"> </v>
      </c>
      <c r="S158" s="21" t="str">
        <f>IF(AND(B158=3000, OR(AND(E158='club records'!$B$39, F158&lt;='club records'!$C$39), AND(E158='club records'!$B$40, F158&lt;='club records'!$C$40), AND(E158='club records'!$B$41, F158&lt;='club records'!$C$41))),"CR"," ")</f>
        <v xml:space="preserve"> </v>
      </c>
      <c r="T158" s="21" t="str">
        <f>IF(AND(B158=5000, OR(AND(E158='club records'!$B$42, F158&lt;='club records'!$C$42), AND(E158='club records'!$B$43, F158&lt;='club records'!$C$43))),"CR"," ")</f>
        <v xml:space="preserve"> </v>
      </c>
      <c r="U158" s="21" t="str">
        <f>IF(AND(B158=10000, OR(AND(E158='club records'!$B$44, F158&lt;='club records'!$C$44), AND(E158='club records'!$B$45, F158&lt;='club records'!$C$45))),"CR"," ")</f>
        <v xml:space="preserve"> </v>
      </c>
      <c r="V158" s="22" t="str">
        <f>IF(AND(B158="high jump", OR(AND(E158='club records'!$F$1, F158&gt;='club records'!$G$1), AND(E158='club records'!$F$2, F158&gt;='club records'!$G$2), AND(E158='club records'!$F$3, F158&gt;='club records'!$G$3),AND(E158='club records'!$F$4, F158&gt;='club records'!$G$4), AND(E158='club records'!$F$5, F158&gt;='club records'!$G$5))), "CR", " ")</f>
        <v xml:space="preserve"> </v>
      </c>
      <c r="W158" s="22" t="str">
        <f>IF(AND(B158="long jump", OR(AND(E158='club records'!$F$6, F158&gt;='club records'!$G$6), AND(E158='club records'!$F$7, F158&gt;='club records'!$G$7), AND(E158='club records'!$F$8, F158&gt;='club records'!$G$8), AND(E158='club records'!$F$9, F158&gt;='club records'!$G$9), AND(E158='club records'!$F$10, F158&gt;='club records'!$G$10))), "CR", " ")</f>
        <v xml:space="preserve"> </v>
      </c>
      <c r="X158" s="22" t="str">
        <f>IF(AND(B158="triple jump", OR(AND(E158='club records'!$F$11, F158&gt;='club records'!$G$11), AND(E158='club records'!$F$12, F158&gt;='club records'!$G$12), AND(E158='club records'!$F$13, F158&gt;='club records'!$G$13), AND(E158='club records'!$F$14, F158&gt;='club records'!$G$14), AND(E158='club records'!$F$15, F158&gt;='club records'!$G$15))), "CR", " ")</f>
        <v xml:space="preserve"> </v>
      </c>
      <c r="Y158" s="22" t="str">
        <f>IF(AND(B158="pole vault", OR(AND(E158='club records'!$F$16, F158&gt;='club records'!$G$16), AND(E158='club records'!$F$17, F158&gt;='club records'!$G$17), AND(E158='club records'!$F$18, F158&gt;='club records'!$G$18), AND(E158='club records'!$F$19, F158&gt;='club records'!$G$19), AND(E158='club records'!$F$20, F158&gt;='club records'!$G$20))), "CR", " ")</f>
        <v xml:space="preserve"> </v>
      </c>
      <c r="Z158" s="22" t="str">
        <f>IF(AND(B158="discus 0.75", AND(E158='club records'!$F$21, F158&gt;='club records'!$G$21)), "CR", " ")</f>
        <v xml:space="preserve"> </v>
      </c>
      <c r="AA158" s="22" t="str">
        <f>IF(AND(B158="discus 1", OR(AND(E158='club records'!$F$22, F158&gt;='club records'!$G$22), AND(E158='club records'!$F$23, F158&gt;='club records'!$G$23), AND(E158='club records'!$F$24, F158&gt;='club records'!$G$24), AND(E158='club records'!$F$25, F158&gt;='club records'!$G$25))), "CR", " ")</f>
        <v xml:space="preserve"> </v>
      </c>
      <c r="AB158" s="22" t="str">
        <f>IF(AND(B158="hammer 3", OR(AND(E158='club records'!$F$26, F158&gt;='club records'!$G$26), AND(E158='club records'!$F$27, F158&gt;='club records'!$G$27), AND(E158='club records'!$F$28, F158&gt;='club records'!$G$28))), "CR", " ")</f>
        <v xml:space="preserve"> </v>
      </c>
      <c r="AC158" s="22" t="str">
        <f>IF(AND(B158="hammer 4", OR(AND(E158='club records'!$F$29, F158&gt;='club records'!$G$29), AND(E158='club records'!$F$30, F158&gt;='club records'!$G$30))), "CR", " ")</f>
        <v xml:space="preserve"> </v>
      </c>
      <c r="AD158" s="22" t="str">
        <f>IF(AND(B158="javelin 400", AND(E158='club records'!$F$31, F158&gt;='club records'!$G$31)), "CR", " ")</f>
        <v xml:space="preserve"> </v>
      </c>
      <c r="AE158" s="22" t="str">
        <f>IF(AND(B158="javelin 500", OR(AND(E158='club records'!$F$32, F158&gt;='club records'!$G$32), AND(E158='club records'!$F$33, F158&gt;='club records'!$G$33))), "CR", " ")</f>
        <v xml:space="preserve"> </v>
      </c>
      <c r="AF158" s="22" t="str">
        <f>IF(AND(B158="javelin 600", OR(AND(E158='club records'!$F$34, F158&gt;='club records'!$G$34), AND(E158='club records'!$F$35, F158&gt;='club records'!$G$35))), "CR", " ")</f>
        <v xml:space="preserve"> </v>
      </c>
      <c r="AG158" s="22" t="str">
        <f>IF(AND(B158="shot 2.72", AND(E158='club records'!$F$36, F158&gt;='club records'!$G$36)), "CR", " ")</f>
        <v xml:space="preserve"> </v>
      </c>
      <c r="AH158" s="22" t="str">
        <f>IF(AND(B158="shot 3", OR(AND(E158='club records'!$F$37, F158&gt;='club records'!$G$37), AND(E158='club records'!$F$38, F158&gt;='club records'!$G$38))), "CR", " ")</f>
        <v xml:space="preserve"> </v>
      </c>
      <c r="AI158" s="22" t="str">
        <f>IF(AND(B158="shot 4", OR(AND(E158='club records'!$F$39, F158&gt;='club records'!$G$39), AND(E158='club records'!$F$40, F158&gt;='club records'!$G$40))), "CR", " ")</f>
        <v xml:space="preserve"> </v>
      </c>
      <c r="AJ158" s="22" t="str">
        <f>IF(AND(B158="70H", AND(E158='club records'!$J$6, F158&lt;='club records'!$K$6)), "CR", " ")</f>
        <v xml:space="preserve"> </v>
      </c>
      <c r="AK158" s="22" t="str">
        <f>IF(AND(B158="75H", AND(E158='club records'!$J$7, F158&lt;='club records'!$K$7)), "CR", " ")</f>
        <v xml:space="preserve"> </v>
      </c>
      <c r="AL158" s="22" t="str">
        <f>IF(AND(B158="80H", AND(E158='club records'!$J$8, F158&lt;='club records'!$K$8)), "CR", " ")</f>
        <v xml:space="preserve"> </v>
      </c>
      <c r="AM158" s="22" t="str">
        <f>IF(AND(B158="100H", OR(AND(E158='club records'!$J$9, F158&lt;='club records'!$K$9), AND(E158='club records'!$J$10, F158&lt;='club records'!$K$10))), "CR", " ")</f>
        <v xml:space="preserve"> </v>
      </c>
      <c r="AN158" s="22" t="str">
        <f>IF(AND(B158="300H", AND(E158='club records'!$J$11, F158&lt;='club records'!$K$11)), "CR", " ")</f>
        <v xml:space="preserve"> </v>
      </c>
      <c r="AO158" s="22" t="str">
        <f>IF(AND(B158="400H", OR(AND(E158='club records'!$J$12, F158&lt;='club records'!$K$12), AND(E158='club records'!$J$13, F158&lt;='club records'!$K$13), AND(E158='club records'!$J$14, F158&lt;='club records'!$K$14))), "CR", " ")</f>
        <v xml:space="preserve"> </v>
      </c>
      <c r="AP158" s="22" t="str">
        <f>IF(AND(B158="1500SC", OR(AND(E158='club records'!$J$15, F158&lt;='club records'!$K$15), AND(E158='club records'!$J$16, F158&lt;='club records'!$K$16))), "CR", " ")</f>
        <v xml:space="preserve"> </v>
      </c>
      <c r="AQ158" s="22" t="str">
        <f>IF(AND(B158="2000SC", OR(AND(E158='club records'!$J$18, F158&lt;='club records'!$K$18), AND(E158='club records'!$J$19, F158&lt;='club records'!$K$19))), "CR", " ")</f>
        <v xml:space="preserve"> </v>
      </c>
      <c r="AR158" s="22" t="str">
        <f>IF(AND(B158="3000SC", AND(E158='club records'!$J$21, F158&lt;='club records'!$K$21)), "CR", " ")</f>
        <v xml:space="preserve"> </v>
      </c>
      <c r="AS158" s="21" t="str">
        <f>IF(AND(B158="4x100", OR(AND(E158='club records'!$N$1, F158&lt;='club records'!$O$1), AND(E158='club records'!$N$2, F158&lt;='club records'!$O$2), AND(E158='club records'!$N$3, F158&lt;='club records'!$O$3), AND(E158='club records'!$N$4, F158&lt;='club records'!$O$4), AND(E158='club records'!$N$5, F158&lt;='club records'!$O$5))), "CR", " ")</f>
        <v xml:space="preserve"> </v>
      </c>
      <c r="AT158" s="21" t="str">
        <f>IF(AND(B158="4x200", OR(AND(E158='club records'!$N$6, F158&lt;='club records'!$O$6), AND(E158='club records'!$N$7, F158&lt;='club records'!$O$7), AND(E158='club records'!$N$8, F158&lt;='club records'!$O$8), AND(E158='club records'!$N$9, F158&lt;='club records'!$O$9), AND(E158='club records'!$N$10, F158&lt;='club records'!$O$10))), "CR", " ")</f>
        <v xml:space="preserve"> </v>
      </c>
      <c r="AU158" s="21" t="str">
        <f>IF(AND(B158="4x300", OR(AND(E158='club records'!$N$11, F158&lt;='club records'!$O$11), AND(E158='club records'!$N$12, F158&lt;='club records'!$O$12))), "CR", " ")</f>
        <v xml:space="preserve"> </v>
      </c>
      <c r="AV158" s="21" t="str">
        <f>IF(AND(B158="4x400", OR(AND(E158='club records'!$N$13, F158&lt;='club records'!$O$13), AND(E158='club records'!$N$14, F158&lt;='club records'!$O$14), AND(E158='club records'!$N$15, F158&lt;='club records'!$O$15))), "CR", " ")</f>
        <v xml:space="preserve"> </v>
      </c>
      <c r="AW158" s="21" t="str">
        <f>IF(AND(B158="3x800", OR(AND(E158='club records'!$N$16, F158&lt;='club records'!$O$16), AND(E158='club records'!$N$17, F158&lt;='club records'!$O$17), AND(E158='club records'!$N$18, F158&lt;='club records'!$O$18), AND(E158='club records'!$N$19, F158&lt;='club records'!$O$19))), "CR", " ")</f>
        <v xml:space="preserve"> </v>
      </c>
      <c r="AX158" s="21" t="str">
        <f>IF(AND(B158="pentathlon", OR(AND(E158='club records'!$N$21, F158&gt;='club records'!$O$21), AND(E158='club records'!$N$22, F158&gt;='club records'!$O$22), AND(E158='club records'!$N$23, F158&gt;='club records'!$O$23), AND(E158='club records'!$N$24, F158&gt;='club records'!$O$24), AND(E158='club records'!$N$25, F158&gt;='club records'!$O$25))), "CR", " ")</f>
        <v xml:space="preserve"> </v>
      </c>
      <c r="AY158" s="21" t="str">
        <f>IF(AND(B158="heptathlon", OR(AND(E158='club records'!$N$26, F158&gt;='club records'!$O$26), AND(E158='club records'!$N$27, F158&gt;='club records'!$O$27), AND(E158='club records'!$N$28, F158&gt;='club records'!$O$28), )), "CR", " ")</f>
        <v xml:space="preserve"> </v>
      </c>
    </row>
    <row r="159" spans="1:51" ht="15">
      <c r="A159" s="13" t="s">
        <v>41</v>
      </c>
      <c r="B159" s="2">
        <v>200</v>
      </c>
      <c r="C159" s="2" t="s">
        <v>28</v>
      </c>
      <c r="D159" s="2" t="s">
        <v>31</v>
      </c>
      <c r="E159" s="13" t="s">
        <v>41</v>
      </c>
      <c r="F159" s="14">
        <v>27.54</v>
      </c>
      <c r="G159" s="19">
        <v>43597</v>
      </c>
      <c r="H159" s="2" t="s">
        <v>297</v>
      </c>
      <c r="I159" s="2" t="s">
        <v>318</v>
      </c>
      <c r="J159" s="20" t="str">
        <f t="shared" si="8"/>
        <v/>
      </c>
      <c r="K159" s="21" t="str">
        <f>IF(AND(B159=100, OR(AND(E159='club records'!$B$6, F159&lt;='club records'!$C$6), AND(E159='club records'!$B$7, F159&lt;='club records'!$C$7), AND(E159='club records'!$B$8, F159&lt;='club records'!$C$8), AND(E159='club records'!$B$9, F159&lt;='club records'!$C$9), AND(E159='club records'!$B$10, F159&lt;='club records'!$C$10))),"CR"," ")</f>
        <v xml:space="preserve"> </v>
      </c>
      <c r="L159" s="21" t="str">
        <f>IF(AND(B159=200, OR(AND(E159='club records'!$B$11, F159&lt;='club records'!$C$11), AND(E159='club records'!$B$12, F159&lt;='club records'!$C$12), AND(E159='club records'!$B$13, F159&lt;='club records'!$C$13), AND(E159='club records'!$B$14, F159&lt;='club records'!$C$14), AND(E159='club records'!$B$15, F159&lt;='club records'!$C$15))),"CR"," ")</f>
        <v xml:space="preserve"> </v>
      </c>
      <c r="M159" s="21" t="str">
        <f>IF(AND(B159=300, OR(AND(E159='club records'!$B$16, F159&lt;='club records'!$C$16), AND(E159='club records'!$B$17, F159&lt;='club records'!$C$17))),"CR"," ")</f>
        <v xml:space="preserve"> </v>
      </c>
      <c r="N159" s="21" t="str">
        <f>IF(AND(B159=400, OR(AND(E159='club records'!$B$19, F159&lt;='club records'!$C$19), AND(E159='club records'!$B$20, F159&lt;='club records'!$C$20), AND(E159='club records'!$B$21, F159&lt;='club records'!$C$21))),"CR"," ")</f>
        <v xml:space="preserve"> </v>
      </c>
      <c r="O159" s="21" t="str">
        <f>IF(AND(B159=800, OR(AND(E159='club records'!$B$22, F159&lt;='club records'!$C$22), AND(E159='club records'!$B$23, F159&lt;='club records'!$C$23), AND(E159='club records'!$B$24, F159&lt;='club records'!$C$24), AND(E159='club records'!$B$25, F159&lt;='club records'!$C$25), AND(E159='club records'!$B$26, F159&lt;='club records'!$C$26))),"CR"," ")</f>
        <v xml:space="preserve"> </v>
      </c>
      <c r="P159" s="21" t="str">
        <f>IF(AND(B159=1200, AND(E159='club records'!$B$28, F159&lt;='club records'!$C$28)),"CR"," ")</f>
        <v xml:space="preserve"> </v>
      </c>
      <c r="Q159" s="21" t="str">
        <f>IF(AND(B159=1500, OR(AND(E159='club records'!$B$29, F159&lt;='club records'!$C$29), AND(E159='club records'!$B$30, F159&lt;='club records'!$C$30), AND(E159='club records'!$B$31, F159&lt;='club records'!$C$31), AND(E159='club records'!$B$32, F159&lt;='club records'!$C$32), AND(E159='club records'!$B$33, F159&lt;='club records'!$C$33))),"CR"," ")</f>
        <v xml:space="preserve"> </v>
      </c>
      <c r="R159" s="21" t="str">
        <f>IF(AND(B159="1M", AND(E159='club records'!$B$37,F159&lt;='club records'!$C$37)),"CR"," ")</f>
        <v xml:space="preserve"> </v>
      </c>
      <c r="S159" s="21" t="str">
        <f>IF(AND(B159=3000, OR(AND(E159='club records'!$B$39, F159&lt;='club records'!$C$39), AND(E159='club records'!$B$40, F159&lt;='club records'!$C$40), AND(E159='club records'!$B$41, F159&lt;='club records'!$C$41))),"CR"," ")</f>
        <v xml:space="preserve"> </v>
      </c>
      <c r="T159" s="21" t="str">
        <f>IF(AND(B159=5000, OR(AND(E159='club records'!$B$42, F159&lt;='club records'!$C$42), AND(E159='club records'!$B$43, F159&lt;='club records'!$C$43))),"CR"," ")</f>
        <v xml:space="preserve"> </v>
      </c>
      <c r="U159" s="21" t="str">
        <f>IF(AND(B159=10000, OR(AND(E159='club records'!$B$44, F159&lt;='club records'!$C$44), AND(E159='club records'!$B$45, F159&lt;='club records'!$C$45))),"CR"," ")</f>
        <v xml:space="preserve"> </v>
      </c>
      <c r="V159" s="22" t="str">
        <f>IF(AND(B159="high jump", OR(AND(E159='club records'!$F$1, F159&gt;='club records'!$G$1), AND(E159='club records'!$F$2, F159&gt;='club records'!$G$2), AND(E159='club records'!$F$3, F159&gt;='club records'!$G$3),AND(E159='club records'!$F$4, F159&gt;='club records'!$G$4), AND(E159='club records'!$F$5, F159&gt;='club records'!$G$5))), "CR", " ")</f>
        <v xml:space="preserve"> </v>
      </c>
      <c r="W159" s="22" t="str">
        <f>IF(AND(B159="long jump", OR(AND(E159='club records'!$F$6, F159&gt;='club records'!$G$6), AND(E159='club records'!$F$7, F159&gt;='club records'!$G$7), AND(E159='club records'!$F$8, F159&gt;='club records'!$G$8), AND(E159='club records'!$F$9, F159&gt;='club records'!$G$9), AND(E159='club records'!$F$10, F159&gt;='club records'!$G$10))), "CR", " ")</f>
        <v xml:space="preserve"> </v>
      </c>
      <c r="X159" s="22" t="str">
        <f>IF(AND(B159="triple jump", OR(AND(E159='club records'!$F$11, F159&gt;='club records'!$G$11), AND(E159='club records'!$F$12, F159&gt;='club records'!$G$12), AND(E159='club records'!$F$13, F159&gt;='club records'!$G$13), AND(E159='club records'!$F$14, F159&gt;='club records'!$G$14), AND(E159='club records'!$F$15, F159&gt;='club records'!$G$15))), "CR", " ")</f>
        <v xml:space="preserve"> </v>
      </c>
      <c r="Y159" s="22" t="str">
        <f>IF(AND(B159="pole vault", OR(AND(E159='club records'!$F$16, F159&gt;='club records'!$G$16), AND(E159='club records'!$F$17, F159&gt;='club records'!$G$17), AND(E159='club records'!$F$18, F159&gt;='club records'!$G$18), AND(E159='club records'!$F$19, F159&gt;='club records'!$G$19), AND(E159='club records'!$F$20, F159&gt;='club records'!$G$20))), "CR", " ")</f>
        <v xml:space="preserve"> </v>
      </c>
      <c r="Z159" s="22" t="str">
        <f>IF(AND(B159="discus 0.75", AND(E159='club records'!$F$21, F159&gt;='club records'!$G$21)), "CR", " ")</f>
        <v xml:space="preserve"> </v>
      </c>
      <c r="AA159" s="22" t="str">
        <f>IF(AND(B159="discus 1", OR(AND(E159='club records'!$F$22, F159&gt;='club records'!$G$22), AND(E159='club records'!$F$23, F159&gt;='club records'!$G$23), AND(E159='club records'!$F$24, F159&gt;='club records'!$G$24), AND(E159='club records'!$F$25, F159&gt;='club records'!$G$25))), "CR", " ")</f>
        <v xml:space="preserve"> </v>
      </c>
      <c r="AB159" s="22" t="str">
        <f>IF(AND(B159="hammer 3", OR(AND(E159='club records'!$F$26, F159&gt;='club records'!$G$26), AND(E159='club records'!$F$27, F159&gt;='club records'!$G$27), AND(E159='club records'!$F$28, F159&gt;='club records'!$G$28))), "CR", " ")</f>
        <v xml:space="preserve"> </v>
      </c>
      <c r="AC159" s="22" t="str">
        <f>IF(AND(B159="hammer 4", OR(AND(E159='club records'!$F$29, F159&gt;='club records'!$G$29), AND(E159='club records'!$F$30, F159&gt;='club records'!$G$30))), "CR", " ")</f>
        <v xml:space="preserve"> </v>
      </c>
      <c r="AD159" s="22" t="str">
        <f>IF(AND(B159="javelin 400", AND(E159='club records'!$F$31, F159&gt;='club records'!$G$31)), "CR", " ")</f>
        <v xml:space="preserve"> </v>
      </c>
      <c r="AE159" s="22" t="str">
        <f>IF(AND(B159="javelin 500", OR(AND(E159='club records'!$F$32, F159&gt;='club records'!$G$32), AND(E159='club records'!$F$33, F159&gt;='club records'!$G$33))), "CR", " ")</f>
        <v xml:space="preserve"> </v>
      </c>
      <c r="AF159" s="22" t="str">
        <f>IF(AND(B159="javelin 600", OR(AND(E159='club records'!$F$34, F159&gt;='club records'!$G$34), AND(E159='club records'!$F$35, F159&gt;='club records'!$G$35))), "CR", " ")</f>
        <v xml:space="preserve"> </v>
      </c>
      <c r="AG159" s="22" t="str">
        <f>IF(AND(B159="shot 2.72", AND(E159='club records'!$F$36, F159&gt;='club records'!$G$36)), "CR", " ")</f>
        <v xml:space="preserve"> </v>
      </c>
      <c r="AH159" s="22" t="str">
        <f>IF(AND(B159="shot 3", OR(AND(E159='club records'!$F$37, F159&gt;='club records'!$G$37), AND(E159='club records'!$F$38, F159&gt;='club records'!$G$38))), "CR", " ")</f>
        <v xml:space="preserve"> </v>
      </c>
      <c r="AI159" s="22" t="str">
        <f>IF(AND(B159="shot 4", OR(AND(E159='club records'!$F$39, F159&gt;='club records'!$G$39), AND(E159='club records'!$F$40, F159&gt;='club records'!$G$40))), "CR", " ")</f>
        <v xml:space="preserve"> </v>
      </c>
      <c r="AJ159" s="22" t="str">
        <f>IF(AND(B159="70H", AND(E159='club records'!$J$6, F159&lt;='club records'!$K$6)), "CR", " ")</f>
        <v xml:space="preserve"> </v>
      </c>
      <c r="AK159" s="22" t="str">
        <f>IF(AND(B159="75H", AND(E159='club records'!$J$7, F159&lt;='club records'!$K$7)), "CR", " ")</f>
        <v xml:space="preserve"> </v>
      </c>
      <c r="AL159" s="22" t="str">
        <f>IF(AND(B159="80H", AND(E159='club records'!$J$8, F159&lt;='club records'!$K$8)), "CR", " ")</f>
        <v xml:space="preserve"> </v>
      </c>
      <c r="AM159" s="22" t="str">
        <f>IF(AND(B159="100H", OR(AND(E159='club records'!$J$9, F159&lt;='club records'!$K$9), AND(E159='club records'!$J$10, F159&lt;='club records'!$K$10))), "CR", " ")</f>
        <v xml:space="preserve"> </v>
      </c>
      <c r="AN159" s="22" t="str">
        <f>IF(AND(B159="300H", AND(E159='club records'!$J$11, F159&lt;='club records'!$K$11)), "CR", " ")</f>
        <v xml:space="preserve"> </v>
      </c>
      <c r="AO159" s="22" t="str">
        <f>IF(AND(B159="400H", OR(AND(E159='club records'!$J$12, F159&lt;='club records'!$K$12), AND(E159='club records'!$J$13, F159&lt;='club records'!$K$13), AND(E159='club records'!$J$14, F159&lt;='club records'!$K$14))), "CR", " ")</f>
        <v xml:space="preserve"> </v>
      </c>
      <c r="AP159" s="22" t="str">
        <f>IF(AND(B159="1500SC", OR(AND(E159='club records'!$J$15, F159&lt;='club records'!$K$15), AND(E159='club records'!$J$16, F159&lt;='club records'!$K$16))), "CR", " ")</f>
        <v xml:space="preserve"> </v>
      </c>
      <c r="AQ159" s="22" t="str">
        <f>IF(AND(B159="2000SC", OR(AND(E159='club records'!$J$18, F159&lt;='club records'!$K$18), AND(E159='club records'!$J$19, F159&lt;='club records'!$K$19))), "CR", " ")</f>
        <v xml:space="preserve"> </v>
      </c>
      <c r="AR159" s="22" t="str">
        <f>IF(AND(B159="3000SC", AND(E159='club records'!$J$21, F159&lt;='club records'!$K$21)), "CR", " ")</f>
        <v xml:space="preserve"> </v>
      </c>
      <c r="AS159" s="21" t="str">
        <f>IF(AND(B159="4x100", OR(AND(E159='club records'!$N$1, F159&lt;='club records'!$O$1), AND(E159='club records'!$N$2, F159&lt;='club records'!$O$2), AND(E159='club records'!$N$3, F159&lt;='club records'!$O$3), AND(E159='club records'!$N$4, F159&lt;='club records'!$O$4), AND(E159='club records'!$N$5, F159&lt;='club records'!$O$5))), "CR", " ")</f>
        <v xml:space="preserve"> </v>
      </c>
      <c r="AT159" s="21" t="str">
        <f>IF(AND(B159="4x200", OR(AND(E159='club records'!$N$6, F159&lt;='club records'!$O$6), AND(E159='club records'!$N$7, F159&lt;='club records'!$O$7), AND(E159='club records'!$N$8, F159&lt;='club records'!$O$8), AND(E159='club records'!$N$9, F159&lt;='club records'!$O$9), AND(E159='club records'!$N$10, F159&lt;='club records'!$O$10))), "CR", " ")</f>
        <v xml:space="preserve"> </v>
      </c>
      <c r="AU159" s="21" t="str">
        <f>IF(AND(B159="4x300", OR(AND(E159='club records'!$N$11, F159&lt;='club records'!$O$11), AND(E159='club records'!$N$12, F159&lt;='club records'!$O$12))), "CR", " ")</f>
        <v xml:space="preserve"> </v>
      </c>
      <c r="AV159" s="21" t="str">
        <f>IF(AND(B159="4x400", OR(AND(E159='club records'!$N$13, F159&lt;='club records'!$O$13), AND(E159='club records'!$N$14, F159&lt;='club records'!$O$14), AND(E159='club records'!$N$15, F159&lt;='club records'!$O$15))), "CR", " ")</f>
        <v xml:space="preserve"> </v>
      </c>
      <c r="AW159" s="21" t="str">
        <f>IF(AND(B159="3x800", OR(AND(E159='club records'!$N$16, F159&lt;='club records'!$O$16), AND(E159='club records'!$N$17, F159&lt;='club records'!$O$17), AND(E159='club records'!$N$18, F159&lt;='club records'!$O$18), AND(E159='club records'!$N$19, F159&lt;='club records'!$O$19))), "CR", " ")</f>
        <v xml:space="preserve"> </v>
      </c>
      <c r="AX159" s="21" t="str">
        <f>IF(AND(B159="pentathlon", OR(AND(E159='club records'!$N$21, F159&gt;='club records'!$O$21), AND(E159='club records'!$N$22, F159&gt;='club records'!$O$22), AND(E159='club records'!$N$23, F159&gt;='club records'!$O$23), AND(E159='club records'!$N$24, F159&gt;='club records'!$O$24), AND(E159='club records'!$N$25, F159&gt;='club records'!$O$25))), "CR", " ")</f>
        <v xml:space="preserve"> </v>
      </c>
      <c r="AY159" s="21" t="str">
        <f>IF(AND(B159="heptathlon", OR(AND(E159='club records'!$N$26, F159&gt;='club records'!$O$26), AND(E159='club records'!$N$27, F159&gt;='club records'!$O$27), AND(E159='club records'!$N$28, F159&gt;='club records'!$O$28), )), "CR", " ")</f>
        <v xml:space="preserve"> </v>
      </c>
    </row>
    <row r="160" spans="1:51" ht="15">
      <c r="A160" s="13" t="s">
        <v>41</v>
      </c>
      <c r="B160" s="2">
        <v>200</v>
      </c>
      <c r="C160" s="2" t="s">
        <v>63</v>
      </c>
      <c r="D160" s="2" t="s">
        <v>64</v>
      </c>
      <c r="E160" s="13" t="s">
        <v>41</v>
      </c>
      <c r="F160" s="15">
        <v>27.7</v>
      </c>
      <c r="G160" s="19">
        <v>43638</v>
      </c>
      <c r="H160" s="2" t="s">
        <v>297</v>
      </c>
      <c r="I160" s="2" t="s">
        <v>407</v>
      </c>
      <c r="J160" s="20" t="str">
        <f t="shared" si="8"/>
        <v/>
      </c>
      <c r="K160" s="21" t="str">
        <f>IF(AND(B160=100, OR(AND(E160='club records'!$B$6, F160&lt;='club records'!$C$6), AND(E160='club records'!$B$7, F160&lt;='club records'!$C$7), AND(E160='club records'!$B$8, F160&lt;='club records'!$C$8), AND(E160='club records'!$B$9, F160&lt;='club records'!$C$9), AND(E160='club records'!$B$10, F160&lt;='club records'!$C$10))),"CR"," ")</f>
        <v xml:space="preserve"> </v>
      </c>
      <c r="L160" s="21" t="str">
        <f>IF(AND(B160=200, OR(AND(E160='club records'!$B$11, F160&lt;='club records'!$C$11), AND(E160='club records'!$B$12, F160&lt;='club records'!$C$12), AND(E160='club records'!$B$13, F160&lt;='club records'!$C$13), AND(E160='club records'!$B$14, F160&lt;='club records'!$C$14), AND(E160='club records'!$B$15, F160&lt;='club records'!$C$15))),"CR"," ")</f>
        <v xml:space="preserve"> </v>
      </c>
      <c r="M160" s="21" t="str">
        <f>IF(AND(B160=300, OR(AND(E160='club records'!$B$16, F160&lt;='club records'!$C$16), AND(E160='club records'!$B$17, F160&lt;='club records'!$C$17))),"CR"," ")</f>
        <v xml:space="preserve"> </v>
      </c>
      <c r="N160" s="21" t="str">
        <f>IF(AND(B160=400, OR(AND(E160='club records'!$B$19, F160&lt;='club records'!$C$19), AND(E160='club records'!$B$20, F160&lt;='club records'!$C$20), AND(E160='club records'!$B$21, F160&lt;='club records'!$C$21))),"CR"," ")</f>
        <v xml:space="preserve"> </v>
      </c>
      <c r="O160" s="21" t="str">
        <f>IF(AND(B160=800, OR(AND(E160='club records'!$B$22, F160&lt;='club records'!$C$22), AND(E160='club records'!$B$23, F160&lt;='club records'!$C$23), AND(E160='club records'!$B$24, F160&lt;='club records'!$C$24), AND(E160='club records'!$B$25, F160&lt;='club records'!$C$25), AND(E160='club records'!$B$26, F160&lt;='club records'!$C$26))),"CR"," ")</f>
        <v xml:space="preserve"> </v>
      </c>
      <c r="P160" s="21" t="str">
        <f>IF(AND(B160=1200, AND(E160='club records'!$B$28, F160&lt;='club records'!$C$28)),"CR"," ")</f>
        <v xml:space="preserve"> </v>
      </c>
      <c r="Q160" s="21" t="str">
        <f>IF(AND(B160=1500, OR(AND(E160='club records'!$B$29, F160&lt;='club records'!$C$29), AND(E160='club records'!$B$30, F160&lt;='club records'!$C$30), AND(E160='club records'!$B$31, F160&lt;='club records'!$C$31), AND(E160='club records'!$B$32, F160&lt;='club records'!$C$32), AND(E160='club records'!$B$33, F160&lt;='club records'!$C$33))),"CR"," ")</f>
        <v xml:space="preserve"> </v>
      </c>
      <c r="R160" s="21" t="str">
        <f>IF(AND(B160="1M", AND(E160='club records'!$B$37,F160&lt;='club records'!$C$37)),"CR"," ")</f>
        <v xml:space="preserve"> </v>
      </c>
      <c r="S160" s="21" t="str">
        <f>IF(AND(B160=3000, OR(AND(E160='club records'!$B$39, F160&lt;='club records'!$C$39), AND(E160='club records'!$B$40, F160&lt;='club records'!$C$40), AND(E160='club records'!$B$41, F160&lt;='club records'!$C$41))),"CR"," ")</f>
        <v xml:space="preserve"> </v>
      </c>
      <c r="T160" s="21" t="str">
        <f>IF(AND(B160=5000, OR(AND(E160='club records'!$B$42, F160&lt;='club records'!$C$42), AND(E160='club records'!$B$43, F160&lt;='club records'!$C$43))),"CR"," ")</f>
        <v xml:space="preserve"> </v>
      </c>
      <c r="U160" s="21" t="str">
        <f>IF(AND(B160=10000, OR(AND(E160='club records'!$B$44, F160&lt;='club records'!$C$44), AND(E160='club records'!$B$45, F160&lt;='club records'!$C$45))),"CR"," ")</f>
        <v xml:space="preserve"> </v>
      </c>
      <c r="V160" s="22" t="str">
        <f>IF(AND(B160="high jump", OR(AND(E160='club records'!$F$1, F160&gt;='club records'!$G$1), AND(E160='club records'!$F$2, F160&gt;='club records'!$G$2), AND(E160='club records'!$F$3, F160&gt;='club records'!$G$3),AND(E160='club records'!$F$4, F160&gt;='club records'!$G$4), AND(E160='club records'!$F$5, F160&gt;='club records'!$G$5))), "CR", " ")</f>
        <v xml:space="preserve"> </v>
      </c>
      <c r="W160" s="22" t="str">
        <f>IF(AND(B160="long jump", OR(AND(E160='club records'!$F$6, F160&gt;='club records'!$G$6), AND(E160='club records'!$F$7, F160&gt;='club records'!$G$7), AND(E160='club records'!$F$8, F160&gt;='club records'!$G$8), AND(E160='club records'!$F$9, F160&gt;='club records'!$G$9), AND(E160='club records'!$F$10, F160&gt;='club records'!$G$10))), "CR", " ")</f>
        <v xml:space="preserve"> </v>
      </c>
      <c r="X160" s="22" t="str">
        <f>IF(AND(B160="triple jump", OR(AND(E160='club records'!$F$11, F160&gt;='club records'!$G$11), AND(E160='club records'!$F$12, F160&gt;='club records'!$G$12), AND(E160='club records'!$F$13, F160&gt;='club records'!$G$13), AND(E160='club records'!$F$14, F160&gt;='club records'!$G$14), AND(E160='club records'!$F$15, F160&gt;='club records'!$G$15))), "CR", " ")</f>
        <v xml:space="preserve"> </v>
      </c>
      <c r="Y160" s="22" t="str">
        <f>IF(AND(B160="pole vault", OR(AND(E160='club records'!$F$16, F160&gt;='club records'!$G$16), AND(E160='club records'!$F$17, F160&gt;='club records'!$G$17), AND(E160='club records'!$F$18, F160&gt;='club records'!$G$18), AND(E160='club records'!$F$19, F160&gt;='club records'!$G$19), AND(E160='club records'!$F$20, F160&gt;='club records'!$G$20))), "CR", " ")</f>
        <v xml:space="preserve"> </v>
      </c>
      <c r="Z160" s="22" t="str">
        <f>IF(AND(B160="discus 0.75", AND(E160='club records'!$F$21, F160&gt;='club records'!$G$21)), "CR", " ")</f>
        <v xml:space="preserve"> </v>
      </c>
      <c r="AA160" s="22" t="str">
        <f>IF(AND(B160="discus 1", OR(AND(E160='club records'!$F$22, F160&gt;='club records'!$G$22), AND(E160='club records'!$F$23, F160&gt;='club records'!$G$23), AND(E160='club records'!$F$24, F160&gt;='club records'!$G$24), AND(E160='club records'!$F$25, F160&gt;='club records'!$G$25))), "CR", " ")</f>
        <v xml:space="preserve"> </v>
      </c>
      <c r="AB160" s="22" t="str">
        <f>IF(AND(B160="hammer 3", OR(AND(E160='club records'!$F$26, F160&gt;='club records'!$G$26), AND(E160='club records'!$F$27, F160&gt;='club records'!$G$27), AND(E160='club records'!$F$28, F160&gt;='club records'!$G$28))), "CR", " ")</f>
        <v xml:space="preserve"> </v>
      </c>
      <c r="AC160" s="22" t="str">
        <f>IF(AND(B160="hammer 4", OR(AND(E160='club records'!$F$29, F160&gt;='club records'!$G$29), AND(E160='club records'!$F$30, F160&gt;='club records'!$G$30))), "CR", " ")</f>
        <v xml:space="preserve"> </v>
      </c>
      <c r="AD160" s="22" t="str">
        <f>IF(AND(B160="javelin 400", AND(E160='club records'!$F$31, F160&gt;='club records'!$G$31)), "CR", " ")</f>
        <v xml:space="preserve"> </v>
      </c>
      <c r="AE160" s="22" t="str">
        <f>IF(AND(B160="javelin 500", OR(AND(E160='club records'!$F$32, F160&gt;='club records'!$G$32), AND(E160='club records'!$F$33, F160&gt;='club records'!$G$33))), "CR", " ")</f>
        <v xml:space="preserve"> </v>
      </c>
      <c r="AF160" s="22" t="str">
        <f>IF(AND(B160="javelin 600", OR(AND(E160='club records'!$F$34, F160&gt;='club records'!$G$34), AND(E160='club records'!$F$35, F160&gt;='club records'!$G$35))), "CR", " ")</f>
        <v xml:space="preserve"> </v>
      </c>
      <c r="AG160" s="22" t="str">
        <f>IF(AND(B160="shot 2.72", AND(E160='club records'!$F$36, F160&gt;='club records'!$G$36)), "CR", " ")</f>
        <v xml:space="preserve"> </v>
      </c>
      <c r="AH160" s="22" t="str">
        <f>IF(AND(B160="shot 3", OR(AND(E160='club records'!$F$37, F160&gt;='club records'!$G$37), AND(E160='club records'!$F$38, F160&gt;='club records'!$G$38))), "CR", " ")</f>
        <v xml:space="preserve"> </v>
      </c>
      <c r="AI160" s="22" t="str">
        <f>IF(AND(B160="shot 4", OR(AND(E160='club records'!$F$39, F160&gt;='club records'!$G$39), AND(E160='club records'!$F$40, F160&gt;='club records'!$G$40))), "CR", " ")</f>
        <v xml:space="preserve"> </v>
      </c>
      <c r="AJ160" s="22" t="str">
        <f>IF(AND(B160="70H", AND(E160='club records'!$J$6, F160&lt;='club records'!$K$6)), "CR", " ")</f>
        <v xml:space="preserve"> </v>
      </c>
      <c r="AK160" s="22" t="str">
        <f>IF(AND(B160="75H", AND(E160='club records'!$J$7, F160&lt;='club records'!$K$7)), "CR", " ")</f>
        <v xml:space="preserve"> </v>
      </c>
      <c r="AL160" s="22" t="str">
        <f>IF(AND(B160="80H", AND(E160='club records'!$J$8, F160&lt;='club records'!$K$8)), "CR", " ")</f>
        <v xml:space="preserve"> </v>
      </c>
      <c r="AM160" s="22" t="str">
        <f>IF(AND(B160="100H", OR(AND(E160='club records'!$J$9, F160&lt;='club records'!$K$9), AND(E160='club records'!$J$10, F160&lt;='club records'!$K$10))), "CR", " ")</f>
        <v xml:space="preserve"> </v>
      </c>
      <c r="AN160" s="22" t="str">
        <f>IF(AND(B160="300H", AND(E160='club records'!$J$11, F160&lt;='club records'!$K$11)), "CR", " ")</f>
        <v xml:space="preserve"> </v>
      </c>
      <c r="AO160" s="22" t="str">
        <f>IF(AND(B160="400H", OR(AND(E160='club records'!$J$12, F160&lt;='club records'!$K$12), AND(E160='club records'!$J$13, F160&lt;='club records'!$K$13), AND(E160='club records'!$J$14, F160&lt;='club records'!$K$14))), "CR", " ")</f>
        <v xml:space="preserve"> </v>
      </c>
      <c r="AP160" s="22" t="str">
        <f>IF(AND(B160="1500SC", OR(AND(E160='club records'!$J$15, F160&lt;='club records'!$K$15), AND(E160='club records'!$J$16, F160&lt;='club records'!$K$16))), "CR", " ")</f>
        <v xml:space="preserve"> </v>
      </c>
      <c r="AQ160" s="22" t="str">
        <f>IF(AND(B160="2000SC", OR(AND(E160='club records'!$J$18, F160&lt;='club records'!$K$18), AND(E160='club records'!$J$19, F160&lt;='club records'!$K$19))), "CR", " ")</f>
        <v xml:space="preserve"> </v>
      </c>
      <c r="AR160" s="22" t="str">
        <f>IF(AND(B160="3000SC", AND(E160='club records'!$J$21, F160&lt;='club records'!$K$21)), "CR", " ")</f>
        <v xml:space="preserve"> </v>
      </c>
      <c r="AS160" s="21" t="str">
        <f>IF(AND(B160="4x100", OR(AND(E160='club records'!$N$1, F160&lt;='club records'!$O$1), AND(E160='club records'!$N$2, F160&lt;='club records'!$O$2), AND(E160='club records'!$N$3, F160&lt;='club records'!$O$3), AND(E160='club records'!$N$4, F160&lt;='club records'!$O$4), AND(E160='club records'!$N$5, F160&lt;='club records'!$O$5))), "CR", " ")</f>
        <v xml:space="preserve"> </v>
      </c>
      <c r="AT160" s="21" t="str">
        <f>IF(AND(B160="4x200", OR(AND(E160='club records'!$N$6, F160&lt;='club records'!$O$6), AND(E160='club records'!$N$7, F160&lt;='club records'!$O$7), AND(E160='club records'!$N$8, F160&lt;='club records'!$O$8), AND(E160='club records'!$N$9, F160&lt;='club records'!$O$9), AND(E160='club records'!$N$10, F160&lt;='club records'!$O$10))), "CR", " ")</f>
        <v xml:space="preserve"> </v>
      </c>
      <c r="AU160" s="21" t="str">
        <f>IF(AND(B160="4x300", OR(AND(E160='club records'!$N$11, F160&lt;='club records'!$O$11), AND(E160='club records'!$N$12, F160&lt;='club records'!$O$12))), "CR", " ")</f>
        <v xml:space="preserve"> </v>
      </c>
      <c r="AV160" s="21" t="str">
        <f>IF(AND(B160="4x400", OR(AND(E160='club records'!$N$13, F160&lt;='club records'!$O$13), AND(E160='club records'!$N$14, F160&lt;='club records'!$O$14), AND(E160='club records'!$N$15, F160&lt;='club records'!$O$15))), "CR", " ")</f>
        <v xml:space="preserve"> </v>
      </c>
      <c r="AW160" s="21" t="str">
        <f>IF(AND(B160="3x800", OR(AND(E160='club records'!$N$16, F160&lt;='club records'!$O$16), AND(E160='club records'!$N$17, F160&lt;='club records'!$O$17), AND(E160='club records'!$N$18, F160&lt;='club records'!$O$18), AND(E160='club records'!$N$19, F160&lt;='club records'!$O$19))), "CR", " ")</f>
        <v xml:space="preserve"> </v>
      </c>
      <c r="AX160" s="21" t="str">
        <f>IF(AND(B160="pentathlon", OR(AND(E160='club records'!$N$21, F160&gt;='club records'!$O$21), AND(E160='club records'!$N$22, F160&gt;='club records'!$O$22), AND(E160='club records'!$N$23, F160&gt;='club records'!$O$23), AND(E160='club records'!$N$24, F160&gt;='club records'!$O$24), AND(E160='club records'!$N$25, F160&gt;='club records'!$O$25))), "CR", " ")</f>
        <v xml:space="preserve"> </v>
      </c>
      <c r="AY160" s="21" t="str">
        <f>IF(AND(B160="heptathlon", OR(AND(E160='club records'!$N$26, F160&gt;='club records'!$O$26), AND(E160='club records'!$N$27, F160&gt;='club records'!$O$27), AND(E160='club records'!$N$28, F160&gt;='club records'!$O$28), )), "CR", " ")</f>
        <v xml:space="preserve"> </v>
      </c>
    </row>
    <row r="161" spans="1:51" ht="15">
      <c r="A161" s="13" t="s">
        <v>41</v>
      </c>
      <c r="B161" s="2">
        <v>200</v>
      </c>
      <c r="C161" s="2" t="s">
        <v>53</v>
      </c>
      <c r="D161" s="2" t="s">
        <v>54</v>
      </c>
      <c r="E161" s="13" t="s">
        <v>41</v>
      </c>
      <c r="F161" s="14">
        <v>27.94</v>
      </c>
      <c r="G161" s="23" t="s">
        <v>374</v>
      </c>
      <c r="H161" s="24" t="s">
        <v>297</v>
      </c>
      <c r="I161" s="2" t="s">
        <v>367</v>
      </c>
      <c r="J161" s="20" t="str">
        <f t="shared" si="8"/>
        <v/>
      </c>
      <c r="K161" s="21" t="str">
        <f>IF(AND(B161=100, OR(AND(E161='club records'!$B$6, F161&lt;='club records'!$C$6), AND(E161='club records'!$B$7, F161&lt;='club records'!$C$7), AND(E161='club records'!$B$8, F161&lt;='club records'!$C$8), AND(E161='club records'!$B$9, F161&lt;='club records'!$C$9), AND(E161='club records'!$B$10, F161&lt;='club records'!$C$10))),"CR"," ")</f>
        <v xml:space="preserve"> </v>
      </c>
      <c r="L161" s="21" t="str">
        <f>IF(AND(B161=200, OR(AND(E161='club records'!$B$11, F161&lt;='club records'!$C$11), AND(E161='club records'!$B$12, F161&lt;='club records'!$C$12), AND(E161='club records'!$B$13, F161&lt;='club records'!$C$13), AND(E161='club records'!$B$14, F161&lt;='club records'!$C$14), AND(E161='club records'!$B$15, F161&lt;='club records'!$C$15))),"CR"," ")</f>
        <v xml:space="preserve"> </v>
      </c>
      <c r="M161" s="21" t="str">
        <f>IF(AND(B161=300, OR(AND(E161='club records'!$B$16, F161&lt;='club records'!$C$16), AND(E161='club records'!$B$17, F161&lt;='club records'!$C$17))),"CR"," ")</f>
        <v xml:space="preserve"> </v>
      </c>
      <c r="N161" s="21" t="str">
        <f>IF(AND(B161=400, OR(AND(E161='club records'!$B$19, F161&lt;='club records'!$C$19), AND(E161='club records'!$B$20, F161&lt;='club records'!$C$20), AND(E161='club records'!$B$21, F161&lt;='club records'!$C$21))),"CR"," ")</f>
        <v xml:space="preserve"> </v>
      </c>
      <c r="O161" s="21" t="str">
        <f>IF(AND(B161=800, OR(AND(E161='club records'!$B$22, F161&lt;='club records'!$C$22), AND(E161='club records'!$B$23, F161&lt;='club records'!$C$23), AND(E161='club records'!$B$24, F161&lt;='club records'!$C$24), AND(E161='club records'!$B$25, F161&lt;='club records'!$C$25), AND(E161='club records'!$B$26, F161&lt;='club records'!$C$26))),"CR"," ")</f>
        <v xml:space="preserve"> </v>
      </c>
      <c r="P161" s="21" t="str">
        <f>IF(AND(B161=1200, AND(E161='club records'!$B$28, F161&lt;='club records'!$C$28)),"CR"," ")</f>
        <v xml:space="preserve"> </v>
      </c>
      <c r="Q161" s="21" t="str">
        <f>IF(AND(B161=1500, OR(AND(E161='club records'!$B$29, F161&lt;='club records'!$C$29), AND(E161='club records'!$B$30, F161&lt;='club records'!$C$30), AND(E161='club records'!$B$31, F161&lt;='club records'!$C$31), AND(E161='club records'!$B$32, F161&lt;='club records'!$C$32), AND(E161='club records'!$B$33, F161&lt;='club records'!$C$33))),"CR"," ")</f>
        <v xml:space="preserve"> </v>
      </c>
      <c r="R161" s="21" t="str">
        <f>IF(AND(B161="1M", AND(E161='club records'!$B$37,F161&lt;='club records'!$C$37)),"CR"," ")</f>
        <v xml:space="preserve"> </v>
      </c>
      <c r="S161" s="21" t="str">
        <f>IF(AND(B161=3000, OR(AND(E161='club records'!$B$39, F161&lt;='club records'!$C$39), AND(E161='club records'!$B$40, F161&lt;='club records'!$C$40), AND(E161='club records'!$B$41, F161&lt;='club records'!$C$41))),"CR"," ")</f>
        <v xml:space="preserve"> </v>
      </c>
      <c r="T161" s="21" t="str">
        <f>IF(AND(B161=5000, OR(AND(E161='club records'!$B$42, F161&lt;='club records'!$C$42), AND(E161='club records'!$B$43, F161&lt;='club records'!$C$43))),"CR"," ")</f>
        <v xml:space="preserve"> </v>
      </c>
      <c r="U161" s="21" t="str">
        <f>IF(AND(B161=10000, OR(AND(E161='club records'!$B$44, F161&lt;='club records'!$C$44), AND(E161='club records'!$B$45, F161&lt;='club records'!$C$45))),"CR"," ")</f>
        <v xml:space="preserve"> </v>
      </c>
      <c r="V161" s="22" t="str">
        <f>IF(AND(B161="high jump", OR(AND(E161='club records'!$F$1, F161&gt;='club records'!$G$1), AND(E161='club records'!$F$2, F161&gt;='club records'!$G$2), AND(E161='club records'!$F$3, F161&gt;='club records'!$G$3),AND(E161='club records'!$F$4, F161&gt;='club records'!$G$4), AND(E161='club records'!$F$5, F161&gt;='club records'!$G$5))), "CR", " ")</f>
        <v xml:space="preserve"> </v>
      </c>
      <c r="W161" s="22" t="str">
        <f>IF(AND(B161="long jump", OR(AND(E161='club records'!$F$6, F161&gt;='club records'!$G$6), AND(E161='club records'!$F$7, F161&gt;='club records'!$G$7), AND(E161='club records'!$F$8, F161&gt;='club records'!$G$8), AND(E161='club records'!$F$9, F161&gt;='club records'!$G$9), AND(E161='club records'!$F$10, F161&gt;='club records'!$G$10))), "CR", " ")</f>
        <v xml:space="preserve"> </v>
      </c>
      <c r="X161" s="22" t="str">
        <f>IF(AND(B161="triple jump", OR(AND(E161='club records'!$F$11, F161&gt;='club records'!$G$11), AND(E161='club records'!$F$12, F161&gt;='club records'!$G$12), AND(E161='club records'!$F$13, F161&gt;='club records'!$G$13), AND(E161='club records'!$F$14, F161&gt;='club records'!$G$14), AND(E161='club records'!$F$15, F161&gt;='club records'!$G$15))), "CR", " ")</f>
        <v xml:space="preserve"> </v>
      </c>
      <c r="Y161" s="22" t="str">
        <f>IF(AND(B161="pole vault", OR(AND(E161='club records'!$F$16, F161&gt;='club records'!$G$16), AND(E161='club records'!$F$17, F161&gt;='club records'!$G$17), AND(E161='club records'!$F$18, F161&gt;='club records'!$G$18), AND(E161='club records'!$F$19, F161&gt;='club records'!$G$19), AND(E161='club records'!$F$20, F161&gt;='club records'!$G$20))), "CR", " ")</f>
        <v xml:space="preserve"> </v>
      </c>
      <c r="Z161" s="22" t="str">
        <f>IF(AND(B161="discus 0.75", AND(E161='club records'!$F$21, F161&gt;='club records'!$G$21)), "CR", " ")</f>
        <v xml:space="preserve"> </v>
      </c>
      <c r="AA161" s="22" t="str">
        <f>IF(AND(B161="discus 1", OR(AND(E161='club records'!$F$22, F161&gt;='club records'!$G$22), AND(E161='club records'!$F$23, F161&gt;='club records'!$G$23), AND(E161='club records'!$F$24, F161&gt;='club records'!$G$24), AND(E161='club records'!$F$25, F161&gt;='club records'!$G$25))), "CR", " ")</f>
        <v xml:space="preserve"> </v>
      </c>
      <c r="AB161" s="22" t="str">
        <f>IF(AND(B161="hammer 3", OR(AND(E161='club records'!$F$26, F161&gt;='club records'!$G$26), AND(E161='club records'!$F$27, F161&gt;='club records'!$G$27), AND(E161='club records'!$F$28, F161&gt;='club records'!$G$28))), "CR", " ")</f>
        <v xml:space="preserve"> </v>
      </c>
      <c r="AC161" s="22" t="str">
        <f>IF(AND(B161="hammer 4", OR(AND(E161='club records'!$F$29, F161&gt;='club records'!$G$29), AND(E161='club records'!$F$30, F161&gt;='club records'!$G$30))), "CR", " ")</f>
        <v xml:space="preserve"> </v>
      </c>
      <c r="AD161" s="22" t="str">
        <f>IF(AND(B161="javelin 400", AND(E161='club records'!$F$31, F161&gt;='club records'!$G$31)), "CR", " ")</f>
        <v xml:space="preserve"> </v>
      </c>
      <c r="AE161" s="22" t="str">
        <f>IF(AND(B161="javelin 500", OR(AND(E161='club records'!$F$32, F161&gt;='club records'!$G$32), AND(E161='club records'!$F$33, F161&gt;='club records'!$G$33))), "CR", " ")</f>
        <v xml:space="preserve"> </v>
      </c>
      <c r="AF161" s="22" t="str">
        <f>IF(AND(B161="javelin 600", OR(AND(E161='club records'!$F$34, F161&gt;='club records'!$G$34), AND(E161='club records'!$F$35, F161&gt;='club records'!$G$35))), "CR", " ")</f>
        <v xml:space="preserve"> </v>
      </c>
      <c r="AG161" s="22" t="str">
        <f>IF(AND(B161="shot 2.72", AND(E161='club records'!$F$36, F161&gt;='club records'!$G$36)), "CR", " ")</f>
        <v xml:space="preserve"> </v>
      </c>
      <c r="AH161" s="22" t="str">
        <f>IF(AND(B161="shot 3", OR(AND(E161='club records'!$F$37, F161&gt;='club records'!$G$37), AND(E161='club records'!$F$38, F161&gt;='club records'!$G$38))), "CR", " ")</f>
        <v xml:space="preserve"> </v>
      </c>
      <c r="AI161" s="22" t="str">
        <f>IF(AND(B161="shot 4", OR(AND(E161='club records'!$F$39, F161&gt;='club records'!$G$39), AND(E161='club records'!$F$40, F161&gt;='club records'!$G$40))), "CR", " ")</f>
        <v xml:space="preserve"> </v>
      </c>
      <c r="AJ161" s="22" t="str">
        <f>IF(AND(B161="70H", AND(E161='club records'!$J$6, F161&lt;='club records'!$K$6)), "CR", " ")</f>
        <v xml:space="preserve"> </v>
      </c>
      <c r="AK161" s="22" t="str">
        <f>IF(AND(B161="75H", AND(E161='club records'!$J$7, F161&lt;='club records'!$K$7)), "CR", " ")</f>
        <v xml:space="preserve"> </v>
      </c>
      <c r="AL161" s="22" t="str">
        <f>IF(AND(B161="80H", AND(E161='club records'!$J$8, F161&lt;='club records'!$K$8)), "CR", " ")</f>
        <v xml:space="preserve"> </v>
      </c>
      <c r="AM161" s="22" t="str">
        <f>IF(AND(B161="100H", OR(AND(E161='club records'!$J$9, F161&lt;='club records'!$K$9), AND(E161='club records'!$J$10, F161&lt;='club records'!$K$10))), "CR", " ")</f>
        <v xml:space="preserve"> </v>
      </c>
      <c r="AN161" s="22" t="str">
        <f>IF(AND(B161="300H", AND(E161='club records'!$J$11, F161&lt;='club records'!$K$11)), "CR", " ")</f>
        <v xml:space="preserve"> </v>
      </c>
      <c r="AO161" s="22" t="str">
        <f>IF(AND(B161="400H", OR(AND(E161='club records'!$J$12, F161&lt;='club records'!$K$12), AND(E161='club records'!$J$13, F161&lt;='club records'!$K$13), AND(E161='club records'!$J$14, F161&lt;='club records'!$K$14))), "CR", " ")</f>
        <v xml:space="preserve"> </v>
      </c>
      <c r="AP161" s="22" t="str">
        <f>IF(AND(B161="1500SC", OR(AND(E161='club records'!$J$15, F161&lt;='club records'!$K$15), AND(E161='club records'!$J$16, F161&lt;='club records'!$K$16))), "CR", " ")</f>
        <v xml:space="preserve"> </v>
      </c>
      <c r="AQ161" s="22" t="str">
        <f>IF(AND(B161="2000SC", OR(AND(E161='club records'!$J$18, F161&lt;='club records'!$K$18), AND(E161='club records'!$J$19, F161&lt;='club records'!$K$19))), "CR", " ")</f>
        <v xml:space="preserve"> </v>
      </c>
      <c r="AR161" s="22" t="str">
        <f>IF(AND(B161="3000SC", AND(E161='club records'!$J$21, F161&lt;='club records'!$K$21)), "CR", " ")</f>
        <v xml:space="preserve"> </v>
      </c>
      <c r="AS161" s="21" t="str">
        <f>IF(AND(B161="4x100", OR(AND(E161='club records'!$N$1, F161&lt;='club records'!$O$1), AND(E161='club records'!$N$2, F161&lt;='club records'!$O$2), AND(E161='club records'!$N$3, F161&lt;='club records'!$O$3), AND(E161='club records'!$N$4, F161&lt;='club records'!$O$4), AND(E161='club records'!$N$5, F161&lt;='club records'!$O$5))), "CR", " ")</f>
        <v xml:space="preserve"> </v>
      </c>
      <c r="AT161" s="21" t="str">
        <f>IF(AND(B161="4x200", OR(AND(E161='club records'!$N$6, F161&lt;='club records'!$O$6), AND(E161='club records'!$N$7, F161&lt;='club records'!$O$7), AND(E161='club records'!$N$8, F161&lt;='club records'!$O$8), AND(E161='club records'!$N$9, F161&lt;='club records'!$O$9), AND(E161='club records'!$N$10, F161&lt;='club records'!$O$10))), "CR", " ")</f>
        <v xml:space="preserve"> </v>
      </c>
      <c r="AU161" s="21" t="str">
        <f>IF(AND(B161="4x300", OR(AND(E161='club records'!$N$11, F161&lt;='club records'!$O$11), AND(E161='club records'!$N$12, F161&lt;='club records'!$O$12))), "CR", " ")</f>
        <v xml:space="preserve"> </v>
      </c>
      <c r="AV161" s="21" t="str">
        <f>IF(AND(B161="4x400", OR(AND(E161='club records'!$N$13, F161&lt;='club records'!$O$13), AND(E161='club records'!$N$14, F161&lt;='club records'!$O$14), AND(E161='club records'!$N$15, F161&lt;='club records'!$O$15))), "CR", " ")</f>
        <v xml:space="preserve"> </v>
      </c>
      <c r="AW161" s="21" t="str">
        <f>IF(AND(B161="3x800", OR(AND(E161='club records'!$N$16, F161&lt;='club records'!$O$16), AND(E161='club records'!$N$17, F161&lt;='club records'!$O$17), AND(E161='club records'!$N$18, F161&lt;='club records'!$O$18), AND(E161='club records'!$N$19, F161&lt;='club records'!$O$19))), "CR", " ")</f>
        <v xml:space="preserve"> </v>
      </c>
      <c r="AX161" s="21" t="str">
        <f>IF(AND(B161="pentathlon", OR(AND(E161='club records'!$N$21, F161&gt;='club records'!$O$21), AND(E161='club records'!$N$22, F161&gt;='club records'!$O$22), AND(E161='club records'!$N$23, F161&gt;='club records'!$O$23), AND(E161='club records'!$N$24, F161&gt;='club records'!$O$24), AND(E161='club records'!$N$25, F161&gt;='club records'!$O$25))), "CR", " ")</f>
        <v xml:space="preserve"> </v>
      </c>
      <c r="AY161" s="21" t="str">
        <f>IF(AND(B161="heptathlon", OR(AND(E161='club records'!$N$26, F161&gt;='club records'!$O$26), AND(E161='club records'!$N$27, F161&gt;='club records'!$O$27), AND(E161='club records'!$N$28, F161&gt;='club records'!$O$28), )), "CR", " ")</f>
        <v xml:space="preserve"> </v>
      </c>
    </row>
    <row r="162" spans="1:51" ht="15">
      <c r="A162" s="13" t="s">
        <v>41</v>
      </c>
      <c r="B162" s="2">
        <v>200</v>
      </c>
      <c r="C162" s="2" t="s">
        <v>19</v>
      </c>
      <c r="D162" s="2" t="s">
        <v>94</v>
      </c>
      <c r="E162" s="13" t="s">
        <v>41</v>
      </c>
      <c r="F162" s="15">
        <v>28.2</v>
      </c>
      <c r="G162" s="19">
        <v>43638</v>
      </c>
      <c r="H162" s="2" t="s">
        <v>297</v>
      </c>
      <c r="I162" s="2" t="s">
        <v>407</v>
      </c>
      <c r="J162" s="20" t="s">
        <v>372</v>
      </c>
      <c r="O162" s="2"/>
      <c r="P162" s="2"/>
      <c r="Q162" s="2"/>
      <c r="R162" s="2"/>
      <c r="S162" s="2"/>
      <c r="T162" s="2"/>
    </row>
    <row r="163" spans="1:51" ht="15">
      <c r="A163" s="13" t="s">
        <v>41</v>
      </c>
      <c r="B163" s="2">
        <v>200</v>
      </c>
      <c r="C163" s="2" t="s">
        <v>271</v>
      </c>
      <c r="D163" s="2" t="s">
        <v>93</v>
      </c>
      <c r="E163" s="13" t="s">
        <v>41</v>
      </c>
      <c r="F163" s="14">
        <v>28.22</v>
      </c>
      <c r="G163" s="19">
        <v>43604</v>
      </c>
      <c r="H163" s="2" t="s">
        <v>297</v>
      </c>
      <c r="I163" s="2" t="s">
        <v>334</v>
      </c>
      <c r="J163" s="20" t="str">
        <f>IF(OR(L163="CR", K163="CR", M163="CR", N163="CR", O163="CR", P163="CR", Q163="CR", R163="CR", S163="CR", T163="CR",U163="CR", V163="CR", W163="CR", X163="CR", Y163="CR", Z163="CR", AA163="CR", AB163="CR", AC163="CR", AD163="CR", AE163="CR", AF163="CR", AG163="CR", AH163="CR", AI163="CR", AJ163="CR", AK163="CR", AL163="CR", AM163="CR", AN163="CR", AO163="CR", AP163="CR", AQ163="CR", AR163="CR", AS163="CR", AT163="CR", AU163="CR", AV163="CR", AW163="CR", AX163="CR", AY163="CR"), "***CLUB RECORD***", "")</f>
        <v/>
      </c>
      <c r="K163" s="21" t="str">
        <f>IF(AND(B163=100, OR(AND(E163='club records'!$B$6, F163&lt;='club records'!$C$6), AND(E163='club records'!$B$7, F163&lt;='club records'!$C$7), AND(E163='club records'!$B$8, F163&lt;='club records'!$C$8), AND(E163='club records'!$B$9, F163&lt;='club records'!$C$9), AND(E163='club records'!$B$10, F163&lt;='club records'!$C$10))),"CR"," ")</f>
        <v xml:space="preserve"> </v>
      </c>
      <c r="L163" s="21" t="str">
        <f>IF(AND(B163=200, OR(AND(E163='club records'!$B$11, F163&lt;='club records'!$C$11), AND(E163='club records'!$B$12, F163&lt;='club records'!$C$12), AND(E163='club records'!$B$13, F163&lt;='club records'!$C$13), AND(E163='club records'!$B$14, F163&lt;='club records'!$C$14), AND(E163='club records'!$B$15, F163&lt;='club records'!$C$15))),"CR"," ")</f>
        <v xml:space="preserve"> </v>
      </c>
      <c r="M163" s="21" t="str">
        <f>IF(AND(B163=300, OR(AND(E163='club records'!$B$16, F163&lt;='club records'!$C$16), AND(E163='club records'!$B$17, F163&lt;='club records'!$C$17))),"CR"," ")</f>
        <v xml:space="preserve"> </v>
      </c>
      <c r="N163" s="21" t="str">
        <f>IF(AND(B163=400, OR(AND(E163='club records'!$B$19, F163&lt;='club records'!$C$19), AND(E163='club records'!$B$20, F163&lt;='club records'!$C$20), AND(E163='club records'!$B$21, F163&lt;='club records'!$C$21))),"CR"," ")</f>
        <v xml:space="preserve"> </v>
      </c>
      <c r="O163" s="21" t="str">
        <f>IF(AND(B163=800, OR(AND(E163='club records'!$B$22, F163&lt;='club records'!$C$22), AND(E163='club records'!$B$23, F163&lt;='club records'!$C$23), AND(E163='club records'!$B$24, F163&lt;='club records'!$C$24), AND(E163='club records'!$B$25, F163&lt;='club records'!$C$25), AND(E163='club records'!$B$26, F163&lt;='club records'!$C$26))),"CR"," ")</f>
        <v xml:space="preserve"> </v>
      </c>
      <c r="P163" s="21" t="str">
        <f>IF(AND(B163=1200, AND(E163='club records'!$B$28, F163&lt;='club records'!$C$28)),"CR"," ")</f>
        <v xml:space="preserve"> </v>
      </c>
      <c r="Q163" s="21" t="str">
        <f>IF(AND(B163=1500, OR(AND(E163='club records'!$B$29, F163&lt;='club records'!$C$29), AND(E163='club records'!$B$30, F163&lt;='club records'!$C$30), AND(E163='club records'!$B$31, F163&lt;='club records'!$C$31), AND(E163='club records'!$B$32, F163&lt;='club records'!$C$32), AND(E163='club records'!$B$33, F163&lt;='club records'!$C$33))),"CR"," ")</f>
        <v xml:space="preserve"> </v>
      </c>
      <c r="R163" s="21" t="str">
        <f>IF(AND(B163="1M", AND(E163='club records'!$B$37,F163&lt;='club records'!$C$37)),"CR"," ")</f>
        <v xml:space="preserve"> </v>
      </c>
      <c r="S163" s="21" t="str">
        <f>IF(AND(B163=3000, OR(AND(E163='club records'!$B$39, F163&lt;='club records'!$C$39), AND(E163='club records'!$B$40, F163&lt;='club records'!$C$40), AND(E163='club records'!$B$41, F163&lt;='club records'!$C$41))),"CR"," ")</f>
        <v xml:space="preserve"> </v>
      </c>
      <c r="T163" s="21" t="str">
        <f>IF(AND(B163=5000, OR(AND(E163='club records'!$B$42, F163&lt;='club records'!$C$42), AND(E163='club records'!$B$43, F163&lt;='club records'!$C$43))),"CR"," ")</f>
        <v xml:space="preserve"> </v>
      </c>
      <c r="U163" s="21" t="str">
        <f>IF(AND(B163=10000, OR(AND(E163='club records'!$B$44, F163&lt;='club records'!$C$44), AND(E163='club records'!$B$45, F163&lt;='club records'!$C$45))),"CR"," ")</f>
        <v xml:space="preserve"> </v>
      </c>
      <c r="V163" s="22" t="str">
        <f>IF(AND(B163="high jump", OR(AND(E163='club records'!$F$1, F163&gt;='club records'!$G$1), AND(E163='club records'!$F$2, F163&gt;='club records'!$G$2), AND(E163='club records'!$F$3, F163&gt;='club records'!$G$3),AND(E163='club records'!$F$4, F163&gt;='club records'!$G$4), AND(E163='club records'!$F$5, F163&gt;='club records'!$G$5))), "CR", " ")</f>
        <v xml:space="preserve"> </v>
      </c>
      <c r="W163" s="22" t="str">
        <f>IF(AND(B163="long jump", OR(AND(E163='club records'!$F$6, F163&gt;='club records'!$G$6), AND(E163='club records'!$F$7, F163&gt;='club records'!$G$7), AND(E163='club records'!$F$8, F163&gt;='club records'!$G$8), AND(E163='club records'!$F$9, F163&gt;='club records'!$G$9), AND(E163='club records'!$F$10, F163&gt;='club records'!$G$10))), "CR", " ")</f>
        <v xml:space="preserve"> </v>
      </c>
      <c r="X163" s="22" t="str">
        <f>IF(AND(B163="triple jump", OR(AND(E163='club records'!$F$11, F163&gt;='club records'!$G$11), AND(E163='club records'!$F$12, F163&gt;='club records'!$G$12), AND(E163='club records'!$F$13, F163&gt;='club records'!$G$13), AND(E163='club records'!$F$14, F163&gt;='club records'!$G$14), AND(E163='club records'!$F$15, F163&gt;='club records'!$G$15))), "CR", " ")</f>
        <v xml:space="preserve"> </v>
      </c>
      <c r="Y163" s="22" t="str">
        <f>IF(AND(B163="pole vault", OR(AND(E163='club records'!$F$16, F163&gt;='club records'!$G$16), AND(E163='club records'!$F$17, F163&gt;='club records'!$G$17), AND(E163='club records'!$F$18, F163&gt;='club records'!$G$18), AND(E163='club records'!$F$19, F163&gt;='club records'!$G$19), AND(E163='club records'!$F$20, F163&gt;='club records'!$G$20))), "CR", " ")</f>
        <v xml:space="preserve"> </v>
      </c>
      <c r="Z163" s="22" t="str">
        <f>IF(AND(B163="discus 0.75", AND(E163='club records'!$F$21, F163&gt;='club records'!$G$21)), "CR", " ")</f>
        <v xml:space="preserve"> </v>
      </c>
      <c r="AA163" s="22" t="str">
        <f>IF(AND(B163="discus 1", OR(AND(E163='club records'!$F$22, F163&gt;='club records'!$G$22), AND(E163='club records'!$F$23, F163&gt;='club records'!$G$23), AND(E163='club records'!$F$24, F163&gt;='club records'!$G$24), AND(E163='club records'!$F$25, F163&gt;='club records'!$G$25))), "CR", " ")</f>
        <v xml:space="preserve"> </v>
      </c>
      <c r="AB163" s="22" t="str">
        <f>IF(AND(B163="hammer 3", OR(AND(E163='club records'!$F$26, F163&gt;='club records'!$G$26), AND(E163='club records'!$F$27, F163&gt;='club records'!$G$27), AND(E163='club records'!$F$28, F163&gt;='club records'!$G$28))), "CR", " ")</f>
        <v xml:space="preserve"> </v>
      </c>
      <c r="AC163" s="22" t="str">
        <f>IF(AND(B163="hammer 4", OR(AND(E163='club records'!$F$29, F163&gt;='club records'!$G$29), AND(E163='club records'!$F$30, F163&gt;='club records'!$G$30))), "CR", " ")</f>
        <v xml:space="preserve"> </v>
      </c>
      <c r="AD163" s="22" t="str">
        <f>IF(AND(B163="javelin 400", AND(E163='club records'!$F$31, F163&gt;='club records'!$G$31)), "CR", " ")</f>
        <v xml:space="preserve"> </v>
      </c>
      <c r="AE163" s="22" t="str">
        <f>IF(AND(B163="javelin 500", OR(AND(E163='club records'!$F$32, F163&gt;='club records'!$G$32), AND(E163='club records'!$F$33, F163&gt;='club records'!$G$33))), "CR", " ")</f>
        <v xml:space="preserve"> </v>
      </c>
      <c r="AF163" s="22" t="str">
        <f>IF(AND(B163="javelin 600", OR(AND(E163='club records'!$F$34, F163&gt;='club records'!$G$34), AND(E163='club records'!$F$35, F163&gt;='club records'!$G$35))), "CR", " ")</f>
        <v xml:space="preserve"> </v>
      </c>
      <c r="AG163" s="22" t="str">
        <f>IF(AND(B163="shot 2.72", AND(E163='club records'!$F$36, F163&gt;='club records'!$G$36)), "CR", " ")</f>
        <v xml:space="preserve"> </v>
      </c>
      <c r="AH163" s="22" t="str">
        <f>IF(AND(B163="shot 3", OR(AND(E163='club records'!$F$37, F163&gt;='club records'!$G$37), AND(E163='club records'!$F$38, F163&gt;='club records'!$G$38))), "CR", " ")</f>
        <v xml:space="preserve"> </v>
      </c>
      <c r="AI163" s="22" t="str">
        <f>IF(AND(B163="shot 4", OR(AND(E163='club records'!$F$39, F163&gt;='club records'!$G$39), AND(E163='club records'!$F$40, F163&gt;='club records'!$G$40))), "CR", " ")</f>
        <v xml:space="preserve"> </v>
      </c>
      <c r="AJ163" s="22" t="str">
        <f>IF(AND(B163="70H", AND(E163='club records'!$J$6, F163&lt;='club records'!$K$6)), "CR", " ")</f>
        <v xml:space="preserve"> </v>
      </c>
      <c r="AK163" s="22" t="str">
        <f>IF(AND(B163="75H", AND(E163='club records'!$J$7, F163&lt;='club records'!$K$7)), "CR", " ")</f>
        <v xml:space="preserve"> </v>
      </c>
      <c r="AL163" s="22" t="str">
        <f>IF(AND(B163="80H", AND(E163='club records'!$J$8, F163&lt;='club records'!$K$8)), "CR", " ")</f>
        <v xml:space="preserve"> </v>
      </c>
      <c r="AM163" s="22" t="str">
        <f>IF(AND(B163="100H", OR(AND(E163='club records'!$J$9, F163&lt;='club records'!$K$9), AND(E163='club records'!$J$10, F163&lt;='club records'!$K$10))), "CR", " ")</f>
        <v xml:space="preserve"> </v>
      </c>
      <c r="AN163" s="22" t="str">
        <f>IF(AND(B163="300H", AND(E163='club records'!$J$11, F163&lt;='club records'!$K$11)), "CR", " ")</f>
        <v xml:space="preserve"> </v>
      </c>
      <c r="AO163" s="22" t="str">
        <f>IF(AND(B163="400H", OR(AND(E163='club records'!$J$12, F163&lt;='club records'!$K$12), AND(E163='club records'!$J$13, F163&lt;='club records'!$K$13), AND(E163='club records'!$J$14, F163&lt;='club records'!$K$14))), "CR", " ")</f>
        <v xml:space="preserve"> </v>
      </c>
      <c r="AP163" s="22" t="str">
        <f>IF(AND(B163="1500SC", OR(AND(E163='club records'!$J$15, F163&lt;='club records'!$K$15), AND(E163='club records'!$J$16, F163&lt;='club records'!$K$16))), "CR", " ")</f>
        <v xml:space="preserve"> </v>
      </c>
      <c r="AQ163" s="22" t="str">
        <f>IF(AND(B163="2000SC", OR(AND(E163='club records'!$J$18, F163&lt;='club records'!$K$18), AND(E163='club records'!$J$19, F163&lt;='club records'!$K$19))), "CR", " ")</f>
        <v xml:space="preserve"> </v>
      </c>
      <c r="AR163" s="22" t="str">
        <f>IF(AND(B163="3000SC", AND(E163='club records'!$J$21, F163&lt;='club records'!$K$21)), "CR", " ")</f>
        <v xml:space="preserve"> </v>
      </c>
      <c r="AS163" s="21" t="str">
        <f>IF(AND(B163="4x100", OR(AND(E163='club records'!$N$1, F163&lt;='club records'!$O$1), AND(E163='club records'!$N$2, F163&lt;='club records'!$O$2), AND(E163='club records'!$N$3, F163&lt;='club records'!$O$3), AND(E163='club records'!$N$4, F163&lt;='club records'!$O$4), AND(E163='club records'!$N$5, F163&lt;='club records'!$O$5))), "CR", " ")</f>
        <v xml:space="preserve"> </v>
      </c>
      <c r="AT163" s="21" t="str">
        <f>IF(AND(B163="4x200", OR(AND(E163='club records'!$N$6, F163&lt;='club records'!$O$6), AND(E163='club records'!$N$7, F163&lt;='club records'!$O$7), AND(E163='club records'!$N$8, F163&lt;='club records'!$O$8), AND(E163='club records'!$N$9, F163&lt;='club records'!$O$9), AND(E163='club records'!$N$10, F163&lt;='club records'!$O$10))), "CR", " ")</f>
        <v xml:space="preserve"> </v>
      </c>
      <c r="AU163" s="21" t="str">
        <f>IF(AND(B163="4x300", OR(AND(E163='club records'!$N$11, F163&lt;='club records'!$O$11), AND(E163='club records'!$N$12, F163&lt;='club records'!$O$12))), "CR", " ")</f>
        <v xml:space="preserve"> </v>
      </c>
      <c r="AV163" s="21" t="str">
        <f>IF(AND(B163="4x400", OR(AND(E163='club records'!$N$13, F163&lt;='club records'!$O$13), AND(E163='club records'!$N$14, F163&lt;='club records'!$O$14), AND(E163='club records'!$N$15, F163&lt;='club records'!$O$15))), "CR", " ")</f>
        <v xml:space="preserve"> </v>
      </c>
      <c r="AW163" s="21" t="str">
        <f>IF(AND(B163="3x800", OR(AND(E163='club records'!$N$16, F163&lt;='club records'!$O$16), AND(E163='club records'!$N$17, F163&lt;='club records'!$O$17), AND(E163='club records'!$N$18, F163&lt;='club records'!$O$18), AND(E163='club records'!$N$19, F163&lt;='club records'!$O$19))), "CR", " ")</f>
        <v xml:space="preserve"> </v>
      </c>
      <c r="AX163" s="21" t="str">
        <f>IF(AND(B163="pentathlon", OR(AND(E163='club records'!$N$21, F163&gt;='club records'!$O$21), AND(E163='club records'!$N$22, F163&gt;='club records'!$O$22), AND(E163='club records'!$N$23, F163&gt;='club records'!$O$23), AND(E163='club records'!$N$24, F163&gt;='club records'!$O$24), AND(E163='club records'!$N$25, F163&gt;='club records'!$O$25))), "CR", " ")</f>
        <v xml:space="preserve"> </v>
      </c>
      <c r="AY163" s="21" t="str">
        <f>IF(AND(B163="heptathlon", OR(AND(E163='club records'!$N$26, F163&gt;='club records'!$O$26), AND(E163='club records'!$N$27, F163&gt;='club records'!$O$27), AND(E163='club records'!$N$28, F163&gt;='club records'!$O$28), )), "CR", " ")</f>
        <v xml:space="preserve"> </v>
      </c>
    </row>
    <row r="164" spans="1:51" ht="15">
      <c r="A164" s="13" t="s">
        <v>41</v>
      </c>
      <c r="B164" s="2">
        <v>200</v>
      </c>
      <c r="C164" s="2" t="s">
        <v>59</v>
      </c>
      <c r="D164" s="2" t="s">
        <v>60</v>
      </c>
      <c r="E164" s="13" t="s">
        <v>41</v>
      </c>
      <c r="F164" s="14">
        <v>28.27</v>
      </c>
      <c r="G164" s="19">
        <v>43597</v>
      </c>
      <c r="H164" s="2" t="s">
        <v>297</v>
      </c>
      <c r="I164" s="2" t="s">
        <v>318</v>
      </c>
      <c r="J164" s="20" t="str">
        <f>IF(OR(L164="CR", K164="CR", M164="CR", N164="CR", O164="CR", P164="CR", Q164="CR", R164="CR", S164="CR", T164="CR",U164="CR", V164="CR", W164="CR", X164="CR", Y164="CR", Z164="CR", AA164="CR", AB164="CR", AC164="CR", AD164="CR", AE164="CR", AF164="CR", AG164="CR", AH164="CR", AI164="CR", AJ164="CR", AK164="CR", AL164="CR", AM164="CR", AN164="CR", AO164="CR", AP164="CR", AQ164="CR", AR164="CR", AS164="CR", AT164="CR", AU164="CR", AV164="CR", AW164="CR", AX164="CR", AY164="CR"), "***CLUB RECORD***", "")</f>
        <v/>
      </c>
      <c r="K164" s="21" t="str">
        <f>IF(AND(B164=100, OR(AND(E164='club records'!$B$6, F164&lt;='club records'!$C$6), AND(E164='club records'!$B$7, F164&lt;='club records'!$C$7), AND(E164='club records'!$B$8, F164&lt;='club records'!$C$8), AND(E164='club records'!$B$9, F164&lt;='club records'!$C$9), AND(E164='club records'!$B$10, F164&lt;='club records'!$C$10))),"CR"," ")</f>
        <v xml:space="preserve"> </v>
      </c>
      <c r="L164" s="21" t="str">
        <f>IF(AND(B164=200, OR(AND(E164='club records'!$B$11, F164&lt;='club records'!$C$11), AND(E164='club records'!$B$12, F164&lt;='club records'!$C$12), AND(E164='club records'!$B$13, F164&lt;='club records'!$C$13), AND(E164='club records'!$B$14, F164&lt;='club records'!$C$14), AND(E164='club records'!$B$15, F164&lt;='club records'!$C$15))),"CR"," ")</f>
        <v xml:space="preserve"> </v>
      </c>
      <c r="M164" s="21" t="str">
        <f>IF(AND(B164=300, OR(AND(E164='club records'!$B$16, F164&lt;='club records'!$C$16), AND(E164='club records'!$B$17, F164&lt;='club records'!$C$17))),"CR"," ")</f>
        <v xml:space="preserve"> </v>
      </c>
      <c r="N164" s="21" t="str">
        <f>IF(AND(B164=400, OR(AND(E164='club records'!$B$19, F164&lt;='club records'!$C$19), AND(E164='club records'!$B$20, F164&lt;='club records'!$C$20), AND(E164='club records'!$B$21, F164&lt;='club records'!$C$21))),"CR"," ")</f>
        <v xml:space="preserve"> </v>
      </c>
      <c r="O164" s="21" t="str">
        <f>IF(AND(B164=800, OR(AND(E164='club records'!$B$22, F164&lt;='club records'!$C$22), AND(E164='club records'!$B$23, F164&lt;='club records'!$C$23), AND(E164='club records'!$B$24, F164&lt;='club records'!$C$24), AND(E164='club records'!$B$25, F164&lt;='club records'!$C$25), AND(E164='club records'!$B$26, F164&lt;='club records'!$C$26))),"CR"," ")</f>
        <v xml:space="preserve"> </v>
      </c>
      <c r="P164" s="21" t="str">
        <f>IF(AND(B164=1200, AND(E164='club records'!$B$28, F164&lt;='club records'!$C$28)),"CR"," ")</f>
        <v xml:space="preserve"> </v>
      </c>
      <c r="Q164" s="21" t="str">
        <f>IF(AND(B164=1500, OR(AND(E164='club records'!$B$29, F164&lt;='club records'!$C$29), AND(E164='club records'!$B$30, F164&lt;='club records'!$C$30), AND(E164='club records'!$B$31, F164&lt;='club records'!$C$31), AND(E164='club records'!$B$32, F164&lt;='club records'!$C$32), AND(E164='club records'!$B$33, F164&lt;='club records'!$C$33))),"CR"," ")</f>
        <v xml:space="preserve"> </v>
      </c>
      <c r="R164" s="21" t="str">
        <f>IF(AND(B164="1M", AND(E164='club records'!$B$37,F164&lt;='club records'!$C$37)),"CR"," ")</f>
        <v xml:space="preserve"> </v>
      </c>
      <c r="S164" s="21" t="str">
        <f>IF(AND(B164=3000, OR(AND(E164='club records'!$B$39, F164&lt;='club records'!$C$39), AND(E164='club records'!$B$40, F164&lt;='club records'!$C$40), AND(E164='club records'!$B$41, F164&lt;='club records'!$C$41))),"CR"," ")</f>
        <v xml:space="preserve"> </v>
      </c>
      <c r="T164" s="21" t="str">
        <f>IF(AND(B164=5000, OR(AND(E164='club records'!$B$42, F164&lt;='club records'!$C$42), AND(E164='club records'!$B$43, F164&lt;='club records'!$C$43))),"CR"," ")</f>
        <v xml:space="preserve"> </v>
      </c>
      <c r="U164" s="21" t="str">
        <f>IF(AND(B164=10000, OR(AND(E164='club records'!$B$44, F164&lt;='club records'!$C$44), AND(E164='club records'!$B$45, F164&lt;='club records'!$C$45))),"CR"," ")</f>
        <v xml:space="preserve"> </v>
      </c>
      <c r="V164" s="22" t="str">
        <f>IF(AND(B164="high jump", OR(AND(E164='club records'!$F$1, F164&gt;='club records'!$G$1), AND(E164='club records'!$F$2, F164&gt;='club records'!$G$2), AND(E164='club records'!$F$3, F164&gt;='club records'!$G$3),AND(E164='club records'!$F$4, F164&gt;='club records'!$G$4), AND(E164='club records'!$F$5, F164&gt;='club records'!$G$5))), "CR", " ")</f>
        <v xml:space="preserve"> </v>
      </c>
      <c r="W164" s="22" t="str">
        <f>IF(AND(B164="long jump", OR(AND(E164='club records'!$F$6, F164&gt;='club records'!$G$6), AND(E164='club records'!$F$7, F164&gt;='club records'!$G$7), AND(E164='club records'!$F$8, F164&gt;='club records'!$G$8), AND(E164='club records'!$F$9, F164&gt;='club records'!$G$9), AND(E164='club records'!$F$10, F164&gt;='club records'!$G$10))), "CR", " ")</f>
        <v xml:space="preserve"> </v>
      </c>
      <c r="X164" s="22" t="str">
        <f>IF(AND(B164="triple jump", OR(AND(E164='club records'!$F$11, F164&gt;='club records'!$G$11), AND(E164='club records'!$F$12, F164&gt;='club records'!$G$12), AND(E164='club records'!$F$13, F164&gt;='club records'!$G$13), AND(E164='club records'!$F$14, F164&gt;='club records'!$G$14), AND(E164='club records'!$F$15, F164&gt;='club records'!$G$15))), "CR", " ")</f>
        <v xml:space="preserve"> </v>
      </c>
      <c r="Y164" s="22" t="str">
        <f>IF(AND(B164="pole vault", OR(AND(E164='club records'!$F$16, F164&gt;='club records'!$G$16), AND(E164='club records'!$F$17, F164&gt;='club records'!$G$17), AND(E164='club records'!$F$18, F164&gt;='club records'!$G$18), AND(E164='club records'!$F$19, F164&gt;='club records'!$G$19), AND(E164='club records'!$F$20, F164&gt;='club records'!$G$20))), "CR", " ")</f>
        <v xml:space="preserve"> </v>
      </c>
      <c r="Z164" s="22" t="str">
        <f>IF(AND(B164="discus 0.75", AND(E164='club records'!$F$21, F164&gt;='club records'!$G$21)), "CR", " ")</f>
        <v xml:space="preserve"> </v>
      </c>
      <c r="AA164" s="22" t="str">
        <f>IF(AND(B164="discus 1", OR(AND(E164='club records'!$F$22, F164&gt;='club records'!$G$22), AND(E164='club records'!$F$23, F164&gt;='club records'!$G$23), AND(E164='club records'!$F$24, F164&gt;='club records'!$G$24), AND(E164='club records'!$F$25, F164&gt;='club records'!$G$25))), "CR", " ")</f>
        <v xml:space="preserve"> </v>
      </c>
      <c r="AB164" s="22" t="str">
        <f>IF(AND(B164="hammer 3", OR(AND(E164='club records'!$F$26, F164&gt;='club records'!$G$26), AND(E164='club records'!$F$27, F164&gt;='club records'!$G$27), AND(E164='club records'!$F$28, F164&gt;='club records'!$G$28))), "CR", " ")</f>
        <v xml:space="preserve"> </v>
      </c>
      <c r="AC164" s="22" t="str">
        <f>IF(AND(B164="hammer 4", OR(AND(E164='club records'!$F$29, F164&gt;='club records'!$G$29), AND(E164='club records'!$F$30, F164&gt;='club records'!$G$30))), "CR", " ")</f>
        <v xml:space="preserve"> </v>
      </c>
      <c r="AD164" s="22" t="str">
        <f>IF(AND(B164="javelin 400", AND(E164='club records'!$F$31, F164&gt;='club records'!$G$31)), "CR", " ")</f>
        <v xml:space="preserve"> </v>
      </c>
      <c r="AE164" s="22" t="str">
        <f>IF(AND(B164="javelin 500", OR(AND(E164='club records'!$F$32, F164&gt;='club records'!$G$32), AND(E164='club records'!$F$33, F164&gt;='club records'!$G$33))), "CR", " ")</f>
        <v xml:space="preserve"> </v>
      </c>
      <c r="AF164" s="22" t="str">
        <f>IF(AND(B164="javelin 600", OR(AND(E164='club records'!$F$34, F164&gt;='club records'!$G$34), AND(E164='club records'!$F$35, F164&gt;='club records'!$G$35))), "CR", " ")</f>
        <v xml:space="preserve"> </v>
      </c>
      <c r="AG164" s="22" t="str">
        <f>IF(AND(B164="shot 2.72", AND(E164='club records'!$F$36, F164&gt;='club records'!$G$36)), "CR", " ")</f>
        <v xml:space="preserve"> </v>
      </c>
      <c r="AH164" s="22" t="str">
        <f>IF(AND(B164="shot 3", OR(AND(E164='club records'!$F$37, F164&gt;='club records'!$G$37), AND(E164='club records'!$F$38, F164&gt;='club records'!$G$38))), "CR", " ")</f>
        <v xml:space="preserve"> </v>
      </c>
      <c r="AI164" s="22" t="str">
        <f>IF(AND(B164="shot 4", OR(AND(E164='club records'!$F$39, F164&gt;='club records'!$G$39), AND(E164='club records'!$F$40, F164&gt;='club records'!$G$40))), "CR", " ")</f>
        <v xml:space="preserve"> </v>
      </c>
      <c r="AJ164" s="22" t="str">
        <f>IF(AND(B164="70H", AND(E164='club records'!$J$6, F164&lt;='club records'!$K$6)), "CR", " ")</f>
        <v xml:space="preserve"> </v>
      </c>
      <c r="AK164" s="22" t="str">
        <f>IF(AND(B164="75H", AND(E164='club records'!$J$7, F164&lt;='club records'!$K$7)), "CR", " ")</f>
        <v xml:space="preserve"> </v>
      </c>
      <c r="AL164" s="22" t="str">
        <f>IF(AND(B164="80H", AND(E164='club records'!$J$8, F164&lt;='club records'!$K$8)), "CR", " ")</f>
        <v xml:space="preserve"> </v>
      </c>
      <c r="AM164" s="22" t="str">
        <f>IF(AND(B164="100H", OR(AND(E164='club records'!$J$9, F164&lt;='club records'!$K$9), AND(E164='club records'!$J$10, F164&lt;='club records'!$K$10))), "CR", " ")</f>
        <v xml:space="preserve"> </v>
      </c>
      <c r="AN164" s="22" t="str">
        <f>IF(AND(B164="300H", AND(E164='club records'!$J$11, F164&lt;='club records'!$K$11)), "CR", " ")</f>
        <v xml:space="preserve"> </v>
      </c>
      <c r="AO164" s="22" t="str">
        <f>IF(AND(B164="400H", OR(AND(E164='club records'!$J$12, F164&lt;='club records'!$K$12), AND(E164='club records'!$J$13, F164&lt;='club records'!$K$13), AND(E164='club records'!$J$14, F164&lt;='club records'!$K$14))), "CR", " ")</f>
        <v xml:space="preserve"> </v>
      </c>
      <c r="AP164" s="22" t="str">
        <f>IF(AND(B164="1500SC", OR(AND(E164='club records'!$J$15, F164&lt;='club records'!$K$15), AND(E164='club records'!$J$16, F164&lt;='club records'!$K$16))), "CR", " ")</f>
        <v xml:space="preserve"> </v>
      </c>
      <c r="AQ164" s="22" t="str">
        <f>IF(AND(B164="2000SC", OR(AND(E164='club records'!$J$18, F164&lt;='club records'!$K$18), AND(E164='club records'!$J$19, F164&lt;='club records'!$K$19))), "CR", " ")</f>
        <v xml:space="preserve"> </v>
      </c>
      <c r="AR164" s="22" t="str">
        <f>IF(AND(B164="3000SC", AND(E164='club records'!$J$21, F164&lt;='club records'!$K$21)), "CR", " ")</f>
        <v xml:space="preserve"> </v>
      </c>
      <c r="AS164" s="21" t="str">
        <f>IF(AND(B164="4x100", OR(AND(E164='club records'!$N$1, F164&lt;='club records'!$O$1), AND(E164='club records'!$N$2, F164&lt;='club records'!$O$2), AND(E164='club records'!$N$3, F164&lt;='club records'!$O$3), AND(E164='club records'!$N$4, F164&lt;='club records'!$O$4), AND(E164='club records'!$N$5, F164&lt;='club records'!$O$5))), "CR", " ")</f>
        <v xml:space="preserve"> </v>
      </c>
      <c r="AT164" s="21" t="str">
        <f>IF(AND(B164="4x200", OR(AND(E164='club records'!$N$6, F164&lt;='club records'!$O$6), AND(E164='club records'!$N$7, F164&lt;='club records'!$O$7), AND(E164='club records'!$N$8, F164&lt;='club records'!$O$8), AND(E164='club records'!$N$9, F164&lt;='club records'!$O$9), AND(E164='club records'!$N$10, F164&lt;='club records'!$O$10))), "CR", " ")</f>
        <v xml:space="preserve"> </v>
      </c>
      <c r="AU164" s="21" t="str">
        <f>IF(AND(B164="4x300", OR(AND(E164='club records'!$N$11, F164&lt;='club records'!$O$11), AND(E164='club records'!$N$12, F164&lt;='club records'!$O$12))), "CR", " ")</f>
        <v xml:space="preserve"> </v>
      </c>
      <c r="AV164" s="21" t="str">
        <f>IF(AND(B164="4x400", OR(AND(E164='club records'!$N$13, F164&lt;='club records'!$O$13), AND(E164='club records'!$N$14, F164&lt;='club records'!$O$14), AND(E164='club records'!$N$15, F164&lt;='club records'!$O$15))), "CR", " ")</f>
        <v xml:space="preserve"> </v>
      </c>
      <c r="AW164" s="21" t="str">
        <f>IF(AND(B164="3x800", OR(AND(E164='club records'!$N$16, F164&lt;='club records'!$O$16), AND(E164='club records'!$N$17, F164&lt;='club records'!$O$17), AND(E164='club records'!$N$18, F164&lt;='club records'!$O$18), AND(E164='club records'!$N$19, F164&lt;='club records'!$O$19))), "CR", " ")</f>
        <v xml:space="preserve"> </v>
      </c>
      <c r="AX164" s="21" t="str">
        <f>IF(AND(B164="pentathlon", OR(AND(E164='club records'!$N$21, F164&gt;='club records'!$O$21), AND(E164='club records'!$N$22, F164&gt;='club records'!$O$22), AND(E164='club records'!$N$23, F164&gt;='club records'!$O$23), AND(E164='club records'!$N$24, F164&gt;='club records'!$O$24), AND(E164='club records'!$N$25, F164&gt;='club records'!$O$25))), "CR", " ")</f>
        <v xml:space="preserve"> </v>
      </c>
      <c r="AY164" s="21" t="str">
        <f>IF(AND(B164="heptathlon", OR(AND(E164='club records'!$N$26, F164&gt;='club records'!$O$26), AND(E164='club records'!$N$27, F164&gt;='club records'!$O$27), AND(E164='club records'!$N$28, F164&gt;='club records'!$O$28), )), "CR", " ")</f>
        <v xml:space="preserve"> </v>
      </c>
    </row>
    <row r="165" spans="1:51" ht="15">
      <c r="A165" s="13" t="s">
        <v>41</v>
      </c>
      <c r="B165" s="2">
        <v>200</v>
      </c>
      <c r="C165" s="2" t="s">
        <v>86</v>
      </c>
      <c r="D165" s="2" t="s">
        <v>44</v>
      </c>
      <c r="E165" s="13" t="s">
        <v>41</v>
      </c>
      <c r="F165" s="15">
        <v>28.4</v>
      </c>
      <c r="G165" s="19">
        <v>43569</v>
      </c>
      <c r="H165" s="2" t="s">
        <v>295</v>
      </c>
      <c r="I165" s="2" t="s">
        <v>290</v>
      </c>
      <c r="J165" s="20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1"/>
      <c r="AT165" s="21"/>
      <c r="AU165" s="21"/>
      <c r="AV165" s="21"/>
      <c r="AW165" s="21"/>
      <c r="AX165" s="21"/>
      <c r="AY165" s="21"/>
    </row>
    <row r="166" spans="1:51" ht="15">
      <c r="A166" s="13" t="s">
        <v>41</v>
      </c>
      <c r="B166" s="2">
        <v>200</v>
      </c>
      <c r="C166" s="2" t="s">
        <v>279</v>
      </c>
      <c r="D166" s="2" t="s">
        <v>280</v>
      </c>
      <c r="E166" s="13" t="s">
        <v>41</v>
      </c>
      <c r="F166" s="14">
        <v>28.81</v>
      </c>
      <c r="G166" s="19">
        <v>43663</v>
      </c>
      <c r="H166" s="2" t="s">
        <v>289</v>
      </c>
      <c r="I166" s="2" t="s">
        <v>290</v>
      </c>
      <c r="J166" s="20" t="s">
        <v>372</v>
      </c>
      <c r="O166" s="2"/>
      <c r="P166" s="2"/>
      <c r="Q166" s="2"/>
      <c r="R166" s="2"/>
      <c r="S166" s="2"/>
      <c r="T166" s="2"/>
    </row>
    <row r="167" spans="1:51" ht="15">
      <c r="A167" s="13" t="s">
        <v>41</v>
      </c>
      <c r="B167" s="2">
        <v>200</v>
      </c>
      <c r="C167" s="2" t="s">
        <v>74</v>
      </c>
      <c r="D167" s="2" t="s">
        <v>95</v>
      </c>
      <c r="E167" s="13" t="s">
        <v>41</v>
      </c>
      <c r="F167" s="14">
        <v>28.96</v>
      </c>
      <c r="G167" s="19">
        <v>43607</v>
      </c>
      <c r="H167" s="2" t="s">
        <v>289</v>
      </c>
      <c r="I167" s="2" t="s">
        <v>290</v>
      </c>
      <c r="J167" s="20" t="str">
        <f t="shared" ref="J167:J173" si="9">IF(OR(L167="CR", K167="CR", M167="CR", N167="CR", O167="CR", P167="CR", Q167="CR", R167="CR", S167="CR", T167="CR",U167="CR", V167="CR", W167="CR", X167="CR", Y167="CR", Z167="CR", AA167="CR", AB167="CR", AC167="CR", AD167="CR", AE167="CR", AF167="CR", AG167="CR", AH167="CR", AI167="CR", AJ167="CR", AK167="CR", AL167="CR", AM167="CR", AN167="CR", AO167="CR", AP167="CR", AQ167="CR", AR167="CR", AS167="CR", AT167="CR", AU167="CR", AV167="CR", AW167="CR", AX167="CR", AY167="CR"), "***CLUB RECORD***", "")</f>
        <v/>
      </c>
      <c r="K167" s="21" t="str">
        <f>IF(AND(B167=100, OR(AND(E167='club records'!$B$6, F167&lt;='club records'!$C$6), AND(E167='club records'!$B$7, F167&lt;='club records'!$C$7), AND(E167='club records'!$B$8, F167&lt;='club records'!$C$8), AND(E167='club records'!$B$9, F167&lt;='club records'!$C$9), AND(E167='club records'!$B$10, F167&lt;='club records'!$C$10))),"CR"," ")</f>
        <v xml:space="preserve"> </v>
      </c>
      <c r="L167" s="21" t="str">
        <f>IF(AND(B167=200, OR(AND(E167='club records'!$B$11, F167&lt;='club records'!$C$11), AND(E167='club records'!$B$12, F167&lt;='club records'!$C$12), AND(E167='club records'!$B$13, F167&lt;='club records'!$C$13), AND(E167='club records'!$B$14, F167&lt;='club records'!$C$14), AND(E167='club records'!$B$15, F167&lt;='club records'!$C$15))),"CR"," ")</f>
        <v xml:space="preserve"> </v>
      </c>
      <c r="M167" s="21" t="str">
        <f>IF(AND(B167=300, OR(AND(E167='club records'!$B$16, F167&lt;='club records'!$C$16), AND(E167='club records'!$B$17, F167&lt;='club records'!$C$17))),"CR"," ")</f>
        <v xml:space="preserve"> </v>
      </c>
      <c r="N167" s="21" t="str">
        <f>IF(AND(B167=400, OR(AND(E167='club records'!$B$19, F167&lt;='club records'!$C$19), AND(E167='club records'!$B$20, F167&lt;='club records'!$C$20), AND(E167='club records'!$B$21, F167&lt;='club records'!$C$21))),"CR"," ")</f>
        <v xml:space="preserve"> </v>
      </c>
      <c r="O167" s="21" t="str">
        <f>IF(AND(B167=800, OR(AND(E167='club records'!$B$22, F167&lt;='club records'!$C$22), AND(E167='club records'!$B$23, F167&lt;='club records'!$C$23), AND(E167='club records'!$B$24, F167&lt;='club records'!$C$24), AND(E167='club records'!$B$25, F167&lt;='club records'!$C$25), AND(E167='club records'!$B$26, F167&lt;='club records'!$C$26))),"CR"," ")</f>
        <v xml:space="preserve"> </v>
      </c>
      <c r="P167" s="21" t="str">
        <f>IF(AND(B167=1200, AND(E167='club records'!$B$28, F167&lt;='club records'!$C$28)),"CR"," ")</f>
        <v xml:space="preserve"> </v>
      </c>
      <c r="Q167" s="21" t="str">
        <f>IF(AND(B167=1500, OR(AND(E167='club records'!$B$29, F167&lt;='club records'!$C$29), AND(E167='club records'!$B$30, F167&lt;='club records'!$C$30), AND(E167='club records'!$B$31, F167&lt;='club records'!$C$31), AND(E167='club records'!$B$32, F167&lt;='club records'!$C$32), AND(E167='club records'!$B$33, F167&lt;='club records'!$C$33))),"CR"," ")</f>
        <v xml:space="preserve"> </v>
      </c>
      <c r="R167" s="21" t="str">
        <f>IF(AND(B167="1M", AND(E167='club records'!$B$37,F167&lt;='club records'!$C$37)),"CR"," ")</f>
        <v xml:space="preserve"> </v>
      </c>
      <c r="S167" s="21" t="str">
        <f>IF(AND(B167=3000, OR(AND(E167='club records'!$B$39, F167&lt;='club records'!$C$39), AND(E167='club records'!$B$40, F167&lt;='club records'!$C$40), AND(E167='club records'!$B$41, F167&lt;='club records'!$C$41))),"CR"," ")</f>
        <v xml:space="preserve"> </v>
      </c>
      <c r="T167" s="21" t="str">
        <f>IF(AND(B167=5000, OR(AND(E167='club records'!$B$42, F167&lt;='club records'!$C$42), AND(E167='club records'!$B$43, F167&lt;='club records'!$C$43))),"CR"," ")</f>
        <v xml:space="preserve"> </v>
      </c>
      <c r="U167" s="21" t="str">
        <f>IF(AND(B167=10000, OR(AND(E167='club records'!$B$44, F167&lt;='club records'!$C$44), AND(E167='club records'!$B$45, F167&lt;='club records'!$C$45))),"CR"," ")</f>
        <v xml:space="preserve"> </v>
      </c>
      <c r="V167" s="22" t="str">
        <f>IF(AND(B167="high jump", OR(AND(E167='club records'!$F$1, F167&gt;='club records'!$G$1), AND(E167='club records'!$F$2, F167&gt;='club records'!$G$2), AND(E167='club records'!$F$3, F167&gt;='club records'!$G$3),AND(E167='club records'!$F$4, F167&gt;='club records'!$G$4), AND(E167='club records'!$F$5, F167&gt;='club records'!$G$5))), "CR", " ")</f>
        <v xml:space="preserve"> </v>
      </c>
      <c r="W167" s="22" t="str">
        <f>IF(AND(B167="long jump", OR(AND(E167='club records'!$F$6, F167&gt;='club records'!$G$6), AND(E167='club records'!$F$7, F167&gt;='club records'!$G$7), AND(E167='club records'!$F$8, F167&gt;='club records'!$G$8), AND(E167='club records'!$F$9, F167&gt;='club records'!$G$9), AND(E167='club records'!$F$10, F167&gt;='club records'!$G$10))), "CR", " ")</f>
        <v xml:space="preserve"> </v>
      </c>
      <c r="X167" s="22" t="str">
        <f>IF(AND(B167="triple jump", OR(AND(E167='club records'!$F$11, F167&gt;='club records'!$G$11), AND(E167='club records'!$F$12, F167&gt;='club records'!$G$12), AND(E167='club records'!$F$13, F167&gt;='club records'!$G$13), AND(E167='club records'!$F$14, F167&gt;='club records'!$G$14), AND(E167='club records'!$F$15, F167&gt;='club records'!$G$15))), "CR", " ")</f>
        <v xml:space="preserve"> </v>
      </c>
      <c r="Y167" s="22" t="str">
        <f>IF(AND(B167="pole vault", OR(AND(E167='club records'!$F$16, F167&gt;='club records'!$G$16), AND(E167='club records'!$F$17, F167&gt;='club records'!$G$17), AND(E167='club records'!$F$18, F167&gt;='club records'!$G$18), AND(E167='club records'!$F$19, F167&gt;='club records'!$G$19), AND(E167='club records'!$F$20, F167&gt;='club records'!$G$20))), "CR", " ")</f>
        <v xml:space="preserve"> </v>
      </c>
      <c r="Z167" s="22" t="str">
        <f>IF(AND(B167="discus 0.75", AND(E167='club records'!$F$21, F167&gt;='club records'!$G$21)), "CR", " ")</f>
        <v xml:space="preserve"> </v>
      </c>
      <c r="AA167" s="22" t="str">
        <f>IF(AND(B167="discus 1", OR(AND(E167='club records'!$F$22, F167&gt;='club records'!$G$22), AND(E167='club records'!$F$23, F167&gt;='club records'!$G$23), AND(E167='club records'!$F$24, F167&gt;='club records'!$G$24), AND(E167='club records'!$F$25, F167&gt;='club records'!$G$25))), "CR", " ")</f>
        <v xml:space="preserve"> </v>
      </c>
      <c r="AB167" s="22" t="str">
        <f>IF(AND(B167="hammer 3", OR(AND(E167='club records'!$F$26, F167&gt;='club records'!$G$26), AND(E167='club records'!$F$27, F167&gt;='club records'!$G$27), AND(E167='club records'!$F$28, F167&gt;='club records'!$G$28))), "CR", " ")</f>
        <v xml:space="preserve"> </v>
      </c>
      <c r="AC167" s="22" t="str">
        <f>IF(AND(B167="hammer 4", OR(AND(E167='club records'!$F$29, F167&gt;='club records'!$G$29), AND(E167='club records'!$F$30, F167&gt;='club records'!$G$30))), "CR", " ")</f>
        <v xml:space="preserve"> </v>
      </c>
      <c r="AD167" s="22" t="str">
        <f>IF(AND(B167="javelin 400", AND(E167='club records'!$F$31, F167&gt;='club records'!$G$31)), "CR", " ")</f>
        <v xml:space="preserve"> </v>
      </c>
      <c r="AE167" s="22" t="str">
        <f>IF(AND(B167="javelin 500", OR(AND(E167='club records'!$F$32, F167&gt;='club records'!$G$32), AND(E167='club records'!$F$33, F167&gt;='club records'!$G$33))), "CR", " ")</f>
        <v xml:space="preserve"> </v>
      </c>
      <c r="AF167" s="22" t="str">
        <f>IF(AND(B167="javelin 600", OR(AND(E167='club records'!$F$34, F167&gt;='club records'!$G$34), AND(E167='club records'!$F$35, F167&gt;='club records'!$G$35))), "CR", " ")</f>
        <v xml:space="preserve"> </v>
      </c>
      <c r="AG167" s="22" t="str">
        <f>IF(AND(B167="shot 2.72", AND(E167='club records'!$F$36, F167&gt;='club records'!$G$36)), "CR", " ")</f>
        <v xml:space="preserve"> </v>
      </c>
      <c r="AH167" s="22" t="str">
        <f>IF(AND(B167="shot 3", OR(AND(E167='club records'!$F$37, F167&gt;='club records'!$G$37), AND(E167='club records'!$F$38, F167&gt;='club records'!$G$38))), "CR", " ")</f>
        <v xml:space="preserve"> </v>
      </c>
      <c r="AI167" s="22" t="str">
        <f>IF(AND(B167="shot 4", OR(AND(E167='club records'!$F$39, F167&gt;='club records'!$G$39), AND(E167='club records'!$F$40, F167&gt;='club records'!$G$40))), "CR", " ")</f>
        <v xml:space="preserve"> </v>
      </c>
      <c r="AJ167" s="22" t="str">
        <f>IF(AND(B167="70H", AND(E167='club records'!$J$6, F167&lt;='club records'!$K$6)), "CR", " ")</f>
        <v xml:space="preserve"> </v>
      </c>
      <c r="AK167" s="22" t="str">
        <f>IF(AND(B167="75H", AND(E167='club records'!$J$7, F167&lt;='club records'!$K$7)), "CR", " ")</f>
        <v xml:space="preserve"> </v>
      </c>
      <c r="AL167" s="22" t="str">
        <f>IF(AND(B167="80H", AND(E167='club records'!$J$8, F167&lt;='club records'!$K$8)), "CR", " ")</f>
        <v xml:space="preserve"> </v>
      </c>
      <c r="AM167" s="22" t="str">
        <f>IF(AND(B167="100H", OR(AND(E167='club records'!$J$9, F167&lt;='club records'!$K$9), AND(E167='club records'!$J$10, F167&lt;='club records'!$K$10))), "CR", " ")</f>
        <v xml:space="preserve"> </v>
      </c>
      <c r="AN167" s="22" t="str">
        <f>IF(AND(B167="300H", AND(E167='club records'!$J$11, F167&lt;='club records'!$K$11)), "CR", " ")</f>
        <v xml:space="preserve"> </v>
      </c>
      <c r="AO167" s="22" t="str">
        <f>IF(AND(B167="400H", OR(AND(E167='club records'!$J$12, F167&lt;='club records'!$K$12), AND(E167='club records'!$J$13, F167&lt;='club records'!$K$13), AND(E167='club records'!$J$14, F167&lt;='club records'!$K$14))), "CR", " ")</f>
        <v xml:space="preserve"> </v>
      </c>
      <c r="AP167" s="22" t="str">
        <f>IF(AND(B167="1500SC", OR(AND(E167='club records'!$J$15, F167&lt;='club records'!$K$15), AND(E167='club records'!$J$16, F167&lt;='club records'!$K$16))), "CR", " ")</f>
        <v xml:space="preserve"> </v>
      </c>
      <c r="AQ167" s="22" t="str">
        <f>IF(AND(B167="2000SC", OR(AND(E167='club records'!$J$18, F167&lt;='club records'!$K$18), AND(E167='club records'!$J$19, F167&lt;='club records'!$K$19))), "CR", " ")</f>
        <v xml:space="preserve"> </v>
      </c>
      <c r="AR167" s="22" t="str">
        <f>IF(AND(B167="3000SC", AND(E167='club records'!$J$21, F167&lt;='club records'!$K$21)), "CR", " ")</f>
        <v xml:space="preserve"> </v>
      </c>
      <c r="AS167" s="21" t="str">
        <f>IF(AND(B167="4x100", OR(AND(E167='club records'!$N$1, F167&lt;='club records'!$O$1), AND(E167='club records'!$N$2, F167&lt;='club records'!$O$2), AND(E167='club records'!$N$3, F167&lt;='club records'!$O$3), AND(E167='club records'!$N$4, F167&lt;='club records'!$O$4), AND(E167='club records'!$N$5, F167&lt;='club records'!$O$5))), "CR", " ")</f>
        <v xml:space="preserve"> </v>
      </c>
      <c r="AT167" s="21" t="str">
        <f>IF(AND(B167="4x200", OR(AND(E167='club records'!$N$6, F167&lt;='club records'!$O$6), AND(E167='club records'!$N$7, F167&lt;='club records'!$O$7), AND(E167='club records'!$N$8, F167&lt;='club records'!$O$8), AND(E167='club records'!$N$9, F167&lt;='club records'!$O$9), AND(E167='club records'!$N$10, F167&lt;='club records'!$O$10))), "CR", " ")</f>
        <v xml:space="preserve"> </v>
      </c>
      <c r="AU167" s="21" t="str">
        <f>IF(AND(B167="4x300", OR(AND(E167='club records'!$N$11, F167&lt;='club records'!$O$11), AND(E167='club records'!$N$12, F167&lt;='club records'!$O$12))), "CR", " ")</f>
        <v xml:space="preserve"> </v>
      </c>
      <c r="AV167" s="21" t="str">
        <f>IF(AND(B167="4x400", OR(AND(E167='club records'!$N$13, F167&lt;='club records'!$O$13), AND(E167='club records'!$N$14, F167&lt;='club records'!$O$14), AND(E167='club records'!$N$15, F167&lt;='club records'!$O$15))), "CR", " ")</f>
        <v xml:space="preserve"> </v>
      </c>
      <c r="AW167" s="21" t="str">
        <f>IF(AND(B167="3x800", OR(AND(E167='club records'!$N$16, F167&lt;='club records'!$O$16), AND(E167='club records'!$N$17, F167&lt;='club records'!$O$17), AND(E167='club records'!$N$18, F167&lt;='club records'!$O$18), AND(E167='club records'!$N$19, F167&lt;='club records'!$O$19))), "CR", " ")</f>
        <v xml:space="preserve"> </v>
      </c>
      <c r="AX167" s="21" t="str">
        <f>IF(AND(B167="pentathlon", OR(AND(E167='club records'!$N$21, F167&gt;='club records'!$O$21), AND(E167='club records'!$N$22, F167&gt;='club records'!$O$22), AND(E167='club records'!$N$23, F167&gt;='club records'!$O$23), AND(E167='club records'!$N$24, F167&gt;='club records'!$O$24), AND(E167='club records'!$N$25, F167&gt;='club records'!$O$25))), "CR", " ")</f>
        <v xml:space="preserve"> </v>
      </c>
      <c r="AY167" s="21" t="str">
        <f>IF(AND(B167="heptathlon", OR(AND(E167='club records'!$N$26, F167&gt;='club records'!$O$26), AND(E167='club records'!$N$27, F167&gt;='club records'!$O$27), AND(E167='club records'!$N$28, F167&gt;='club records'!$O$28), )), "CR", " ")</f>
        <v xml:space="preserve"> </v>
      </c>
    </row>
    <row r="168" spans="1:51" ht="15">
      <c r="A168" s="13" t="s">
        <v>41</v>
      </c>
      <c r="B168" s="2">
        <v>200</v>
      </c>
      <c r="C168" s="2" t="s">
        <v>98</v>
      </c>
      <c r="D168" s="2" t="s">
        <v>67</v>
      </c>
      <c r="E168" s="13" t="s">
        <v>41</v>
      </c>
      <c r="F168" s="14">
        <v>29.24</v>
      </c>
      <c r="G168" s="19">
        <v>43569</v>
      </c>
      <c r="H168" s="2" t="s">
        <v>291</v>
      </c>
      <c r="I168" s="2" t="s">
        <v>292</v>
      </c>
      <c r="J168" s="20" t="str">
        <f t="shared" si="9"/>
        <v/>
      </c>
      <c r="K168" s="21" t="str">
        <f>IF(AND(B168=100, OR(AND(E168='club records'!$B$6, F168&lt;='club records'!$C$6), AND(E168='club records'!$B$7, F168&lt;='club records'!$C$7), AND(E168='club records'!$B$8, F168&lt;='club records'!$C$8), AND(E168='club records'!$B$9, F168&lt;='club records'!$C$9), AND(E168='club records'!$B$10, F168&lt;='club records'!$C$10))),"CR"," ")</f>
        <v xml:space="preserve"> </v>
      </c>
      <c r="L168" s="21" t="str">
        <f>IF(AND(B168=200, OR(AND(E168='club records'!$B$11, F168&lt;='club records'!$C$11), AND(E168='club records'!$B$12, F168&lt;='club records'!$C$12), AND(E168='club records'!$B$13, F168&lt;='club records'!$C$13), AND(E168='club records'!$B$14, F168&lt;='club records'!$C$14), AND(E168='club records'!$B$15, F168&lt;='club records'!$C$15))),"CR"," ")</f>
        <v xml:space="preserve"> </v>
      </c>
      <c r="M168" s="21" t="str">
        <f>IF(AND(B168=300, OR(AND(E168='club records'!$B$16, F168&lt;='club records'!$C$16), AND(E168='club records'!$B$17, F168&lt;='club records'!$C$17))),"CR"," ")</f>
        <v xml:space="preserve"> </v>
      </c>
      <c r="N168" s="21" t="str">
        <f>IF(AND(B168=400, OR(AND(E168='club records'!$B$19, F168&lt;='club records'!$C$19), AND(E168='club records'!$B$20, F168&lt;='club records'!$C$20), AND(E168='club records'!$B$21, F168&lt;='club records'!$C$21))),"CR"," ")</f>
        <v xml:space="preserve"> </v>
      </c>
      <c r="O168" s="21" t="str">
        <f>IF(AND(B168=800, OR(AND(E168='club records'!$B$22, F168&lt;='club records'!$C$22), AND(E168='club records'!$B$23, F168&lt;='club records'!$C$23), AND(E168='club records'!$B$24, F168&lt;='club records'!$C$24), AND(E168='club records'!$B$25, F168&lt;='club records'!$C$25), AND(E168='club records'!$B$26, F168&lt;='club records'!$C$26))),"CR"," ")</f>
        <v xml:space="preserve"> </v>
      </c>
      <c r="P168" s="21" t="str">
        <f>IF(AND(B168=1200, AND(E168='club records'!$B$28, F168&lt;='club records'!$C$28)),"CR"," ")</f>
        <v xml:space="preserve"> </v>
      </c>
      <c r="Q168" s="21" t="str">
        <f>IF(AND(B168=1500, OR(AND(E168='club records'!$B$29, F168&lt;='club records'!$C$29), AND(E168='club records'!$B$30, F168&lt;='club records'!$C$30), AND(E168='club records'!$B$31, F168&lt;='club records'!$C$31), AND(E168='club records'!$B$32, F168&lt;='club records'!$C$32), AND(E168='club records'!$B$33, F168&lt;='club records'!$C$33))),"CR"," ")</f>
        <v xml:space="preserve"> </v>
      </c>
      <c r="R168" s="21" t="str">
        <f>IF(AND(B168="1M", AND(E168='club records'!$B$37,F168&lt;='club records'!$C$37)),"CR"," ")</f>
        <v xml:space="preserve"> </v>
      </c>
      <c r="S168" s="21" t="str">
        <f>IF(AND(B168=3000, OR(AND(E168='club records'!$B$39, F168&lt;='club records'!$C$39), AND(E168='club records'!$B$40, F168&lt;='club records'!$C$40), AND(E168='club records'!$B$41, F168&lt;='club records'!$C$41))),"CR"," ")</f>
        <v xml:space="preserve"> </v>
      </c>
      <c r="T168" s="21" t="str">
        <f>IF(AND(B168=5000, OR(AND(E168='club records'!$B$42, F168&lt;='club records'!$C$42), AND(E168='club records'!$B$43, F168&lt;='club records'!$C$43))),"CR"," ")</f>
        <v xml:space="preserve"> </v>
      </c>
      <c r="U168" s="21" t="str">
        <f>IF(AND(B168=10000, OR(AND(E168='club records'!$B$44, F168&lt;='club records'!$C$44), AND(E168='club records'!$B$45, F168&lt;='club records'!$C$45))),"CR"," ")</f>
        <v xml:space="preserve"> </v>
      </c>
      <c r="V168" s="22" t="str">
        <f>IF(AND(B168="high jump", OR(AND(E168='club records'!$F$1, F168&gt;='club records'!$G$1), AND(E168='club records'!$F$2, F168&gt;='club records'!$G$2), AND(E168='club records'!$F$3, F168&gt;='club records'!$G$3),AND(E168='club records'!$F$4, F168&gt;='club records'!$G$4), AND(E168='club records'!$F$5, F168&gt;='club records'!$G$5))), "CR", " ")</f>
        <v xml:space="preserve"> </v>
      </c>
      <c r="W168" s="22" t="str">
        <f>IF(AND(B168="long jump", OR(AND(E168='club records'!$F$6, F168&gt;='club records'!$G$6), AND(E168='club records'!$F$7, F168&gt;='club records'!$G$7), AND(E168='club records'!$F$8, F168&gt;='club records'!$G$8), AND(E168='club records'!$F$9, F168&gt;='club records'!$G$9), AND(E168='club records'!$F$10, F168&gt;='club records'!$G$10))), "CR", " ")</f>
        <v xml:space="preserve"> </v>
      </c>
      <c r="X168" s="22" t="str">
        <f>IF(AND(B168="triple jump", OR(AND(E168='club records'!$F$11, F168&gt;='club records'!$G$11), AND(E168='club records'!$F$12, F168&gt;='club records'!$G$12), AND(E168='club records'!$F$13, F168&gt;='club records'!$G$13), AND(E168='club records'!$F$14, F168&gt;='club records'!$G$14), AND(E168='club records'!$F$15, F168&gt;='club records'!$G$15))), "CR", " ")</f>
        <v xml:space="preserve"> </v>
      </c>
      <c r="Y168" s="22" t="str">
        <f>IF(AND(B168="pole vault", OR(AND(E168='club records'!$F$16, F168&gt;='club records'!$G$16), AND(E168='club records'!$F$17, F168&gt;='club records'!$G$17), AND(E168='club records'!$F$18, F168&gt;='club records'!$G$18), AND(E168='club records'!$F$19, F168&gt;='club records'!$G$19), AND(E168='club records'!$F$20, F168&gt;='club records'!$G$20))), "CR", " ")</f>
        <v xml:space="preserve"> </v>
      </c>
      <c r="Z168" s="22" t="str">
        <f>IF(AND(B168="discus 0.75", AND(E168='club records'!$F$21, F168&gt;='club records'!$G$21)), "CR", " ")</f>
        <v xml:space="preserve"> </v>
      </c>
      <c r="AA168" s="22" t="str">
        <f>IF(AND(B168="discus 1", OR(AND(E168='club records'!$F$22, F168&gt;='club records'!$G$22), AND(E168='club records'!$F$23, F168&gt;='club records'!$G$23), AND(E168='club records'!$F$24, F168&gt;='club records'!$G$24), AND(E168='club records'!$F$25, F168&gt;='club records'!$G$25))), "CR", " ")</f>
        <v xml:space="preserve"> </v>
      </c>
      <c r="AB168" s="22" t="str">
        <f>IF(AND(B168="hammer 3", OR(AND(E168='club records'!$F$26, F168&gt;='club records'!$G$26), AND(E168='club records'!$F$27, F168&gt;='club records'!$G$27), AND(E168='club records'!$F$28, F168&gt;='club records'!$G$28))), "CR", " ")</f>
        <v xml:space="preserve"> </v>
      </c>
      <c r="AC168" s="22" t="str">
        <f>IF(AND(B168="hammer 4", OR(AND(E168='club records'!$F$29, F168&gt;='club records'!$G$29), AND(E168='club records'!$F$30, F168&gt;='club records'!$G$30))), "CR", " ")</f>
        <v xml:space="preserve"> </v>
      </c>
      <c r="AD168" s="22" t="str">
        <f>IF(AND(B168="javelin 400", AND(E168='club records'!$F$31, F168&gt;='club records'!$G$31)), "CR", " ")</f>
        <v xml:space="preserve"> </v>
      </c>
      <c r="AE168" s="22" t="str">
        <f>IF(AND(B168="javelin 500", OR(AND(E168='club records'!$F$32, F168&gt;='club records'!$G$32), AND(E168='club records'!$F$33, F168&gt;='club records'!$G$33))), "CR", " ")</f>
        <v xml:space="preserve"> </v>
      </c>
      <c r="AF168" s="22" t="str">
        <f>IF(AND(B168="javelin 600", OR(AND(E168='club records'!$F$34, F168&gt;='club records'!$G$34), AND(E168='club records'!$F$35, F168&gt;='club records'!$G$35))), "CR", " ")</f>
        <v xml:space="preserve"> </v>
      </c>
      <c r="AG168" s="22" t="str">
        <f>IF(AND(B168="shot 2.72", AND(E168='club records'!$F$36, F168&gt;='club records'!$G$36)), "CR", " ")</f>
        <v xml:space="preserve"> </v>
      </c>
      <c r="AH168" s="22" t="str">
        <f>IF(AND(B168="shot 3", OR(AND(E168='club records'!$F$37, F168&gt;='club records'!$G$37), AND(E168='club records'!$F$38, F168&gt;='club records'!$G$38))), "CR", " ")</f>
        <v xml:space="preserve"> </v>
      </c>
      <c r="AI168" s="22" t="str">
        <f>IF(AND(B168="shot 4", OR(AND(E168='club records'!$F$39, F168&gt;='club records'!$G$39), AND(E168='club records'!$F$40, F168&gt;='club records'!$G$40))), "CR", " ")</f>
        <v xml:space="preserve"> </v>
      </c>
      <c r="AJ168" s="22" t="str">
        <f>IF(AND(B168="70H", AND(E168='club records'!$J$6, F168&lt;='club records'!$K$6)), "CR", " ")</f>
        <v xml:space="preserve"> </v>
      </c>
      <c r="AK168" s="22" t="str">
        <f>IF(AND(B168="75H", AND(E168='club records'!$J$7, F168&lt;='club records'!$K$7)), "CR", " ")</f>
        <v xml:space="preserve"> </v>
      </c>
      <c r="AL168" s="22" t="str">
        <f>IF(AND(B168="80H", AND(E168='club records'!$J$8, F168&lt;='club records'!$K$8)), "CR", " ")</f>
        <v xml:space="preserve"> </v>
      </c>
      <c r="AM168" s="22" t="str">
        <f>IF(AND(B168="100H", OR(AND(E168='club records'!$J$9, F168&lt;='club records'!$K$9), AND(E168='club records'!$J$10, F168&lt;='club records'!$K$10))), "CR", " ")</f>
        <v xml:space="preserve"> </v>
      </c>
      <c r="AN168" s="22" t="str">
        <f>IF(AND(B168="300H", AND(E168='club records'!$J$11, F168&lt;='club records'!$K$11)), "CR", " ")</f>
        <v xml:space="preserve"> </v>
      </c>
      <c r="AO168" s="22" t="str">
        <f>IF(AND(B168="400H", OR(AND(E168='club records'!$J$12, F168&lt;='club records'!$K$12), AND(E168='club records'!$J$13, F168&lt;='club records'!$K$13), AND(E168='club records'!$J$14, F168&lt;='club records'!$K$14))), "CR", " ")</f>
        <v xml:space="preserve"> </v>
      </c>
      <c r="AP168" s="22" t="str">
        <f>IF(AND(B168="1500SC", OR(AND(E168='club records'!$J$15, F168&lt;='club records'!$K$15), AND(E168='club records'!$J$16, F168&lt;='club records'!$K$16))), "CR", " ")</f>
        <v xml:space="preserve"> </v>
      </c>
      <c r="AQ168" s="22" t="str">
        <f>IF(AND(B168="2000SC", OR(AND(E168='club records'!$J$18, F168&lt;='club records'!$K$18), AND(E168='club records'!$J$19, F168&lt;='club records'!$K$19))), "CR", " ")</f>
        <v xml:space="preserve"> </v>
      </c>
      <c r="AR168" s="22" t="str">
        <f>IF(AND(B168="3000SC", AND(E168='club records'!$J$21, F168&lt;='club records'!$K$21)), "CR", " ")</f>
        <v xml:space="preserve"> </v>
      </c>
      <c r="AS168" s="21" t="str">
        <f>IF(AND(B168="4x100", OR(AND(E168='club records'!$N$1, F168&lt;='club records'!$O$1), AND(E168='club records'!$N$2, F168&lt;='club records'!$O$2), AND(E168='club records'!$N$3, F168&lt;='club records'!$O$3), AND(E168='club records'!$N$4, F168&lt;='club records'!$O$4), AND(E168='club records'!$N$5, F168&lt;='club records'!$O$5))), "CR", " ")</f>
        <v xml:space="preserve"> </v>
      </c>
      <c r="AT168" s="21" t="str">
        <f>IF(AND(B168="4x200", OR(AND(E168='club records'!$N$6, F168&lt;='club records'!$O$6), AND(E168='club records'!$N$7, F168&lt;='club records'!$O$7), AND(E168='club records'!$N$8, F168&lt;='club records'!$O$8), AND(E168='club records'!$N$9, F168&lt;='club records'!$O$9), AND(E168='club records'!$N$10, F168&lt;='club records'!$O$10))), "CR", " ")</f>
        <v xml:space="preserve"> </v>
      </c>
      <c r="AU168" s="21" t="str">
        <f>IF(AND(B168="4x300", OR(AND(E168='club records'!$N$11, F168&lt;='club records'!$O$11), AND(E168='club records'!$N$12, F168&lt;='club records'!$O$12))), "CR", " ")</f>
        <v xml:space="preserve"> </v>
      </c>
      <c r="AV168" s="21" t="str">
        <f>IF(AND(B168="4x400", OR(AND(E168='club records'!$N$13, F168&lt;='club records'!$O$13), AND(E168='club records'!$N$14, F168&lt;='club records'!$O$14), AND(E168='club records'!$N$15, F168&lt;='club records'!$O$15))), "CR", " ")</f>
        <v xml:space="preserve"> </v>
      </c>
      <c r="AW168" s="21" t="str">
        <f>IF(AND(B168="3x800", OR(AND(E168='club records'!$N$16, F168&lt;='club records'!$O$16), AND(E168='club records'!$N$17, F168&lt;='club records'!$O$17), AND(E168='club records'!$N$18, F168&lt;='club records'!$O$18), AND(E168='club records'!$N$19, F168&lt;='club records'!$O$19))), "CR", " ")</f>
        <v xml:space="preserve"> </v>
      </c>
      <c r="AX168" s="21" t="str">
        <f>IF(AND(B168="pentathlon", OR(AND(E168='club records'!$N$21, F168&gt;='club records'!$O$21), AND(E168='club records'!$N$22, F168&gt;='club records'!$O$22), AND(E168='club records'!$N$23, F168&gt;='club records'!$O$23), AND(E168='club records'!$N$24, F168&gt;='club records'!$O$24), AND(E168='club records'!$N$25, F168&gt;='club records'!$O$25))), "CR", " ")</f>
        <v xml:space="preserve"> </v>
      </c>
      <c r="AY168" s="21" t="str">
        <f>IF(AND(B168="heptathlon", OR(AND(E168='club records'!$N$26, F168&gt;='club records'!$O$26), AND(E168='club records'!$N$27, F168&gt;='club records'!$O$27), AND(E168='club records'!$N$28, F168&gt;='club records'!$O$28), )), "CR", " ")</f>
        <v xml:space="preserve"> </v>
      </c>
    </row>
    <row r="169" spans="1:51" ht="15">
      <c r="A169" s="13" t="s">
        <v>41</v>
      </c>
      <c r="B169" s="2">
        <v>200</v>
      </c>
      <c r="C169" s="2" t="s">
        <v>108</v>
      </c>
      <c r="D169" s="2" t="s">
        <v>109</v>
      </c>
      <c r="E169" s="13" t="s">
        <v>41</v>
      </c>
      <c r="F169" s="14">
        <v>29.28</v>
      </c>
      <c r="G169" s="19">
        <v>43667</v>
      </c>
      <c r="H169" s="2" t="s">
        <v>297</v>
      </c>
      <c r="I169" s="2" t="s">
        <v>446</v>
      </c>
      <c r="J169" s="20" t="str">
        <f t="shared" si="9"/>
        <v/>
      </c>
      <c r="K169" s="21" t="str">
        <f>IF(AND(B169=100, OR(AND(E169='club records'!$B$6, F169&lt;='club records'!$C$6), AND(E169='club records'!$B$7, F169&lt;='club records'!$C$7), AND(E169='club records'!$B$8, F169&lt;='club records'!$C$8), AND(E169='club records'!$B$9, F169&lt;='club records'!$C$9), AND(E169='club records'!$B$10, F169&lt;='club records'!$C$10))),"CR"," ")</f>
        <v xml:space="preserve"> </v>
      </c>
      <c r="L169" s="21" t="str">
        <f>IF(AND(B169=200, OR(AND(E169='club records'!$B$11, F169&lt;='club records'!$C$11), AND(E169='club records'!$B$12, F169&lt;='club records'!$C$12), AND(E169='club records'!$B$13, F169&lt;='club records'!$C$13), AND(E169='club records'!$B$14, F169&lt;='club records'!$C$14), AND(E169='club records'!$B$15, F169&lt;='club records'!$C$15))),"CR"," ")</f>
        <v xml:space="preserve"> </v>
      </c>
      <c r="M169" s="21" t="str">
        <f>IF(AND(B169=300, OR(AND(E169='club records'!$B$16, F169&lt;='club records'!$C$16), AND(E169='club records'!$B$17, F169&lt;='club records'!$C$17))),"CR"," ")</f>
        <v xml:space="preserve"> </v>
      </c>
      <c r="N169" s="21" t="str">
        <f>IF(AND(B169=400, OR(AND(E169='club records'!$B$19, F169&lt;='club records'!$C$19), AND(E169='club records'!$B$20, F169&lt;='club records'!$C$20), AND(E169='club records'!$B$21, F169&lt;='club records'!$C$21))),"CR"," ")</f>
        <v xml:space="preserve"> </v>
      </c>
      <c r="O169" s="21" t="str">
        <f>IF(AND(B169=800, OR(AND(E169='club records'!$B$22, F169&lt;='club records'!$C$22), AND(E169='club records'!$B$23, F169&lt;='club records'!$C$23), AND(E169='club records'!$B$24, F169&lt;='club records'!$C$24), AND(E169='club records'!$B$25, F169&lt;='club records'!$C$25), AND(E169='club records'!$B$26, F169&lt;='club records'!$C$26))),"CR"," ")</f>
        <v xml:space="preserve"> </v>
      </c>
      <c r="P169" s="21" t="str">
        <f>IF(AND(B169=1200, AND(E169='club records'!$B$28, F169&lt;='club records'!$C$28)),"CR"," ")</f>
        <v xml:space="preserve"> </v>
      </c>
      <c r="Q169" s="21" t="str">
        <f>IF(AND(B169=1500, OR(AND(E169='club records'!$B$29, F169&lt;='club records'!$C$29), AND(E169='club records'!$B$30, F169&lt;='club records'!$C$30), AND(E169='club records'!$B$31, F169&lt;='club records'!$C$31), AND(E169='club records'!$B$32, F169&lt;='club records'!$C$32), AND(E169='club records'!$B$33, F169&lt;='club records'!$C$33))),"CR"," ")</f>
        <v xml:space="preserve"> </v>
      </c>
      <c r="R169" s="21" t="str">
        <f>IF(AND(B169="1M", AND(E169='club records'!$B$37,F169&lt;='club records'!$C$37)),"CR"," ")</f>
        <v xml:space="preserve"> </v>
      </c>
      <c r="S169" s="21" t="str">
        <f>IF(AND(B169=3000, OR(AND(E169='club records'!$B$39, F169&lt;='club records'!$C$39), AND(E169='club records'!$B$40, F169&lt;='club records'!$C$40), AND(E169='club records'!$B$41, F169&lt;='club records'!$C$41))),"CR"," ")</f>
        <v xml:space="preserve"> </v>
      </c>
      <c r="T169" s="21" t="str">
        <f>IF(AND(B169=5000, OR(AND(E169='club records'!$B$42, F169&lt;='club records'!$C$42), AND(E169='club records'!$B$43, F169&lt;='club records'!$C$43))),"CR"," ")</f>
        <v xml:space="preserve"> </v>
      </c>
      <c r="U169" s="21" t="str">
        <f>IF(AND(B169=10000, OR(AND(E169='club records'!$B$44, F169&lt;='club records'!$C$44), AND(E169='club records'!$B$45, F169&lt;='club records'!$C$45))),"CR"," ")</f>
        <v xml:space="preserve"> </v>
      </c>
      <c r="V169" s="22" t="str">
        <f>IF(AND(B169="high jump", OR(AND(E169='club records'!$F$1, F169&gt;='club records'!$G$1), AND(E169='club records'!$F$2, F169&gt;='club records'!$G$2), AND(E169='club records'!$F$3, F169&gt;='club records'!$G$3),AND(E169='club records'!$F$4, F169&gt;='club records'!$G$4), AND(E169='club records'!$F$5, F169&gt;='club records'!$G$5))), "CR", " ")</f>
        <v xml:space="preserve"> </v>
      </c>
      <c r="W169" s="22" t="str">
        <f>IF(AND(B169="long jump", OR(AND(E169='club records'!$F$6, F169&gt;='club records'!$G$6), AND(E169='club records'!$F$7, F169&gt;='club records'!$G$7), AND(E169='club records'!$F$8, F169&gt;='club records'!$G$8), AND(E169='club records'!$F$9, F169&gt;='club records'!$G$9), AND(E169='club records'!$F$10, F169&gt;='club records'!$G$10))), "CR", " ")</f>
        <v xml:space="preserve"> </v>
      </c>
      <c r="X169" s="22" t="str">
        <f>IF(AND(B169="triple jump", OR(AND(E169='club records'!$F$11, F169&gt;='club records'!$G$11), AND(E169='club records'!$F$12, F169&gt;='club records'!$G$12), AND(E169='club records'!$F$13, F169&gt;='club records'!$G$13), AND(E169='club records'!$F$14, F169&gt;='club records'!$G$14), AND(E169='club records'!$F$15, F169&gt;='club records'!$G$15))), "CR", " ")</f>
        <v xml:space="preserve"> </v>
      </c>
      <c r="Y169" s="22" t="str">
        <f>IF(AND(B169="pole vault", OR(AND(E169='club records'!$F$16, F169&gt;='club records'!$G$16), AND(E169='club records'!$F$17, F169&gt;='club records'!$G$17), AND(E169='club records'!$F$18, F169&gt;='club records'!$G$18), AND(E169='club records'!$F$19, F169&gt;='club records'!$G$19), AND(E169='club records'!$F$20, F169&gt;='club records'!$G$20))), "CR", " ")</f>
        <v xml:space="preserve"> </v>
      </c>
      <c r="Z169" s="22" t="str">
        <f>IF(AND(B169="discus 0.75", AND(E169='club records'!$F$21, F169&gt;='club records'!$G$21)), "CR", " ")</f>
        <v xml:space="preserve"> </v>
      </c>
      <c r="AA169" s="22" t="str">
        <f>IF(AND(B169="discus 1", OR(AND(E169='club records'!$F$22, F169&gt;='club records'!$G$22), AND(E169='club records'!$F$23, F169&gt;='club records'!$G$23), AND(E169='club records'!$F$24, F169&gt;='club records'!$G$24), AND(E169='club records'!$F$25, F169&gt;='club records'!$G$25))), "CR", " ")</f>
        <v xml:space="preserve"> </v>
      </c>
      <c r="AB169" s="22" t="str">
        <f>IF(AND(B169="hammer 3", OR(AND(E169='club records'!$F$26, F169&gt;='club records'!$G$26), AND(E169='club records'!$F$27, F169&gt;='club records'!$G$27), AND(E169='club records'!$F$28, F169&gt;='club records'!$G$28))), "CR", " ")</f>
        <v xml:space="preserve"> </v>
      </c>
      <c r="AC169" s="22" t="str">
        <f>IF(AND(B169="hammer 4", OR(AND(E169='club records'!$F$29, F169&gt;='club records'!$G$29), AND(E169='club records'!$F$30, F169&gt;='club records'!$G$30))), "CR", " ")</f>
        <v xml:space="preserve"> </v>
      </c>
      <c r="AD169" s="22" t="str">
        <f>IF(AND(B169="javelin 400", AND(E169='club records'!$F$31, F169&gt;='club records'!$G$31)), "CR", " ")</f>
        <v xml:space="preserve"> </v>
      </c>
      <c r="AE169" s="22" t="str">
        <f>IF(AND(B169="javelin 500", OR(AND(E169='club records'!$F$32, F169&gt;='club records'!$G$32), AND(E169='club records'!$F$33, F169&gt;='club records'!$G$33))), "CR", " ")</f>
        <v xml:space="preserve"> </v>
      </c>
      <c r="AF169" s="22" t="str">
        <f>IF(AND(B169="javelin 600", OR(AND(E169='club records'!$F$34, F169&gt;='club records'!$G$34), AND(E169='club records'!$F$35, F169&gt;='club records'!$G$35))), "CR", " ")</f>
        <v xml:space="preserve"> </v>
      </c>
      <c r="AG169" s="22" t="str">
        <f>IF(AND(B169="shot 2.72", AND(E169='club records'!$F$36, F169&gt;='club records'!$G$36)), "CR", " ")</f>
        <v xml:space="preserve"> </v>
      </c>
      <c r="AH169" s="22" t="str">
        <f>IF(AND(B169="shot 3", OR(AND(E169='club records'!$F$37, F169&gt;='club records'!$G$37), AND(E169='club records'!$F$38, F169&gt;='club records'!$G$38))), "CR", " ")</f>
        <v xml:space="preserve"> </v>
      </c>
      <c r="AI169" s="22" t="str">
        <f>IF(AND(B169="shot 4", OR(AND(E169='club records'!$F$39, F169&gt;='club records'!$G$39), AND(E169='club records'!$F$40, F169&gt;='club records'!$G$40))), "CR", " ")</f>
        <v xml:space="preserve"> </v>
      </c>
      <c r="AJ169" s="22" t="str">
        <f>IF(AND(B169="70H", AND(E169='club records'!$J$6, F169&lt;='club records'!$K$6)), "CR", " ")</f>
        <v xml:space="preserve"> </v>
      </c>
      <c r="AK169" s="22" t="str">
        <f>IF(AND(B169="75H", AND(E169='club records'!$J$7, F169&lt;='club records'!$K$7)), "CR", " ")</f>
        <v xml:space="preserve"> </v>
      </c>
      <c r="AL169" s="22" t="str">
        <f>IF(AND(B169="80H", AND(E169='club records'!$J$8, F169&lt;='club records'!$K$8)), "CR", " ")</f>
        <v xml:space="preserve"> </v>
      </c>
      <c r="AM169" s="22" t="str">
        <f>IF(AND(B169="100H", OR(AND(E169='club records'!$J$9, F169&lt;='club records'!$K$9), AND(E169='club records'!$J$10, F169&lt;='club records'!$K$10))), "CR", " ")</f>
        <v xml:space="preserve"> </v>
      </c>
      <c r="AN169" s="22" t="str">
        <f>IF(AND(B169="300H", AND(E169='club records'!$J$11, F169&lt;='club records'!$K$11)), "CR", " ")</f>
        <v xml:space="preserve"> </v>
      </c>
      <c r="AO169" s="22" t="str">
        <f>IF(AND(B169="400H", OR(AND(E169='club records'!$J$12, F169&lt;='club records'!$K$12), AND(E169='club records'!$J$13, F169&lt;='club records'!$K$13), AND(E169='club records'!$J$14, F169&lt;='club records'!$K$14))), "CR", " ")</f>
        <v xml:space="preserve"> </v>
      </c>
      <c r="AP169" s="22" t="str">
        <f>IF(AND(B169="1500SC", OR(AND(E169='club records'!$J$15, F169&lt;='club records'!$K$15), AND(E169='club records'!$J$16, F169&lt;='club records'!$K$16))), "CR", " ")</f>
        <v xml:space="preserve"> </v>
      </c>
      <c r="AQ169" s="22" t="str">
        <f>IF(AND(B169="2000SC", OR(AND(E169='club records'!$J$18, F169&lt;='club records'!$K$18), AND(E169='club records'!$J$19, F169&lt;='club records'!$K$19))), "CR", " ")</f>
        <v xml:space="preserve"> </v>
      </c>
      <c r="AR169" s="22" t="str">
        <f>IF(AND(B169="3000SC", AND(E169='club records'!$J$21, F169&lt;='club records'!$K$21)), "CR", " ")</f>
        <v xml:space="preserve"> </v>
      </c>
      <c r="AS169" s="21" t="str">
        <f>IF(AND(B169="4x100", OR(AND(E169='club records'!$N$1, F169&lt;='club records'!$O$1), AND(E169='club records'!$N$2, F169&lt;='club records'!$O$2), AND(E169='club records'!$N$3, F169&lt;='club records'!$O$3), AND(E169='club records'!$N$4, F169&lt;='club records'!$O$4), AND(E169='club records'!$N$5, F169&lt;='club records'!$O$5))), "CR", " ")</f>
        <v xml:space="preserve"> </v>
      </c>
      <c r="AT169" s="21" t="str">
        <f>IF(AND(B169="4x200", OR(AND(E169='club records'!$N$6, F169&lt;='club records'!$O$6), AND(E169='club records'!$N$7, F169&lt;='club records'!$O$7), AND(E169='club records'!$N$8, F169&lt;='club records'!$O$8), AND(E169='club records'!$N$9, F169&lt;='club records'!$O$9), AND(E169='club records'!$N$10, F169&lt;='club records'!$O$10))), "CR", " ")</f>
        <v xml:space="preserve"> </v>
      </c>
      <c r="AU169" s="21" t="str">
        <f>IF(AND(B169="4x300", OR(AND(E169='club records'!$N$11, F169&lt;='club records'!$O$11), AND(E169='club records'!$N$12, F169&lt;='club records'!$O$12))), "CR", " ")</f>
        <v xml:space="preserve"> </v>
      </c>
      <c r="AV169" s="21" t="str">
        <f>IF(AND(B169="4x400", OR(AND(E169='club records'!$N$13, F169&lt;='club records'!$O$13), AND(E169='club records'!$N$14, F169&lt;='club records'!$O$14), AND(E169='club records'!$N$15, F169&lt;='club records'!$O$15))), "CR", " ")</f>
        <v xml:space="preserve"> </v>
      </c>
      <c r="AW169" s="21" t="str">
        <f>IF(AND(B169="3x800", OR(AND(E169='club records'!$N$16, F169&lt;='club records'!$O$16), AND(E169='club records'!$N$17, F169&lt;='club records'!$O$17), AND(E169='club records'!$N$18, F169&lt;='club records'!$O$18), AND(E169='club records'!$N$19, F169&lt;='club records'!$O$19))), "CR", " ")</f>
        <v xml:space="preserve"> </v>
      </c>
      <c r="AX169" s="21" t="str">
        <f>IF(AND(B169="pentathlon", OR(AND(E169='club records'!$N$21, F169&gt;='club records'!$O$21), AND(E169='club records'!$N$22, F169&gt;='club records'!$O$22), AND(E169='club records'!$N$23, F169&gt;='club records'!$O$23), AND(E169='club records'!$N$24, F169&gt;='club records'!$O$24), AND(E169='club records'!$N$25, F169&gt;='club records'!$O$25))), "CR", " ")</f>
        <v xml:space="preserve"> </v>
      </c>
      <c r="AY169" s="21" t="str">
        <f>IF(AND(B169="heptathlon", OR(AND(E169='club records'!$N$26, F169&gt;='club records'!$O$26), AND(E169='club records'!$N$27, F169&gt;='club records'!$O$27), AND(E169='club records'!$N$28, F169&gt;='club records'!$O$28), )), "CR", " ")</f>
        <v xml:space="preserve"> </v>
      </c>
    </row>
    <row r="170" spans="1:51" ht="15">
      <c r="A170" s="13" t="s">
        <v>41</v>
      </c>
      <c r="B170" s="2">
        <v>200</v>
      </c>
      <c r="C170" s="2" t="s">
        <v>28</v>
      </c>
      <c r="D170" s="2" t="s">
        <v>113</v>
      </c>
      <c r="E170" s="13" t="s">
        <v>41</v>
      </c>
      <c r="F170" s="14">
        <v>30.69</v>
      </c>
      <c r="G170" s="19">
        <v>39903</v>
      </c>
      <c r="H170" s="2" t="s">
        <v>252</v>
      </c>
      <c r="I170" s="2" t="s">
        <v>253</v>
      </c>
      <c r="J170" s="20" t="str">
        <f t="shared" si="9"/>
        <v/>
      </c>
      <c r="K170" s="21" t="str">
        <f>IF(AND(B170=100, OR(AND(E170='club records'!$B$6, F170&lt;='club records'!$C$6), AND(E170='club records'!$B$7, F170&lt;='club records'!$C$7), AND(E170='club records'!$B$8, F170&lt;='club records'!$C$8), AND(E170='club records'!$B$9, F170&lt;='club records'!$C$9), AND(E170='club records'!$B$10, F170&lt;='club records'!$C$10))),"CR"," ")</f>
        <v xml:space="preserve"> </v>
      </c>
      <c r="L170" s="21" t="str">
        <f>IF(AND(B170=200, OR(AND(E170='club records'!$B$11, F170&lt;='club records'!$C$11), AND(E170='club records'!$B$12, F170&lt;='club records'!$C$12), AND(E170='club records'!$B$13, F170&lt;='club records'!$C$13), AND(E170='club records'!$B$14, F170&lt;='club records'!$C$14), AND(E170='club records'!$B$15, F170&lt;='club records'!$C$15))),"CR"," ")</f>
        <v xml:space="preserve"> </v>
      </c>
      <c r="M170" s="21" t="str">
        <f>IF(AND(B170=300, OR(AND(E170='club records'!$B$16, F170&lt;='club records'!$C$16), AND(E170='club records'!$B$17, F170&lt;='club records'!$C$17))),"CR"," ")</f>
        <v xml:space="preserve"> </v>
      </c>
      <c r="N170" s="21" t="str">
        <f>IF(AND(B170=400, OR(AND(E170='club records'!$B$19, F170&lt;='club records'!$C$19), AND(E170='club records'!$B$20, F170&lt;='club records'!$C$20), AND(E170='club records'!$B$21, F170&lt;='club records'!$C$21))),"CR"," ")</f>
        <v xml:space="preserve"> </v>
      </c>
      <c r="O170" s="21" t="str">
        <f>IF(AND(B170=800, OR(AND(E170='club records'!$B$22, F170&lt;='club records'!$C$22), AND(E170='club records'!$B$23, F170&lt;='club records'!$C$23), AND(E170='club records'!$B$24, F170&lt;='club records'!$C$24), AND(E170='club records'!$B$25, F170&lt;='club records'!$C$25), AND(E170='club records'!$B$26, F170&lt;='club records'!$C$26))),"CR"," ")</f>
        <v xml:space="preserve"> </v>
      </c>
      <c r="P170" s="21" t="str">
        <f>IF(AND(B170=1200, AND(E170='club records'!$B$28, F170&lt;='club records'!$C$28)),"CR"," ")</f>
        <v xml:space="preserve"> </v>
      </c>
      <c r="Q170" s="21" t="str">
        <f>IF(AND(B170=1500, OR(AND(E170='club records'!$B$29, F170&lt;='club records'!$C$29), AND(E170='club records'!$B$30, F170&lt;='club records'!$C$30), AND(E170='club records'!$B$31, F170&lt;='club records'!$C$31), AND(E170='club records'!$B$32, F170&lt;='club records'!$C$32), AND(E170='club records'!$B$33, F170&lt;='club records'!$C$33))),"CR"," ")</f>
        <v xml:space="preserve"> </v>
      </c>
      <c r="R170" s="21" t="str">
        <f>IF(AND(B170="1M", AND(E170='club records'!$B$37,F170&lt;='club records'!$C$37)),"CR"," ")</f>
        <v xml:space="preserve"> </v>
      </c>
      <c r="S170" s="21" t="str">
        <f>IF(AND(B170=3000, OR(AND(E170='club records'!$B$39, F170&lt;='club records'!$C$39), AND(E170='club records'!$B$40, F170&lt;='club records'!$C$40), AND(E170='club records'!$B$41, F170&lt;='club records'!$C$41))),"CR"," ")</f>
        <v xml:space="preserve"> </v>
      </c>
      <c r="T170" s="21" t="str">
        <f>IF(AND(B170=5000, OR(AND(E170='club records'!$B$42, F170&lt;='club records'!$C$42), AND(E170='club records'!$B$43, F170&lt;='club records'!$C$43))),"CR"," ")</f>
        <v xml:space="preserve"> </v>
      </c>
      <c r="U170" s="21" t="str">
        <f>IF(AND(B170=10000, OR(AND(E170='club records'!$B$44, F170&lt;='club records'!$C$44), AND(E170='club records'!$B$45, F170&lt;='club records'!$C$45))),"CR"," ")</f>
        <v xml:space="preserve"> </v>
      </c>
      <c r="V170" s="22" t="str">
        <f>IF(AND(B170="high jump", OR(AND(E170='club records'!$F$1, F170&gt;='club records'!$G$1), AND(E170='club records'!$F$2, F170&gt;='club records'!$G$2), AND(E170='club records'!$F$3, F170&gt;='club records'!$G$3),AND(E170='club records'!$F$4, F170&gt;='club records'!$G$4), AND(E170='club records'!$F$5, F170&gt;='club records'!$G$5))), "CR", " ")</f>
        <v xml:space="preserve"> </v>
      </c>
      <c r="W170" s="22" t="str">
        <f>IF(AND(B170="long jump", OR(AND(E170='club records'!$F$6, F170&gt;='club records'!$G$6), AND(E170='club records'!$F$7, F170&gt;='club records'!$G$7), AND(E170='club records'!$F$8, F170&gt;='club records'!$G$8), AND(E170='club records'!$F$9, F170&gt;='club records'!$G$9), AND(E170='club records'!$F$10, F170&gt;='club records'!$G$10))), "CR", " ")</f>
        <v xml:space="preserve"> </v>
      </c>
      <c r="X170" s="22" t="str">
        <f>IF(AND(B170="triple jump", OR(AND(E170='club records'!$F$11, F170&gt;='club records'!$G$11), AND(E170='club records'!$F$12, F170&gt;='club records'!$G$12), AND(E170='club records'!$F$13, F170&gt;='club records'!$G$13), AND(E170='club records'!$F$14, F170&gt;='club records'!$G$14), AND(E170='club records'!$F$15, F170&gt;='club records'!$G$15))), "CR", " ")</f>
        <v xml:space="preserve"> </v>
      </c>
      <c r="Y170" s="22" t="str">
        <f>IF(AND(B170="pole vault", OR(AND(E170='club records'!$F$16, F170&gt;='club records'!$G$16), AND(E170='club records'!$F$17, F170&gt;='club records'!$G$17), AND(E170='club records'!$F$18, F170&gt;='club records'!$G$18), AND(E170='club records'!$F$19, F170&gt;='club records'!$G$19), AND(E170='club records'!$F$20, F170&gt;='club records'!$G$20))), "CR", " ")</f>
        <v xml:space="preserve"> </v>
      </c>
      <c r="Z170" s="22" t="str">
        <f>IF(AND(B170="discus 0.75", AND(E170='club records'!$F$21, F170&gt;='club records'!$G$21)), "CR", " ")</f>
        <v xml:space="preserve"> </v>
      </c>
      <c r="AA170" s="22" t="str">
        <f>IF(AND(B170="discus 1", OR(AND(E170='club records'!$F$22, F170&gt;='club records'!$G$22), AND(E170='club records'!$F$23, F170&gt;='club records'!$G$23), AND(E170='club records'!$F$24, F170&gt;='club records'!$G$24), AND(E170='club records'!$F$25, F170&gt;='club records'!$G$25))), "CR", " ")</f>
        <v xml:space="preserve"> </v>
      </c>
      <c r="AB170" s="22" t="str">
        <f>IF(AND(B170="hammer 3", OR(AND(E170='club records'!$F$26, F170&gt;='club records'!$G$26), AND(E170='club records'!$F$27, F170&gt;='club records'!$G$27), AND(E170='club records'!$F$28, F170&gt;='club records'!$G$28))), "CR", " ")</f>
        <v xml:space="preserve"> </v>
      </c>
      <c r="AC170" s="22" t="str">
        <f>IF(AND(B170="hammer 4", OR(AND(E170='club records'!$F$29, F170&gt;='club records'!$G$29), AND(E170='club records'!$F$30, F170&gt;='club records'!$G$30))), "CR", " ")</f>
        <v xml:space="preserve"> </v>
      </c>
      <c r="AD170" s="22" t="str">
        <f>IF(AND(B170="javelin 400", AND(E170='club records'!$F$31, F170&gt;='club records'!$G$31)), "CR", " ")</f>
        <v xml:space="preserve"> </v>
      </c>
      <c r="AE170" s="22" t="str">
        <f>IF(AND(B170="javelin 500", OR(AND(E170='club records'!$F$32, F170&gt;='club records'!$G$32), AND(E170='club records'!$F$33, F170&gt;='club records'!$G$33))), "CR", " ")</f>
        <v xml:space="preserve"> </v>
      </c>
      <c r="AF170" s="22" t="str">
        <f>IF(AND(B170="javelin 600", OR(AND(E170='club records'!$F$34, F170&gt;='club records'!$G$34), AND(E170='club records'!$F$35, F170&gt;='club records'!$G$35))), "CR", " ")</f>
        <v xml:space="preserve"> </v>
      </c>
      <c r="AG170" s="22" t="str">
        <f>IF(AND(B170="shot 2.72", AND(E170='club records'!$F$36, F170&gt;='club records'!$G$36)), "CR", " ")</f>
        <v xml:space="preserve"> </v>
      </c>
      <c r="AH170" s="22" t="str">
        <f>IF(AND(B170="shot 3", OR(AND(E170='club records'!$F$37, F170&gt;='club records'!$G$37), AND(E170='club records'!$F$38, F170&gt;='club records'!$G$38))), "CR", " ")</f>
        <v xml:space="preserve"> </v>
      </c>
      <c r="AI170" s="22" t="str">
        <f>IF(AND(B170="shot 4", OR(AND(E170='club records'!$F$39, F170&gt;='club records'!$G$39), AND(E170='club records'!$F$40, F170&gt;='club records'!$G$40))), "CR", " ")</f>
        <v xml:space="preserve"> </v>
      </c>
      <c r="AJ170" s="22" t="str">
        <f>IF(AND(B170="70H", AND(E170='club records'!$J$6, F170&lt;='club records'!$K$6)), "CR", " ")</f>
        <v xml:space="preserve"> </v>
      </c>
      <c r="AK170" s="22" t="str">
        <f>IF(AND(B170="75H", AND(E170='club records'!$J$7, F170&lt;='club records'!$K$7)), "CR", " ")</f>
        <v xml:space="preserve"> </v>
      </c>
      <c r="AL170" s="22" t="str">
        <f>IF(AND(B170="80H", AND(E170='club records'!$J$8, F170&lt;='club records'!$K$8)), "CR", " ")</f>
        <v xml:space="preserve"> </v>
      </c>
      <c r="AM170" s="22" t="str">
        <f>IF(AND(B170="100H", OR(AND(E170='club records'!$J$9, F170&lt;='club records'!$K$9), AND(E170='club records'!$J$10, F170&lt;='club records'!$K$10))), "CR", " ")</f>
        <v xml:space="preserve"> </v>
      </c>
      <c r="AN170" s="22" t="str">
        <f>IF(AND(B170="300H", AND(E170='club records'!$J$11, F170&lt;='club records'!$K$11)), "CR", " ")</f>
        <v xml:space="preserve"> </v>
      </c>
      <c r="AO170" s="22" t="str">
        <f>IF(AND(B170="400H", OR(AND(E170='club records'!$J$12, F170&lt;='club records'!$K$12), AND(E170='club records'!$J$13, F170&lt;='club records'!$K$13), AND(E170='club records'!$J$14, F170&lt;='club records'!$K$14))), "CR", " ")</f>
        <v xml:space="preserve"> </v>
      </c>
      <c r="AP170" s="22" t="str">
        <f>IF(AND(B170="1500SC", OR(AND(E170='club records'!$J$15, F170&lt;='club records'!$K$15), AND(E170='club records'!$J$16, F170&lt;='club records'!$K$16))), "CR", " ")</f>
        <v xml:space="preserve"> </v>
      </c>
      <c r="AQ170" s="22" t="str">
        <f>IF(AND(B170="2000SC", OR(AND(E170='club records'!$J$18, F170&lt;='club records'!$K$18), AND(E170='club records'!$J$19, F170&lt;='club records'!$K$19))), "CR", " ")</f>
        <v xml:space="preserve"> </v>
      </c>
      <c r="AR170" s="22" t="str">
        <f>IF(AND(B170="3000SC", AND(E170='club records'!$J$21, F170&lt;='club records'!$K$21)), "CR", " ")</f>
        <v xml:space="preserve"> </v>
      </c>
      <c r="AS170" s="21" t="str">
        <f>IF(AND(B170="4x100", OR(AND(E170='club records'!$N$1, F170&lt;='club records'!$O$1), AND(E170='club records'!$N$2, F170&lt;='club records'!$O$2), AND(E170='club records'!$N$3, F170&lt;='club records'!$O$3), AND(E170='club records'!$N$4, F170&lt;='club records'!$O$4), AND(E170='club records'!$N$5, F170&lt;='club records'!$O$5))), "CR", " ")</f>
        <v xml:space="preserve"> </v>
      </c>
      <c r="AT170" s="21" t="str">
        <f>IF(AND(B170="4x200", OR(AND(E170='club records'!$N$6, F170&lt;='club records'!$O$6), AND(E170='club records'!$N$7, F170&lt;='club records'!$O$7), AND(E170='club records'!$N$8, F170&lt;='club records'!$O$8), AND(E170='club records'!$N$9, F170&lt;='club records'!$O$9), AND(E170='club records'!$N$10, F170&lt;='club records'!$O$10))), "CR", " ")</f>
        <v xml:space="preserve"> </v>
      </c>
      <c r="AU170" s="21" t="str">
        <f>IF(AND(B170="4x300", OR(AND(E170='club records'!$N$11, F170&lt;='club records'!$O$11), AND(E170='club records'!$N$12, F170&lt;='club records'!$O$12))), "CR", " ")</f>
        <v xml:space="preserve"> </v>
      </c>
      <c r="AV170" s="21" t="str">
        <f>IF(AND(B170="4x400", OR(AND(E170='club records'!$N$13, F170&lt;='club records'!$O$13), AND(E170='club records'!$N$14, F170&lt;='club records'!$O$14), AND(E170='club records'!$N$15, F170&lt;='club records'!$O$15))), "CR", " ")</f>
        <v xml:space="preserve"> </v>
      </c>
      <c r="AW170" s="21" t="str">
        <f>IF(AND(B170="3x800", OR(AND(E170='club records'!$N$16, F170&lt;='club records'!$O$16), AND(E170='club records'!$N$17, F170&lt;='club records'!$O$17), AND(E170='club records'!$N$18, F170&lt;='club records'!$O$18), AND(E170='club records'!$N$19, F170&lt;='club records'!$O$19))), "CR", " ")</f>
        <v xml:space="preserve"> </v>
      </c>
      <c r="AX170" s="21" t="str">
        <f>IF(AND(B170="pentathlon", OR(AND(E170='club records'!$N$21, F170&gt;='club records'!$O$21), AND(E170='club records'!$N$22, F170&gt;='club records'!$O$22), AND(E170='club records'!$N$23, F170&gt;='club records'!$O$23), AND(E170='club records'!$N$24, F170&gt;='club records'!$O$24), AND(E170='club records'!$N$25, F170&gt;='club records'!$O$25))), "CR", " ")</f>
        <v xml:space="preserve"> </v>
      </c>
      <c r="AY170" s="21" t="str">
        <f>IF(AND(B170="heptathlon", OR(AND(E170='club records'!$N$26, F170&gt;='club records'!$O$26), AND(E170='club records'!$N$27, F170&gt;='club records'!$O$27), AND(E170='club records'!$N$28, F170&gt;='club records'!$O$28), )), "CR", " ")</f>
        <v xml:space="preserve"> </v>
      </c>
    </row>
    <row r="171" spans="1:51" ht="15">
      <c r="A171" s="13" t="s">
        <v>41</v>
      </c>
      <c r="B171" s="2">
        <v>200</v>
      </c>
      <c r="C171" s="2" t="s">
        <v>123</v>
      </c>
      <c r="D171" s="2" t="s">
        <v>124</v>
      </c>
      <c r="E171" s="13" t="s">
        <v>41</v>
      </c>
      <c r="F171" s="14">
        <v>31.3</v>
      </c>
      <c r="G171" s="19">
        <v>39903</v>
      </c>
      <c r="H171" s="2" t="s">
        <v>252</v>
      </c>
      <c r="I171" s="2" t="s">
        <v>253</v>
      </c>
      <c r="J171" s="20" t="str">
        <f t="shared" si="9"/>
        <v/>
      </c>
      <c r="K171" s="21" t="str">
        <f>IF(AND(B171=100, OR(AND(E171='club records'!$B$6, F171&lt;='club records'!$C$6), AND(E171='club records'!$B$7, F171&lt;='club records'!$C$7), AND(E171='club records'!$B$8, F171&lt;='club records'!$C$8), AND(E171='club records'!$B$9, F171&lt;='club records'!$C$9), AND(E171='club records'!$B$10, F171&lt;='club records'!$C$10))),"CR"," ")</f>
        <v xml:space="preserve"> </v>
      </c>
      <c r="L171" s="21" t="str">
        <f>IF(AND(B171=200, OR(AND(E171='club records'!$B$11, F171&lt;='club records'!$C$11), AND(E171='club records'!$B$12, F171&lt;='club records'!$C$12), AND(E171='club records'!$B$13, F171&lt;='club records'!$C$13), AND(E171='club records'!$B$14, F171&lt;='club records'!$C$14), AND(E171='club records'!$B$15, F171&lt;='club records'!$C$15))),"CR"," ")</f>
        <v xml:space="preserve"> </v>
      </c>
      <c r="M171" s="21" t="str">
        <f>IF(AND(B171=300, OR(AND(E171='club records'!$B$16, F171&lt;='club records'!$C$16), AND(E171='club records'!$B$17, F171&lt;='club records'!$C$17))),"CR"," ")</f>
        <v xml:space="preserve"> </v>
      </c>
      <c r="N171" s="21" t="str">
        <f>IF(AND(B171=400, OR(AND(E171='club records'!$B$19, F171&lt;='club records'!$C$19), AND(E171='club records'!$B$20, F171&lt;='club records'!$C$20), AND(E171='club records'!$B$21, F171&lt;='club records'!$C$21))),"CR"," ")</f>
        <v xml:space="preserve"> </v>
      </c>
      <c r="O171" s="21" t="str">
        <f>IF(AND(B171=800, OR(AND(E171='club records'!$B$22, F171&lt;='club records'!$C$22), AND(E171='club records'!$B$23, F171&lt;='club records'!$C$23), AND(E171='club records'!$B$24, F171&lt;='club records'!$C$24), AND(E171='club records'!$B$25, F171&lt;='club records'!$C$25), AND(E171='club records'!$B$26, F171&lt;='club records'!$C$26))),"CR"," ")</f>
        <v xml:space="preserve"> </v>
      </c>
      <c r="P171" s="21" t="str">
        <f>IF(AND(B171=1200, AND(E171='club records'!$B$28, F171&lt;='club records'!$C$28)),"CR"," ")</f>
        <v xml:space="preserve"> </v>
      </c>
      <c r="Q171" s="21" t="str">
        <f>IF(AND(B171=1500, OR(AND(E171='club records'!$B$29, F171&lt;='club records'!$C$29), AND(E171='club records'!$B$30, F171&lt;='club records'!$C$30), AND(E171='club records'!$B$31, F171&lt;='club records'!$C$31), AND(E171='club records'!$B$32, F171&lt;='club records'!$C$32), AND(E171='club records'!$B$33, F171&lt;='club records'!$C$33))),"CR"," ")</f>
        <v xml:space="preserve"> </v>
      </c>
      <c r="R171" s="21" t="str">
        <f>IF(AND(B171="1M", AND(E171='club records'!$B$37,F171&lt;='club records'!$C$37)),"CR"," ")</f>
        <v xml:space="preserve"> </v>
      </c>
      <c r="S171" s="21" t="str">
        <f>IF(AND(B171=3000, OR(AND(E171='club records'!$B$39, F171&lt;='club records'!$C$39), AND(E171='club records'!$B$40, F171&lt;='club records'!$C$40), AND(E171='club records'!$B$41, F171&lt;='club records'!$C$41))),"CR"," ")</f>
        <v xml:space="preserve"> </v>
      </c>
      <c r="T171" s="21" t="str">
        <f>IF(AND(B171=5000, OR(AND(E171='club records'!$B$42, F171&lt;='club records'!$C$42), AND(E171='club records'!$B$43, F171&lt;='club records'!$C$43))),"CR"," ")</f>
        <v xml:space="preserve"> </v>
      </c>
      <c r="U171" s="21" t="str">
        <f>IF(AND(B171=10000, OR(AND(E171='club records'!$B$44, F171&lt;='club records'!$C$44), AND(E171='club records'!$B$45, F171&lt;='club records'!$C$45))),"CR"," ")</f>
        <v xml:space="preserve"> </v>
      </c>
      <c r="V171" s="22" t="str">
        <f>IF(AND(B171="high jump", OR(AND(E171='club records'!$F$1, F171&gt;='club records'!$G$1), AND(E171='club records'!$F$2, F171&gt;='club records'!$G$2), AND(E171='club records'!$F$3, F171&gt;='club records'!$G$3),AND(E171='club records'!$F$4, F171&gt;='club records'!$G$4), AND(E171='club records'!$F$5, F171&gt;='club records'!$G$5))), "CR", " ")</f>
        <v xml:space="preserve"> </v>
      </c>
      <c r="W171" s="22" t="str">
        <f>IF(AND(B171="long jump", OR(AND(E171='club records'!$F$6, F171&gt;='club records'!$G$6), AND(E171='club records'!$F$7, F171&gt;='club records'!$G$7), AND(E171='club records'!$F$8, F171&gt;='club records'!$G$8), AND(E171='club records'!$F$9, F171&gt;='club records'!$G$9), AND(E171='club records'!$F$10, F171&gt;='club records'!$G$10))), "CR", " ")</f>
        <v xml:space="preserve"> </v>
      </c>
      <c r="X171" s="22" t="str">
        <f>IF(AND(B171="triple jump", OR(AND(E171='club records'!$F$11, F171&gt;='club records'!$G$11), AND(E171='club records'!$F$12, F171&gt;='club records'!$G$12), AND(E171='club records'!$F$13, F171&gt;='club records'!$G$13), AND(E171='club records'!$F$14, F171&gt;='club records'!$G$14), AND(E171='club records'!$F$15, F171&gt;='club records'!$G$15))), "CR", " ")</f>
        <v xml:space="preserve"> </v>
      </c>
      <c r="Y171" s="22" t="str">
        <f>IF(AND(B171="pole vault", OR(AND(E171='club records'!$F$16, F171&gt;='club records'!$G$16), AND(E171='club records'!$F$17, F171&gt;='club records'!$G$17), AND(E171='club records'!$F$18, F171&gt;='club records'!$G$18), AND(E171='club records'!$F$19, F171&gt;='club records'!$G$19), AND(E171='club records'!$F$20, F171&gt;='club records'!$G$20))), "CR", " ")</f>
        <v xml:space="preserve"> </v>
      </c>
      <c r="Z171" s="22" t="str">
        <f>IF(AND(B171="discus 0.75", AND(E171='club records'!$F$21, F171&gt;='club records'!$G$21)), "CR", " ")</f>
        <v xml:space="preserve"> </v>
      </c>
      <c r="AA171" s="22" t="str">
        <f>IF(AND(B171="discus 1", OR(AND(E171='club records'!$F$22, F171&gt;='club records'!$G$22), AND(E171='club records'!$F$23, F171&gt;='club records'!$G$23), AND(E171='club records'!$F$24, F171&gt;='club records'!$G$24), AND(E171='club records'!$F$25, F171&gt;='club records'!$G$25))), "CR", " ")</f>
        <v xml:space="preserve"> </v>
      </c>
      <c r="AB171" s="22" t="str">
        <f>IF(AND(B171="hammer 3", OR(AND(E171='club records'!$F$26, F171&gt;='club records'!$G$26), AND(E171='club records'!$F$27, F171&gt;='club records'!$G$27), AND(E171='club records'!$F$28, F171&gt;='club records'!$G$28))), "CR", " ")</f>
        <v xml:space="preserve"> </v>
      </c>
      <c r="AC171" s="22" t="str">
        <f>IF(AND(B171="hammer 4", OR(AND(E171='club records'!$F$29, F171&gt;='club records'!$G$29), AND(E171='club records'!$F$30, F171&gt;='club records'!$G$30))), "CR", " ")</f>
        <v xml:space="preserve"> </v>
      </c>
      <c r="AD171" s="22" t="str">
        <f>IF(AND(B171="javelin 400", AND(E171='club records'!$F$31, F171&gt;='club records'!$G$31)), "CR", " ")</f>
        <v xml:space="preserve"> </v>
      </c>
      <c r="AE171" s="22" t="str">
        <f>IF(AND(B171="javelin 500", OR(AND(E171='club records'!$F$32, F171&gt;='club records'!$G$32), AND(E171='club records'!$F$33, F171&gt;='club records'!$G$33))), "CR", " ")</f>
        <v xml:space="preserve"> </v>
      </c>
      <c r="AF171" s="22" t="str">
        <f>IF(AND(B171="javelin 600", OR(AND(E171='club records'!$F$34, F171&gt;='club records'!$G$34), AND(E171='club records'!$F$35, F171&gt;='club records'!$G$35))), "CR", " ")</f>
        <v xml:space="preserve"> </v>
      </c>
      <c r="AG171" s="22" t="str">
        <f>IF(AND(B171="shot 2.72", AND(E171='club records'!$F$36, F171&gt;='club records'!$G$36)), "CR", " ")</f>
        <v xml:space="preserve"> </v>
      </c>
      <c r="AH171" s="22" t="str">
        <f>IF(AND(B171="shot 3", OR(AND(E171='club records'!$F$37, F171&gt;='club records'!$G$37), AND(E171='club records'!$F$38, F171&gt;='club records'!$G$38))), "CR", " ")</f>
        <v xml:space="preserve"> </v>
      </c>
      <c r="AI171" s="22" t="str">
        <f>IF(AND(B171="shot 4", OR(AND(E171='club records'!$F$39, F171&gt;='club records'!$G$39), AND(E171='club records'!$F$40, F171&gt;='club records'!$G$40))), "CR", " ")</f>
        <v xml:space="preserve"> </v>
      </c>
      <c r="AJ171" s="22" t="str">
        <f>IF(AND(B171="70H", AND(E171='club records'!$J$6, F171&lt;='club records'!$K$6)), "CR", " ")</f>
        <v xml:space="preserve"> </v>
      </c>
      <c r="AK171" s="22" t="str">
        <f>IF(AND(B171="75H", AND(E171='club records'!$J$7, F171&lt;='club records'!$K$7)), "CR", " ")</f>
        <v xml:space="preserve"> </v>
      </c>
      <c r="AL171" s="22" t="str">
        <f>IF(AND(B171="80H", AND(E171='club records'!$J$8, F171&lt;='club records'!$K$8)), "CR", " ")</f>
        <v xml:space="preserve"> </v>
      </c>
      <c r="AM171" s="22" t="str">
        <f>IF(AND(B171="100H", OR(AND(E171='club records'!$J$9, F171&lt;='club records'!$K$9), AND(E171='club records'!$J$10, F171&lt;='club records'!$K$10))), "CR", " ")</f>
        <v xml:space="preserve"> </v>
      </c>
      <c r="AN171" s="22" t="str">
        <f>IF(AND(B171="300H", AND(E171='club records'!$J$11, F171&lt;='club records'!$K$11)), "CR", " ")</f>
        <v xml:space="preserve"> </v>
      </c>
      <c r="AO171" s="22" t="str">
        <f>IF(AND(B171="400H", OR(AND(E171='club records'!$J$12, F171&lt;='club records'!$K$12), AND(E171='club records'!$J$13, F171&lt;='club records'!$K$13), AND(E171='club records'!$J$14, F171&lt;='club records'!$K$14))), "CR", " ")</f>
        <v xml:space="preserve"> </v>
      </c>
      <c r="AP171" s="22" t="str">
        <f>IF(AND(B171="1500SC", OR(AND(E171='club records'!$J$15, F171&lt;='club records'!$K$15), AND(E171='club records'!$J$16, F171&lt;='club records'!$K$16))), "CR", " ")</f>
        <v xml:space="preserve"> </v>
      </c>
      <c r="AQ171" s="22" t="str">
        <f>IF(AND(B171="2000SC", OR(AND(E171='club records'!$J$18, F171&lt;='club records'!$K$18), AND(E171='club records'!$J$19, F171&lt;='club records'!$K$19))), "CR", " ")</f>
        <v xml:space="preserve"> </v>
      </c>
      <c r="AR171" s="22" t="str">
        <f>IF(AND(B171="3000SC", AND(E171='club records'!$J$21, F171&lt;='club records'!$K$21)), "CR", " ")</f>
        <v xml:space="preserve"> </v>
      </c>
      <c r="AS171" s="21" t="str">
        <f>IF(AND(B171="4x100", OR(AND(E171='club records'!$N$1, F171&lt;='club records'!$O$1), AND(E171='club records'!$N$2, F171&lt;='club records'!$O$2), AND(E171='club records'!$N$3, F171&lt;='club records'!$O$3), AND(E171='club records'!$N$4, F171&lt;='club records'!$O$4), AND(E171='club records'!$N$5, F171&lt;='club records'!$O$5))), "CR", " ")</f>
        <v xml:space="preserve"> </v>
      </c>
      <c r="AT171" s="21" t="str">
        <f>IF(AND(B171="4x200", OR(AND(E171='club records'!$N$6, F171&lt;='club records'!$O$6), AND(E171='club records'!$N$7, F171&lt;='club records'!$O$7), AND(E171='club records'!$N$8, F171&lt;='club records'!$O$8), AND(E171='club records'!$N$9, F171&lt;='club records'!$O$9), AND(E171='club records'!$N$10, F171&lt;='club records'!$O$10))), "CR", " ")</f>
        <v xml:space="preserve"> </v>
      </c>
      <c r="AU171" s="21" t="str">
        <f>IF(AND(B171="4x300", OR(AND(E171='club records'!$N$11, F171&lt;='club records'!$O$11), AND(E171='club records'!$N$12, F171&lt;='club records'!$O$12))), "CR", " ")</f>
        <v xml:space="preserve"> </v>
      </c>
      <c r="AV171" s="21" t="str">
        <f>IF(AND(B171="4x400", OR(AND(E171='club records'!$N$13, F171&lt;='club records'!$O$13), AND(E171='club records'!$N$14, F171&lt;='club records'!$O$14), AND(E171='club records'!$N$15, F171&lt;='club records'!$O$15))), "CR", " ")</f>
        <v xml:space="preserve"> </v>
      </c>
      <c r="AW171" s="21" t="str">
        <f>IF(AND(B171="3x800", OR(AND(E171='club records'!$N$16, F171&lt;='club records'!$O$16), AND(E171='club records'!$N$17, F171&lt;='club records'!$O$17), AND(E171='club records'!$N$18, F171&lt;='club records'!$O$18), AND(E171='club records'!$N$19, F171&lt;='club records'!$O$19))), "CR", " ")</f>
        <v xml:space="preserve"> </v>
      </c>
      <c r="AX171" s="21" t="str">
        <f>IF(AND(B171="pentathlon", OR(AND(E171='club records'!$N$21, F171&gt;='club records'!$O$21), AND(E171='club records'!$N$22, F171&gt;='club records'!$O$22), AND(E171='club records'!$N$23, F171&gt;='club records'!$O$23), AND(E171='club records'!$N$24, F171&gt;='club records'!$O$24), AND(E171='club records'!$N$25, F171&gt;='club records'!$O$25))), "CR", " ")</f>
        <v xml:space="preserve"> </v>
      </c>
      <c r="AY171" s="21" t="str">
        <f>IF(AND(B171="heptathlon", OR(AND(E171='club records'!$N$26, F171&gt;='club records'!$O$26), AND(E171='club records'!$N$27, F171&gt;='club records'!$O$27), AND(E171='club records'!$N$28, F171&gt;='club records'!$O$28), )), "CR", " ")</f>
        <v xml:space="preserve"> </v>
      </c>
    </row>
    <row r="172" spans="1:51" ht="15">
      <c r="A172" s="16" t="s">
        <v>41</v>
      </c>
      <c r="B172" s="12">
        <v>300</v>
      </c>
      <c r="C172" s="12" t="s">
        <v>28</v>
      </c>
      <c r="D172" s="12" t="s">
        <v>31</v>
      </c>
      <c r="E172" s="16" t="s">
        <v>41</v>
      </c>
      <c r="F172" s="17">
        <v>41.93</v>
      </c>
      <c r="G172" s="25">
        <v>43596</v>
      </c>
      <c r="H172" s="12" t="s">
        <v>297</v>
      </c>
      <c r="I172" s="12" t="s">
        <v>318</v>
      </c>
      <c r="J172" s="20" t="str">
        <f t="shared" si="9"/>
        <v>***CLUB RECORD***</v>
      </c>
      <c r="K172" s="21" t="str">
        <f>IF(AND(B172=100, OR(AND(E172='club records'!$B$6, F172&lt;='club records'!$C$6), AND(E172='club records'!$B$7, F172&lt;='club records'!$C$7), AND(E172='club records'!$B$8, F172&lt;='club records'!$C$8), AND(E172='club records'!$B$9, F172&lt;='club records'!$C$9), AND(E172='club records'!$B$10, F172&lt;='club records'!$C$10))),"CR"," ")</f>
        <v xml:space="preserve"> </v>
      </c>
      <c r="L172" s="21" t="str">
        <f>IF(AND(B172=200, OR(AND(E172='club records'!$B$11, F172&lt;='club records'!$C$11), AND(E172='club records'!$B$12, F172&lt;='club records'!$C$12), AND(E172='club records'!$B$13, F172&lt;='club records'!$C$13), AND(E172='club records'!$B$14, F172&lt;='club records'!$C$14), AND(E172='club records'!$B$15, F172&lt;='club records'!$C$15))),"CR"," ")</f>
        <v xml:space="preserve"> </v>
      </c>
      <c r="M172" s="21" t="str">
        <f>IF(AND(B172=300, OR(AND(E172='club records'!$B$16, F172&lt;='club records'!$C$16), AND(E172='club records'!$B$17, F172&lt;='club records'!$C$17))),"CR"," ")</f>
        <v>CR</v>
      </c>
      <c r="N172" s="21" t="str">
        <f>IF(AND(B172=400, OR(AND(E172='club records'!$B$19, F172&lt;='club records'!$C$19), AND(E172='club records'!$B$20, F172&lt;='club records'!$C$20), AND(E172='club records'!$B$21, F172&lt;='club records'!$C$21))),"CR"," ")</f>
        <v xml:space="preserve"> </v>
      </c>
      <c r="O172" s="21" t="str">
        <f>IF(AND(B172=800, OR(AND(E172='club records'!$B$22, F172&lt;='club records'!$C$22), AND(E172='club records'!$B$23, F172&lt;='club records'!$C$23), AND(E172='club records'!$B$24, F172&lt;='club records'!$C$24), AND(E172='club records'!$B$25, F172&lt;='club records'!$C$25), AND(E172='club records'!$B$26, F172&lt;='club records'!$C$26))),"CR"," ")</f>
        <v xml:space="preserve"> </v>
      </c>
      <c r="P172" s="21" t="str">
        <f>IF(AND(B172=1200, AND(E172='club records'!$B$28, F172&lt;='club records'!$C$28)),"CR"," ")</f>
        <v xml:space="preserve"> </v>
      </c>
      <c r="Q172" s="21" t="str">
        <f>IF(AND(B172=1500, OR(AND(E172='club records'!$B$29, F172&lt;='club records'!$C$29), AND(E172='club records'!$B$30, F172&lt;='club records'!$C$30), AND(E172='club records'!$B$31, F172&lt;='club records'!$C$31), AND(E172='club records'!$B$32, F172&lt;='club records'!$C$32), AND(E172='club records'!$B$33, F172&lt;='club records'!$C$33))),"CR"," ")</f>
        <v xml:space="preserve"> </v>
      </c>
      <c r="R172" s="21" t="str">
        <f>IF(AND(B172="1M", AND(E172='club records'!$B$37,F172&lt;='club records'!$C$37)),"CR"," ")</f>
        <v xml:space="preserve"> </v>
      </c>
      <c r="S172" s="21" t="str">
        <f>IF(AND(B172=3000, OR(AND(E172='club records'!$B$39, F172&lt;='club records'!$C$39), AND(E172='club records'!$B$40, F172&lt;='club records'!$C$40), AND(E172='club records'!$B$41, F172&lt;='club records'!$C$41))),"CR"," ")</f>
        <v xml:space="preserve"> </v>
      </c>
      <c r="T172" s="21" t="str">
        <f>IF(AND(B172=5000, OR(AND(E172='club records'!$B$42, F172&lt;='club records'!$C$42), AND(E172='club records'!$B$43, F172&lt;='club records'!$C$43))),"CR"," ")</f>
        <v xml:space="preserve"> </v>
      </c>
      <c r="U172" s="21" t="str">
        <f>IF(AND(B172=10000, OR(AND(E172='club records'!$B$44, F172&lt;='club records'!$C$44), AND(E172='club records'!$B$45, F172&lt;='club records'!$C$45))),"CR"," ")</f>
        <v xml:space="preserve"> </v>
      </c>
      <c r="V172" s="22" t="str">
        <f>IF(AND(B172="high jump", OR(AND(E172='club records'!$F$1, F172&gt;='club records'!$G$1), AND(E172='club records'!$F$2, F172&gt;='club records'!$G$2), AND(E172='club records'!$F$3, F172&gt;='club records'!$G$3),AND(E172='club records'!$F$4, F172&gt;='club records'!$G$4), AND(E172='club records'!$F$5, F172&gt;='club records'!$G$5))), "CR", " ")</f>
        <v xml:space="preserve"> </v>
      </c>
      <c r="W172" s="22" t="str">
        <f>IF(AND(B172="long jump", OR(AND(E172='club records'!$F$6, F172&gt;='club records'!$G$6), AND(E172='club records'!$F$7, F172&gt;='club records'!$G$7), AND(E172='club records'!$F$8, F172&gt;='club records'!$G$8), AND(E172='club records'!$F$9, F172&gt;='club records'!$G$9), AND(E172='club records'!$F$10, F172&gt;='club records'!$G$10))), "CR", " ")</f>
        <v xml:space="preserve"> </v>
      </c>
      <c r="X172" s="22" t="str">
        <f>IF(AND(B172="triple jump", OR(AND(E172='club records'!$F$11, F172&gt;='club records'!$G$11), AND(E172='club records'!$F$12, F172&gt;='club records'!$G$12), AND(E172='club records'!$F$13, F172&gt;='club records'!$G$13), AND(E172='club records'!$F$14, F172&gt;='club records'!$G$14), AND(E172='club records'!$F$15, F172&gt;='club records'!$G$15))), "CR", " ")</f>
        <v xml:space="preserve"> </v>
      </c>
      <c r="Y172" s="22" t="str">
        <f>IF(AND(B172="pole vault", OR(AND(E172='club records'!$F$16, F172&gt;='club records'!$G$16), AND(E172='club records'!$F$17, F172&gt;='club records'!$G$17), AND(E172='club records'!$F$18, F172&gt;='club records'!$G$18), AND(E172='club records'!$F$19, F172&gt;='club records'!$G$19), AND(E172='club records'!$F$20, F172&gt;='club records'!$G$20))), "CR", " ")</f>
        <v xml:space="preserve"> </v>
      </c>
      <c r="Z172" s="22" t="str">
        <f>IF(AND(B172="discus 0.75", AND(E172='club records'!$F$21, F172&gt;='club records'!$G$21)), "CR", " ")</f>
        <v xml:space="preserve"> </v>
      </c>
      <c r="AA172" s="22" t="str">
        <f>IF(AND(B172="discus 1", OR(AND(E172='club records'!$F$22, F172&gt;='club records'!$G$22), AND(E172='club records'!$F$23, F172&gt;='club records'!$G$23), AND(E172='club records'!$F$24, F172&gt;='club records'!$G$24), AND(E172='club records'!$F$25, F172&gt;='club records'!$G$25))), "CR", " ")</f>
        <v xml:space="preserve"> </v>
      </c>
      <c r="AB172" s="22" t="str">
        <f>IF(AND(B172="hammer 3", OR(AND(E172='club records'!$F$26, F172&gt;='club records'!$G$26), AND(E172='club records'!$F$27, F172&gt;='club records'!$G$27), AND(E172='club records'!$F$28, F172&gt;='club records'!$G$28))), "CR", " ")</f>
        <v xml:space="preserve"> </v>
      </c>
      <c r="AC172" s="22" t="str">
        <f>IF(AND(B172="hammer 4", OR(AND(E172='club records'!$F$29, F172&gt;='club records'!$G$29), AND(E172='club records'!$F$30, F172&gt;='club records'!$G$30))), "CR", " ")</f>
        <v xml:space="preserve"> </v>
      </c>
      <c r="AD172" s="22" t="str">
        <f>IF(AND(B172="javelin 400", AND(E172='club records'!$F$31, F172&gt;='club records'!$G$31)), "CR", " ")</f>
        <v xml:space="preserve"> </v>
      </c>
      <c r="AE172" s="22" t="str">
        <f>IF(AND(B172="javelin 500", OR(AND(E172='club records'!$F$32, F172&gt;='club records'!$G$32), AND(E172='club records'!$F$33, F172&gt;='club records'!$G$33))), "CR", " ")</f>
        <v xml:space="preserve"> </v>
      </c>
      <c r="AF172" s="22" t="str">
        <f>IF(AND(B172="javelin 600", OR(AND(E172='club records'!$F$34, F172&gt;='club records'!$G$34), AND(E172='club records'!$F$35, F172&gt;='club records'!$G$35))), "CR", " ")</f>
        <v xml:space="preserve"> </v>
      </c>
      <c r="AG172" s="22" t="str">
        <f>IF(AND(B172="shot 2.72", AND(E172='club records'!$F$36, F172&gt;='club records'!$G$36)), "CR", " ")</f>
        <v xml:space="preserve"> </v>
      </c>
      <c r="AH172" s="22" t="str">
        <f>IF(AND(B172="shot 3", OR(AND(E172='club records'!$F$37, F172&gt;='club records'!$G$37), AND(E172='club records'!$F$38, F172&gt;='club records'!$G$38))), "CR", " ")</f>
        <v xml:space="preserve"> </v>
      </c>
      <c r="AI172" s="22" t="str">
        <f>IF(AND(B172="shot 4", OR(AND(E172='club records'!$F$39, F172&gt;='club records'!$G$39), AND(E172='club records'!$F$40, F172&gt;='club records'!$G$40))), "CR", " ")</f>
        <v xml:space="preserve"> </v>
      </c>
      <c r="AJ172" s="22" t="str">
        <f>IF(AND(B172="70H", AND(E172='club records'!$J$6, F172&lt;='club records'!$K$6)), "CR", " ")</f>
        <v xml:space="preserve"> </v>
      </c>
      <c r="AK172" s="22" t="str">
        <f>IF(AND(B172="75H", AND(E172='club records'!$J$7, F172&lt;='club records'!$K$7)), "CR", " ")</f>
        <v xml:space="preserve"> </v>
      </c>
      <c r="AL172" s="22" t="str">
        <f>IF(AND(B172="80H", AND(E172='club records'!$J$8, F172&lt;='club records'!$K$8)), "CR", " ")</f>
        <v xml:space="preserve"> </v>
      </c>
      <c r="AM172" s="22" t="str">
        <f>IF(AND(B172="100H", OR(AND(E172='club records'!$J$9, F172&lt;='club records'!$K$9), AND(E172='club records'!$J$10, F172&lt;='club records'!$K$10))), "CR", " ")</f>
        <v xml:space="preserve"> </v>
      </c>
      <c r="AN172" s="22" t="str">
        <f>IF(AND(B172="300H", AND(E172='club records'!$J$11, F172&lt;='club records'!$K$11)), "CR", " ")</f>
        <v xml:space="preserve"> </v>
      </c>
      <c r="AO172" s="22" t="str">
        <f>IF(AND(B172="400H", OR(AND(E172='club records'!$J$12, F172&lt;='club records'!$K$12), AND(E172='club records'!$J$13, F172&lt;='club records'!$K$13), AND(E172='club records'!$J$14, F172&lt;='club records'!$K$14))), "CR", " ")</f>
        <v xml:space="preserve"> </v>
      </c>
      <c r="AP172" s="22" t="str">
        <f>IF(AND(B172="1500SC", OR(AND(E172='club records'!$J$15, F172&lt;='club records'!$K$15), AND(E172='club records'!$J$16, F172&lt;='club records'!$K$16))), "CR", " ")</f>
        <v xml:space="preserve"> </v>
      </c>
      <c r="AQ172" s="22" t="str">
        <f>IF(AND(B172="2000SC", OR(AND(E172='club records'!$J$18, F172&lt;='club records'!$K$18), AND(E172='club records'!$J$19, F172&lt;='club records'!$K$19))), "CR", " ")</f>
        <v xml:space="preserve"> </v>
      </c>
      <c r="AR172" s="22" t="str">
        <f>IF(AND(B172="3000SC", AND(E172='club records'!$J$21, F172&lt;='club records'!$K$21)), "CR", " ")</f>
        <v xml:space="preserve"> </v>
      </c>
      <c r="AS172" s="21" t="str">
        <f>IF(AND(B172="4x100", OR(AND(E172='club records'!$N$1, F172&lt;='club records'!$O$1), AND(E172='club records'!$N$2, F172&lt;='club records'!$O$2), AND(E172='club records'!$N$3, F172&lt;='club records'!$O$3), AND(E172='club records'!$N$4, F172&lt;='club records'!$O$4), AND(E172='club records'!$N$5, F172&lt;='club records'!$O$5))), "CR", " ")</f>
        <v xml:space="preserve"> </v>
      </c>
      <c r="AT172" s="21" t="str">
        <f>IF(AND(B172="4x200", OR(AND(E172='club records'!$N$6, F172&lt;='club records'!$O$6), AND(E172='club records'!$N$7, F172&lt;='club records'!$O$7), AND(E172='club records'!$N$8, F172&lt;='club records'!$O$8), AND(E172='club records'!$N$9, F172&lt;='club records'!$O$9), AND(E172='club records'!$N$10, F172&lt;='club records'!$O$10))), "CR", " ")</f>
        <v xml:space="preserve"> </v>
      </c>
      <c r="AU172" s="21" t="str">
        <f>IF(AND(B172="4x300", OR(AND(E172='club records'!$N$11, F172&lt;='club records'!$O$11), AND(E172='club records'!$N$12, F172&lt;='club records'!$O$12))), "CR", " ")</f>
        <v xml:space="preserve"> </v>
      </c>
      <c r="AV172" s="21" t="str">
        <f>IF(AND(B172="4x400", OR(AND(E172='club records'!$N$13, F172&lt;='club records'!$O$13), AND(E172='club records'!$N$14, F172&lt;='club records'!$O$14), AND(E172='club records'!$N$15, F172&lt;='club records'!$O$15))), "CR", " ")</f>
        <v xml:space="preserve"> </v>
      </c>
      <c r="AW172" s="21" t="str">
        <f>IF(AND(B172="3x800", OR(AND(E172='club records'!$N$16, F172&lt;='club records'!$O$16), AND(E172='club records'!$N$17, F172&lt;='club records'!$O$17), AND(E172='club records'!$N$18, F172&lt;='club records'!$O$18), AND(E172='club records'!$N$19, F172&lt;='club records'!$O$19))), "CR", " ")</f>
        <v xml:space="preserve"> </v>
      </c>
      <c r="AX172" s="21" t="str">
        <f>IF(AND(B172="pentathlon", OR(AND(E172='club records'!$N$21, F172&gt;='club records'!$O$21), AND(E172='club records'!$N$22, F172&gt;='club records'!$O$22), AND(E172='club records'!$N$23, F172&gt;='club records'!$O$23), AND(E172='club records'!$N$24, F172&gt;='club records'!$O$24), AND(E172='club records'!$N$25, F172&gt;='club records'!$O$25))), "CR", " ")</f>
        <v xml:space="preserve"> </v>
      </c>
      <c r="AY172" s="21" t="str">
        <f>IF(AND(B172="heptathlon", OR(AND(E172='club records'!$N$26, F172&gt;='club records'!$O$26), AND(E172='club records'!$N$27, F172&gt;='club records'!$O$27), AND(E172='club records'!$N$28, F172&gt;='club records'!$O$28), )), "CR", " ")</f>
        <v xml:space="preserve"> </v>
      </c>
    </row>
    <row r="173" spans="1:51" ht="15">
      <c r="A173" s="13" t="s">
        <v>41</v>
      </c>
      <c r="B173" s="2">
        <v>300</v>
      </c>
      <c r="C173" s="2" t="s">
        <v>98</v>
      </c>
      <c r="D173" s="2" t="s">
        <v>67</v>
      </c>
      <c r="E173" s="13" t="s">
        <v>41</v>
      </c>
      <c r="F173" s="14">
        <v>43.04</v>
      </c>
      <c r="G173" s="19">
        <v>43698</v>
      </c>
      <c r="H173" s="2" t="s">
        <v>289</v>
      </c>
      <c r="I173" s="2" t="s">
        <v>290</v>
      </c>
      <c r="J173" s="20" t="str">
        <f t="shared" si="9"/>
        <v/>
      </c>
      <c r="K173" s="21" t="str">
        <f>IF(AND(B173=100, OR(AND(E173='club records'!$B$6, F173&lt;='club records'!$C$6), AND(E173='club records'!$B$7, F173&lt;='club records'!$C$7), AND(E173='club records'!$B$8, F173&lt;='club records'!$C$8), AND(E173='club records'!$B$9, F173&lt;='club records'!$C$9), AND(E173='club records'!$B$10, F173&lt;='club records'!$C$10))),"CR"," ")</f>
        <v xml:space="preserve"> </v>
      </c>
      <c r="L173" s="21" t="str">
        <f>IF(AND(B173=200, OR(AND(E173='club records'!$B$11, F173&lt;='club records'!$C$11), AND(E173='club records'!$B$12, F173&lt;='club records'!$C$12), AND(E173='club records'!$B$13, F173&lt;='club records'!$C$13), AND(E173='club records'!$B$14, F173&lt;='club records'!$C$14), AND(E173='club records'!$B$15, F173&lt;='club records'!$C$15))),"CR"," ")</f>
        <v xml:space="preserve"> </v>
      </c>
      <c r="M173" s="21" t="str">
        <f>IF(AND(B173=300, OR(AND(E173='club records'!$B$16, F173&lt;='club records'!$C$16), AND(E173='club records'!$B$17, F173&lt;='club records'!$C$17))),"CR"," ")</f>
        <v xml:space="preserve"> </v>
      </c>
      <c r="N173" s="21" t="str">
        <f>IF(AND(B173=400, OR(AND(E173='club records'!$B$19, F173&lt;='club records'!$C$19), AND(E173='club records'!$B$20, F173&lt;='club records'!$C$20), AND(E173='club records'!$B$21, F173&lt;='club records'!$C$21))),"CR"," ")</f>
        <v xml:space="preserve"> </v>
      </c>
      <c r="O173" s="21" t="str">
        <f>IF(AND(B173=800, OR(AND(E173='club records'!$B$22, F173&lt;='club records'!$C$22), AND(E173='club records'!$B$23, F173&lt;='club records'!$C$23), AND(E173='club records'!$B$24, F173&lt;='club records'!$C$24), AND(E173='club records'!$B$25, F173&lt;='club records'!$C$25), AND(E173='club records'!$B$26, F173&lt;='club records'!$C$26))),"CR"," ")</f>
        <v xml:space="preserve"> </v>
      </c>
      <c r="P173" s="21" t="str">
        <f>IF(AND(B173=1200, AND(E173='club records'!$B$28, F173&lt;='club records'!$C$28)),"CR"," ")</f>
        <v xml:space="preserve"> </v>
      </c>
      <c r="Q173" s="21" t="str">
        <f>IF(AND(B173=1500, OR(AND(E173='club records'!$B$29, F173&lt;='club records'!$C$29), AND(E173='club records'!$B$30, F173&lt;='club records'!$C$30), AND(E173='club records'!$B$31, F173&lt;='club records'!$C$31), AND(E173='club records'!$B$32, F173&lt;='club records'!$C$32), AND(E173='club records'!$B$33, F173&lt;='club records'!$C$33))),"CR"," ")</f>
        <v xml:space="preserve"> </v>
      </c>
      <c r="R173" s="21" t="str">
        <f>IF(AND(B173="1M", AND(E173='club records'!$B$37,F173&lt;='club records'!$C$37)),"CR"," ")</f>
        <v xml:space="preserve"> </v>
      </c>
      <c r="S173" s="21" t="str">
        <f>IF(AND(B173=3000, OR(AND(E173='club records'!$B$39, F173&lt;='club records'!$C$39), AND(E173='club records'!$B$40, F173&lt;='club records'!$C$40), AND(E173='club records'!$B$41, F173&lt;='club records'!$C$41))),"CR"," ")</f>
        <v xml:space="preserve"> </v>
      </c>
      <c r="T173" s="21" t="str">
        <f>IF(AND(B173=5000, OR(AND(E173='club records'!$B$42, F173&lt;='club records'!$C$42), AND(E173='club records'!$B$43, F173&lt;='club records'!$C$43))),"CR"," ")</f>
        <v xml:space="preserve"> </v>
      </c>
      <c r="U173" s="21" t="str">
        <f>IF(AND(B173=10000, OR(AND(E173='club records'!$B$44, F173&lt;='club records'!$C$44), AND(E173='club records'!$B$45, F173&lt;='club records'!$C$45))),"CR"," ")</f>
        <v xml:space="preserve"> </v>
      </c>
      <c r="V173" s="22" t="str">
        <f>IF(AND(B173="high jump", OR(AND(E173='club records'!$F$1, F173&gt;='club records'!$G$1), AND(E173='club records'!$F$2, F173&gt;='club records'!$G$2), AND(E173='club records'!$F$3, F173&gt;='club records'!$G$3),AND(E173='club records'!$F$4, F173&gt;='club records'!$G$4), AND(E173='club records'!$F$5, F173&gt;='club records'!$G$5))), "CR", " ")</f>
        <v xml:space="preserve"> </v>
      </c>
      <c r="W173" s="22" t="str">
        <f>IF(AND(B173="long jump", OR(AND(E173='club records'!$F$6, F173&gt;='club records'!$G$6), AND(E173='club records'!$F$7, F173&gt;='club records'!$G$7), AND(E173='club records'!$F$8, F173&gt;='club records'!$G$8), AND(E173='club records'!$F$9, F173&gt;='club records'!$G$9), AND(E173='club records'!$F$10, F173&gt;='club records'!$G$10))), "CR", " ")</f>
        <v xml:space="preserve"> </v>
      </c>
      <c r="X173" s="22" t="str">
        <f>IF(AND(B173="triple jump", OR(AND(E173='club records'!$F$11, F173&gt;='club records'!$G$11), AND(E173='club records'!$F$12, F173&gt;='club records'!$G$12), AND(E173='club records'!$F$13, F173&gt;='club records'!$G$13), AND(E173='club records'!$F$14, F173&gt;='club records'!$G$14), AND(E173='club records'!$F$15, F173&gt;='club records'!$G$15))), "CR", " ")</f>
        <v xml:space="preserve"> </v>
      </c>
      <c r="Y173" s="22" t="str">
        <f>IF(AND(B173="pole vault", OR(AND(E173='club records'!$F$16, F173&gt;='club records'!$G$16), AND(E173='club records'!$F$17, F173&gt;='club records'!$G$17), AND(E173='club records'!$F$18, F173&gt;='club records'!$G$18), AND(E173='club records'!$F$19, F173&gt;='club records'!$G$19), AND(E173='club records'!$F$20, F173&gt;='club records'!$G$20))), "CR", " ")</f>
        <v xml:space="preserve"> </v>
      </c>
      <c r="Z173" s="22" t="str">
        <f>IF(AND(B173="discus 0.75", AND(E173='club records'!$F$21, F173&gt;='club records'!$G$21)), "CR", " ")</f>
        <v xml:space="preserve"> </v>
      </c>
      <c r="AA173" s="22" t="str">
        <f>IF(AND(B173="discus 1", OR(AND(E173='club records'!$F$22, F173&gt;='club records'!$G$22), AND(E173='club records'!$F$23, F173&gt;='club records'!$G$23), AND(E173='club records'!$F$24, F173&gt;='club records'!$G$24), AND(E173='club records'!$F$25, F173&gt;='club records'!$G$25))), "CR", " ")</f>
        <v xml:space="preserve"> </v>
      </c>
      <c r="AB173" s="22" t="str">
        <f>IF(AND(B173="hammer 3", OR(AND(E173='club records'!$F$26, F173&gt;='club records'!$G$26), AND(E173='club records'!$F$27, F173&gt;='club records'!$G$27), AND(E173='club records'!$F$28, F173&gt;='club records'!$G$28))), "CR", " ")</f>
        <v xml:space="preserve"> </v>
      </c>
      <c r="AC173" s="22" t="str">
        <f>IF(AND(B173="hammer 4", OR(AND(E173='club records'!$F$29, F173&gt;='club records'!$G$29), AND(E173='club records'!$F$30, F173&gt;='club records'!$G$30))), "CR", " ")</f>
        <v xml:space="preserve"> </v>
      </c>
      <c r="AD173" s="22" t="str">
        <f>IF(AND(B173="javelin 400", AND(E173='club records'!$F$31, F173&gt;='club records'!$G$31)), "CR", " ")</f>
        <v xml:space="preserve"> </v>
      </c>
      <c r="AE173" s="22" t="str">
        <f>IF(AND(B173="javelin 500", OR(AND(E173='club records'!$F$32, F173&gt;='club records'!$G$32), AND(E173='club records'!$F$33, F173&gt;='club records'!$G$33))), "CR", " ")</f>
        <v xml:space="preserve"> </v>
      </c>
      <c r="AF173" s="22" t="str">
        <f>IF(AND(B173="javelin 600", OR(AND(E173='club records'!$F$34, F173&gt;='club records'!$G$34), AND(E173='club records'!$F$35, F173&gt;='club records'!$G$35))), "CR", " ")</f>
        <v xml:space="preserve"> </v>
      </c>
      <c r="AG173" s="22" t="str">
        <f>IF(AND(B173="shot 2.72", AND(E173='club records'!$F$36, F173&gt;='club records'!$G$36)), "CR", " ")</f>
        <v xml:space="preserve"> </v>
      </c>
      <c r="AH173" s="22" t="str">
        <f>IF(AND(B173="shot 3", OR(AND(E173='club records'!$F$37, F173&gt;='club records'!$G$37), AND(E173='club records'!$F$38, F173&gt;='club records'!$G$38))), "CR", " ")</f>
        <v xml:space="preserve"> </v>
      </c>
      <c r="AI173" s="22" t="str">
        <f>IF(AND(B173="shot 4", OR(AND(E173='club records'!$F$39, F173&gt;='club records'!$G$39), AND(E173='club records'!$F$40, F173&gt;='club records'!$G$40))), "CR", " ")</f>
        <v xml:space="preserve"> </v>
      </c>
      <c r="AJ173" s="22" t="str">
        <f>IF(AND(B173="70H", AND(E173='club records'!$J$6, F173&lt;='club records'!$K$6)), "CR", " ")</f>
        <v xml:space="preserve"> </v>
      </c>
      <c r="AK173" s="22" t="str">
        <f>IF(AND(B173="75H", AND(E173='club records'!$J$7, F173&lt;='club records'!$K$7)), "CR", " ")</f>
        <v xml:space="preserve"> </v>
      </c>
      <c r="AL173" s="22" t="str">
        <f>IF(AND(B173="80H", AND(E173='club records'!$J$8, F173&lt;='club records'!$K$8)), "CR", " ")</f>
        <v xml:space="preserve"> </v>
      </c>
      <c r="AM173" s="22" t="str">
        <f>IF(AND(B173="100H", OR(AND(E173='club records'!$J$9, F173&lt;='club records'!$K$9), AND(E173='club records'!$J$10, F173&lt;='club records'!$K$10))), "CR", " ")</f>
        <v xml:space="preserve"> </v>
      </c>
      <c r="AN173" s="22" t="str">
        <f>IF(AND(B173="300H", AND(E173='club records'!$J$11, F173&lt;='club records'!$K$11)), "CR", " ")</f>
        <v xml:space="preserve"> </v>
      </c>
      <c r="AO173" s="22" t="str">
        <f>IF(AND(B173="400H", OR(AND(E173='club records'!$J$12, F173&lt;='club records'!$K$12), AND(E173='club records'!$J$13, F173&lt;='club records'!$K$13), AND(E173='club records'!$J$14, F173&lt;='club records'!$K$14))), "CR", " ")</f>
        <v xml:space="preserve"> </v>
      </c>
      <c r="AP173" s="22" t="str">
        <f>IF(AND(B173="1500SC", OR(AND(E173='club records'!$J$15, F173&lt;='club records'!$K$15), AND(E173='club records'!$J$16, F173&lt;='club records'!$K$16))), "CR", " ")</f>
        <v xml:space="preserve"> </v>
      </c>
      <c r="AQ173" s="22" t="str">
        <f>IF(AND(B173="2000SC", OR(AND(E173='club records'!$J$18, F173&lt;='club records'!$K$18), AND(E173='club records'!$J$19, F173&lt;='club records'!$K$19))), "CR", " ")</f>
        <v xml:space="preserve"> </v>
      </c>
      <c r="AR173" s="22" t="str">
        <f>IF(AND(B173="3000SC", AND(E173='club records'!$J$21, F173&lt;='club records'!$K$21)), "CR", " ")</f>
        <v xml:space="preserve"> </v>
      </c>
      <c r="AS173" s="21" t="str">
        <f>IF(AND(B173="4x100", OR(AND(E173='club records'!$N$1, F173&lt;='club records'!$O$1), AND(E173='club records'!$N$2, F173&lt;='club records'!$O$2), AND(E173='club records'!$N$3, F173&lt;='club records'!$O$3), AND(E173='club records'!$N$4, F173&lt;='club records'!$O$4), AND(E173='club records'!$N$5, F173&lt;='club records'!$O$5))), "CR", " ")</f>
        <v xml:space="preserve"> </v>
      </c>
      <c r="AT173" s="21" t="str">
        <f>IF(AND(B173="4x200", OR(AND(E173='club records'!$N$6, F173&lt;='club records'!$O$6), AND(E173='club records'!$N$7, F173&lt;='club records'!$O$7), AND(E173='club records'!$N$8, F173&lt;='club records'!$O$8), AND(E173='club records'!$N$9, F173&lt;='club records'!$O$9), AND(E173='club records'!$N$10, F173&lt;='club records'!$O$10))), "CR", " ")</f>
        <v xml:space="preserve"> </v>
      </c>
      <c r="AU173" s="21" t="str">
        <f>IF(AND(B173="4x300", OR(AND(E173='club records'!$N$11, F173&lt;='club records'!$O$11), AND(E173='club records'!$N$12, F173&lt;='club records'!$O$12))), "CR", " ")</f>
        <v xml:space="preserve"> </v>
      </c>
      <c r="AV173" s="21" t="str">
        <f>IF(AND(B173="4x400", OR(AND(E173='club records'!$N$13, F173&lt;='club records'!$O$13), AND(E173='club records'!$N$14, F173&lt;='club records'!$O$14), AND(E173='club records'!$N$15, F173&lt;='club records'!$O$15))), "CR", " ")</f>
        <v xml:space="preserve"> </v>
      </c>
      <c r="AW173" s="21" t="str">
        <f>IF(AND(B173="3x800", OR(AND(E173='club records'!$N$16, F173&lt;='club records'!$O$16), AND(E173='club records'!$N$17, F173&lt;='club records'!$O$17), AND(E173='club records'!$N$18, F173&lt;='club records'!$O$18), AND(E173='club records'!$N$19, F173&lt;='club records'!$O$19))), "CR", " ")</f>
        <v xml:space="preserve"> </v>
      </c>
      <c r="AX173" s="21" t="str">
        <f>IF(AND(B173="pentathlon", OR(AND(E173='club records'!$N$21, F173&gt;='club records'!$O$21), AND(E173='club records'!$N$22, F173&gt;='club records'!$O$22), AND(E173='club records'!$N$23, F173&gt;='club records'!$O$23), AND(E173='club records'!$N$24, F173&gt;='club records'!$O$24), AND(E173='club records'!$N$25, F173&gt;='club records'!$O$25))), "CR", " ")</f>
        <v xml:space="preserve"> </v>
      </c>
      <c r="AY173" s="21" t="str">
        <f>IF(AND(B173="heptathlon", OR(AND(E173='club records'!$N$26, F173&gt;='club records'!$O$26), AND(E173='club records'!$N$27, F173&gt;='club records'!$O$27), AND(E173='club records'!$N$28, F173&gt;='club records'!$O$28), )), "CR", " ")</f>
        <v xml:space="preserve"> </v>
      </c>
    </row>
    <row r="174" spans="1:51" ht="15">
      <c r="A174" s="13" t="s">
        <v>41</v>
      </c>
      <c r="B174" s="2">
        <v>300</v>
      </c>
      <c r="C174" s="2" t="s">
        <v>116</v>
      </c>
      <c r="D174" s="2" t="s">
        <v>117</v>
      </c>
      <c r="E174" s="13" t="s">
        <v>41</v>
      </c>
      <c r="F174" s="15">
        <v>43.1</v>
      </c>
      <c r="G174" s="23">
        <v>43701</v>
      </c>
      <c r="H174" s="2" t="s">
        <v>297</v>
      </c>
      <c r="I174" s="2" t="s">
        <v>522</v>
      </c>
      <c r="J174" s="20" t="s">
        <v>372</v>
      </c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1"/>
      <c r="AT174" s="21"/>
      <c r="AU174" s="21"/>
      <c r="AV174" s="21"/>
      <c r="AW174" s="21"/>
      <c r="AX174" s="21"/>
      <c r="AY174" s="21"/>
    </row>
    <row r="175" spans="1:51" ht="15">
      <c r="A175" s="13" t="s">
        <v>41</v>
      </c>
      <c r="B175" s="2">
        <v>300</v>
      </c>
      <c r="C175" s="2" t="s">
        <v>74</v>
      </c>
      <c r="D175" s="2" t="s">
        <v>95</v>
      </c>
      <c r="E175" s="13" t="s">
        <v>41</v>
      </c>
      <c r="F175" s="14">
        <v>45.1</v>
      </c>
      <c r="G175" s="19">
        <v>39903</v>
      </c>
      <c r="H175" s="2" t="s">
        <v>252</v>
      </c>
      <c r="I175" s="2" t="s">
        <v>253</v>
      </c>
      <c r="J175" s="20" t="str">
        <f>IF(OR(L175="CR", K175="CR", M175="CR", N175="CR", O175="CR", P175="CR", Q175="CR", R175="CR", S175="CR", T175="CR",U175="CR", V175="CR", W175="CR", X175="CR", Y175="CR", Z175="CR", AA175="CR", AB175="CR", AC175="CR", AD175="CR", AE175="CR", AF175="CR", AG175="CR", AH175="CR", AI175="CR", AJ175="CR", AK175="CR", AL175="CR", AM175="CR", AN175="CR", AO175="CR", AP175="CR", AQ175="CR", AR175="CR", AS175="CR", AT175="CR", AU175="CR", AV175="CR", AW175="CR", AX175="CR", AY175="CR"), "***CLUB RECORD***", "")</f>
        <v/>
      </c>
      <c r="K175" s="21" t="str">
        <f>IF(AND(B175=100, OR(AND(E175='club records'!$B$6, F175&lt;='club records'!$C$6), AND(E175='club records'!$B$7, F175&lt;='club records'!$C$7), AND(E175='club records'!$B$8, F175&lt;='club records'!$C$8), AND(E175='club records'!$B$9, F175&lt;='club records'!$C$9), AND(E175='club records'!$B$10, F175&lt;='club records'!$C$10))),"CR"," ")</f>
        <v xml:space="preserve"> </v>
      </c>
      <c r="L175" s="21" t="str">
        <f>IF(AND(B175=200, OR(AND(E175='club records'!$B$11, F175&lt;='club records'!$C$11), AND(E175='club records'!$B$12, F175&lt;='club records'!$C$12), AND(E175='club records'!$B$13, F175&lt;='club records'!$C$13), AND(E175='club records'!$B$14, F175&lt;='club records'!$C$14), AND(E175='club records'!$B$15, F175&lt;='club records'!$C$15))),"CR"," ")</f>
        <v xml:space="preserve"> </v>
      </c>
      <c r="M175" s="21" t="str">
        <f>IF(AND(B175=300, OR(AND(E175='club records'!$B$16, F175&lt;='club records'!$C$16), AND(E175='club records'!$B$17, F175&lt;='club records'!$C$17))),"CR"," ")</f>
        <v xml:space="preserve"> </v>
      </c>
      <c r="N175" s="21" t="str">
        <f>IF(AND(B175=400, OR(AND(E175='club records'!$B$19, F175&lt;='club records'!$C$19), AND(E175='club records'!$B$20, F175&lt;='club records'!$C$20), AND(E175='club records'!$B$21, F175&lt;='club records'!$C$21))),"CR"," ")</f>
        <v xml:space="preserve"> </v>
      </c>
      <c r="O175" s="21" t="str">
        <f>IF(AND(B175=800, OR(AND(E175='club records'!$B$22, F175&lt;='club records'!$C$22), AND(E175='club records'!$B$23, F175&lt;='club records'!$C$23), AND(E175='club records'!$B$24, F175&lt;='club records'!$C$24), AND(E175='club records'!$B$25, F175&lt;='club records'!$C$25), AND(E175='club records'!$B$26, F175&lt;='club records'!$C$26))),"CR"," ")</f>
        <v xml:space="preserve"> </v>
      </c>
      <c r="P175" s="21" t="str">
        <f>IF(AND(B175=1200, AND(E175='club records'!$B$28, F175&lt;='club records'!$C$28)),"CR"," ")</f>
        <v xml:space="preserve"> </v>
      </c>
      <c r="Q175" s="21" t="str">
        <f>IF(AND(B175=1500, OR(AND(E175='club records'!$B$29, F175&lt;='club records'!$C$29), AND(E175='club records'!$B$30, F175&lt;='club records'!$C$30), AND(E175='club records'!$B$31, F175&lt;='club records'!$C$31), AND(E175='club records'!$B$32, F175&lt;='club records'!$C$32), AND(E175='club records'!$B$33, F175&lt;='club records'!$C$33))),"CR"," ")</f>
        <v xml:space="preserve"> </v>
      </c>
      <c r="R175" s="21" t="str">
        <f>IF(AND(B175="1M", AND(E175='club records'!$B$37,F175&lt;='club records'!$C$37)),"CR"," ")</f>
        <v xml:space="preserve"> </v>
      </c>
      <c r="S175" s="21" t="str">
        <f>IF(AND(B175=3000, OR(AND(E175='club records'!$B$39, F175&lt;='club records'!$C$39), AND(E175='club records'!$B$40, F175&lt;='club records'!$C$40), AND(E175='club records'!$B$41, F175&lt;='club records'!$C$41))),"CR"," ")</f>
        <v xml:space="preserve"> </v>
      </c>
      <c r="T175" s="21" t="str">
        <f>IF(AND(B175=5000, OR(AND(E175='club records'!$B$42, F175&lt;='club records'!$C$42), AND(E175='club records'!$B$43, F175&lt;='club records'!$C$43))),"CR"," ")</f>
        <v xml:space="preserve"> </v>
      </c>
      <c r="U175" s="21" t="str">
        <f>IF(AND(B175=10000, OR(AND(E175='club records'!$B$44, F175&lt;='club records'!$C$44), AND(E175='club records'!$B$45, F175&lt;='club records'!$C$45))),"CR"," ")</f>
        <v xml:space="preserve"> </v>
      </c>
      <c r="V175" s="22" t="str">
        <f>IF(AND(B175="high jump", OR(AND(E175='club records'!$F$1, F175&gt;='club records'!$G$1), AND(E175='club records'!$F$2, F175&gt;='club records'!$G$2), AND(E175='club records'!$F$3, F175&gt;='club records'!$G$3),AND(E175='club records'!$F$4, F175&gt;='club records'!$G$4), AND(E175='club records'!$F$5, F175&gt;='club records'!$G$5))), "CR", " ")</f>
        <v xml:space="preserve"> </v>
      </c>
      <c r="W175" s="22" t="str">
        <f>IF(AND(B175="long jump", OR(AND(E175='club records'!$F$6, F175&gt;='club records'!$G$6), AND(E175='club records'!$F$7, F175&gt;='club records'!$G$7), AND(E175='club records'!$F$8, F175&gt;='club records'!$G$8), AND(E175='club records'!$F$9, F175&gt;='club records'!$G$9), AND(E175='club records'!$F$10, F175&gt;='club records'!$G$10))), "CR", " ")</f>
        <v xml:space="preserve"> </v>
      </c>
      <c r="X175" s="22" t="str">
        <f>IF(AND(B175="triple jump", OR(AND(E175='club records'!$F$11, F175&gt;='club records'!$G$11), AND(E175='club records'!$F$12, F175&gt;='club records'!$G$12), AND(E175='club records'!$F$13, F175&gt;='club records'!$G$13), AND(E175='club records'!$F$14, F175&gt;='club records'!$G$14), AND(E175='club records'!$F$15, F175&gt;='club records'!$G$15))), "CR", " ")</f>
        <v xml:space="preserve"> </v>
      </c>
      <c r="Y175" s="22" t="str">
        <f>IF(AND(B175="pole vault", OR(AND(E175='club records'!$F$16, F175&gt;='club records'!$G$16), AND(E175='club records'!$F$17, F175&gt;='club records'!$G$17), AND(E175='club records'!$F$18, F175&gt;='club records'!$G$18), AND(E175='club records'!$F$19, F175&gt;='club records'!$G$19), AND(E175='club records'!$F$20, F175&gt;='club records'!$G$20))), "CR", " ")</f>
        <v xml:space="preserve"> </v>
      </c>
      <c r="Z175" s="22" t="str">
        <f>IF(AND(B175="discus 0.75", AND(E175='club records'!$F$21, F175&gt;='club records'!$G$21)), "CR", " ")</f>
        <v xml:space="preserve"> </v>
      </c>
      <c r="AA175" s="22" t="str">
        <f>IF(AND(B175="discus 1", OR(AND(E175='club records'!$F$22, F175&gt;='club records'!$G$22), AND(E175='club records'!$F$23, F175&gt;='club records'!$G$23), AND(E175='club records'!$F$24, F175&gt;='club records'!$G$24), AND(E175='club records'!$F$25, F175&gt;='club records'!$G$25))), "CR", " ")</f>
        <v xml:space="preserve"> </v>
      </c>
      <c r="AB175" s="22" t="str">
        <f>IF(AND(B175="hammer 3", OR(AND(E175='club records'!$F$26, F175&gt;='club records'!$G$26), AND(E175='club records'!$F$27, F175&gt;='club records'!$G$27), AND(E175='club records'!$F$28, F175&gt;='club records'!$G$28))), "CR", " ")</f>
        <v xml:space="preserve"> </v>
      </c>
      <c r="AC175" s="22" t="str">
        <f>IF(AND(B175="hammer 4", OR(AND(E175='club records'!$F$29, F175&gt;='club records'!$G$29), AND(E175='club records'!$F$30, F175&gt;='club records'!$G$30))), "CR", " ")</f>
        <v xml:space="preserve"> </v>
      </c>
      <c r="AD175" s="22" t="str">
        <f>IF(AND(B175="javelin 400", AND(E175='club records'!$F$31, F175&gt;='club records'!$G$31)), "CR", " ")</f>
        <v xml:space="preserve"> </v>
      </c>
      <c r="AE175" s="22" t="str">
        <f>IF(AND(B175="javelin 500", OR(AND(E175='club records'!$F$32, F175&gt;='club records'!$G$32), AND(E175='club records'!$F$33, F175&gt;='club records'!$G$33))), "CR", " ")</f>
        <v xml:space="preserve"> </v>
      </c>
      <c r="AF175" s="22" t="str">
        <f>IF(AND(B175="javelin 600", OR(AND(E175='club records'!$F$34, F175&gt;='club records'!$G$34), AND(E175='club records'!$F$35, F175&gt;='club records'!$G$35))), "CR", " ")</f>
        <v xml:space="preserve"> </v>
      </c>
      <c r="AG175" s="22" t="str">
        <f>IF(AND(B175="shot 2.72", AND(E175='club records'!$F$36, F175&gt;='club records'!$G$36)), "CR", " ")</f>
        <v xml:space="preserve"> </v>
      </c>
      <c r="AH175" s="22" t="str">
        <f>IF(AND(B175="shot 3", OR(AND(E175='club records'!$F$37, F175&gt;='club records'!$G$37), AND(E175='club records'!$F$38, F175&gt;='club records'!$G$38))), "CR", " ")</f>
        <v xml:space="preserve"> </v>
      </c>
      <c r="AI175" s="22" t="str">
        <f>IF(AND(B175="shot 4", OR(AND(E175='club records'!$F$39, F175&gt;='club records'!$G$39), AND(E175='club records'!$F$40, F175&gt;='club records'!$G$40))), "CR", " ")</f>
        <v xml:space="preserve"> </v>
      </c>
      <c r="AJ175" s="22" t="str">
        <f>IF(AND(B175="70H", AND(E175='club records'!$J$6, F175&lt;='club records'!$K$6)), "CR", " ")</f>
        <v xml:space="preserve"> </v>
      </c>
      <c r="AK175" s="22" t="str">
        <f>IF(AND(B175="75H", AND(E175='club records'!$J$7, F175&lt;='club records'!$K$7)), "CR", " ")</f>
        <v xml:space="preserve"> </v>
      </c>
      <c r="AL175" s="22" t="str">
        <f>IF(AND(B175="80H", AND(E175='club records'!$J$8, F175&lt;='club records'!$K$8)), "CR", " ")</f>
        <v xml:space="preserve"> </v>
      </c>
      <c r="AM175" s="22" t="str">
        <f>IF(AND(B175="100H", OR(AND(E175='club records'!$J$9, F175&lt;='club records'!$K$9), AND(E175='club records'!$J$10, F175&lt;='club records'!$K$10))), "CR", " ")</f>
        <v xml:space="preserve"> </v>
      </c>
      <c r="AN175" s="22" t="str">
        <f>IF(AND(B175="300H", AND(E175='club records'!$J$11, F175&lt;='club records'!$K$11)), "CR", " ")</f>
        <v xml:space="preserve"> </v>
      </c>
      <c r="AO175" s="22" t="str">
        <f>IF(AND(B175="400H", OR(AND(E175='club records'!$J$12, F175&lt;='club records'!$K$12), AND(E175='club records'!$J$13, F175&lt;='club records'!$K$13), AND(E175='club records'!$J$14, F175&lt;='club records'!$K$14))), "CR", " ")</f>
        <v xml:space="preserve"> </v>
      </c>
      <c r="AP175" s="22" t="str">
        <f>IF(AND(B175="1500SC", OR(AND(E175='club records'!$J$15, F175&lt;='club records'!$K$15), AND(E175='club records'!$J$16, F175&lt;='club records'!$K$16))), "CR", " ")</f>
        <v xml:space="preserve"> </v>
      </c>
      <c r="AQ175" s="22" t="str">
        <f>IF(AND(B175="2000SC", OR(AND(E175='club records'!$J$18, F175&lt;='club records'!$K$18), AND(E175='club records'!$J$19, F175&lt;='club records'!$K$19))), "CR", " ")</f>
        <v xml:space="preserve"> </v>
      </c>
      <c r="AR175" s="22" t="str">
        <f>IF(AND(B175="3000SC", AND(E175='club records'!$J$21, F175&lt;='club records'!$K$21)), "CR", " ")</f>
        <v xml:space="preserve"> </v>
      </c>
      <c r="AS175" s="21" t="str">
        <f>IF(AND(B175="4x100", OR(AND(E175='club records'!$N$1, F175&lt;='club records'!$O$1), AND(E175='club records'!$N$2, F175&lt;='club records'!$O$2), AND(E175='club records'!$N$3, F175&lt;='club records'!$O$3), AND(E175='club records'!$N$4, F175&lt;='club records'!$O$4), AND(E175='club records'!$N$5, F175&lt;='club records'!$O$5))), "CR", " ")</f>
        <v xml:space="preserve"> </v>
      </c>
      <c r="AT175" s="21" t="str">
        <f>IF(AND(B175="4x200", OR(AND(E175='club records'!$N$6, F175&lt;='club records'!$O$6), AND(E175='club records'!$N$7, F175&lt;='club records'!$O$7), AND(E175='club records'!$N$8, F175&lt;='club records'!$O$8), AND(E175='club records'!$N$9, F175&lt;='club records'!$O$9), AND(E175='club records'!$N$10, F175&lt;='club records'!$O$10))), "CR", " ")</f>
        <v xml:space="preserve"> </v>
      </c>
      <c r="AU175" s="21" t="str">
        <f>IF(AND(B175="4x300", OR(AND(E175='club records'!$N$11, F175&lt;='club records'!$O$11), AND(E175='club records'!$N$12, F175&lt;='club records'!$O$12))), "CR", " ")</f>
        <v xml:space="preserve"> </v>
      </c>
      <c r="AV175" s="21" t="str">
        <f>IF(AND(B175="4x400", OR(AND(E175='club records'!$N$13, F175&lt;='club records'!$O$13), AND(E175='club records'!$N$14, F175&lt;='club records'!$O$14), AND(E175='club records'!$N$15, F175&lt;='club records'!$O$15))), "CR", " ")</f>
        <v xml:space="preserve"> </v>
      </c>
      <c r="AW175" s="21" t="str">
        <f>IF(AND(B175="3x800", OR(AND(E175='club records'!$N$16, F175&lt;='club records'!$O$16), AND(E175='club records'!$N$17, F175&lt;='club records'!$O$17), AND(E175='club records'!$N$18, F175&lt;='club records'!$O$18), AND(E175='club records'!$N$19, F175&lt;='club records'!$O$19))), "CR", " ")</f>
        <v xml:space="preserve"> </v>
      </c>
      <c r="AX175" s="21" t="str">
        <f>IF(AND(B175="pentathlon", OR(AND(E175='club records'!$N$21, F175&gt;='club records'!$O$21), AND(E175='club records'!$N$22, F175&gt;='club records'!$O$22), AND(E175='club records'!$N$23, F175&gt;='club records'!$O$23), AND(E175='club records'!$N$24, F175&gt;='club records'!$O$24), AND(E175='club records'!$N$25, F175&gt;='club records'!$O$25))), "CR", " ")</f>
        <v xml:space="preserve"> </v>
      </c>
      <c r="AY175" s="21" t="str">
        <f>IF(AND(B175="heptathlon", OR(AND(E175='club records'!$N$26, F175&gt;='club records'!$O$26), AND(E175='club records'!$N$27, F175&gt;='club records'!$O$27), AND(E175='club records'!$N$28, F175&gt;='club records'!$O$28), )), "CR", " ")</f>
        <v xml:space="preserve"> </v>
      </c>
    </row>
    <row r="176" spans="1:51" ht="15">
      <c r="A176" s="13" t="s">
        <v>41</v>
      </c>
      <c r="B176" s="2">
        <v>300</v>
      </c>
      <c r="C176" s="2" t="s">
        <v>68</v>
      </c>
      <c r="D176" s="2" t="s">
        <v>69</v>
      </c>
      <c r="E176" s="13" t="s">
        <v>41</v>
      </c>
      <c r="F176" s="14">
        <v>45.38</v>
      </c>
      <c r="G176" s="19">
        <v>39903</v>
      </c>
      <c r="H176" s="2" t="s">
        <v>252</v>
      </c>
      <c r="I176" s="2" t="s">
        <v>253</v>
      </c>
      <c r="J176" s="20" t="str">
        <f>IF(OR(L176="CR", K176="CR", M176="CR", N176="CR", O176="CR", P176="CR", Q176="CR", R176="CR", S176="CR", T176="CR",U176="CR", V176="CR", W176="CR", X176="CR", Y176="CR", Z176="CR", AA176="CR", AB176="CR", AC176="CR", AD176="CR", AE176="CR", AF176="CR", AG176="CR", AH176="CR", AI176="CR", AJ176="CR", AK176="CR", AL176="CR", AM176="CR", AN176="CR", AO176="CR", AP176="CR", AQ176="CR", AR176="CR", AS176="CR", AT176="CR", AU176="CR", AV176="CR", AW176="CR", AX176="CR", AY176="CR"), "***CLUB RECORD***", "")</f>
        <v/>
      </c>
      <c r="K176" s="21" t="str">
        <f>IF(AND(B176=100, OR(AND(E176='club records'!$B$6, F176&lt;='club records'!$C$6), AND(E176='club records'!$B$7, F176&lt;='club records'!$C$7), AND(E176='club records'!$B$8, F176&lt;='club records'!$C$8), AND(E176='club records'!$B$9, F176&lt;='club records'!$C$9), AND(E176='club records'!$B$10, F176&lt;='club records'!$C$10))),"CR"," ")</f>
        <v xml:space="preserve"> </v>
      </c>
      <c r="L176" s="21" t="str">
        <f>IF(AND(B176=200, OR(AND(E176='club records'!$B$11, F176&lt;='club records'!$C$11), AND(E176='club records'!$B$12, F176&lt;='club records'!$C$12), AND(E176='club records'!$B$13, F176&lt;='club records'!$C$13), AND(E176='club records'!$B$14, F176&lt;='club records'!$C$14), AND(E176='club records'!$B$15, F176&lt;='club records'!$C$15))),"CR"," ")</f>
        <v xml:space="preserve"> </v>
      </c>
      <c r="M176" s="21" t="str">
        <f>IF(AND(B176=300, OR(AND(E176='club records'!$B$16, F176&lt;='club records'!$C$16), AND(E176='club records'!$B$17, F176&lt;='club records'!$C$17))),"CR"," ")</f>
        <v xml:space="preserve"> </v>
      </c>
      <c r="N176" s="21" t="str">
        <f>IF(AND(B176=400, OR(AND(E176='club records'!$B$19, F176&lt;='club records'!$C$19), AND(E176='club records'!$B$20, F176&lt;='club records'!$C$20), AND(E176='club records'!$B$21, F176&lt;='club records'!$C$21))),"CR"," ")</f>
        <v xml:space="preserve"> </v>
      </c>
      <c r="O176" s="21" t="str">
        <f>IF(AND(B176=800, OR(AND(E176='club records'!$B$22, F176&lt;='club records'!$C$22), AND(E176='club records'!$B$23, F176&lt;='club records'!$C$23), AND(E176='club records'!$B$24, F176&lt;='club records'!$C$24), AND(E176='club records'!$B$25, F176&lt;='club records'!$C$25), AND(E176='club records'!$B$26, F176&lt;='club records'!$C$26))),"CR"," ")</f>
        <v xml:space="preserve"> </v>
      </c>
      <c r="P176" s="21" t="str">
        <f>IF(AND(B176=1200, AND(E176='club records'!$B$28, F176&lt;='club records'!$C$28)),"CR"," ")</f>
        <v xml:space="preserve"> </v>
      </c>
      <c r="Q176" s="21" t="str">
        <f>IF(AND(B176=1500, OR(AND(E176='club records'!$B$29, F176&lt;='club records'!$C$29), AND(E176='club records'!$B$30, F176&lt;='club records'!$C$30), AND(E176='club records'!$B$31, F176&lt;='club records'!$C$31), AND(E176='club records'!$B$32, F176&lt;='club records'!$C$32), AND(E176='club records'!$B$33, F176&lt;='club records'!$C$33))),"CR"," ")</f>
        <v xml:space="preserve"> </v>
      </c>
      <c r="R176" s="21" t="str">
        <f>IF(AND(B176="1M", AND(E176='club records'!$B$37,F176&lt;='club records'!$C$37)),"CR"," ")</f>
        <v xml:space="preserve"> </v>
      </c>
      <c r="S176" s="21" t="str">
        <f>IF(AND(B176=3000, OR(AND(E176='club records'!$B$39, F176&lt;='club records'!$C$39), AND(E176='club records'!$B$40, F176&lt;='club records'!$C$40), AND(E176='club records'!$B$41, F176&lt;='club records'!$C$41))),"CR"," ")</f>
        <v xml:space="preserve"> </v>
      </c>
      <c r="T176" s="21" t="str">
        <f>IF(AND(B176=5000, OR(AND(E176='club records'!$B$42, F176&lt;='club records'!$C$42), AND(E176='club records'!$B$43, F176&lt;='club records'!$C$43))),"CR"," ")</f>
        <v xml:space="preserve"> </v>
      </c>
      <c r="U176" s="21" t="str">
        <f>IF(AND(B176=10000, OR(AND(E176='club records'!$B$44, F176&lt;='club records'!$C$44), AND(E176='club records'!$B$45, F176&lt;='club records'!$C$45))),"CR"," ")</f>
        <v xml:space="preserve"> </v>
      </c>
      <c r="V176" s="22" t="str">
        <f>IF(AND(B176="high jump", OR(AND(E176='club records'!$F$1, F176&gt;='club records'!$G$1), AND(E176='club records'!$F$2, F176&gt;='club records'!$G$2), AND(E176='club records'!$F$3, F176&gt;='club records'!$G$3),AND(E176='club records'!$F$4, F176&gt;='club records'!$G$4), AND(E176='club records'!$F$5, F176&gt;='club records'!$G$5))), "CR", " ")</f>
        <v xml:space="preserve"> </v>
      </c>
      <c r="W176" s="22" t="str">
        <f>IF(AND(B176="long jump", OR(AND(E176='club records'!$F$6, F176&gt;='club records'!$G$6), AND(E176='club records'!$F$7, F176&gt;='club records'!$G$7), AND(E176='club records'!$F$8, F176&gt;='club records'!$G$8), AND(E176='club records'!$F$9, F176&gt;='club records'!$G$9), AND(E176='club records'!$F$10, F176&gt;='club records'!$G$10))), "CR", " ")</f>
        <v xml:space="preserve"> </v>
      </c>
      <c r="X176" s="22" t="str">
        <f>IF(AND(B176="triple jump", OR(AND(E176='club records'!$F$11, F176&gt;='club records'!$G$11), AND(E176='club records'!$F$12, F176&gt;='club records'!$G$12), AND(E176='club records'!$F$13, F176&gt;='club records'!$G$13), AND(E176='club records'!$F$14, F176&gt;='club records'!$G$14), AND(E176='club records'!$F$15, F176&gt;='club records'!$G$15))), "CR", " ")</f>
        <v xml:space="preserve"> </v>
      </c>
      <c r="Y176" s="22" t="str">
        <f>IF(AND(B176="pole vault", OR(AND(E176='club records'!$F$16, F176&gt;='club records'!$G$16), AND(E176='club records'!$F$17, F176&gt;='club records'!$G$17), AND(E176='club records'!$F$18, F176&gt;='club records'!$G$18), AND(E176='club records'!$F$19, F176&gt;='club records'!$G$19), AND(E176='club records'!$F$20, F176&gt;='club records'!$G$20))), "CR", " ")</f>
        <v xml:space="preserve"> </v>
      </c>
      <c r="Z176" s="22" t="str">
        <f>IF(AND(B176="discus 0.75", AND(E176='club records'!$F$21, F176&gt;='club records'!$G$21)), "CR", " ")</f>
        <v xml:space="preserve"> </v>
      </c>
      <c r="AA176" s="22" t="str">
        <f>IF(AND(B176="discus 1", OR(AND(E176='club records'!$F$22, F176&gt;='club records'!$G$22), AND(E176='club records'!$F$23, F176&gt;='club records'!$G$23), AND(E176='club records'!$F$24, F176&gt;='club records'!$G$24), AND(E176='club records'!$F$25, F176&gt;='club records'!$G$25))), "CR", " ")</f>
        <v xml:space="preserve"> </v>
      </c>
      <c r="AB176" s="22" t="str">
        <f>IF(AND(B176="hammer 3", OR(AND(E176='club records'!$F$26, F176&gt;='club records'!$G$26), AND(E176='club records'!$F$27, F176&gt;='club records'!$G$27), AND(E176='club records'!$F$28, F176&gt;='club records'!$G$28))), "CR", " ")</f>
        <v xml:space="preserve"> </v>
      </c>
      <c r="AC176" s="22" t="str">
        <f>IF(AND(B176="hammer 4", OR(AND(E176='club records'!$F$29, F176&gt;='club records'!$G$29), AND(E176='club records'!$F$30, F176&gt;='club records'!$G$30))), "CR", " ")</f>
        <v xml:space="preserve"> </v>
      </c>
      <c r="AD176" s="22" t="str">
        <f>IF(AND(B176="javelin 400", AND(E176='club records'!$F$31, F176&gt;='club records'!$G$31)), "CR", " ")</f>
        <v xml:space="preserve"> </v>
      </c>
      <c r="AE176" s="22" t="str">
        <f>IF(AND(B176="javelin 500", OR(AND(E176='club records'!$F$32, F176&gt;='club records'!$G$32), AND(E176='club records'!$F$33, F176&gt;='club records'!$G$33))), "CR", " ")</f>
        <v xml:space="preserve"> </v>
      </c>
      <c r="AF176" s="22" t="str">
        <f>IF(AND(B176="javelin 600", OR(AND(E176='club records'!$F$34, F176&gt;='club records'!$G$34), AND(E176='club records'!$F$35, F176&gt;='club records'!$G$35))), "CR", " ")</f>
        <v xml:space="preserve"> </v>
      </c>
      <c r="AG176" s="22" t="str">
        <f>IF(AND(B176="shot 2.72", AND(E176='club records'!$F$36, F176&gt;='club records'!$G$36)), "CR", " ")</f>
        <v xml:space="preserve"> </v>
      </c>
      <c r="AH176" s="22" t="str">
        <f>IF(AND(B176="shot 3", OR(AND(E176='club records'!$F$37, F176&gt;='club records'!$G$37), AND(E176='club records'!$F$38, F176&gt;='club records'!$G$38))), "CR", " ")</f>
        <v xml:space="preserve"> </v>
      </c>
      <c r="AI176" s="22" t="str">
        <f>IF(AND(B176="shot 4", OR(AND(E176='club records'!$F$39, F176&gt;='club records'!$G$39), AND(E176='club records'!$F$40, F176&gt;='club records'!$G$40))), "CR", " ")</f>
        <v xml:space="preserve"> </v>
      </c>
      <c r="AJ176" s="22" t="str">
        <f>IF(AND(B176="70H", AND(E176='club records'!$J$6, F176&lt;='club records'!$K$6)), "CR", " ")</f>
        <v xml:space="preserve"> </v>
      </c>
      <c r="AK176" s="22" t="str">
        <f>IF(AND(B176="75H", AND(E176='club records'!$J$7, F176&lt;='club records'!$K$7)), "CR", " ")</f>
        <v xml:space="preserve"> </v>
      </c>
      <c r="AL176" s="22" t="str">
        <f>IF(AND(B176="80H", AND(E176='club records'!$J$8, F176&lt;='club records'!$K$8)), "CR", " ")</f>
        <v xml:space="preserve"> </v>
      </c>
      <c r="AM176" s="22" t="str">
        <f>IF(AND(B176="100H", OR(AND(E176='club records'!$J$9, F176&lt;='club records'!$K$9), AND(E176='club records'!$J$10, F176&lt;='club records'!$K$10))), "CR", " ")</f>
        <v xml:space="preserve"> </v>
      </c>
      <c r="AN176" s="22" t="str">
        <f>IF(AND(B176="300H", AND(E176='club records'!$J$11, F176&lt;='club records'!$K$11)), "CR", " ")</f>
        <v xml:space="preserve"> </v>
      </c>
      <c r="AO176" s="22" t="str">
        <f>IF(AND(B176="400H", OR(AND(E176='club records'!$J$12, F176&lt;='club records'!$K$12), AND(E176='club records'!$J$13, F176&lt;='club records'!$K$13), AND(E176='club records'!$J$14, F176&lt;='club records'!$K$14))), "CR", " ")</f>
        <v xml:space="preserve"> </v>
      </c>
      <c r="AP176" s="22" t="str">
        <f>IF(AND(B176="1500SC", OR(AND(E176='club records'!$J$15, F176&lt;='club records'!$K$15), AND(E176='club records'!$J$16, F176&lt;='club records'!$K$16))), "CR", " ")</f>
        <v xml:space="preserve"> </v>
      </c>
      <c r="AQ176" s="22" t="str">
        <f>IF(AND(B176="2000SC", OR(AND(E176='club records'!$J$18, F176&lt;='club records'!$K$18), AND(E176='club records'!$J$19, F176&lt;='club records'!$K$19))), "CR", " ")</f>
        <v xml:space="preserve"> </v>
      </c>
      <c r="AR176" s="22" t="str">
        <f>IF(AND(B176="3000SC", AND(E176='club records'!$J$21, F176&lt;='club records'!$K$21)), "CR", " ")</f>
        <v xml:space="preserve"> </v>
      </c>
      <c r="AS176" s="21" t="str">
        <f>IF(AND(B176="4x100", OR(AND(E176='club records'!$N$1, F176&lt;='club records'!$O$1), AND(E176='club records'!$N$2, F176&lt;='club records'!$O$2), AND(E176='club records'!$N$3, F176&lt;='club records'!$O$3), AND(E176='club records'!$N$4, F176&lt;='club records'!$O$4), AND(E176='club records'!$N$5, F176&lt;='club records'!$O$5))), "CR", " ")</f>
        <v xml:space="preserve"> </v>
      </c>
      <c r="AT176" s="21" t="str">
        <f>IF(AND(B176="4x200", OR(AND(E176='club records'!$N$6, F176&lt;='club records'!$O$6), AND(E176='club records'!$N$7, F176&lt;='club records'!$O$7), AND(E176='club records'!$N$8, F176&lt;='club records'!$O$8), AND(E176='club records'!$N$9, F176&lt;='club records'!$O$9), AND(E176='club records'!$N$10, F176&lt;='club records'!$O$10))), "CR", " ")</f>
        <v xml:space="preserve"> </v>
      </c>
      <c r="AU176" s="21" t="str">
        <f>IF(AND(B176="4x300", OR(AND(E176='club records'!$N$11, F176&lt;='club records'!$O$11), AND(E176='club records'!$N$12, F176&lt;='club records'!$O$12))), "CR", " ")</f>
        <v xml:space="preserve"> </v>
      </c>
      <c r="AV176" s="21" t="str">
        <f>IF(AND(B176="4x400", OR(AND(E176='club records'!$N$13, F176&lt;='club records'!$O$13), AND(E176='club records'!$N$14, F176&lt;='club records'!$O$14), AND(E176='club records'!$N$15, F176&lt;='club records'!$O$15))), "CR", " ")</f>
        <v xml:space="preserve"> </v>
      </c>
      <c r="AW176" s="21" t="str">
        <f>IF(AND(B176="3x800", OR(AND(E176='club records'!$N$16, F176&lt;='club records'!$O$16), AND(E176='club records'!$N$17, F176&lt;='club records'!$O$17), AND(E176='club records'!$N$18, F176&lt;='club records'!$O$18), AND(E176='club records'!$N$19, F176&lt;='club records'!$O$19))), "CR", " ")</f>
        <v xml:space="preserve"> </v>
      </c>
      <c r="AX176" s="21" t="str">
        <f>IF(AND(B176="pentathlon", OR(AND(E176='club records'!$N$21, F176&gt;='club records'!$O$21), AND(E176='club records'!$N$22, F176&gt;='club records'!$O$22), AND(E176='club records'!$N$23, F176&gt;='club records'!$O$23), AND(E176='club records'!$N$24, F176&gt;='club records'!$O$24), AND(E176='club records'!$N$25, F176&gt;='club records'!$O$25))), "CR", " ")</f>
        <v xml:space="preserve"> </v>
      </c>
      <c r="AY176" s="21" t="str">
        <f>IF(AND(B176="heptathlon", OR(AND(E176='club records'!$N$26, F176&gt;='club records'!$O$26), AND(E176='club records'!$N$27, F176&gt;='club records'!$O$27), AND(E176='club records'!$N$28, F176&gt;='club records'!$O$28), )), "CR", " ")</f>
        <v xml:space="preserve"> </v>
      </c>
    </row>
    <row r="177" spans="1:51" ht="15">
      <c r="A177" s="13" t="s">
        <v>41</v>
      </c>
      <c r="B177" s="2">
        <v>300</v>
      </c>
      <c r="C177" s="2" t="s">
        <v>279</v>
      </c>
      <c r="D177" s="2" t="s">
        <v>280</v>
      </c>
      <c r="E177" s="13" t="s">
        <v>41</v>
      </c>
      <c r="F177" s="14">
        <v>45.77</v>
      </c>
      <c r="G177" s="19">
        <v>39903</v>
      </c>
      <c r="H177" s="2" t="s">
        <v>252</v>
      </c>
      <c r="I177" s="2" t="s">
        <v>253</v>
      </c>
      <c r="J177" s="20" t="str">
        <f>IF(OR(L177="CR", K177="CR", M177="CR", N177="CR", O177="CR", P177="CR", Q177="CR", R177="CR", S177="CR", T177="CR",U177="CR", V177="CR", W177="CR", X177="CR", Y177="CR", Z177="CR", AA177="CR", AB177="CR", AC177="CR", AD177="CR", AE177="CR", AF177="CR", AG177="CR", AH177="CR", AI177="CR", AJ177="CR", AK177="CR", AL177="CR", AM177="CR", AN177="CR", AO177="CR", AP177="CR", AQ177="CR", AR177="CR", AS177="CR", AT177="CR", AU177="CR", AV177="CR", AW177="CR", AX177="CR", AY177="CR"), "***CLUB RECORD***", "")</f>
        <v/>
      </c>
      <c r="K177" s="21" t="str">
        <f>IF(AND(B177=100, OR(AND(E177='club records'!$B$6, F177&lt;='club records'!$C$6), AND(E177='club records'!$B$7, F177&lt;='club records'!$C$7), AND(E177='club records'!$B$8, F177&lt;='club records'!$C$8), AND(E177='club records'!$B$9, F177&lt;='club records'!$C$9), AND(E177='club records'!$B$10, F177&lt;='club records'!$C$10))),"CR"," ")</f>
        <v xml:space="preserve"> </v>
      </c>
      <c r="L177" s="21" t="str">
        <f>IF(AND(B177=200, OR(AND(E177='club records'!$B$11, F177&lt;='club records'!$C$11), AND(E177='club records'!$B$12, F177&lt;='club records'!$C$12), AND(E177='club records'!$B$13, F177&lt;='club records'!$C$13), AND(E177='club records'!$B$14, F177&lt;='club records'!$C$14), AND(E177='club records'!$B$15, F177&lt;='club records'!$C$15))),"CR"," ")</f>
        <v xml:space="preserve"> </v>
      </c>
      <c r="M177" s="21" t="str">
        <f>IF(AND(B177=300, OR(AND(E177='club records'!$B$16, F177&lt;='club records'!$C$16), AND(E177='club records'!$B$17, F177&lt;='club records'!$C$17))),"CR"," ")</f>
        <v xml:space="preserve"> </v>
      </c>
      <c r="N177" s="21" t="str">
        <f>IF(AND(B177=400, OR(AND(E177='club records'!$B$19, F177&lt;='club records'!$C$19), AND(E177='club records'!$B$20, F177&lt;='club records'!$C$20), AND(E177='club records'!$B$21, F177&lt;='club records'!$C$21))),"CR"," ")</f>
        <v xml:space="preserve"> </v>
      </c>
      <c r="O177" s="21" t="str">
        <f>IF(AND(B177=800, OR(AND(E177='club records'!$B$22, F177&lt;='club records'!$C$22), AND(E177='club records'!$B$23, F177&lt;='club records'!$C$23), AND(E177='club records'!$B$24, F177&lt;='club records'!$C$24), AND(E177='club records'!$B$25, F177&lt;='club records'!$C$25), AND(E177='club records'!$B$26, F177&lt;='club records'!$C$26))),"CR"," ")</f>
        <v xml:space="preserve"> </v>
      </c>
      <c r="P177" s="21" t="str">
        <f>IF(AND(B177=1200, AND(E177='club records'!$B$28, F177&lt;='club records'!$C$28)),"CR"," ")</f>
        <v xml:space="preserve"> </v>
      </c>
      <c r="Q177" s="21" t="str">
        <f>IF(AND(B177=1500, OR(AND(E177='club records'!$B$29, F177&lt;='club records'!$C$29), AND(E177='club records'!$B$30, F177&lt;='club records'!$C$30), AND(E177='club records'!$B$31, F177&lt;='club records'!$C$31), AND(E177='club records'!$B$32, F177&lt;='club records'!$C$32), AND(E177='club records'!$B$33, F177&lt;='club records'!$C$33))),"CR"," ")</f>
        <v xml:space="preserve"> </v>
      </c>
      <c r="R177" s="21" t="str">
        <f>IF(AND(B177="1M", AND(E177='club records'!$B$37,F177&lt;='club records'!$C$37)),"CR"," ")</f>
        <v xml:space="preserve"> </v>
      </c>
      <c r="S177" s="21" t="str">
        <f>IF(AND(B177=3000, OR(AND(E177='club records'!$B$39, F177&lt;='club records'!$C$39), AND(E177='club records'!$B$40, F177&lt;='club records'!$C$40), AND(E177='club records'!$B$41, F177&lt;='club records'!$C$41))),"CR"," ")</f>
        <v xml:space="preserve"> </v>
      </c>
      <c r="T177" s="21" t="str">
        <f>IF(AND(B177=5000, OR(AND(E177='club records'!$B$42, F177&lt;='club records'!$C$42), AND(E177='club records'!$B$43, F177&lt;='club records'!$C$43))),"CR"," ")</f>
        <v xml:space="preserve"> </v>
      </c>
      <c r="U177" s="21" t="str">
        <f>IF(AND(B177=10000, OR(AND(E177='club records'!$B$44, F177&lt;='club records'!$C$44), AND(E177='club records'!$B$45, F177&lt;='club records'!$C$45))),"CR"," ")</f>
        <v xml:space="preserve"> </v>
      </c>
      <c r="V177" s="22" t="str">
        <f>IF(AND(B177="high jump", OR(AND(E177='club records'!$F$1, F177&gt;='club records'!$G$1), AND(E177='club records'!$F$2, F177&gt;='club records'!$G$2), AND(E177='club records'!$F$3, F177&gt;='club records'!$G$3),AND(E177='club records'!$F$4, F177&gt;='club records'!$G$4), AND(E177='club records'!$F$5, F177&gt;='club records'!$G$5))), "CR", " ")</f>
        <v xml:space="preserve"> </v>
      </c>
      <c r="W177" s="22" t="str">
        <f>IF(AND(B177="long jump", OR(AND(E177='club records'!$F$6, F177&gt;='club records'!$G$6), AND(E177='club records'!$F$7, F177&gt;='club records'!$G$7), AND(E177='club records'!$F$8, F177&gt;='club records'!$G$8), AND(E177='club records'!$F$9, F177&gt;='club records'!$G$9), AND(E177='club records'!$F$10, F177&gt;='club records'!$G$10))), "CR", " ")</f>
        <v xml:space="preserve"> </v>
      </c>
      <c r="X177" s="22" t="str">
        <f>IF(AND(B177="triple jump", OR(AND(E177='club records'!$F$11, F177&gt;='club records'!$G$11), AND(E177='club records'!$F$12, F177&gt;='club records'!$G$12), AND(E177='club records'!$F$13, F177&gt;='club records'!$G$13), AND(E177='club records'!$F$14, F177&gt;='club records'!$G$14), AND(E177='club records'!$F$15, F177&gt;='club records'!$G$15))), "CR", " ")</f>
        <v xml:space="preserve"> </v>
      </c>
      <c r="Y177" s="22" t="str">
        <f>IF(AND(B177="pole vault", OR(AND(E177='club records'!$F$16, F177&gt;='club records'!$G$16), AND(E177='club records'!$F$17, F177&gt;='club records'!$G$17), AND(E177='club records'!$F$18, F177&gt;='club records'!$G$18), AND(E177='club records'!$F$19, F177&gt;='club records'!$G$19), AND(E177='club records'!$F$20, F177&gt;='club records'!$G$20))), "CR", " ")</f>
        <v xml:space="preserve"> </v>
      </c>
      <c r="Z177" s="22" t="str">
        <f>IF(AND(B177="discus 0.75", AND(E177='club records'!$F$21, F177&gt;='club records'!$G$21)), "CR", " ")</f>
        <v xml:space="preserve"> </v>
      </c>
      <c r="AA177" s="22" t="str">
        <f>IF(AND(B177="discus 1", OR(AND(E177='club records'!$F$22, F177&gt;='club records'!$G$22), AND(E177='club records'!$F$23, F177&gt;='club records'!$G$23), AND(E177='club records'!$F$24, F177&gt;='club records'!$G$24), AND(E177='club records'!$F$25, F177&gt;='club records'!$G$25))), "CR", " ")</f>
        <v xml:space="preserve"> </v>
      </c>
      <c r="AB177" s="22" t="str">
        <f>IF(AND(B177="hammer 3", OR(AND(E177='club records'!$F$26, F177&gt;='club records'!$G$26), AND(E177='club records'!$F$27, F177&gt;='club records'!$G$27), AND(E177='club records'!$F$28, F177&gt;='club records'!$G$28))), "CR", " ")</f>
        <v xml:space="preserve"> </v>
      </c>
      <c r="AC177" s="22" t="str">
        <f>IF(AND(B177="hammer 4", OR(AND(E177='club records'!$F$29, F177&gt;='club records'!$G$29), AND(E177='club records'!$F$30, F177&gt;='club records'!$G$30))), "CR", " ")</f>
        <v xml:space="preserve"> </v>
      </c>
      <c r="AD177" s="22" t="str">
        <f>IF(AND(B177="javelin 400", AND(E177='club records'!$F$31, F177&gt;='club records'!$G$31)), "CR", " ")</f>
        <v xml:space="preserve"> </v>
      </c>
      <c r="AE177" s="22" t="str">
        <f>IF(AND(B177="javelin 500", OR(AND(E177='club records'!$F$32, F177&gt;='club records'!$G$32), AND(E177='club records'!$F$33, F177&gt;='club records'!$G$33))), "CR", " ")</f>
        <v xml:space="preserve"> </v>
      </c>
      <c r="AF177" s="22" t="str">
        <f>IF(AND(B177="javelin 600", OR(AND(E177='club records'!$F$34, F177&gt;='club records'!$G$34), AND(E177='club records'!$F$35, F177&gt;='club records'!$G$35))), "CR", " ")</f>
        <v xml:space="preserve"> </v>
      </c>
      <c r="AG177" s="22" t="str">
        <f>IF(AND(B177="shot 2.72", AND(E177='club records'!$F$36, F177&gt;='club records'!$G$36)), "CR", " ")</f>
        <v xml:space="preserve"> </v>
      </c>
      <c r="AH177" s="22" t="str">
        <f>IF(AND(B177="shot 3", OR(AND(E177='club records'!$F$37, F177&gt;='club records'!$G$37), AND(E177='club records'!$F$38, F177&gt;='club records'!$G$38))), "CR", " ")</f>
        <v xml:space="preserve"> </v>
      </c>
      <c r="AI177" s="22" t="str">
        <f>IF(AND(B177="shot 4", OR(AND(E177='club records'!$F$39, F177&gt;='club records'!$G$39), AND(E177='club records'!$F$40, F177&gt;='club records'!$G$40))), "CR", " ")</f>
        <v xml:space="preserve"> </v>
      </c>
      <c r="AJ177" s="22" t="str">
        <f>IF(AND(B177="70H", AND(E177='club records'!$J$6, F177&lt;='club records'!$K$6)), "CR", " ")</f>
        <v xml:space="preserve"> </v>
      </c>
      <c r="AK177" s="22" t="str">
        <f>IF(AND(B177="75H", AND(E177='club records'!$J$7, F177&lt;='club records'!$K$7)), "CR", " ")</f>
        <v xml:space="preserve"> </v>
      </c>
      <c r="AL177" s="22" t="str">
        <f>IF(AND(B177="80H", AND(E177='club records'!$J$8, F177&lt;='club records'!$K$8)), "CR", " ")</f>
        <v xml:space="preserve"> </v>
      </c>
      <c r="AM177" s="22" t="str">
        <f>IF(AND(B177="100H", OR(AND(E177='club records'!$J$9, F177&lt;='club records'!$K$9), AND(E177='club records'!$J$10, F177&lt;='club records'!$K$10))), "CR", " ")</f>
        <v xml:space="preserve"> </v>
      </c>
      <c r="AN177" s="22" t="str">
        <f>IF(AND(B177="300H", AND(E177='club records'!$J$11, F177&lt;='club records'!$K$11)), "CR", " ")</f>
        <v xml:space="preserve"> </v>
      </c>
      <c r="AO177" s="22" t="str">
        <f>IF(AND(B177="400H", OR(AND(E177='club records'!$J$12, F177&lt;='club records'!$K$12), AND(E177='club records'!$J$13, F177&lt;='club records'!$K$13), AND(E177='club records'!$J$14, F177&lt;='club records'!$K$14))), "CR", " ")</f>
        <v xml:space="preserve"> </v>
      </c>
      <c r="AP177" s="22" t="str">
        <f>IF(AND(B177="1500SC", OR(AND(E177='club records'!$J$15, F177&lt;='club records'!$K$15), AND(E177='club records'!$J$16, F177&lt;='club records'!$K$16))), "CR", " ")</f>
        <v xml:space="preserve"> </v>
      </c>
      <c r="AQ177" s="22" t="str">
        <f>IF(AND(B177="2000SC", OR(AND(E177='club records'!$J$18, F177&lt;='club records'!$K$18), AND(E177='club records'!$J$19, F177&lt;='club records'!$K$19))), "CR", " ")</f>
        <v xml:space="preserve"> </v>
      </c>
      <c r="AR177" s="22" t="str">
        <f>IF(AND(B177="3000SC", AND(E177='club records'!$J$21, F177&lt;='club records'!$K$21)), "CR", " ")</f>
        <v xml:space="preserve"> </v>
      </c>
      <c r="AS177" s="21" t="str">
        <f>IF(AND(B177="4x100", OR(AND(E177='club records'!$N$1, F177&lt;='club records'!$O$1), AND(E177='club records'!$N$2, F177&lt;='club records'!$O$2), AND(E177='club records'!$N$3, F177&lt;='club records'!$O$3), AND(E177='club records'!$N$4, F177&lt;='club records'!$O$4), AND(E177='club records'!$N$5, F177&lt;='club records'!$O$5))), "CR", " ")</f>
        <v xml:space="preserve"> </v>
      </c>
      <c r="AT177" s="21" t="str">
        <f>IF(AND(B177="4x200", OR(AND(E177='club records'!$N$6, F177&lt;='club records'!$O$6), AND(E177='club records'!$N$7, F177&lt;='club records'!$O$7), AND(E177='club records'!$N$8, F177&lt;='club records'!$O$8), AND(E177='club records'!$N$9, F177&lt;='club records'!$O$9), AND(E177='club records'!$N$10, F177&lt;='club records'!$O$10))), "CR", " ")</f>
        <v xml:space="preserve"> </v>
      </c>
      <c r="AU177" s="21" t="str">
        <f>IF(AND(B177="4x300", OR(AND(E177='club records'!$N$11, F177&lt;='club records'!$O$11), AND(E177='club records'!$N$12, F177&lt;='club records'!$O$12))), "CR", " ")</f>
        <v xml:space="preserve"> </v>
      </c>
      <c r="AV177" s="21" t="str">
        <f>IF(AND(B177="4x400", OR(AND(E177='club records'!$N$13, F177&lt;='club records'!$O$13), AND(E177='club records'!$N$14, F177&lt;='club records'!$O$14), AND(E177='club records'!$N$15, F177&lt;='club records'!$O$15))), "CR", " ")</f>
        <v xml:space="preserve"> </v>
      </c>
      <c r="AW177" s="21" t="str">
        <f>IF(AND(B177="3x800", OR(AND(E177='club records'!$N$16, F177&lt;='club records'!$O$16), AND(E177='club records'!$N$17, F177&lt;='club records'!$O$17), AND(E177='club records'!$N$18, F177&lt;='club records'!$O$18), AND(E177='club records'!$N$19, F177&lt;='club records'!$O$19))), "CR", " ")</f>
        <v xml:space="preserve"> </v>
      </c>
      <c r="AX177" s="21" t="str">
        <f>IF(AND(B177="pentathlon", OR(AND(E177='club records'!$N$21, F177&gt;='club records'!$O$21), AND(E177='club records'!$N$22, F177&gt;='club records'!$O$22), AND(E177='club records'!$N$23, F177&gt;='club records'!$O$23), AND(E177='club records'!$N$24, F177&gt;='club records'!$O$24), AND(E177='club records'!$N$25, F177&gt;='club records'!$O$25))), "CR", " ")</f>
        <v xml:space="preserve"> </v>
      </c>
      <c r="AY177" s="21" t="str">
        <f>IF(AND(B177="heptathlon", OR(AND(E177='club records'!$N$26, F177&gt;='club records'!$O$26), AND(E177='club records'!$N$27, F177&gt;='club records'!$O$27), AND(E177='club records'!$N$28, F177&gt;='club records'!$O$28), )), "CR", " ")</f>
        <v xml:space="preserve"> </v>
      </c>
    </row>
    <row r="178" spans="1:51" ht="15">
      <c r="A178" s="13" t="s">
        <v>41</v>
      </c>
      <c r="B178" s="2">
        <v>300</v>
      </c>
      <c r="C178" s="2" t="s">
        <v>63</v>
      </c>
      <c r="D178" s="2" t="s">
        <v>64</v>
      </c>
      <c r="E178" s="13" t="s">
        <v>41</v>
      </c>
      <c r="F178" s="15">
        <v>46.4</v>
      </c>
      <c r="G178" s="23">
        <v>43701</v>
      </c>
      <c r="H178" s="2" t="s">
        <v>297</v>
      </c>
      <c r="I178" s="2" t="s">
        <v>522</v>
      </c>
      <c r="J178" s="20" t="s">
        <v>372</v>
      </c>
      <c r="O178" s="2"/>
      <c r="P178" s="2"/>
      <c r="Q178" s="2"/>
      <c r="R178" s="2"/>
      <c r="S178" s="2"/>
      <c r="T178" s="2"/>
    </row>
    <row r="179" spans="1:51" ht="15">
      <c r="A179" s="13" t="s">
        <v>41</v>
      </c>
      <c r="B179" s="2">
        <v>300</v>
      </c>
      <c r="C179" s="2" t="s">
        <v>108</v>
      </c>
      <c r="D179" s="2" t="s">
        <v>109</v>
      </c>
      <c r="E179" s="13" t="s">
        <v>41</v>
      </c>
      <c r="F179" s="15">
        <v>46.9</v>
      </c>
      <c r="G179" s="19">
        <v>43701</v>
      </c>
      <c r="H179" s="2" t="s">
        <v>297</v>
      </c>
      <c r="I179" s="2" t="s">
        <v>522</v>
      </c>
      <c r="J179" s="20" t="s">
        <v>372</v>
      </c>
      <c r="O179" s="2"/>
      <c r="P179" s="2"/>
      <c r="Q179" s="2"/>
      <c r="R179" s="2"/>
      <c r="S179" s="2"/>
      <c r="T179" s="2"/>
    </row>
    <row r="180" spans="1:51" ht="15">
      <c r="A180" s="16" t="s">
        <v>41</v>
      </c>
      <c r="B180" s="12">
        <v>800</v>
      </c>
      <c r="C180" s="12" t="s">
        <v>28</v>
      </c>
      <c r="D180" s="12" t="s">
        <v>31</v>
      </c>
      <c r="E180" s="16" t="s">
        <v>41</v>
      </c>
      <c r="F180" s="17" t="s">
        <v>514</v>
      </c>
      <c r="G180" s="27">
        <v>43709</v>
      </c>
      <c r="H180" s="12" t="s">
        <v>311</v>
      </c>
      <c r="I180" s="12" t="s">
        <v>515</v>
      </c>
      <c r="J180" s="21" t="str">
        <f>IF(OR(L180="CR", K180="CR", M180="CR", N180="CR", O180="CR", P180="CR", Q180="CR", R180="CR", S180="CR", T180="CR",U180="CR", V180="CR", W180="CR", X180="CR", Y180="CR", Z180="CR", AA180="CR", AB180="CR", AC180="CR", AD180="CR", AE180="CR", AF180="CR", AG180="CR", AH180="CR", AI180="CR", AJ180="CR", AK180="CR", AL180="CR", AM180="CR", AN180="CR", AO180="CR", AP180="CR", AQ180="CR", AR180="CR", AS180="CR", AT180="CR", AU180="CR", AV180="CR", AW180="CR", AX180="CR", AY180="CR"), "***CLUB RECORD***", "")</f>
        <v>***CLUB RECORD***</v>
      </c>
      <c r="K180" s="21" t="str">
        <f>IF(AND(B180=100, OR(AND(E180='club records'!$B$6, F180&lt;='club records'!$C$6), AND(E180='club records'!$B$7, F180&lt;='club records'!$C$7), AND(E180='club records'!$B$8, F180&lt;='club records'!$C$8), AND(E180='club records'!$B$9, F180&lt;='club records'!$C$9), AND(E180='club records'!$B$10, F180&lt;='club records'!$C$10))),"CR"," ")</f>
        <v xml:space="preserve"> </v>
      </c>
      <c r="L180" s="21" t="str">
        <f>IF(AND(B180=200, OR(AND(E180='club records'!$B$11, F180&lt;='club records'!$C$11), AND(E180='club records'!$B$12, F180&lt;='club records'!$C$12), AND(E180='club records'!$B$13, F180&lt;='club records'!$C$13), AND(E180='club records'!$B$14, F180&lt;='club records'!$C$14), AND(E180='club records'!$B$15, F180&lt;='club records'!$C$15))),"CR"," ")</f>
        <v xml:space="preserve"> </v>
      </c>
      <c r="M180" s="21" t="str">
        <f>IF(AND(B180=300, OR(AND(E180='club records'!$B$16, F180&lt;='club records'!$C$16), AND(E180='club records'!$B$17, F180&lt;='club records'!$C$17))),"CR"," ")</f>
        <v xml:space="preserve"> </v>
      </c>
      <c r="N180" s="21" t="str">
        <f>IF(AND(B180=400, OR(AND(E180='club records'!$B$19, F180&lt;='club records'!$C$19), AND(E180='club records'!$B$20, F180&lt;='club records'!$C$20), AND(E180='club records'!$B$21, F180&lt;='club records'!$C$21))),"CR"," ")</f>
        <v xml:space="preserve"> </v>
      </c>
      <c r="O180" s="21" t="str">
        <f>IF(AND(B180=800, OR(AND(E180='club records'!$B$22, F180&lt;='club records'!$C$22), AND(E180='club records'!$B$23, F180&lt;='club records'!$C$23), AND(E180='club records'!$B$24, F180&lt;='club records'!$C$24), AND(E180='club records'!$B$25, F180&lt;='club records'!$C$25), AND(E180='club records'!$B$26, F180&lt;='club records'!$C$26))),"CR"," ")</f>
        <v>CR</v>
      </c>
      <c r="P180" s="21" t="str">
        <f>IF(AND(B180=1200, AND(E180='club records'!$B$28, F180&lt;='club records'!$C$28)),"CR"," ")</f>
        <v xml:space="preserve"> </v>
      </c>
      <c r="Q180" s="21" t="str">
        <f>IF(AND(B180=1500, OR(AND(E180='club records'!$B$29, F180&lt;='club records'!$C$29), AND(E180='club records'!$B$30, F180&lt;='club records'!$C$30), AND(E180='club records'!$B$31, F180&lt;='club records'!$C$31), AND(E180='club records'!$B$32, F180&lt;='club records'!$C$32), AND(E180='club records'!$B$33, F180&lt;='club records'!$C$33))),"CR"," ")</f>
        <v xml:space="preserve"> </v>
      </c>
      <c r="R180" s="21" t="str">
        <f>IF(AND(B180="1M", AND(E180='club records'!$B$37,F180&lt;='club records'!$C$37)),"CR"," ")</f>
        <v xml:space="preserve"> </v>
      </c>
      <c r="S180" s="21" t="str">
        <f>IF(AND(B180=3000, OR(AND(E180='club records'!$B$39, F180&lt;='club records'!$C$39), AND(E180='club records'!$B$40, F180&lt;='club records'!$C$40), AND(E180='club records'!$B$41, F180&lt;='club records'!$C$41))),"CR"," ")</f>
        <v xml:space="preserve"> </v>
      </c>
      <c r="T180" s="21" t="str">
        <f>IF(AND(B180=5000, OR(AND(E180='club records'!$B$42, F180&lt;='club records'!$C$42), AND(E180='club records'!$B$43, F180&lt;='club records'!$C$43))),"CR"," ")</f>
        <v xml:space="preserve"> </v>
      </c>
      <c r="U180" s="21" t="str">
        <f>IF(AND(B180=10000, OR(AND(E180='club records'!$B$44, F180&lt;='club records'!$C$44), AND(E180='club records'!$B$45, F180&lt;='club records'!$C$45))),"CR"," ")</f>
        <v xml:space="preserve"> </v>
      </c>
      <c r="V180" s="22" t="str">
        <f>IF(AND(B180="high jump", OR(AND(E180='club records'!$F$1, F180&gt;='club records'!$G$1), AND(E180='club records'!$F$2, F180&gt;='club records'!$G$2), AND(E180='club records'!$F$3, F180&gt;='club records'!$G$3),AND(E180='club records'!$F$4, F180&gt;='club records'!$G$4), AND(E180='club records'!$F$5, F180&gt;='club records'!$G$5))), "CR", " ")</f>
        <v xml:space="preserve"> </v>
      </c>
      <c r="W180" s="22" t="str">
        <f>IF(AND(B180="long jump", OR(AND(E180='club records'!$F$6, F180&gt;='club records'!$G$6), AND(E180='club records'!$F$7, F180&gt;='club records'!$G$7), AND(E180='club records'!$F$8, F180&gt;='club records'!$G$8), AND(E180='club records'!$F$9, F180&gt;='club records'!$G$9), AND(E180='club records'!$F$10, F180&gt;='club records'!$G$10))), "CR", " ")</f>
        <v xml:space="preserve"> </v>
      </c>
      <c r="X180" s="22" t="str">
        <f>IF(AND(B180="triple jump", OR(AND(E180='club records'!$F$11, F180&gt;='club records'!$G$11), AND(E180='club records'!$F$12, F180&gt;='club records'!$G$12), AND(E180='club records'!$F$13, F180&gt;='club records'!$G$13), AND(E180='club records'!$F$14, F180&gt;='club records'!$G$14), AND(E180='club records'!$F$15, F180&gt;='club records'!$G$15))), "CR", " ")</f>
        <v xml:space="preserve"> </v>
      </c>
      <c r="Y180" s="22" t="str">
        <f>IF(AND(B180="pole vault", OR(AND(E180='club records'!$F$16, F180&gt;='club records'!$G$16), AND(E180='club records'!$F$17, F180&gt;='club records'!$G$17), AND(E180='club records'!$F$18, F180&gt;='club records'!$G$18), AND(E180='club records'!$F$19, F180&gt;='club records'!$G$19), AND(E180='club records'!$F$20, F180&gt;='club records'!$G$20))), "CR", " ")</f>
        <v xml:space="preserve"> </v>
      </c>
      <c r="Z180" s="22" t="str">
        <f>IF(AND(B180="discus 0.75", AND(E180='club records'!$F$21, F180&gt;='club records'!$G$21)), "CR", " ")</f>
        <v xml:space="preserve"> </v>
      </c>
      <c r="AA180" s="22" t="str">
        <f>IF(AND(B180="discus 1", OR(AND(E180='club records'!$F$22, F180&gt;='club records'!$G$22), AND(E180='club records'!$F$23, F180&gt;='club records'!$G$23), AND(E180='club records'!$F$24, F180&gt;='club records'!$G$24), AND(E180='club records'!$F$25, F180&gt;='club records'!$G$25))), "CR", " ")</f>
        <v xml:space="preserve"> </v>
      </c>
      <c r="AB180" s="22" t="str">
        <f>IF(AND(B180="hammer 3", OR(AND(E180='club records'!$F$26, F180&gt;='club records'!$G$26), AND(E180='club records'!$F$27, F180&gt;='club records'!$G$27), AND(E180='club records'!$F$28, F180&gt;='club records'!$G$28))), "CR", " ")</f>
        <v xml:space="preserve"> </v>
      </c>
      <c r="AC180" s="22" t="str">
        <f>IF(AND(B180="hammer 4", OR(AND(E180='club records'!$F$29, F180&gt;='club records'!$G$29), AND(E180='club records'!$F$30, F180&gt;='club records'!$G$30))), "CR", " ")</f>
        <v xml:space="preserve"> </v>
      </c>
      <c r="AD180" s="22" t="str">
        <f>IF(AND(B180="javelin 400", AND(E180='club records'!$F$31, F180&gt;='club records'!$G$31)), "CR", " ")</f>
        <v xml:space="preserve"> </v>
      </c>
      <c r="AE180" s="22" t="str">
        <f>IF(AND(B180="javelin 500", OR(AND(E180='club records'!$F$32, F180&gt;='club records'!$G$32), AND(E180='club records'!$F$33, F180&gt;='club records'!$G$33))), "CR", " ")</f>
        <v xml:space="preserve"> </v>
      </c>
      <c r="AF180" s="22" t="str">
        <f>IF(AND(B180="javelin 600", OR(AND(E180='club records'!$F$34, F180&gt;='club records'!$G$34), AND(E180='club records'!$F$35, F180&gt;='club records'!$G$35))), "CR", " ")</f>
        <v xml:space="preserve"> </v>
      </c>
      <c r="AG180" s="22" t="str">
        <f>IF(AND(B180="shot 2.72", AND(E180='club records'!$F$36, F180&gt;='club records'!$G$36)), "CR", " ")</f>
        <v xml:space="preserve"> </v>
      </c>
      <c r="AH180" s="22" t="str">
        <f>IF(AND(B180="shot 3", OR(AND(E180='club records'!$F$37, F180&gt;='club records'!$G$37), AND(E180='club records'!$F$38, F180&gt;='club records'!$G$38))), "CR", " ")</f>
        <v xml:space="preserve"> </v>
      </c>
      <c r="AI180" s="22" t="str">
        <f>IF(AND(B180="shot 4", OR(AND(E180='club records'!$F$39, F180&gt;='club records'!$G$39), AND(E180='club records'!$F$40, F180&gt;='club records'!$G$40))), "CR", " ")</f>
        <v xml:space="preserve"> </v>
      </c>
      <c r="AJ180" s="22" t="str">
        <f>IF(AND(B180="70H", AND(E180='club records'!$J$6, F180&lt;='club records'!$K$6)), "CR", " ")</f>
        <v xml:space="preserve"> </v>
      </c>
      <c r="AK180" s="22" t="str">
        <f>IF(AND(B180="75H", AND(E180='club records'!$J$7, F180&lt;='club records'!$K$7)), "CR", " ")</f>
        <v xml:space="preserve"> </v>
      </c>
      <c r="AL180" s="22" t="str">
        <f>IF(AND(B180="80H", AND(E180='club records'!$J$8, F180&lt;='club records'!$K$8)), "CR", " ")</f>
        <v xml:space="preserve"> </v>
      </c>
      <c r="AM180" s="22" t="str">
        <f>IF(AND(B180="100H", OR(AND(E180='club records'!$J$9, F180&lt;='club records'!$K$9), AND(E180='club records'!$J$10, F180&lt;='club records'!$K$10))), "CR", " ")</f>
        <v xml:space="preserve"> </v>
      </c>
      <c r="AN180" s="22" t="str">
        <f>IF(AND(B180="300H", AND(E180='club records'!$J$11, F180&lt;='club records'!$K$11)), "CR", " ")</f>
        <v xml:space="preserve"> </v>
      </c>
      <c r="AO180" s="22" t="str">
        <f>IF(AND(B180="400H", OR(AND(E180='club records'!$J$12, F180&lt;='club records'!$K$12), AND(E180='club records'!$J$13, F180&lt;='club records'!$K$13), AND(E180='club records'!$J$14, F180&lt;='club records'!$K$14))), "CR", " ")</f>
        <v xml:space="preserve"> </v>
      </c>
      <c r="AP180" s="22" t="str">
        <f>IF(AND(B180="1500SC", OR(AND(E180='club records'!$J$15, F180&lt;='club records'!$K$15), AND(E180='club records'!$J$16, F180&lt;='club records'!$K$16))), "CR", " ")</f>
        <v xml:space="preserve"> </v>
      </c>
      <c r="AQ180" s="22" t="str">
        <f>IF(AND(B180="2000SC", OR(AND(E180='club records'!$J$18, F180&lt;='club records'!$K$18), AND(E180='club records'!$J$19, F180&lt;='club records'!$K$19))), "CR", " ")</f>
        <v xml:space="preserve"> </v>
      </c>
      <c r="AR180" s="22" t="str">
        <f>IF(AND(B180="3000SC", AND(E180='club records'!$J$21, F180&lt;='club records'!$K$21)), "CR", " ")</f>
        <v xml:space="preserve"> </v>
      </c>
      <c r="AS180" s="21" t="str">
        <f>IF(AND(B180="4x100", OR(AND(E180='club records'!$N$1, F180&lt;='club records'!$O$1), AND(E180='club records'!$N$2, F180&lt;='club records'!$O$2), AND(E180='club records'!$N$3, F180&lt;='club records'!$O$3), AND(E180='club records'!$N$4, F180&lt;='club records'!$O$4), AND(E180='club records'!$N$5, F180&lt;='club records'!$O$5))), "CR", " ")</f>
        <v xml:space="preserve"> </v>
      </c>
      <c r="AT180" s="21" t="str">
        <f>IF(AND(B180="4x200", OR(AND(E180='club records'!$N$6, F180&lt;='club records'!$O$6), AND(E180='club records'!$N$7, F180&lt;='club records'!$O$7), AND(E180='club records'!$N$8, F180&lt;='club records'!$O$8), AND(E180='club records'!$N$9, F180&lt;='club records'!$O$9), AND(E180='club records'!$N$10, F180&lt;='club records'!$O$10))), "CR", " ")</f>
        <v xml:space="preserve"> </v>
      </c>
      <c r="AU180" s="21" t="str">
        <f>IF(AND(B180="4x300", OR(AND(E180='club records'!$N$11, F180&lt;='club records'!$O$11), AND(E180='club records'!$N$12, F180&lt;='club records'!$O$12))), "CR", " ")</f>
        <v xml:space="preserve"> </v>
      </c>
      <c r="AV180" s="21" t="str">
        <f>IF(AND(B180="4x400", OR(AND(E180='club records'!$N$13, F180&lt;='club records'!$O$13), AND(E180='club records'!$N$14, F180&lt;='club records'!$O$14), AND(E180='club records'!$N$15, F180&lt;='club records'!$O$15))), "CR", " ")</f>
        <v xml:space="preserve"> </v>
      </c>
      <c r="AW180" s="21" t="str">
        <f>IF(AND(B180="3x800", OR(AND(E180='club records'!$N$16, F180&lt;='club records'!$O$16), AND(E180='club records'!$N$17, F180&lt;='club records'!$O$17), AND(E180='club records'!$N$18, F180&lt;='club records'!$O$18), AND(E180='club records'!$N$19, F180&lt;='club records'!$O$19))), "CR", " ")</f>
        <v xml:space="preserve"> </v>
      </c>
      <c r="AX180" s="21" t="str">
        <f>IF(AND(B180="pentathlon", OR(AND(E180='club records'!$N$21, F180&gt;='club records'!$O$21), AND(E180='club records'!$N$22, F180&gt;='club records'!$O$22), AND(E180='club records'!$N$23, F180&gt;='club records'!$O$23), AND(E180='club records'!$N$24, F180&gt;='club records'!$O$24), AND(E180='club records'!$N$25, F180&gt;='club records'!$O$25))), "CR", " ")</f>
        <v xml:space="preserve"> </v>
      </c>
      <c r="AY180" s="21" t="str">
        <f>IF(AND(B180="heptathlon", OR(AND(E180='club records'!$N$26, F180&gt;='club records'!$O$26), AND(E180='club records'!$N$27, F180&gt;='club records'!$O$27), AND(E180='club records'!$N$28, F180&gt;='club records'!$O$28), )), "CR", " ")</f>
        <v xml:space="preserve"> </v>
      </c>
    </row>
    <row r="181" spans="1:51" ht="15">
      <c r="A181" s="13" t="s">
        <v>41</v>
      </c>
      <c r="B181" s="2">
        <v>800</v>
      </c>
      <c r="C181" s="2" t="s">
        <v>98</v>
      </c>
      <c r="D181" s="2" t="s">
        <v>67</v>
      </c>
      <c r="E181" s="13" t="s">
        <v>41</v>
      </c>
      <c r="F181" s="14" t="s">
        <v>392</v>
      </c>
      <c r="G181" s="19">
        <v>43632</v>
      </c>
      <c r="H181" s="2" t="s">
        <v>357</v>
      </c>
      <c r="I181" s="2" t="s">
        <v>389</v>
      </c>
      <c r="J181" s="20" t="str">
        <f>IF(OR(L181="CR", K181="CR", M181="CR", N181="CR", O181="CR", P181="CR", Q181="CR", R181="CR", S181="CR", T181="CR",U181="CR", V181="CR", W181="CR", X181="CR", Y181="CR", Z181="CR", AA181="CR", AB181="CR", AC181="CR", AD181="CR", AE181="CR", AF181="CR", AG181="CR", AH181="CR", AI181="CR", AJ181="CR", AK181="CR", AL181="CR", AM181="CR", AN181="CR", AO181="CR", AP181="CR", AQ181="CR", AR181="CR", AS181="CR", AT181="CR", AU181="CR", AV181="CR", AW181="CR", AX181="CR", AY181="CR"), "***CLUB RECORD***", "")</f>
        <v/>
      </c>
      <c r="K181" s="21" t="str">
        <f>IF(AND(B181=100, OR(AND(E181='club records'!$B$6, F181&lt;='club records'!$C$6), AND(E181='club records'!$B$7, F181&lt;='club records'!$C$7), AND(E181='club records'!$B$8, F181&lt;='club records'!$C$8), AND(E181='club records'!$B$9, F181&lt;='club records'!$C$9), AND(E181='club records'!$B$10, F181&lt;='club records'!$C$10))),"CR"," ")</f>
        <v xml:space="preserve"> </v>
      </c>
      <c r="L181" s="21" t="str">
        <f>IF(AND(B181=200, OR(AND(E181='club records'!$B$11, F181&lt;='club records'!$C$11), AND(E181='club records'!$B$12, F181&lt;='club records'!$C$12), AND(E181='club records'!$B$13, F181&lt;='club records'!$C$13), AND(E181='club records'!$B$14, F181&lt;='club records'!$C$14), AND(E181='club records'!$B$15, F181&lt;='club records'!$C$15))),"CR"," ")</f>
        <v xml:space="preserve"> </v>
      </c>
      <c r="M181" s="21" t="str">
        <f>IF(AND(B181=300, OR(AND(E181='club records'!$B$16, F181&lt;='club records'!$C$16), AND(E181='club records'!$B$17, F181&lt;='club records'!$C$17))),"CR"," ")</f>
        <v xml:space="preserve"> </v>
      </c>
      <c r="N181" s="21" t="str">
        <f>IF(AND(B181=400, OR(AND(E181='club records'!$B$19, F181&lt;='club records'!$C$19), AND(E181='club records'!$B$20, F181&lt;='club records'!$C$20), AND(E181='club records'!$B$21, F181&lt;='club records'!$C$21))),"CR"," ")</f>
        <v xml:space="preserve"> </v>
      </c>
      <c r="O181" s="21" t="str">
        <f>IF(AND(B181=800, OR(AND(E181='club records'!$B$22, F181&lt;='club records'!$C$22), AND(E181='club records'!$B$23, F181&lt;='club records'!$C$23), AND(E181='club records'!$B$24, F181&lt;='club records'!$C$24), AND(E181='club records'!$B$25, F181&lt;='club records'!$C$25), AND(E181='club records'!$B$26, F181&lt;='club records'!$C$26))),"CR"," ")</f>
        <v xml:space="preserve"> </v>
      </c>
      <c r="P181" s="21" t="str">
        <f>IF(AND(B181=1200, AND(E181='club records'!$B$28, F181&lt;='club records'!$C$28)),"CR"," ")</f>
        <v xml:space="preserve"> </v>
      </c>
      <c r="Q181" s="21" t="str">
        <f>IF(AND(B181=1500, OR(AND(E181='club records'!$B$29, F181&lt;='club records'!$C$29), AND(E181='club records'!$B$30, F181&lt;='club records'!$C$30), AND(E181='club records'!$B$31, F181&lt;='club records'!$C$31), AND(E181='club records'!$B$32, F181&lt;='club records'!$C$32), AND(E181='club records'!$B$33, F181&lt;='club records'!$C$33))),"CR"," ")</f>
        <v xml:space="preserve"> </v>
      </c>
      <c r="R181" s="21" t="str">
        <f>IF(AND(B181="1M", AND(E181='club records'!$B$37,F181&lt;='club records'!$C$37)),"CR"," ")</f>
        <v xml:space="preserve"> </v>
      </c>
      <c r="S181" s="21" t="str">
        <f>IF(AND(B181=3000, OR(AND(E181='club records'!$B$39, F181&lt;='club records'!$C$39), AND(E181='club records'!$B$40, F181&lt;='club records'!$C$40), AND(E181='club records'!$B$41, F181&lt;='club records'!$C$41))),"CR"," ")</f>
        <v xml:space="preserve"> </v>
      </c>
      <c r="T181" s="21" t="str">
        <f>IF(AND(B181=5000, OR(AND(E181='club records'!$B$42, F181&lt;='club records'!$C$42), AND(E181='club records'!$B$43, F181&lt;='club records'!$C$43))),"CR"," ")</f>
        <v xml:space="preserve"> </v>
      </c>
      <c r="U181" s="21" t="str">
        <f>IF(AND(B181=10000, OR(AND(E181='club records'!$B$44, F181&lt;='club records'!$C$44), AND(E181='club records'!$B$45, F181&lt;='club records'!$C$45))),"CR"," ")</f>
        <v xml:space="preserve"> </v>
      </c>
      <c r="V181" s="22" t="str">
        <f>IF(AND(B181="high jump", OR(AND(E181='club records'!$F$1, F181&gt;='club records'!$G$1), AND(E181='club records'!$F$2, F181&gt;='club records'!$G$2), AND(E181='club records'!$F$3, F181&gt;='club records'!$G$3),AND(E181='club records'!$F$4, F181&gt;='club records'!$G$4), AND(E181='club records'!$F$5, F181&gt;='club records'!$G$5))), "CR", " ")</f>
        <v xml:space="preserve"> </v>
      </c>
      <c r="W181" s="22" t="str">
        <f>IF(AND(B181="long jump", OR(AND(E181='club records'!$F$6, F181&gt;='club records'!$G$6), AND(E181='club records'!$F$7, F181&gt;='club records'!$G$7), AND(E181='club records'!$F$8, F181&gt;='club records'!$G$8), AND(E181='club records'!$F$9, F181&gt;='club records'!$G$9), AND(E181='club records'!$F$10, F181&gt;='club records'!$G$10))), "CR", " ")</f>
        <v xml:space="preserve"> </v>
      </c>
      <c r="X181" s="22" t="str">
        <f>IF(AND(B181="triple jump", OR(AND(E181='club records'!$F$11, F181&gt;='club records'!$G$11), AND(E181='club records'!$F$12, F181&gt;='club records'!$G$12), AND(E181='club records'!$F$13, F181&gt;='club records'!$G$13), AND(E181='club records'!$F$14, F181&gt;='club records'!$G$14), AND(E181='club records'!$F$15, F181&gt;='club records'!$G$15))), "CR", " ")</f>
        <v xml:space="preserve"> </v>
      </c>
      <c r="Y181" s="22" t="str">
        <f>IF(AND(B181="pole vault", OR(AND(E181='club records'!$F$16, F181&gt;='club records'!$G$16), AND(E181='club records'!$F$17, F181&gt;='club records'!$G$17), AND(E181='club records'!$F$18, F181&gt;='club records'!$G$18), AND(E181='club records'!$F$19, F181&gt;='club records'!$G$19), AND(E181='club records'!$F$20, F181&gt;='club records'!$G$20))), "CR", " ")</f>
        <v xml:space="preserve"> </v>
      </c>
      <c r="Z181" s="22" t="str">
        <f>IF(AND(B181="discus 0.75", AND(E181='club records'!$F$21, F181&gt;='club records'!$G$21)), "CR", " ")</f>
        <v xml:space="preserve"> </v>
      </c>
      <c r="AA181" s="22" t="str">
        <f>IF(AND(B181="discus 1", OR(AND(E181='club records'!$F$22, F181&gt;='club records'!$G$22), AND(E181='club records'!$F$23, F181&gt;='club records'!$G$23), AND(E181='club records'!$F$24, F181&gt;='club records'!$G$24), AND(E181='club records'!$F$25, F181&gt;='club records'!$G$25))), "CR", " ")</f>
        <v xml:space="preserve"> </v>
      </c>
      <c r="AB181" s="22" t="str">
        <f>IF(AND(B181="hammer 3", OR(AND(E181='club records'!$F$26, F181&gt;='club records'!$G$26), AND(E181='club records'!$F$27, F181&gt;='club records'!$G$27), AND(E181='club records'!$F$28, F181&gt;='club records'!$G$28))), "CR", " ")</f>
        <v xml:space="preserve"> </v>
      </c>
      <c r="AC181" s="22" t="str">
        <f>IF(AND(B181="hammer 4", OR(AND(E181='club records'!$F$29, F181&gt;='club records'!$G$29), AND(E181='club records'!$F$30, F181&gt;='club records'!$G$30))), "CR", " ")</f>
        <v xml:space="preserve"> </v>
      </c>
      <c r="AD181" s="22" t="str">
        <f>IF(AND(B181="javelin 400", AND(E181='club records'!$F$31, F181&gt;='club records'!$G$31)), "CR", " ")</f>
        <v xml:space="preserve"> </v>
      </c>
      <c r="AE181" s="22" t="str">
        <f>IF(AND(B181="javelin 500", OR(AND(E181='club records'!$F$32, F181&gt;='club records'!$G$32), AND(E181='club records'!$F$33, F181&gt;='club records'!$G$33))), "CR", " ")</f>
        <v xml:space="preserve"> </v>
      </c>
      <c r="AF181" s="22" t="str">
        <f>IF(AND(B181="javelin 600", OR(AND(E181='club records'!$F$34, F181&gt;='club records'!$G$34), AND(E181='club records'!$F$35, F181&gt;='club records'!$G$35))), "CR", " ")</f>
        <v xml:space="preserve"> </v>
      </c>
      <c r="AG181" s="22" t="str">
        <f>IF(AND(B181="shot 2.72", AND(E181='club records'!$F$36, F181&gt;='club records'!$G$36)), "CR", " ")</f>
        <v xml:space="preserve"> </v>
      </c>
      <c r="AH181" s="22" t="str">
        <f>IF(AND(B181="shot 3", OR(AND(E181='club records'!$F$37, F181&gt;='club records'!$G$37), AND(E181='club records'!$F$38, F181&gt;='club records'!$G$38))), "CR", " ")</f>
        <v xml:space="preserve"> </v>
      </c>
      <c r="AI181" s="22" t="str">
        <f>IF(AND(B181="shot 4", OR(AND(E181='club records'!$F$39, F181&gt;='club records'!$G$39), AND(E181='club records'!$F$40, F181&gt;='club records'!$G$40))), "CR", " ")</f>
        <v xml:space="preserve"> </v>
      </c>
      <c r="AJ181" s="22" t="str">
        <f>IF(AND(B181="70H", AND(E181='club records'!$J$6, F181&lt;='club records'!$K$6)), "CR", " ")</f>
        <v xml:space="preserve"> </v>
      </c>
      <c r="AK181" s="22" t="str">
        <f>IF(AND(B181="75H", AND(E181='club records'!$J$7, F181&lt;='club records'!$K$7)), "CR", " ")</f>
        <v xml:space="preserve"> </v>
      </c>
      <c r="AL181" s="22" t="str">
        <f>IF(AND(B181="80H", AND(E181='club records'!$J$8, F181&lt;='club records'!$K$8)), "CR", " ")</f>
        <v xml:space="preserve"> </v>
      </c>
      <c r="AM181" s="22" t="str">
        <f>IF(AND(B181="100H", OR(AND(E181='club records'!$J$9, F181&lt;='club records'!$K$9), AND(E181='club records'!$J$10, F181&lt;='club records'!$K$10))), "CR", " ")</f>
        <v xml:space="preserve"> </v>
      </c>
      <c r="AN181" s="22" t="str">
        <f>IF(AND(B181="300H", AND(E181='club records'!$J$11, F181&lt;='club records'!$K$11)), "CR", " ")</f>
        <v xml:space="preserve"> </v>
      </c>
      <c r="AO181" s="22" t="str">
        <f>IF(AND(B181="400H", OR(AND(E181='club records'!$J$12, F181&lt;='club records'!$K$12), AND(E181='club records'!$J$13, F181&lt;='club records'!$K$13), AND(E181='club records'!$J$14, F181&lt;='club records'!$K$14))), "CR", " ")</f>
        <v xml:space="preserve"> </v>
      </c>
      <c r="AP181" s="22" t="str">
        <f>IF(AND(B181="1500SC", OR(AND(E181='club records'!$J$15, F181&lt;='club records'!$K$15), AND(E181='club records'!$J$16, F181&lt;='club records'!$K$16))), "CR", " ")</f>
        <v xml:space="preserve"> </v>
      </c>
      <c r="AQ181" s="22" t="str">
        <f>IF(AND(B181="2000SC", OR(AND(E181='club records'!$J$18, F181&lt;='club records'!$K$18), AND(E181='club records'!$J$19, F181&lt;='club records'!$K$19))), "CR", " ")</f>
        <v xml:space="preserve"> </v>
      </c>
      <c r="AR181" s="22" t="str">
        <f>IF(AND(B181="3000SC", AND(E181='club records'!$J$21, F181&lt;='club records'!$K$21)), "CR", " ")</f>
        <v xml:space="preserve"> </v>
      </c>
      <c r="AS181" s="21" t="str">
        <f>IF(AND(B181="4x100", OR(AND(E181='club records'!$N$1, F181&lt;='club records'!$O$1), AND(E181='club records'!$N$2, F181&lt;='club records'!$O$2), AND(E181='club records'!$N$3, F181&lt;='club records'!$O$3), AND(E181='club records'!$N$4, F181&lt;='club records'!$O$4), AND(E181='club records'!$N$5, F181&lt;='club records'!$O$5))), "CR", " ")</f>
        <v xml:space="preserve"> </v>
      </c>
      <c r="AT181" s="21" t="str">
        <f>IF(AND(B181="4x200", OR(AND(E181='club records'!$N$6, F181&lt;='club records'!$O$6), AND(E181='club records'!$N$7, F181&lt;='club records'!$O$7), AND(E181='club records'!$N$8, F181&lt;='club records'!$O$8), AND(E181='club records'!$N$9, F181&lt;='club records'!$O$9), AND(E181='club records'!$N$10, F181&lt;='club records'!$O$10))), "CR", " ")</f>
        <v xml:space="preserve"> </v>
      </c>
      <c r="AU181" s="21" t="str">
        <f>IF(AND(B181="4x300", OR(AND(E181='club records'!$N$11, F181&lt;='club records'!$O$11), AND(E181='club records'!$N$12, F181&lt;='club records'!$O$12))), "CR", " ")</f>
        <v xml:space="preserve"> </v>
      </c>
      <c r="AV181" s="21" t="str">
        <f>IF(AND(B181="4x400", OR(AND(E181='club records'!$N$13, F181&lt;='club records'!$O$13), AND(E181='club records'!$N$14, F181&lt;='club records'!$O$14), AND(E181='club records'!$N$15, F181&lt;='club records'!$O$15))), "CR", " ")</f>
        <v xml:space="preserve"> </v>
      </c>
      <c r="AW181" s="21" t="str">
        <f>IF(AND(B181="3x800", OR(AND(E181='club records'!$N$16, F181&lt;='club records'!$O$16), AND(E181='club records'!$N$17, F181&lt;='club records'!$O$17), AND(E181='club records'!$N$18, F181&lt;='club records'!$O$18), AND(E181='club records'!$N$19, F181&lt;='club records'!$O$19))), "CR", " ")</f>
        <v xml:space="preserve"> </v>
      </c>
      <c r="AX181" s="21" t="str">
        <f>IF(AND(B181="pentathlon", OR(AND(E181='club records'!$N$21, F181&gt;='club records'!$O$21), AND(E181='club records'!$N$22, F181&gt;='club records'!$O$22), AND(E181='club records'!$N$23, F181&gt;='club records'!$O$23), AND(E181='club records'!$N$24, F181&gt;='club records'!$O$24), AND(E181='club records'!$N$25, F181&gt;='club records'!$O$25))), "CR", " ")</f>
        <v xml:space="preserve"> </v>
      </c>
      <c r="AY181" s="21" t="str">
        <f>IF(AND(B181="heptathlon", OR(AND(E181='club records'!$N$26, F181&gt;='club records'!$O$26), AND(E181='club records'!$N$27, F181&gt;='club records'!$O$27), AND(E181='club records'!$N$28, F181&gt;='club records'!$O$28), )), "CR", " ")</f>
        <v xml:space="preserve"> </v>
      </c>
    </row>
    <row r="182" spans="1:51" ht="15">
      <c r="A182" s="13" t="s">
        <v>41</v>
      </c>
      <c r="B182" s="2">
        <v>800</v>
      </c>
      <c r="C182" s="2" t="s">
        <v>279</v>
      </c>
      <c r="D182" s="2" t="s">
        <v>280</v>
      </c>
      <c r="E182" s="13" t="s">
        <v>41</v>
      </c>
      <c r="F182" s="14" t="s">
        <v>381</v>
      </c>
      <c r="G182" s="23" t="s">
        <v>374</v>
      </c>
      <c r="H182" s="2" t="s">
        <v>297</v>
      </c>
      <c r="I182" s="2" t="s">
        <v>367</v>
      </c>
      <c r="J182" s="20" t="str">
        <f>IF(OR(L182="CR", K182="CR", M182="CR", N182="CR", O182="CR", P182="CR", Q182="CR", R182="CR", S182="CR", T182="CR",U182="CR", V182="CR", W182="CR", X182="CR", Y182="CR", Z182="CR", AA182="CR", AB182="CR", AC182="CR", AD182="CR", AE182="CR", AF182="CR", AG182="CR", AH182="CR", AI182="CR", AJ182="CR", AK182="CR", AL182="CR", AM182="CR", AN182="CR", AO182="CR", AP182="CR", AQ182="CR", AR182="CR", AS182="CR", AT182="CR", AU182="CR", AV182="CR", AW182="CR", AX182="CR", AY182="CR"), "***CLUB RECORD***", "")</f>
        <v/>
      </c>
      <c r="K182" s="21" t="str">
        <f>IF(AND(B182=100, OR(AND(E182='club records'!$B$6, F182&lt;='club records'!$C$6), AND(E182='club records'!$B$7, F182&lt;='club records'!$C$7), AND(E182='club records'!$B$8, F182&lt;='club records'!$C$8), AND(E182='club records'!$B$9, F182&lt;='club records'!$C$9), AND(E182='club records'!$B$10, F182&lt;='club records'!$C$10))),"CR"," ")</f>
        <v xml:space="preserve"> </v>
      </c>
      <c r="L182" s="21" t="str">
        <f>IF(AND(B182=200, OR(AND(E182='club records'!$B$11, F182&lt;='club records'!$C$11), AND(E182='club records'!$B$12, F182&lt;='club records'!$C$12), AND(E182='club records'!$B$13, F182&lt;='club records'!$C$13), AND(E182='club records'!$B$14, F182&lt;='club records'!$C$14), AND(E182='club records'!$B$15, F182&lt;='club records'!$C$15))),"CR"," ")</f>
        <v xml:space="preserve"> </v>
      </c>
      <c r="M182" s="21" t="str">
        <f>IF(AND(B182=300, OR(AND(E182='club records'!$B$16, F182&lt;='club records'!$C$16), AND(E182='club records'!$B$17, F182&lt;='club records'!$C$17))),"CR"," ")</f>
        <v xml:space="preserve"> </v>
      </c>
      <c r="N182" s="21" t="str">
        <f>IF(AND(B182=400, OR(AND(E182='club records'!$B$19, F182&lt;='club records'!$C$19), AND(E182='club records'!$B$20, F182&lt;='club records'!$C$20), AND(E182='club records'!$B$21, F182&lt;='club records'!$C$21))),"CR"," ")</f>
        <v xml:space="preserve"> </v>
      </c>
      <c r="O182" s="21" t="str">
        <f>IF(AND(B182=800, OR(AND(E182='club records'!$B$22, F182&lt;='club records'!$C$22), AND(E182='club records'!$B$23, F182&lt;='club records'!$C$23), AND(E182='club records'!$B$24, F182&lt;='club records'!$C$24), AND(E182='club records'!$B$25, F182&lt;='club records'!$C$25), AND(E182='club records'!$B$26, F182&lt;='club records'!$C$26))),"CR"," ")</f>
        <v xml:space="preserve"> </v>
      </c>
      <c r="P182" s="21" t="str">
        <f>IF(AND(B182=1200, AND(E182='club records'!$B$28, F182&lt;='club records'!$C$28)),"CR"," ")</f>
        <v xml:space="preserve"> </v>
      </c>
      <c r="Q182" s="21" t="str">
        <f>IF(AND(B182=1500, OR(AND(E182='club records'!$B$29, F182&lt;='club records'!$C$29), AND(E182='club records'!$B$30, F182&lt;='club records'!$C$30), AND(E182='club records'!$B$31, F182&lt;='club records'!$C$31), AND(E182='club records'!$B$32, F182&lt;='club records'!$C$32), AND(E182='club records'!$B$33, F182&lt;='club records'!$C$33))),"CR"," ")</f>
        <v xml:space="preserve"> </v>
      </c>
      <c r="R182" s="21" t="str">
        <f>IF(AND(B182="1M", AND(E182='club records'!$B$37,F182&lt;='club records'!$C$37)),"CR"," ")</f>
        <v xml:space="preserve"> </v>
      </c>
      <c r="S182" s="21" t="str">
        <f>IF(AND(B182=3000, OR(AND(E182='club records'!$B$39, F182&lt;='club records'!$C$39), AND(E182='club records'!$B$40, F182&lt;='club records'!$C$40), AND(E182='club records'!$B$41, F182&lt;='club records'!$C$41))),"CR"," ")</f>
        <v xml:space="preserve"> </v>
      </c>
      <c r="T182" s="21" t="str">
        <f>IF(AND(B182=5000, OR(AND(E182='club records'!$B$42, F182&lt;='club records'!$C$42), AND(E182='club records'!$B$43, F182&lt;='club records'!$C$43))),"CR"," ")</f>
        <v xml:space="preserve"> </v>
      </c>
      <c r="U182" s="21" t="str">
        <f>IF(AND(B182=10000, OR(AND(E182='club records'!$B$44, F182&lt;='club records'!$C$44), AND(E182='club records'!$B$45, F182&lt;='club records'!$C$45))),"CR"," ")</f>
        <v xml:space="preserve"> </v>
      </c>
      <c r="V182" s="22" t="str">
        <f>IF(AND(B182="high jump", OR(AND(E182='club records'!$F$1, F182&gt;='club records'!$G$1), AND(E182='club records'!$F$2, F182&gt;='club records'!$G$2), AND(E182='club records'!$F$3, F182&gt;='club records'!$G$3),AND(E182='club records'!$F$4, F182&gt;='club records'!$G$4), AND(E182='club records'!$F$5, F182&gt;='club records'!$G$5))), "CR", " ")</f>
        <v xml:space="preserve"> </v>
      </c>
      <c r="W182" s="22" t="str">
        <f>IF(AND(B182="long jump", OR(AND(E182='club records'!$F$6, F182&gt;='club records'!$G$6), AND(E182='club records'!$F$7, F182&gt;='club records'!$G$7), AND(E182='club records'!$F$8, F182&gt;='club records'!$G$8), AND(E182='club records'!$F$9, F182&gt;='club records'!$G$9), AND(E182='club records'!$F$10, F182&gt;='club records'!$G$10))), "CR", " ")</f>
        <v xml:space="preserve"> </v>
      </c>
      <c r="X182" s="22" t="str">
        <f>IF(AND(B182="triple jump", OR(AND(E182='club records'!$F$11, F182&gt;='club records'!$G$11), AND(E182='club records'!$F$12, F182&gt;='club records'!$G$12), AND(E182='club records'!$F$13, F182&gt;='club records'!$G$13), AND(E182='club records'!$F$14, F182&gt;='club records'!$G$14), AND(E182='club records'!$F$15, F182&gt;='club records'!$G$15))), "CR", " ")</f>
        <v xml:space="preserve"> </v>
      </c>
      <c r="Y182" s="22" t="str">
        <f>IF(AND(B182="pole vault", OR(AND(E182='club records'!$F$16, F182&gt;='club records'!$G$16), AND(E182='club records'!$F$17, F182&gt;='club records'!$G$17), AND(E182='club records'!$F$18, F182&gt;='club records'!$G$18), AND(E182='club records'!$F$19, F182&gt;='club records'!$G$19), AND(E182='club records'!$F$20, F182&gt;='club records'!$G$20))), "CR", " ")</f>
        <v xml:space="preserve"> </v>
      </c>
      <c r="Z182" s="22" t="str">
        <f>IF(AND(B182="discus 0.75", AND(E182='club records'!$F$21, F182&gt;='club records'!$G$21)), "CR", " ")</f>
        <v xml:space="preserve"> </v>
      </c>
      <c r="AA182" s="22" t="str">
        <f>IF(AND(B182="discus 1", OR(AND(E182='club records'!$F$22, F182&gt;='club records'!$G$22), AND(E182='club records'!$F$23, F182&gt;='club records'!$G$23), AND(E182='club records'!$F$24, F182&gt;='club records'!$G$24), AND(E182='club records'!$F$25, F182&gt;='club records'!$G$25))), "CR", " ")</f>
        <v xml:space="preserve"> </v>
      </c>
      <c r="AB182" s="22" t="str">
        <f>IF(AND(B182="hammer 3", OR(AND(E182='club records'!$F$26, F182&gt;='club records'!$G$26), AND(E182='club records'!$F$27, F182&gt;='club records'!$G$27), AND(E182='club records'!$F$28, F182&gt;='club records'!$G$28))), "CR", " ")</f>
        <v xml:space="preserve"> </v>
      </c>
      <c r="AC182" s="22" t="str">
        <f>IF(AND(B182="hammer 4", OR(AND(E182='club records'!$F$29, F182&gt;='club records'!$G$29), AND(E182='club records'!$F$30, F182&gt;='club records'!$G$30))), "CR", " ")</f>
        <v xml:space="preserve"> </v>
      </c>
      <c r="AD182" s="22" t="str">
        <f>IF(AND(B182="javelin 400", AND(E182='club records'!$F$31, F182&gt;='club records'!$G$31)), "CR", " ")</f>
        <v xml:space="preserve"> </v>
      </c>
      <c r="AE182" s="22" t="str">
        <f>IF(AND(B182="javelin 500", OR(AND(E182='club records'!$F$32, F182&gt;='club records'!$G$32), AND(E182='club records'!$F$33, F182&gt;='club records'!$G$33))), "CR", " ")</f>
        <v xml:space="preserve"> </v>
      </c>
      <c r="AF182" s="22" t="str">
        <f>IF(AND(B182="javelin 600", OR(AND(E182='club records'!$F$34, F182&gt;='club records'!$G$34), AND(E182='club records'!$F$35, F182&gt;='club records'!$G$35))), "CR", " ")</f>
        <v xml:space="preserve"> </v>
      </c>
      <c r="AG182" s="22" t="str">
        <f>IF(AND(B182="shot 2.72", AND(E182='club records'!$F$36, F182&gt;='club records'!$G$36)), "CR", " ")</f>
        <v xml:space="preserve"> </v>
      </c>
      <c r="AH182" s="22" t="str">
        <f>IF(AND(B182="shot 3", OR(AND(E182='club records'!$F$37, F182&gt;='club records'!$G$37), AND(E182='club records'!$F$38, F182&gt;='club records'!$G$38))), "CR", " ")</f>
        <v xml:space="preserve"> </v>
      </c>
      <c r="AI182" s="22" t="str">
        <f>IF(AND(B182="shot 4", OR(AND(E182='club records'!$F$39, F182&gt;='club records'!$G$39), AND(E182='club records'!$F$40, F182&gt;='club records'!$G$40))), "CR", " ")</f>
        <v xml:space="preserve"> </v>
      </c>
      <c r="AJ182" s="22" t="str">
        <f>IF(AND(B182="70H", AND(E182='club records'!$J$6, F182&lt;='club records'!$K$6)), "CR", " ")</f>
        <v xml:space="preserve"> </v>
      </c>
      <c r="AK182" s="22" t="str">
        <f>IF(AND(B182="75H", AND(E182='club records'!$J$7, F182&lt;='club records'!$K$7)), "CR", " ")</f>
        <v xml:space="preserve"> </v>
      </c>
      <c r="AL182" s="22" t="str">
        <f>IF(AND(B182="80H", AND(E182='club records'!$J$8, F182&lt;='club records'!$K$8)), "CR", " ")</f>
        <v xml:space="preserve"> </v>
      </c>
      <c r="AM182" s="22" t="str">
        <f>IF(AND(B182="100H", OR(AND(E182='club records'!$J$9, F182&lt;='club records'!$K$9), AND(E182='club records'!$J$10, F182&lt;='club records'!$K$10))), "CR", " ")</f>
        <v xml:space="preserve"> </v>
      </c>
      <c r="AN182" s="22" t="str">
        <f>IF(AND(B182="300H", AND(E182='club records'!$J$11, F182&lt;='club records'!$K$11)), "CR", " ")</f>
        <v xml:space="preserve"> </v>
      </c>
      <c r="AO182" s="22" t="str">
        <f>IF(AND(B182="400H", OR(AND(E182='club records'!$J$12, F182&lt;='club records'!$K$12), AND(E182='club records'!$J$13, F182&lt;='club records'!$K$13), AND(E182='club records'!$J$14, F182&lt;='club records'!$K$14))), "CR", " ")</f>
        <v xml:space="preserve"> </v>
      </c>
      <c r="AP182" s="22" t="str">
        <f>IF(AND(B182="1500SC", OR(AND(E182='club records'!$J$15, F182&lt;='club records'!$K$15), AND(E182='club records'!$J$16, F182&lt;='club records'!$K$16))), "CR", " ")</f>
        <v xml:space="preserve"> </v>
      </c>
      <c r="AQ182" s="22" t="str">
        <f>IF(AND(B182="2000SC", OR(AND(E182='club records'!$J$18, F182&lt;='club records'!$K$18), AND(E182='club records'!$J$19, F182&lt;='club records'!$K$19))), "CR", " ")</f>
        <v xml:space="preserve"> </v>
      </c>
      <c r="AR182" s="22" t="str">
        <f>IF(AND(B182="3000SC", AND(E182='club records'!$J$21, F182&lt;='club records'!$K$21)), "CR", " ")</f>
        <v xml:space="preserve"> </v>
      </c>
      <c r="AS182" s="21" t="str">
        <f>IF(AND(B182="4x100", OR(AND(E182='club records'!$N$1, F182&lt;='club records'!$O$1), AND(E182='club records'!$N$2, F182&lt;='club records'!$O$2), AND(E182='club records'!$N$3, F182&lt;='club records'!$O$3), AND(E182='club records'!$N$4, F182&lt;='club records'!$O$4), AND(E182='club records'!$N$5, F182&lt;='club records'!$O$5))), "CR", " ")</f>
        <v xml:space="preserve"> </v>
      </c>
      <c r="AT182" s="21" t="str">
        <f>IF(AND(B182="4x200", OR(AND(E182='club records'!$N$6, F182&lt;='club records'!$O$6), AND(E182='club records'!$N$7, F182&lt;='club records'!$O$7), AND(E182='club records'!$N$8, F182&lt;='club records'!$O$8), AND(E182='club records'!$N$9, F182&lt;='club records'!$O$9), AND(E182='club records'!$N$10, F182&lt;='club records'!$O$10))), "CR", " ")</f>
        <v xml:space="preserve"> </v>
      </c>
      <c r="AU182" s="21" t="str">
        <f>IF(AND(B182="4x300", OR(AND(E182='club records'!$N$11, F182&lt;='club records'!$O$11), AND(E182='club records'!$N$12, F182&lt;='club records'!$O$12))), "CR", " ")</f>
        <v xml:space="preserve"> </v>
      </c>
      <c r="AV182" s="21" t="str">
        <f>IF(AND(B182="4x400", OR(AND(E182='club records'!$N$13, F182&lt;='club records'!$O$13), AND(E182='club records'!$N$14, F182&lt;='club records'!$O$14), AND(E182='club records'!$N$15, F182&lt;='club records'!$O$15))), "CR", " ")</f>
        <v xml:space="preserve"> </v>
      </c>
      <c r="AW182" s="21" t="str">
        <f>IF(AND(B182="3x800", OR(AND(E182='club records'!$N$16, F182&lt;='club records'!$O$16), AND(E182='club records'!$N$17, F182&lt;='club records'!$O$17), AND(E182='club records'!$N$18, F182&lt;='club records'!$O$18), AND(E182='club records'!$N$19, F182&lt;='club records'!$O$19))), "CR", " ")</f>
        <v xml:space="preserve"> </v>
      </c>
      <c r="AX182" s="21" t="str">
        <f>IF(AND(B182="pentathlon", OR(AND(E182='club records'!$N$21, F182&gt;='club records'!$O$21), AND(E182='club records'!$N$22, F182&gt;='club records'!$O$22), AND(E182='club records'!$N$23, F182&gt;='club records'!$O$23), AND(E182='club records'!$N$24, F182&gt;='club records'!$O$24), AND(E182='club records'!$N$25, F182&gt;='club records'!$O$25))), "CR", " ")</f>
        <v xml:space="preserve"> </v>
      </c>
      <c r="AY182" s="21" t="str">
        <f>IF(AND(B182="heptathlon", OR(AND(E182='club records'!$N$26, F182&gt;='club records'!$O$26), AND(E182='club records'!$N$27, F182&gt;='club records'!$O$27), AND(E182='club records'!$N$28, F182&gt;='club records'!$O$28), )), "CR", " ")</f>
        <v xml:space="preserve"> </v>
      </c>
    </row>
    <row r="183" spans="1:51" ht="15">
      <c r="A183" s="13" t="s">
        <v>41</v>
      </c>
      <c r="B183" s="2">
        <v>800</v>
      </c>
      <c r="C183" s="2" t="s">
        <v>78</v>
      </c>
      <c r="D183" s="2" t="s">
        <v>79</v>
      </c>
      <c r="E183" s="13" t="s">
        <v>41</v>
      </c>
      <c r="F183" s="14" t="s">
        <v>409</v>
      </c>
      <c r="G183" s="23">
        <v>43638</v>
      </c>
      <c r="H183" s="2" t="s">
        <v>297</v>
      </c>
      <c r="I183" s="2" t="s">
        <v>407</v>
      </c>
      <c r="J183" s="20" t="str">
        <f>IF(OR(L183="CR", K183="CR", M183="CR", N183="CR", O183="CR", P183="CR", Q183="CR", R183="CR", S183="CR", T183="CR",U183="CR", V183="CR", W183="CR", X183="CR", Y183="CR", Z183="CR", AA183="CR", AB183="CR", AC183="CR", AD183="CR", AE183="CR", AF183="CR", AG183="CR", AH183="CR", AI183="CR", AJ183="CR", AK183="CR", AL183="CR", AM183="CR", AN183="CR", AO183="CR", AP183="CR", AQ183="CR", AR183="CR", AS183="CR", AT183="CR", AU183="CR", AV183="CR", AW183="CR", AX183="CR", AY183="CR"), "***CLUB RECORD***", "")</f>
        <v/>
      </c>
      <c r="K183" s="21" t="str">
        <f>IF(AND(B183=100, OR(AND(E183='club records'!$B$6, F183&lt;='club records'!$C$6), AND(E183='club records'!$B$7, F183&lt;='club records'!$C$7), AND(E183='club records'!$B$8, F183&lt;='club records'!$C$8), AND(E183='club records'!$B$9, F183&lt;='club records'!$C$9), AND(E183='club records'!$B$10, F183&lt;='club records'!$C$10))),"CR"," ")</f>
        <v xml:space="preserve"> </v>
      </c>
      <c r="L183" s="21" t="str">
        <f>IF(AND(B183=200, OR(AND(E183='club records'!$B$11, F183&lt;='club records'!$C$11), AND(E183='club records'!$B$12, F183&lt;='club records'!$C$12), AND(E183='club records'!$B$13, F183&lt;='club records'!$C$13), AND(E183='club records'!$B$14, F183&lt;='club records'!$C$14), AND(E183='club records'!$B$15, F183&lt;='club records'!$C$15))),"CR"," ")</f>
        <v xml:space="preserve"> </v>
      </c>
      <c r="M183" s="21" t="str">
        <f>IF(AND(B183=300, OR(AND(E183='club records'!$B$16, F183&lt;='club records'!$C$16), AND(E183='club records'!$B$17, F183&lt;='club records'!$C$17))),"CR"," ")</f>
        <v xml:space="preserve"> </v>
      </c>
      <c r="N183" s="21" t="str">
        <f>IF(AND(B183=400, OR(AND(E183='club records'!$B$19, F183&lt;='club records'!$C$19), AND(E183='club records'!$B$20, F183&lt;='club records'!$C$20), AND(E183='club records'!$B$21, F183&lt;='club records'!$C$21))),"CR"," ")</f>
        <v xml:space="preserve"> </v>
      </c>
      <c r="O183" s="21" t="str">
        <f>IF(AND(B183=800, OR(AND(E183='club records'!$B$22, F183&lt;='club records'!$C$22), AND(E183='club records'!$B$23, F183&lt;='club records'!$C$23), AND(E183='club records'!$B$24, F183&lt;='club records'!$C$24), AND(E183='club records'!$B$25, F183&lt;='club records'!$C$25), AND(E183='club records'!$B$26, F183&lt;='club records'!$C$26))),"CR"," ")</f>
        <v xml:space="preserve"> </v>
      </c>
      <c r="P183" s="21" t="str">
        <f>IF(AND(B183=1200, AND(E183='club records'!$B$28, F183&lt;='club records'!$C$28)),"CR"," ")</f>
        <v xml:space="preserve"> </v>
      </c>
      <c r="Q183" s="21" t="str">
        <f>IF(AND(B183=1500, OR(AND(E183='club records'!$B$29, F183&lt;='club records'!$C$29), AND(E183='club records'!$B$30, F183&lt;='club records'!$C$30), AND(E183='club records'!$B$31, F183&lt;='club records'!$C$31), AND(E183='club records'!$B$32, F183&lt;='club records'!$C$32), AND(E183='club records'!$B$33, F183&lt;='club records'!$C$33))),"CR"," ")</f>
        <v xml:space="preserve"> </v>
      </c>
      <c r="R183" s="21" t="str">
        <f>IF(AND(B183="1M", AND(E183='club records'!$B$37,F183&lt;='club records'!$C$37)),"CR"," ")</f>
        <v xml:space="preserve"> </v>
      </c>
      <c r="S183" s="21" t="str">
        <f>IF(AND(B183=3000, OR(AND(E183='club records'!$B$39, F183&lt;='club records'!$C$39), AND(E183='club records'!$B$40, F183&lt;='club records'!$C$40), AND(E183='club records'!$B$41, F183&lt;='club records'!$C$41))),"CR"," ")</f>
        <v xml:space="preserve"> </v>
      </c>
      <c r="T183" s="21" t="str">
        <f>IF(AND(B183=5000, OR(AND(E183='club records'!$B$42, F183&lt;='club records'!$C$42), AND(E183='club records'!$B$43, F183&lt;='club records'!$C$43))),"CR"," ")</f>
        <v xml:space="preserve"> </v>
      </c>
      <c r="U183" s="21" t="str">
        <f>IF(AND(B183=10000, OR(AND(E183='club records'!$B$44, F183&lt;='club records'!$C$44), AND(E183='club records'!$B$45, F183&lt;='club records'!$C$45))),"CR"," ")</f>
        <v xml:space="preserve"> </v>
      </c>
      <c r="V183" s="22" t="str">
        <f>IF(AND(B183="high jump", OR(AND(E183='club records'!$F$1, F183&gt;='club records'!$G$1), AND(E183='club records'!$F$2, F183&gt;='club records'!$G$2), AND(E183='club records'!$F$3, F183&gt;='club records'!$G$3),AND(E183='club records'!$F$4, F183&gt;='club records'!$G$4), AND(E183='club records'!$F$5, F183&gt;='club records'!$G$5))), "CR", " ")</f>
        <v xml:space="preserve"> </v>
      </c>
      <c r="W183" s="22" t="str">
        <f>IF(AND(B183="long jump", OR(AND(E183='club records'!$F$6, F183&gt;='club records'!$G$6), AND(E183='club records'!$F$7, F183&gt;='club records'!$G$7), AND(E183='club records'!$F$8, F183&gt;='club records'!$G$8), AND(E183='club records'!$F$9, F183&gt;='club records'!$G$9), AND(E183='club records'!$F$10, F183&gt;='club records'!$G$10))), "CR", " ")</f>
        <v xml:space="preserve"> </v>
      </c>
      <c r="X183" s="22" t="str">
        <f>IF(AND(B183="triple jump", OR(AND(E183='club records'!$F$11, F183&gt;='club records'!$G$11), AND(E183='club records'!$F$12, F183&gt;='club records'!$G$12), AND(E183='club records'!$F$13, F183&gt;='club records'!$G$13), AND(E183='club records'!$F$14, F183&gt;='club records'!$G$14), AND(E183='club records'!$F$15, F183&gt;='club records'!$G$15))), "CR", " ")</f>
        <v xml:space="preserve"> </v>
      </c>
      <c r="Y183" s="22" t="str">
        <f>IF(AND(B183="pole vault", OR(AND(E183='club records'!$F$16, F183&gt;='club records'!$G$16), AND(E183='club records'!$F$17, F183&gt;='club records'!$G$17), AND(E183='club records'!$F$18, F183&gt;='club records'!$G$18), AND(E183='club records'!$F$19, F183&gt;='club records'!$G$19), AND(E183='club records'!$F$20, F183&gt;='club records'!$G$20))), "CR", " ")</f>
        <v xml:space="preserve"> </v>
      </c>
      <c r="Z183" s="22" t="str">
        <f>IF(AND(B183="discus 0.75", AND(E183='club records'!$F$21, F183&gt;='club records'!$G$21)), "CR", " ")</f>
        <v xml:space="preserve"> </v>
      </c>
      <c r="AA183" s="22" t="str">
        <f>IF(AND(B183="discus 1", OR(AND(E183='club records'!$F$22, F183&gt;='club records'!$G$22), AND(E183='club records'!$F$23, F183&gt;='club records'!$G$23), AND(E183='club records'!$F$24, F183&gt;='club records'!$G$24), AND(E183='club records'!$F$25, F183&gt;='club records'!$G$25))), "CR", " ")</f>
        <v xml:space="preserve"> </v>
      </c>
      <c r="AB183" s="22" t="str">
        <f>IF(AND(B183="hammer 3", OR(AND(E183='club records'!$F$26, F183&gt;='club records'!$G$26), AND(E183='club records'!$F$27, F183&gt;='club records'!$G$27), AND(E183='club records'!$F$28, F183&gt;='club records'!$G$28))), "CR", " ")</f>
        <v xml:space="preserve"> </v>
      </c>
      <c r="AC183" s="22" t="str">
        <f>IF(AND(B183="hammer 4", OR(AND(E183='club records'!$F$29, F183&gt;='club records'!$G$29), AND(E183='club records'!$F$30, F183&gt;='club records'!$G$30))), "CR", " ")</f>
        <v xml:space="preserve"> </v>
      </c>
      <c r="AD183" s="22" t="str">
        <f>IF(AND(B183="javelin 400", AND(E183='club records'!$F$31, F183&gt;='club records'!$G$31)), "CR", " ")</f>
        <v xml:space="preserve"> </v>
      </c>
      <c r="AE183" s="22" t="str">
        <f>IF(AND(B183="javelin 500", OR(AND(E183='club records'!$F$32, F183&gt;='club records'!$G$32), AND(E183='club records'!$F$33, F183&gt;='club records'!$G$33))), "CR", " ")</f>
        <v xml:space="preserve"> </v>
      </c>
      <c r="AF183" s="22" t="str">
        <f>IF(AND(B183="javelin 600", OR(AND(E183='club records'!$F$34, F183&gt;='club records'!$G$34), AND(E183='club records'!$F$35, F183&gt;='club records'!$G$35))), "CR", " ")</f>
        <v xml:space="preserve"> </v>
      </c>
      <c r="AG183" s="22" t="str">
        <f>IF(AND(B183="shot 2.72", AND(E183='club records'!$F$36, F183&gt;='club records'!$G$36)), "CR", " ")</f>
        <v xml:space="preserve"> </v>
      </c>
      <c r="AH183" s="22" t="str">
        <f>IF(AND(B183="shot 3", OR(AND(E183='club records'!$F$37, F183&gt;='club records'!$G$37), AND(E183='club records'!$F$38, F183&gt;='club records'!$G$38))), "CR", " ")</f>
        <v xml:space="preserve"> </v>
      </c>
      <c r="AI183" s="22" t="str">
        <f>IF(AND(B183="shot 4", OR(AND(E183='club records'!$F$39, F183&gt;='club records'!$G$39), AND(E183='club records'!$F$40, F183&gt;='club records'!$G$40))), "CR", " ")</f>
        <v xml:space="preserve"> </v>
      </c>
      <c r="AJ183" s="22" t="str">
        <f>IF(AND(B183="70H", AND(E183='club records'!$J$6, F183&lt;='club records'!$K$6)), "CR", " ")</f>
        <v xml:space="preserve"> </v>
      </c>
      <c r="AK183" s="22" t="str">
        <f>IF(AND(B183="75H", AND(E183='club records'!$J$7, F183&lt;='club records'!$K$7)), "CR", " ")</f>
        <v xml:space="preserve"> </v>
      </c>
      <c r="AL183" s="22" t="str">
        <f>IF(AND(B183="80H", AND(E183='club records'!$J$8, F183&lt;='club records'!$K$8)), "CR", " ")</f>
        <v xml:space="preserve"> </v>
      </c>
      <c r="AM183" s="22" t="str">
        <f>IF(AND(B183="100H", OR(AND(E183='club records'!$J$9, F183&lt;='club records'!$K$9), AND(E183='club records'!$J$10, F183&lt;='club records'!$K$10))), "CR", " ")</f>
        <v xml:space="preserve"> </v>
      </c>
      <c r="AN183" s="22" t="str">
        <f>IF(AND(B183="300H", AND(E183='club records'!$J$11, F183&lt;='club records'!$K$11)), "CR", " ")</f>
        <v xml:space="preserve"> </v>
      </c>
      <c r="AO183" s="22" t="str">
        <f>IF(AND(B183="400H", OR(AND(E183='club records'!$J$12, F183&lt;='club records'!$K$12), AND(E183='club records'!$J$13, F183&lt;='club records'!$K$13), AND(E183='club records'!$J$14, F183&lt;='club records'!$K$14))), "CR", " ")</f>
        <v xml:space="preserve"> </v>
      </c>
      <c r="AP183" s="22" t="str">
        <f>IF(AND(B183="1500SC", OR(AND(E183='club records'!$J$15, F183&lt;='club records'!$K$15), AND(E183='club records'!$J$16, F183&lt;='club records'!$K$16))), "CR", " ")</f>
        <v xml:space="preserve"> </v>
      </c>
      <c r="AQ183" s="22" t="str">
        <f>IF(AND(B183="2000SC", OR(AND(E183='club records'!$J$18, F183&lt;='club records'!$K$18), AND(E183='club records'!$J$19, F183&lt;='club records'!$K$19))), "CR", " ")</f>
        <v xml:space="preserve"> </v>
      </c>
      <c r="AR183" s="22" t="str">
        <f>IF(AND(B183="3000SC", AND(E183='club records'!$J$21, F183&lt;='club records'!$K$21)), "CR", " ")</f>
        <v xml:space="preserve"> </v>
      </c>
      <c r="AS183" s="21" t="str">
        <f>IF(AND(B183="4x100", OR(AND(E183='club records'!$N$1, F183&lt;='club records'!$O$1), AND(E183='club records'!$N$2, F183&lt;='club records'!$O$2), AND(E183='club records'!$N$3, F183&lt;='club records'!$O$3), AND(E183='club records'!$N$4, F183&lt;='club records'!$O$4), AND(E183='club records'!$N$5, F183&lt;='club records'!$O$5))), "CR", " ")</f>
        <v xml:space="preserve"> </v>
      </c>
      <c r="AT183" s="21" t="str">
        <f>IF(AND(B183="4x200", OR(AND(E183='club records'!$N$6, F183&lt;='club records'!$O$6), AND(E183='club records'!$N$7, F183&lt;='club records'!$O$7), AND(E183='club records'!$N$8, F183&lt;='club records'!$O$8), AND(E183='club records'!$N$9, F183&lt;='club records'!$O$9), AND(E183='club records'!$N$10, F183&lt;='club records'!$O$10))), "CR", " ")</f>
        <v xml:space="preserve"> </v>
      </c>
      <c r="AU183" s="21" t="str">
        <f>IF(AND(B183="4x300", OR(AND(E183='club records'!$N$11, F183&lt;='club records'!$O$11), AND(E183='club records'!$N$12, F183&lt;='club records'!$O$12))), "CR", " ")</f>
        <v xml:space="preserve"> </v>
      </c>
      <c r="AV183" s="21" t="str">
        <f>IF(AND(B183="4x400", OR(AND(E183='club records'!$N$13, F183&lt;='club records'!$O$13), AND(E183='club records'!$N$14, F183&lt;='club records'!$O$14), AND(E183='club records'!$N$15, F183&lt;='club records'!$O$15))), "CR", " ")</f>
        <v xml:space="preserve"> </v>
      </c>
      <c r="AW183" s="21" t="str">
        <f>IF(AND(B183="3x800", OR(AND(E183='club records'!$N$16, F183&lt;='club records'!$O$16), AND(E183='club records'!$N$17, F183&lt;='club records'!$O$17), AND(E183='club records'!$N$18, F183&lt;='club records'!$O$18), AND(E183='club records'!$N$19, F183&lt;='club records'!$O$19))), "CR", " ")</f>
        <v xml:space="preserve"> </v>
      </c>
      <c r="AX183" s="21" t="str">
        <f>IF(AND(B183="pentathlon", OR(AND(E183='club records'!$N$21, F183&gt;='club records'!$O$21), AND(E183='club records'!$N$22, F183&gt;='club records'!$O$22), AND(E183='club records'!$N$23, F183&gt;='club records'!$O$23), AND(E183='club records'!$N$24, F183&gt;='club records'!$O$24), AND(E183='club records'!$N$25, F183&gt;='club records'!$O$25))), "CR", " ")</f>
        <v xml:space="preserve"> </v>
      </c>
      <c r="AY183" s="21" t="str">
        <f>IF(AND(B183="heptathlon", OR(AND(E183='club records'!$N$26, F183&gt;='club records'!$O$26), AND(E183='club records'!$N$27, F183&gt;='club records'!$O$27), AND(E183='club records'!$N$28, F183&gt;='club records'!$O$28), )), "CR", " ")</f>
        <v xml:space="preserve"> </v>
      </c>
    </row>
    <row r="184" spans="1:51" ht="15">
      <c r="A184" s="13" t="s">
        <v>41</v>
      </c>
      <c r="B184" s="2">
        <v>800</v>
      </c>
      <c r="C184" s="2" t="s">
        <v>68</v>
      </c>
      <c r="D184" s="2" t="s">
        <v>69</v>
      </c>
      <c r="E184" s="13" t="s">
        <v>41</v>
      </c>
      <c r="F184" s="14" t="s">
        <v>370</v>
      </c>
      <c r="G184" s="23" t="s">
        <v>374</v>
      </c>
      <c r="H184" s="2" t="s">
        <v>297</v>
      </c>
      <c r="I184" s="2" t="s">
        <v>367</v>
      </c>
      <c r="J184" s="20" t="str">
        <f>IF(OR(L184="CR", K184="CR", M184="CR", N184="CR", O184="CR", P184="CR", Q184="CR", R184="CR", S184="CR", T184="CR",U184="CR", V184="CR", W184="CR", X184="CR", Y184="CR", Z184="CR", AA184="CR", AB184="CR", AC184="CR", AD184="CR", AE184="CR", AF184="CR", AG184="CR", AH184="CR", AI184="CR", AJ184="CR", AK184="CR", AL184="CR", AM184="CR", AN184="CR", AO184="CR", AP184="CR", AQ184="CR", AR184="CR", AS184="CR", AT184="CR", AU184="CR", AV184="CR", AW184="CR", AX184="CR", AY184="CR"), "***CLUB RECORD***", "")</f>
        <v/>
      </c>
      <c r="K184" s="21" t="str">
        <f>IF(AND(B184=100, OR(AND(E184='club records'!$B$6, F184&lt;='club records'!$C$6), AND(E184='club records'!$B$7, F184&lt;='club records'!$C$7), AND(E184='club records'!$B$8, F184&lt;='club records'!$C$8), AND(E184='club records'!$B$9, F184&lt;='club records'!$C$9), AND(E184='club records'!$B$10, F184&lt;='club records'!$C$10))),"CR"," ")</f>
        <v xml:space="preserve"> </v>
      </c>
      <c r="L184" s="21" t="str">
        <f>IF(AND(B184=200, OR(AND(E184='club records'!$B$11, F184&lt;='club records'!$C$11), AND(E184='club records'!$B$12, F184&lt;='club records'!$C$12), AND(E184='club records'!$B$13, F184&lt;='club records'!$C$13), AND(E184='club records'!$B$14, F184&lt;='club records'!$C$14), AND(E184='club records'!$B$15, F184&lt;='club records'!$C$15))),"CR"," ")</f>
        <v xml:space="preserve"> </v>
      </c>
      <c r="M184" s="21" t="str">
        <f>IF(AND(B184=300, OR(AND(E184='club records'!$B$16, F184&lt;='club records'!$C$16), AND(E184='club records'!$B$17, F184&lt;='club records'!$C$17))),"CR"," ")</f>
        <v xml:space="preserve"> </v>
      </c>
      <c r="N184" s="21" t="str">
        <f>IF(AND(B184=400, OR(AND(E184='club records'!$B$19, F184&lt;='club records'!$C$19), AND(E184='club records'!$B$20, F184&lt;='club records'!$C$20), AND(E184='club records'!$B$21, F184&lt;='club records'!$C$21))),"CR"," ")</f>
        <v xml:space="preserve"> </v>
      </c>
      <c r="O184" s="21" t="str">
        <f>IF(AND(B184=800, OR(AND(E184='club records'!$B$22, F184&lt;='club records'!$C$22), AND(E184='club records'!$B$23, F184&lt;='club records'!$C$23), AND(E184='club records'!$B$24, F184&lt;='club records'!$C$24), AND(E184='club records'!$B$25, F184&lt;='club records'!$C$25), AND(E184='club records'!$B$26, F184&lt;='club records'!$C$26))),"CR"," ")</f>
        <v xml:space="preserve"> </v>
      </c>
      <c r="P184" s="21" t="str">
        <f>IF(AND(B184=1200, AND(E184='club records'!$B$28, F184&lt;='club records'!$C$28)),"CR"," ")</f>
        <v xml:space="preserve"> </v>
      </c>
      <c r="Q184" s="21" t="str">
        <f>IF(AND(B184=1500, OR(AND(E184='club records'!$B$29, F184&lt;='club records'!$C$29), AND(E184='club records'!$B$30, F184&lt;='club records'!$C$30), AND(E184='club records'!$B$31, F184&lt;='club records'!$C$31), AND(E184='club records'!$B$32, F184&lt;='club records'!$C$32), AND(E184='club records'!$B$33, F184&lt;='club records'!$C$33))),"CR"," ")</f>
        <v xml:space="preserve"> </v>
      </c>
      <c r="R184" s="21" t="str">
        <f>IF(AND(B184="1M", AND(E184='club records'!$B$37,F184&lt;='club records'!$C$37)),"CR"," ")</f>
        <v xml:space="preserve"> </v>
      </c>
      <c r="S184" s="21" t="str">
        <f>IF(AND(B184=3000, OR(AND(E184='club records'!$B$39, F184&lt;='club records'!$C$39), AND(E184='club records'!$B$40, F184&lt;='club records'!$C$40), AND(E184='club records'!$B$41, F184&lt;='club records'!$C$41))),"CR"," ")</f>
        <v xml:space="preserve"> </v>
      </c>
      <c r="T184" s="21" t="str">
        <f>IF(AND(B184=5000, OR(AND(E184='club records'!$B$42, F184&lt;='club records'!$C$42), AND(E184='club records'!$B$43, F184&lt;='club records'!$C$43))),"CR"," ")</f>
        <v xml:space="preserve"> </v>
      </c>
      <c r="U184" s="21" t="str">
        <f>IF(AND(B184=10000, OR(AND(E184='club records'!$B$44, F184&lt;='club records'!$C$44), AND(E184='club records'!$B$45, F184&lt;='club records'!$C$45))),"CR"," ")</f>
        <v xml:space="preserve"> </v>
      </c>
      <c r="V184" s="22" t="str">
        <f>IF(AND(B184="high jump", OR(AND(E184='club records'!$F$1, F184&gt;='club records'!$G$1), AND(E184='club records'!$F$2, F184&gt;='club records'!$G$2), AND(E184='club records'!$F$3, F184&gt;='club records'!$G$3),AND(E184='club records'!$F$4, F184&gt;='club records'!$G$4), AND(E184='club records'!$F$5, F184&gt;='club records'!$G$5))), "CR", " ")</f>
        <v xml:space="preserve"> </v>
      </c>
      <c r="W184" s="22" t="str">
        <f>IF(AND(B184="long jump", OR(AND(E184='club records'!$F$6, F184&gt;='club records'!$G$6), AND(E184='club records'!$F$7, F184&gt;='club records'!$G$7), AND(E184='club records'!$F$8, F184&gt;='club records'!$G$8), AND(E184='club records'!$F$9, F184&gt;='club records'!$G$9), AND(E184='club records'!$F$10, F184&gt;='club records'!$G$10))), "CR", " ")</f>
        <v xml:space="preserve"> </v>
      </c>
      <c r="X184" s="22" t="str">
        <f>IF(AND(B184="triple jump", OR(AND(E184='club records'!$F$11, F184&gt;='club records'!$G$11), AND(E184='club records'!$F$12, F184&gt;='club records'!$G$12), AND(E184='club records'!$F$13, F184&gt;='club records'!$G$13), AND(E184='club records'!$F$14, F184&gt;='club records'!$G$14), AND(E184='club records'!$F$15, F184&gt;='club records'!$G$15))), "CR", " ")</f>
        <v xml:space="preserve"> </v>
      </c>
      <c r="Y184" s="22" t="str">
        <f>IF(AND(B184="pole vault", OR(AND(E184='club records'!$F$16, F184&gt;='club records'!$G$16), AND(E184='club records'!$F$17, F184&gt;='club records'!$G$17), AND(E184='club records'!$F$18, F184&gt;='club records'!$G$18), AND(E184='club records'!$F$19, F184&gt;='club records'!$G$19), AND(E184='club records'!$F$20, F184&gt;='club records'!$G$20))), "CR", " ")</f>
        <v xml:space="preserve"> </v>
      </c>
      <c r="Z184" s="22" t="str">
        <f>IF(AND(B184="discus 0.75", AND(E184='club records'!$F$21, F184&gt;='club records'!$G$21)), "CR", " ")</f>
        <v xml:space="preserve"> </v>
      </c>
      <c r="AA184" s="22" t="str">
        <f>IF(AND(B184="discus 1", OR(AND(E184='club records'!$F$22, F184&gt;='club records'!$G$22), AND(E184='club records'!$F$23, F184&gt;='club records'!$G$23), AND(E184='club records'!$F$24, F184&gt;='club records'!$G$24), AND(E184='club records'!$F$25, F184&gt;='club records'!$G$25))), "CR", " ")</f>
        <v xml:space="preserve"> </v>
      </c>
      <c r="AB184" s="22" t="str">
        <f>IF(AND(B184="hammer 3", OR(AND(E184='club records'!$F$26, F184&gt;='club records'!$G$26), AND(E184='club records'!$F$27, F184&gt;='club records'!$G$27), AND(E184='club records'!$F$28, F184&gt;='club records'!$G$28))), "CR", " ")</f>
        <v xml:space="preserve"> </v>
      </c>
      <c r="AC184" s="22" t="str">
        <f>IF(AND(B184="hammer 4", OR(AND(E184='club records'!$F$29, F184&gt;='club records'!$G$29), AND(E184='club records'!$F$30, F184&gt;='club records'!$G$30))), "CR", " ")</f>
        <v xml:space="preserve"> </v>
      </c>
      <c r="AD184" s="22" t="str">
        <f>IF(AND(B184="javelin 400", AND(E184='club records'!$F$31, F184&gt;='club records'!$G$31)), "CR", " ")</f>
        <v xml:space="preserve"> </v>
      </c>
      <c r="AE184" s="22" t="str">
        <f>IF(AND(B184="javelin 500", OR(AND(E184='club records'!$F$32, F184&gt;='club records'!$G$32), AND(E184='club records'!$F$33, F184&gt;='club records'!$G$33))), "CR", " ")</f>
        <v xml:space="preserve"> </v>
      </c>
      <c r="AF184" s="22" t="str">
        <f>IF(AND(B184="javelin 600", OR(AND(E184='club records'!$F$34, F184&gt;='club records'!$G$34), AND(E184='club records'!$F$35, F184&gt;='club records'!$G$35))), "CR", " ")</f>
        <v xml:space="preserve"> </v>
      </c>
      <c r="AG184" s="22" t="str">
        <f>IF(AND(B184="shot 2.72", AND(E184='club records'!$F$36, F184&gt;='club records'!$G$36)), "CR", " ")</f>
        <v xml:space="preserve"> </v>
      </c>
      <c r="AH184" s="22" t="str">
        <f>IF(AND(B184="shot 3", OR(AND(E184='club records'!$F$37, F184&gt;='club records'!$G$37), AND(E184='club records'!$F$38, F184&gt;='club records'!$G$38))), "CR", " ")</f>
        <v xml:space="preserve"> </v>
      </c>
      <c r="AI184" s="22" t="str">
        <f>IF(AND(B184="shot 4", OR(AND(E184='club records'!$F$39, F184&gt;='club records'!$G$39), AND(E184='club records'!$F$40, F184&gt;='club records'!$G$40))), "CR", " ")</f>
        <v xml:space="preserve"> </v>
      </c>
      <c r="AJ184" s="22" t="str">
        <f>IF(AND(B184="70H", AND(E184='club records'!$J$6, F184&lt;='club records'!$K$6)), "CR", " ")</f>
        <v xml:space="preserve"> </v>
      </c>
      <c r="AK184" s="22" t="str">
        <f>IF(AND(B184="75H", AND(E184='club records'!$J$7, F184&lt;='club records'!$K$7)), "CR", " ")</f>
        <v xml:space="preserve"> </v>
      </c>
      <c r="AL184" s="22" t="str">
        <f>IF(AND(B184="80H", AND(E184='club records'!$J$8, F184&lt;='club records'!$K$8)), "CR", " ")</f>
        <v xml:space="preserve"> </v>
      </c>
      <c r="AM184" s="22" t="str">
        <f>IF(AND(B184="100H", OR(AND(E184='club records'!$J$9, F184&lt;='club records'!$K$9), AND(E184='club records'!$J$10, F184&lt;='club records'!$K$10))), "CR", " ")</f>
        <v xml:space="preserve"> </v>
      </c>
      <c r="AN184" s="22" t="str">
        <f>IF(AND(B184="300H", AND(E184='club records'!$J$11, F184&lt;='club records'!$K$11)), "CR", " ")</f>
        <v xml:space="preserve"> </v>
      </c>
      <c r="AO184" s="22" t="str">
        <f>IF(AND(B184="400H", OR(AND(E184='club records'!$J$12, F184&lt;='club records'!$K$12), AND(E184='club records'!$J$13, F184&lt;='club records'!$K$13), AND(E184='club records'!$J$14, F184&lt;='club records'!$K$14))), "CR", " ")</f>
        <v xml:space="preserve"> </v>
      </c>
      <c r="AP184" s="22" t="str">
        <f>IF(AND(B184="1500SC", OR(AND(E184='club records'!$J$15, F184&lt;='club records'!$K$15), AND(E184='club records'!$J$16, F184&lt;='club records'!$K$16))), "CR", " ")</f>
        <v xml:space="preserve"> </v>
      </c>
      <c r="AQ184" s="22" t="str">
        <f>IF(AND(B184="2000SC", OR(AND(E184='club records'!$J$18, F184&lt;='club records'!$K$18), AND(E184='club records'!$J$19, F184&lt;='club records'!$K$19))), "CR", " ")</f>
        <v xml:space="preserve"> </v>
      </c>
      <c r="AR184" s="22" t="str">
        <f>IF(AND(B184="3000SC", AND(E184='club records'!$J$21, F184&lt;='club records'!$K$21)), "CR", " ")</f>
        <v xml:space="preserve"> </v>
      </c>
      <c r="AS184" s="21" t="str">
        <f>IF(AND(B184="4x100", OR(AND(E184='club records'!$N$1, F184&lt;='club records'!$O$1), AND(E184='club records'!$N$2, F184&lt;='club records'!$O$2), AND(E184='club records'!$N$3, F184&lt;='club records'!$O$3), AND(E184='club records'!$N$4, F184&lt;='club records'!$O$4), AND(E184='club records'!$N$5, F184&lt;='club records'!$O$5))), "CR", " ")</f>
        <v xml:space="preserve"> </v>
      </c>
      <c r="AT184" s="21" t="str">
        <f>IF(AND(B184="4x200", OR(AND(E184='club records'!$N$6, F184&lt;='club records'!$O$6), AND(E184='club records'!$N$7, F184&lt;='club records'!$O$7), AND(E184='club records'!$N$8, F184&lt;='club records'!$O$8), AND(E184='club records'!$N$9, F184&lt;='club records'!$O$9), AND(E184='club records'!$N$10, F184&lt;='club records'!$O$10))), "CR", " ")</f>
        <v xml:space="preserve"> </v>
      </c>
      <c r="AU184" s="21" t="str">
        <f>IF(AND(B184="4x300", OR(AND(E184='club records'!$N$11, F184&lt;='club records'!$O$11), AND(E184='club records'!$N$12, F184&lt;='club records'!$O$12))), "CR", " ")</f>
        <v xml:space="preserve"> </v>
      </c>
      <c r="AV184" s="21" t="str">
        <f>IF(AND(B184="4x400", OR(AND(E184='club records'!$N$13, F184&lt;='club records'!$O$13), AND(E184='club records'!$N$14, F184&lt;='club records'!$O$14), AND(E184='club records'!$N$15, F184&lt;='club records'!$O$15))), "CR", " ")</f>
        <v xml:space="preserve"> </v>
      </c>
      <c r="AW184" s="21" t="str">
        <f>IF(AND(B184="3x800", OR(AND(E184='club records'!$N$16, F184&lt;='club records'!$O$16), AND(E184='club records'!$N$17, F184&lt;='club records'!$O$17), AND(E184='club records'!$N$18, F184&lt;='club records'!$O$18), AND(E184='club records'!$N$19, F184&lt;='club records'!$O$19))), "CR", " ")</f>
        <v xml:space="preserve"> </v>
      </c>
      <c r="AX184" s="21" t="str">
        <f>IF(AND(B184="pentathlon", OR(AND(E184='club records'!$N$21, F184&gt;='club records'!$O$21), AND(E184='club records'!$N$22, F184&gt;='club records'!$O$22), AND(E184='club records'!$N$23, F184&gt;='club records'!$O$23), AND(E184='club records'!$N$24, F184&gt;='club records'!$O$24), AND(E184='club records'!$N$25, F184&gt;='club records'!$O$25))), "CR", " ")</f>
        <v xml:space="preserve"> </v>
      </c>
      <c r="AY184" s="21" t="str">
        <f>IF(AND(B184="heptathlon", OR(AND(E184='club records'!$N$26, F184&gt;='club records'!$O$26), AND(E184='club records'!$N$27, F184&gt;='club records'!$O$27), AND(E184='club records'!$N$28, F184&gt;='club records'!$O$28), )), "CR", " ")</f>
        <v xml:space="preserve"> </v>
      </c>
    </row>
    <row r="185" spans="1:51" ht="15">
      <c r="A185" s="13" t="s">
        <v>41</v>
      </c>
      <c r="B185" s="2">
        <v>800</v>
      </c>
      <c r="C185" s="2" t="s">
        <v>74</v>
      </c>
      <c r="D185" s="2" t="s">
        <v>95</v>
      </c>
      <c r="E185" s="13" t="s">
        <v>41</v>
      </c>
      <c r="F185" s="14" t="s">
        <v>519</v>
      </c>
      <c r="G185" s="19">
        <v>43709</v>
      </c>
      <c r="H185" s="2" t="s">
        <v>455</v>
      </c>
      <c r="I185" s="2" t="s">
        <v>517</v>
      </c>
      <c r="J185" s="20" t="s">
        <v>372</v>
      </c>
      <c r="O185" s="2"/>
      <c r="P185" s="2"/>
      <c r="Q185" s="2"/>
      <c r="R185" s="2"/>
      <c r="S185" s="2"/>
      <c r="T185" s="2"/>
    </row>
    <row r="186" spans="1:51" ht="15">
      <c r="A186" s="13" t="s">
        <v>41</v>
      </c>
      <c r="B186" s="2">
        <v>800</v>
      </c>
      <c r="C186" s="2" t="s">
        <v>86</v>
      </c>
      <c r="D186" s="2" t="s">
        <v>170</v>
      </c>
      <c r="E186" s="13" t="s">
        <v>41</v>
      </c>
      <c r="F186" s="14" t="s">
        <v>329</v>
      </c>
      <c r="G186" s="19">
        <v>43603</v>
      </c>
      <c r="H186" s="2" t="s">
        <v>289</v>
      </c>
      <c r="I186" s="2" t="s">
        <v>325</v>
      </c>
      <c r="J186" s="20" t="str">
        <f>IF(OR(L186="CR", K186="CR", M186="CR", N186="CR", O186="CR", P186="CR", Q186="CR", R186="CR", S186="CR", T186="CR",U186="CR", V186="CR", W186="CR", X186="CR", Y186="CR", Z186="CR", AA186="CR", AB186="CR", AC186="CR", AD186="CR", AE186="CR", AF186="CR", AG186="CR", AH186="CR", AI186="CR", AJ186="CR", AK186="CR", AL186="CR", AM186="CR", AN186="CR", AO186="CR", AP186="CR", AQ186="CR", AR186="CR", AS186="CR", AT186="CR", AU186="CR", AV186="CR", AW186="CR", AX186="CR", AY186="CR"), "***CLUB RECORD***", "")</f>
        <v/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1"/>
      <c r="AT186" s="21"/>
      <c r="AU186" s="21"/>
      <c r="AV186" s="21"/>
      <c r="AW186" s="21"/>
      <c r="AX186" s="21"/>
      <c r="AY186" s="21"/>
    </row>
    <row r="187" spans="1:51" ht="15">
      <c r="A187" s="13" t="s">
        <v>41</v>
      </c>
      <c r="B187" s="2">
        <v>800</v>
      </c>
      <c r="C187" s="2" t="s">
        <v>189</v>
      </c>
      <c r="D187" s="2" t="s">
        <v>476</v>
      </c>
      <c r="E187" s="13" t="s">
        <v>41</v>
      </c>
      <c r="F187" s="14" t="s">
        <v>491</v>
      </c>
      <c r="G187" s="23">
        <v>43687</v>
      </c>
      <c r="H187" s="2" t="s">
        <v>297</v>
      </c>
      <c r="I187" s="2" t="s">
        <v>492</v>
      </c>
      <c r="J187" s="20" t="s">
        <v>372</v>
      </c>
      <c r="O187" s="2"/>
      <c r="P187" s="2"/>
      <c r="Q187" s="2"/>
      <c r="R187" s="2"/>
      <c r="S187" s="2"/>
      <c r="T187" s="2"/>
    </row>
    <row r="188" spans="1:51" ht="15">
      <c r="A188" s="13" t="s">
        <v>41</v>
      </c>
      <c r="B188" s="2">
        <v>1500</v>
      </c>
      <c r="C188" s="2" t="s">
        <v>28</v>
      </c>
      <c r="D188" s="2" t="s">
        <v>31</v>
      </c>
      <c r="E188" s="13" t="s">
        <v>41</v>
      </c>
      <c r="F188" s="14" t="s">
        <v>448</v>
      </c>
      <c r="G188" s="19">
        <v>43672</v>
      </c>
      <c r="H188" s="2" t="s">
        <v>357</v>
      </c>
      <c r="I188" s="2" t="s">
        <v>348</v>
      </c>
      <c r="J188" s="20" t="str">
        <f>IF(OR(L188="CR", K188="CR", M188="CR", N188="CR", O188="CR", P188="CR", Q188="CR", R188="CR", S188="CR", T188="CR",U188="CR", V188="CR", W188="CR", X188="CR", Y188="CR", Z188="CR", AA188="CR", AB188="CR", AC188="CR", AD188="CR", AE188="CR", AF188="CR", AG188="CR", AH188="CR", AI188="CR", AJ188="CR", AK188="CR", AL188="CR", AM188="CR", AN188="CR", AO188="CR", AP188="CR", AQ188="CR", AR188="CR", AS188="CR", AT188="CR", AU188="CR", AV188="CR", AW188="CR", AX188="CR", AY188="CR"), "***CLUB RECORD***", "")</f>
        <v/>
      </c>
      <c r="K188" s="21" t="str">
        <f>IF(AND(B188=100, OR(AND(E188='club records'!$B$6, F188&lt;='club records'!$C$6), AND(E188='club records'!$B$7, F188&lt;='club records'!$C$7), AND(E188='club records'!$B$8, F188&lt;='club records'!$C$8), AND(E188='club records'!$B$9, F188&lt;='club records'!$C$9), AND(E188='club records'!$B$10, F188&lt;='club records'!$C$10))),"CR"," ")</f>
        <v xml:space="preserve"> </v>
      </c>
      <c r="L188" s="21" t="str">
        <f>IF(AND(B188=200, OR(AND(E188='club records'!$B$11, F188&lt;='club records'!$C$11), AND(E188='club records'!$B$12, F188&lt;='club records'!$C$12), AND(E188='club records'!$B$13, F188&lt;='club records'!$C$13), AND(E188='club records'!$B$14, F188&lt;='club records'!$C$14), AND(E188='club records'!$B$15, F188&lt;='club records'!$C$15))),"CR"," ")</f>
        <v xml:space="preserve"> </v>
      </c>
      <c r="M188" s="21" t="str">
        <f>IF(AND(B188=300, OR(AND(E188='club records'!$B$16, F188&lt;='club records'!$C$16), AND(E188='club records'!$B$17, F188&lt;='club records'!$C$17))),"CR"," ")</f>
        <v xml:space="preserve"> </v>
      </c>
      <c r="N188" s="21" t="str">
        <f>IF(AND(B188=400, OR(AND(E188='club records'!$B$19, F188&lt;='club records'!$C$19), AND(E188='club records'!$B$20, F188&lt;='club records'!$C$20), AND(E188='club records'!$B$21, F188&lt;='club records'!$C$21))),"CR"," ")</f>
        <v xml:space="preserve"> </v>
      </c>
      <c r="O188" s="21" t="str">
        <f>IF(AND(B188=800, OR(AND(E188='club records'!$B$22, F188&lt;='club records'!$C$22), AND(E188='club records'!$B$23, F188&lt;='club records'!$C$23), AND(E188='club records'!$B$24, F188&lt;='club records'!$C$24), AND(E188='club records'!$B$25, F188&lt;='club records'!$C$25), AND(E188='club records'!$B$26, F188&lt;='club records'!$C$26))),"CR"," ")</f>
        <v xml:space="preserve"> </v>
      </c>
      <c r="P188" s="21" t="str">
        <f>IF(AND(B188=1200, AND(E188='club records'!$B$28, F188&lt;='club records'!$C$28)),"CR"," ")</f>
        <v xml:space="preserve"> </v>
      </c>
      <c r="Q188" s="21" t="str">
        <f>IF(AND(B188=1500, OR(AND(E188='club records'!$B$29, F188&lt;='club records'!$C$29), AND(E188='club records'!$B$30, F188&lt;='club records'!$C$30), AND(E188='club records'!$B$31, F188&lt;='club records'!$C$31), AND(E188='club records'!$B$32, F188&lt;='club records'!$C$32), AND(E188='club records'!$B$33, F188&lt;='club records'!$C$33))),"CR"," ")</f>
        <v xml:space="preserve"> </v>
      </c>
      <c r="R188" s="21" t="str">
        <f>IF(AND(B188="1M", AND(E188='club records'!$B$37,F188&lt;='club records'!$C$37)),"CR"," ")</f>
        <v xml:space="preserve"> </v>
      </c>
      <c r="S188" s="21" t="str">
        <f>IF(AND(B188=3000, OR(AND(E188='club records'!$B$39, F188&lt;='club records'!$C$39), AND(E188='club records'!$B$40, F188&lt;='club records'!$C$40), AND(E188='club records'!$B$41, F188&lt;='club records'!$C$41))),"CR"," ")</f>
        <v xml:space="preserve"> </v>
      </c>
      <c r="T188" s="21" t="str">
        <f>IF(AND(B188=5000, OR(AND(E188='club records'!$B$42, F188&lt;='club records'!$C$42), AND(E188='club records'!$B$43, F188&lt;='club records'!$C$43))),"CR"," ")</f>
        <v xml:space="preserve"> </v>
      </c>
      <c r="U188" s="21" t="str">
        <f>IF(AND(B188=10000, OR(AND(E188='club records'!$B$44, F188&lt;='club records'!$C$44), AND(E188='club records'!$B$45, F188&lt;='club records'!$C$45))),"CR"," ")</f>
        <v xml:space="preserve"> </v>
      </c>
      <c r="V188" s="22" t="str">
        <f>IF(AND(B188="high jump", OR(AND(E188='club records'!$F$1, F188&gt;='club records'!$G$1), AND(E188='club records'!$F$2, F188&gt;='club records'!$G$2), AND(E188='club records'!$F$3, F188&gt;='club records'!$G$3),AND(E188='club records'!$F$4, F188&gt;='club records'!$G$4), AND(E188='club records'!$F$5, F188&gt;='club records'!$G$5))), "CR", " ")</f>
        <v xml:space="preserve"> </v>
      </c>
      <c r="W188" s="22" t="str">
        <f>IF(AND(B188="long jump", OR(AND(E188='club records'!$F$6, F188&gt;='club records'!$G$6), AND(E188='club records'!$F$7, F188&gt;='club records'!$G$7), AND(E188='club records'!$F$8, F188&gt;='club records'!$G$8), AND(E188='club records'!$F$9, F188&gt;='club records'!$G$9), AND(E188='club records'!$F$10, F188&gt;='club records'!$G$10))), "CR", " ")</f>
        <v xml:space="preserve"> </v>
      </c>
      <c r="X188" s="22" t="str">
        <f>IF(AND(B188="triple jump", OR(AND(E188='club records'!$F$11, F188&gt;='club records'!$G$11), AND(E188='club records'!$F$12, F188&gt;='club records'!$G$12), AND(E188='club records'!$F$13, F188&gt;='club records'!$G$13), AND(E188='club records'!$F$14, F188&gt;='club records'!$G$14), AND(E188='club records'!$F$15, F188&gt;='club records'!$G$15))), "CR", " ")</f>
        <v xml:space="preserve"> </v>
      </c>
      <c r="Y188" s="22" t="str">
        <f>IF(AND(B188="pole vault", OR(AND(E188='club records'!$F$16, F188&gt;='club records'!$G$16), AND(E188='club records'!$F$17, F188&gt;='club records'!$G$17), AND(E188='club records'!$F$18, F188&gt;='club records'!$G$18), AND(E188='club records'!$F$19, F188&gt;='club records'!$G$19), AND(E188='club records'!$F$20, F188&gt;='club records'!$G$20))), "CR", " ")</f>
        <v xml:space="preserve"> </v>
      </c>
      <c r="Z188" s="22" t="str">
        <f>IF(AND(B188="discus 0.75", AND(E188='club records'!$F$21, F188&gt;='club records'!$G$21)), "CR", " ")</f>
        <v xml:space="preserve"> </v>
      </c>
      <c r="AA188" s="22" t="str">
        <f>IF(AND(B188="discus 1", OR(AND(E188='club records'!$F$22, F188&gt;='club records'!$G$22), AND(E188='club records'!$F$23, F188&gt;='club records'!$G$23), AND(E188='club records'!$F$24, F188&gt;='club records'!$G$24), AND(E188='club records'!$F$25, F188&gt;='club records'!$G$25))), "CR", " ")</f>
        <v xml:space="preserve"> </v>
      </c>
      <c r="AB188" s="22" t="str">
        <f>IF(AND(B188="hammer 3", OR(AND(E188='club records'!$F$26, F188&gt;='club records'!$G$26), AND(E188='club records'!$F$27, F188&gt;='club records'!$G$27), AND(E188='club records'!$F$28, F188&gt;='club records'!$G$28))), "CR", " ")</f>
        <v xml:space="preserve"> </v>
      </c>
      <c r="AC188" s="22" t="str">
        <f>IF(AND(B188="hammer 4", OR(AND(E188='club records'!$F$29, F188&gt;='club records'!$G$29), AND(E188='club records'!$F$30, F188&gt;='club records'!$G$30))), "CR", " ")</f>
        <v xml:space="preserve"> </v>
      </c>
      <c r="AD188" s="22" t="str">
        <f>IF(AND(B188="javelin 400", AND(E188='club records'!$F$31, F188&gt;='club records'!$G$31)), "CR", " ")</f>
        <v xml:space="preserve"> </v>
      </c>
      <c r="AE188" s="22" t="str">
        <f>IF(AND(B188="javelin 500", OR(AND(E188='club records'!$F$32, F188&gt;='club records'!$G$32), AND(E188='club records'!$F$33, F188&gt;='club records'!$G$33))), "CR", " ")</f>
        <v xml:space="preserve"> </v>
      </c>
      <c r="AF188" s="22" t="str">
        <f>IF(AND(B188="javelin 600", OR(AND(E188='club records'!$F$34, F188&gt;='club records'!$G$34), AND(E188='club records'!$F$35, F188&gt;='club records'!$G$35))), "CR", " ")</f>
        <v xml:space="preserve"> </v>
      </c>
      <c r="AG188" s="22" t="str">
        <f>IF(AND(B188="shot 2.72", AND(E188='club records'!$F$36, F188&gt;='club records'!$G$36)), "CR", " ")</f>
        <v xml:space="preserve"> </v>
      </c>
      <c r="AH188" s="22" t="str">
        <f>IF(AND(B188="shot 3", OR(AND(E188='club records'!$F$37, F188&gt;='club records'!$G$37), AND(E188='club records'!$F$38, F188&gt;='club records'!$G$38))), "CR", " ")</f>
        <v xml:space="preserve"> </v>
      </c>
      <c r="AI188" s="22" t="str">
        <f>IF(AND(B188="shot 4", OR(AND(E188='club records'!$F$39, F188&gt;='club records'!$G$39), AND(E188='club records'!$F$40, F188&gt;='club records'!$G$40))), "CR", " ")</f>
        <v xml:space="preserve"> </v>
      </c>
      <c r="AJ188" s="22" t="str">
        <f>IF(AND(B188="70H", AND(E188='club records'!$J$6, F188&lt;='club records'!$K$6)), "CR", " ")</f>
        <v xml:space="preserve"> </v>
      </c>
      <c r="AK188" s="22" t="str">
        <f>IF(AND(B188="75H", AND(E188='club records'!$J$7, F188&lt;='club records'!$K$7)), "CR", " ")</f>
        <v xml:space="preserve"> </v>
      </c>
      <c r="AL188" s="22" t="str">
        <f>IF(AND(B188="80H", AND(E188='club records'!$J$8, F188&lt;='club records'!$K$8)), "CR", " ")</f>
        <v xml:space="preserve"> </v>
      </c>
      <c r="AM188" s="22" t="str">
        <f>IF(AND(B188="100H", OR(AND(E188='club records'!$J$9, F188&lt;='club records'!$K$9), AND(E188='club records'!$J$10, F188&lt;='club records'!$K$10))), "CR", " ")</f>
        <v xml:space="preserve"> </v>
      </c>
      <c r="AN188" s="22" t="str">
        <f>IF(AND(B188="300H", AND(E188='club records'!$J$11, F188&lt;='club records'!$K$11)), "CR", " ")</f>
        <v xml:space="preserve"> </v>
      </c>
      <c r="AO188" s="22" t="str">
        <f>IF(AND(B188="400H", OR(AND(E188='club records'!$J$12, F188&lt;='club records'!$K$12), AND(E188='club records'!$J$13, F188&lt;='club records'!$K$13), AND(E188='club records'!$J$14, F188&lt;='club records'!$K$14))), "CR", " ")</f>
        <v xml:space="preserve"> </v>
      </c>
      <c r="AP188" s="22" t="str">
        <f>IF(AND(B188="1500SC", OR(AND(E188='club records'!$J$15, F188&lt;='club records'!$K$15), AND(E188='club records'!$J$16, F188&lt;='club records'!$K$16))), "CR", " ")</f>
        <v xml:space="preserve"> </v>
      </c>
      <c r="AQ188" s="22" t="str">
        <f>IF(AND(B188="2000SC", OR(AND(E188='club records'!$J$18, F188&lt;='club records'!$K$18), AND(E188='club records'!$J$19, F188&lt;='club records'!$K$19))), "CR", " ")</f>
        <v xml:space="preserve"> </v>
      </c>
      <c r="AR188" s="22" t="str">
        <f>IF(AND(B188="3000SC", AND(E188='club records'!$J$21, F188&lt;='club records'!$K$21)), "CR", " ")</f>
        <v xml:space="preserve"> </v>
      </c>
      <c r="AS188" s="21" t="str">
        <f>IF(AND(B188="4x100", OR(AND(E188='club records'!$N$1, F188&lt;='club records'!$O$1), AND(E188='club records'!$N$2, F188&lt;='club records'!$O$2), AND(E188='club records'!$N$3, F188&lt;='club records'!$O$3), AND(E188='club records'!$N$4, F188&lt;='club records'!$O$4), AND(E188='club records'!$N$5, F188&lt;='club records'!$O$5))), "CR", " ")</f>
        <v xml:space="preserve"> </v>
      </c>
      <c r="AT188" s="21" t="str">
        <f>IF(AND(B188="4x200", OR(AND(E188='club records'!$N$6, F188&lt;='club records'!$O$6), AND(E188='club records'!$N$7, F188&lt;='club records'!$O$7), AND(E188='club records'!$N$8, F188&lt;='club records'!$O$8), AND(E188='club records'!$N$9, F188&lt;='club records'!$O$9), AND(E188='club records'!$N$10, F188&lt;='club records'!$O$10))), "CR", " ")</f>
        <v xml:space="preserve"> </v>
      </c>
      <c r="AU188" s="21" t="str">
        <f>IF(AND(B188="4x300", OR(AND(E188='club records'!$N$11, F188&lt;='club records'!$O$11), AND(E188='club records'!$N$12, F188&lt;='club records'!$O$12))), "CR", " ")</f>
        <v xml:space="preserve"> </v>
      </c>
      <c r="AV188" s="21" t="str">
        <f>IF(AND(B188="4x400", OR(AND(E188='club records'!$N$13, F188&lt;='club records'!$O$13), AND(E188='club records'!$N$14, F188&lt;='club records'!$O$14), AND(E188='club records'!$N$15, F188&lt;='club records'!$O$15))), "CR", " ")</f>
        <v xml:space="preserve"> </v>
      </c>
      <c r="AW188" s="21" t="str">
        <f>IF(AND(B188="3x800", OR(AND(E188='club records'!$N$16, F188&lt;='club records'!$O$16), AND(E188='club records'!$N$17, F188&lt;='club records'!$O$17), AND(E188='club records'!$N$18, F188&lt;='club records'!$O$18), AND(E188='club records'!$N$19, F188&lt;='club records'!$O$19))), "CR", " ")</f>
        <v xml:space="preserve"> </v>
      </c>
      <c r="AX188" s="21" t="str">
        <f>IF(AND(B188="pentathlon", OR(AND(E188='club records'!$N$21, F188&gt;='club records'!$O$21), AND(E188='club records'!$N$22, F188&gt;='club records'!$O$22), AND(E188='club records'!$N$23, F188&gt;='club records'!$O$23), AND(E188='club records'!$N$24, F188&gt;='club records'!$O$24), AND(E188='club records'!$N$25, F188&gt;='club records'!$O$25))), "CR", " ")</f>
        <v xml:space="preserve"> </v>
      </c>
      <c r="AY188" s="21" t="str">
        <f>IF(AND(B188="heptathlon", OR(AND(E188='club records'!$N$26, F188&gt;='club records'!$O$26), AND(E188='club records'!$N$27, F188&gt;='club records'!$O$27), AND(E188='club records'!$N$28, F188&gt;='club records'!$O$28), )), "CR", " ")</f>
        <v xml:space="preserve"> </v>
      </c>
    </row>
    <row r="189" spans="1:51" ht="15">
      <c r="A189" s="13" t="s">
        <v>41</v>
      </c>
      <c r="B189" s="2">
        <v>1500</v>
      </c>
      <c r="C189" s="2" t="s">
        <v>179</v>
      </c>
      <c r="D189" s="2" t="s">
        <v>173</v>
      </c>
      <c r="E189" s="13" t="s">
        <v>41</v>
      </c>
      <c r="F189" s="14" t="s">
        <v>321</v>
      </c>
      <c r="G189" s="19">
        <v>43597</v>
      </c>
      <c r="H189" s="2" t="s">
        <v>297</v>
      </c>
      <c r="I189" s="2" t="s">
        <v>318</v>
      </c>
      <c r="J189" s="20" t="str">
        <f>IF(OR(L189="CR", K189="CR", M189="CR", N189="CR", O189="CR", P189="CR", Q189="CR", R189="CR", S189="CR", T189="CR",U189="CR", V189="CR", W189="CR", X189="CR", Y189="CR", Z189="CR", AA189="CR", AB189="CR", AC189="CR", AD189="CR", AE189="CR", AF189="CR", AG189="CR", AH189="CR", AI189="CR", AJ189="CR", AK189="CR", AL189="CR", AM189="CR", AN189="CR", AO189="CR", AP189="CR", AQ189="CR", AR189="CR", AS189="CR", AT189="CR", AU189="CR", AV189="CR", AW189="CR", AX189="CR", AY189="CR"), "***CLUB RECORD***", "")</f>
        <v/>
      </c>
      <c r="K189" s="21" t="str">
        <f>IF(AND(B189=100, OR(AND(E189='club records'!$B$6, F189&lt;='club records'!$C$6), AND(E189='club records'!$B$7, F189&lt;='club records'!$C$7), AND(E189='club records'!$B$8, F189&lt;='club records'!$C$8), AND(E189='club records'!$B$9, F189&lt;='club records'!$C$9), AND(E189='club records'!$B$10, F189&lt;='club records'!$C$10))),"CR"," ")</f>
        <v xml:space="preserve"> </v>
      </c>
      <c r="L189" s="21" t="str">
        <f>IF(AND(B189=200, OR(AND(E189='club records'!$B$11, F189&lt;='club records'!$C$11), AND(E189='club records'!$B$12, F189&lt;='club records'!$C$12), AND(E189='club records'!$B$13, F189&lt;='club records'!$C$13), AND(E189='club records'!$B$14, F189&lt;='club records'!$C$14), AND(E189='club records'!$B$15, F189&lt;='club records'!$C$15))),"CR"," ")</f>
        <v xml:space="preserve"> </v>
      </c>
      <c r="M189" s="21" t="str">
        <f>IF(AND(B189=300, OR(AND(E189='club records'!$B$16, F189&lt;='club records'!$C$16), AND(E189='club records'!$B$17, F189&lt;='club records'!$C$17))),"CR"," ")</f>
        <v xml:space="preserve"> </v>
      </c>
      <c r="N189" s="21" t="str">
        <f>IF(AND(B189=400, OR(AND(E189='club records'!$B$19, F189&lt;='club records'!$C$19), AND(E189='club records'!$B$20, F189&lt;='club records'!$C$20), AND(E189='club records'!$B$21, F189&lt;='club records'!$C$21))),"CR"," ")</f>
        <v xml:space="preserve"> </v>
      </c>
      <c r="O189" s="21" t="str">
        <f>IF(AND(B189=800, OR(AND(E189='club records'!$B$22, F189&lt;='club records'!$C$22), AND(E189='club records'!$B$23, F189&lt;='club records'!$C$23), AND(E189='club records'!$B$24, F189&lt;='club records'!$C$24), AND(E189='club records'!$B$25, F189&lt;='club records'!$C$25), AND(E189='club records'!$B$26, F189&lt;='club records'!$C$26))),"CR"," ")</f>
        <v xml:space="preserve"> </v>
      </c>
      <c r="P189" s="21" t="str">
        <f>IF(AND(B189=1200, AND(E189='club records'!$B$28, F189&lt;='club records'!$C$28)),"CR"," ")</f>
        <v xml:space="preserve"> </v>
      </c>
      <c r="Q189" s="21" t="str">
        <f>IF(AND(B189=1500, OR(AND(E189='club records'!$B$29, F189&lt;='club records'!$C$29), AND(E189='club records'!$B$30, F189&lt;='club records'!$C$30), AND(E189='club records'!$B$31, F189&lt;='club records'!$C$31), AND(E189='club records'!$B$32, F189&lt;='club records'!$C$32), AND(E189='club records'!$B$33, F189&lt;='club records'!$C$33))),"CR"," ")</f>
        <v xml:space="preserve"> </v>
      </c>
      <c r="R189" s="21" t="str">
        <f>IF(AND(B189="1M", AND(E189='club records'!$B$37,F189&lt;='club records'!$C$37)),"CR"," ")</f>
        <v xml:space="preserve"> </v>
      </c>
      <c r="S189" s="21" t="str">
        <f>IF(AND(B189=3000, OR(AND(E189='club records'!$B$39, F189&lt;='club records'!$C$39), AND(E189='club records'!$B$40, F189&lt;='club records'!$C$40), AND(E189='club records'!$B$41, F189&lt;='club records'!$C$41))),"CR"," ")</f>
        <v xml:space="preserve"> </v>
      </c>
      <c r="T189" s="21" t="str">
        <f>IF(AND(B189=5000, OR(AND(E189='club records'!$B$42, F189&lt;='club records'!$C$42), AND(E189='club records'!$B$43, F189&lt;='club records'!$C$43))),"CR"," ")</f>
        <v xml:space="preserve"> </v>
      </c>
      <c r="U189" s="21" t="str">
        <f>IF(AND(B189=10000, OR(AND(E189='club records'!$B$44, F189&lt;='club records'!$C$44), AND(E189='club records'!$B$45, F189&lt;='club records'!$C$45))),"CR"," ")</f>
        <v xml:space="preserve"> </v>
      </c>
      <c r="V189" s="22" t="str">
        <f>IF(AND(B189="high jump", OR(AND(E189='club records'!$F$1, F189&gt;='club records'!$G$1), AND(E189='club records'!$F$2, F189&gt;='club records'!$G$2), AND(E189='club records'!$F$3, F189&gt;='club records'!$G$3),AND(E189='club records'!$F$4, F189&gt;='club records'!$G$4), AND(E189='club records'!$F$5, F189&gt;='club records'!$G$5))), "CR", " ")</f>
        <v xml:space="preserve"> </v>
      </c>
      <c r="W189" s="22" t="str">
        <f>IF(AND(B189="long jump", OR(AND(E189='club records'!$F$6, F189&gt;='club records'!$G$6), AND(E189='club records'!$F$7, F189&gt;='club records'!$G$7), AND(E189='club records'!$F$8, F189&gt;='club records'!$G$8), AND(E189='club records'!$F$9, F189&gt;='club records'!$G$9), AND(E189='club records'!$F$10, F189&gt;='club records'!$G$10))), "CR", " ")</f>
        <v xml:space="preserve"> </v>
      </c>
      <c r="X189" s="22" t="str">
        <f>IF(AND(B189="triple jump", OR(AND(E189='club records'!$F$11, F189&gt;='club records'!$G$11), AND(E189='club records'!$F$12, F189&gt;='club records'!$G$12), AND(E189='club records'!$F$13, F189&gt;='club records'!$G$13), AND(E189='club records'!$F$14, F189&gt;='club records'!$G$14), AND(E189='club records'!$F$15, F189&gt;='club records'!$G$15))), "CR", " ")</f>
        <v xml:space="preserve"> </v>
      </c>
      <c r="Y189" s="22" t="str">
        <f>IF(AND(B189="pole vault", OR(AND(E189='club records'!$F$16, F189&gt;='club records'!$G$16), AND(E189='club records'!$F$17, F189&gt;='club records'!$G$17), AND(E189='club records'!$F$18, F189&gt;='club records'!$G$18), AND(E189='club records'!$F$19, F189&gt;='club records'!$G$19), AND(E189='club records'!$F$20, F189&gt;='club records'!$G$20))), "CR", " ")</f>
        <v xml:space="preserve"> </v>
      </c>
      <c r="Z189" s="22" t="str">
        <f>IF(AND(B189="discus 0.75", AND(E189='club records'!$F$21, F189&gt;='club records'!$G$21)), "CR", " ")</f>
        <v xml:space="preserve"> </v>
      </c>
      <c r="AA189" s="22" t="str">
        <f>IF(AND(B189="discus 1", OR(AND(E189='club records'!$F$22, F189&gt;='club records'!$G$22), AND(E189='club records'!$F$23, F189&gt;='club records'!$G$23), AND(E189='club records'!$F$24, F189&gt;='club records'!$G$24), AND(E189='club records'!$F$25, F189&gt;='club records'!$G$25))), "CR", " ")</f>
        <v xml:space="preserve"> </v>
      </c>
      <c r="AB189" s="22" t="str">
        <f>IF(AND(B189="hammer 3", OR(AND(E189='club records'!$F$26, F189&gt;='club records'!$G$26), AND(E189='club records'!$F$27, F189&gt;='club records'!$G$27), AND(E189='club records'!$F$28, F189&gt;='club records'!$G$28))), "CR", " ")</f>
        <v xml:space="preserve"> </v>
      </c>
      <c r="AC189" s="22" t="str">
        <f>IF(AND(B189="hammer 4", OR(AND(E189='club records'!$F$29, F189&gt;='club records'!$G$29), AND(E189='club records'!$F$30, F189&gt;='club records'!$G$30))), "CR", " ")</f>
        <v xml:space="preserve"> </v>
      </c>
      <c r="AD189" s="22" t="str">
        <f>IF(AND(B189="javelin 400", AND(E189='club records'!$F$31, F189&gt;='club records'!$G$31)), "CR", " ")</f>
        <v xml:space="preserve"> </v>
      </c>
      <c r="AE189" s="22" t="str">
        <f>IF(AND(B189="javelin 500", OR(AND(E189='club records'!$F$32, F189&gt;='club records'!$G$32), AND(E189='club records'!$F$33, F189&gt;='club records'!$G$33))), "CR", " ")</f>
        <v xml:space="preserve"> </v>
      </c>
      <c r="AF189" s="22" t="str">
        <f>IF(AND(B189="javelin 600", OR(AND(E189='club records'!$F$34, F189&gt;='club records'!$G$34), AND(E189='club records'!$F$35, F189&gt;='club records'!$G$35))), "CR", " ")</f>
        <v xml:space="preserve"> </v>
      </c>
      <c r="AG189" s="22" t="str">
        <f>IF(AND(B189="shot 2.72", AND(E189='club records'!$F$36, F189&gt;='club records'!$G$36)), "CR", " ")</f>
        <v xml:space="preserve"> </v>
      </c>
      <c r="AH189" s="22" t="str">
        <f>IF(AND(B189="shot 3", OR(AND(E189='club records'!$F$37, F189&gt;='club records'!$G$37), AND(E189='club records'!$F$38, F189&gt;='club records'!$G$38))), "CR", " ")</f>
        <v xml:space="preserve"> </v>
      </c>
      <c r="AI189" s="22" t="str">
        <f>IF(AND(B189="shot 4", OR(AND(E189='club records'!$F$39, F189&gt;='club records'!$G$39), AND(E189='club records'!$F$40, F189&gt;='club records'!$G$40))), "CR", " ")</f>
        <v xml:space="preserve"> </v>
      </c>
      <c r="AJ189" s="22" t="str">
        <f>IF(AND(B189="70H", AND(E189='club records'!$J$6, F189&lt;='club records'!$K$6)), "CR", " ")</f>
        <v xml:space="preserve"> </v>
      </c>
      <c r="AK189" s="22" t="str">
        <f>IF(AND(B189="75H", AND(E189='club records'!$J$7, F189&lt;='club records'!$K$7)), "CR", " ")</f>
        <v xml:space="preserve"> </v>
      </c>
      <c r="AL189" s="22" t="str">
        <f>IF(AND(B189="80H", AND(E189='club records'!$J$8, F189&lt;='club records'!$K$8)), "CR", " ")</f>
        <v xml:space="preserve"> </v>
      </c>
      <c r="AM189" s="22" t="str">
        <f>IF(AND(B189="100H", OR(AND(E189='club records'!$J$9, F189&lt;='club records'!$K$9), AND(E189='club records'!$J$10, F189&lt;='club records'!$K$10))), "CR", " ")</f>
        <v xml:space="preserve"> </v>
      </c>
      <c r="AN189" s="22" t="str">
        <f>IF(AND(B189="300H", AND(E189='club records'!$J$11, F189&lt;='club records'!$K$11)), "CR", " ")</f>
        <v xml:space="preserve"> </v>
      </c>
      <c r="AO189" s="22" t="str">
        <f>IF(AND(B189="400H", OR(AND(E189='club records'!$J$12, F189&lt;='club records'!$K$12), AND(E189='club records'!$J$13, F189&lt;='club records'!$K$13), AND(E189='club records'!$J$14, F189&lt;='club records'!$K$14))), "CR", " ")</f>
        <v xml:space="preserve"> </v>
      </c>
      <c r="AP189" s="22" t="str">
        <f>IF(AND(B189="1500SC", OR(AND(E189='club records'!$J$15, F189&lt;='club records'!$K$15), AND(E189='club records'!$J$16, F189&lt;='club records'!$K$16))), "CR", " ")</f>
        <v xml:space="preserve"> </v>
      </c>
      <c r="AQ189" s="22" t="str">
        <f>IF(AND(B189="2000SC", OR(AND(E189='club records'!$J$18, F189&lt;='club records'!$K$18), AND(E189='club records'!$J$19, F189&lt;='club records'!$K$19))), "CR", " ")</f>
        <v xml:space="preserve"> </v>
      </c>
      <c r="AR189" s="22" t="str">
        <f>IF(AND(B189="3000SC", AND(E189='club records'!$J$21, F189&lt;='club records'!$K$21)), "CR", " ")</f>
        <v xml:space="preserve"> </v>
      </c>
      <c r="AS189" s="21" t="str">
        <f>IF(AND(B189="4x100", OR(AND(E189='club records'!$N$1, F189&lt;='club records'!$O$1), AND(E189='club records'!$N$2, F189&lt;='club records'!$O$2), AND(E189='club records'!$N$3, F189&lt;='club records'!$O$3), AND(E189='club records'!$N$4, F189&lt;='club records'!$O$4), AND(E189='club records'!$N$5, F189&lt;='club records'!$O$5))), "CR", " ")</f>
        <v xml:space="preserve"> </v>
      </c>
      <c r="AT189" s="21" t="str">
        <f>IF(AND(B189="4x200", OR(AND(E189='club records'!$N$6, F189&lt;='club records'!$O$6), AND(E189='club records'!$N$7, F189&lt;='club records'!$O$7), AND(E189='club records'!$N$8, F189&lt;='club records'!$O$8), AND(E189='club records'!$N$9, F189&lt;='club records'!$O$9), AND(E189='club records'!$N$10, F189&lt;='club records'!$O$10))), "CR", " ")</f>
        <v xml:space="preserve"> </v>
      </c>
      <c r="AU189" s="21" t="str">
        <f>IF(AND(B189="4x300", OR(AND(E189='club records'!$N$11, F189&lt;='club records'!$O$11), AND(E189='club records'!$N$12, F189&lt;='club records'!$O$12))), "CR", " ")</f>
        <v xml:space="preserve"> </v>
      </c>
      <c r="AV189" s="21" t="str">
        <f>IF(AND(B189="4x400", OR(AND(E189='club records'!$N$13, F189&lt;='club records'!$O$13), AND(E189='club records'!$N$14, F189&lt;='club records'!$O$14), AND(E189='club records'!$N$15, F189&lt;='club records'!$O$15))), "CR", " ")</f>
        <v xml:space="preserve"> </v>
      </c>
      <c r="AW189" s="21" t="str">
        <f>IF(AND(B189="3x800", OR(AND(E189='club records'!$N$16, F189&lt;='club records'!$O$16), AND(E189='club records'!$N$17, F189&lt;='club records'!$O$17), AND(E189='club records'!$N$18, F189&lt;='club records'!$O$18), AND(E189='club records'!$N$19, F189&lt;='club records'!$O$19))), "CR", " ")</f>
        <v xml:space="preserve"> </v>
      </c>
      <c r="AX189" s="21" t="str">
        <f>IF(AND(B189="pentathlon", OR(AND(E189='club records'!$N$21, F189&gt;='club records'!$O$21), AND(E189='club records'!$N$22, F189&gt;='club records'!$O$22), AND(E189='club records'!$N$23, F189&gt;='club records'!$O$23), AND(E189='club records'!$N$24, F189&gt;='club records'!$O$24), AND(E189='club records'!$N$25, F189&gt;='club records'!$O$25))), "CR", " ")</f>
        <v xml:space="preserve"> </v>
      </c>
      <c r="AY189" s="21" t="str">
        <f>IF(AND(B189="heptathlon", OR(AND(E189='club records'!$N$26, F189&gt;='club records'!$O$26), AND(E189='club records'!$N$27, F189&gt;='club records'!$O$27), AND(E189='club records'!$N$28, F189&gt;='club records'!$O$28), )), "CR", " ")</f>
        <v xml:space="preserve"> </v>
      </c>
    </row>
    <row r="190" spans="1:51" ht="15">
      <c r="A190" s="13" t="s">
        <v>41</v>
      </c>
      <c r="B190" s="2">
        <v>1500</v>
      </c>
      <c r="C190" s="2" t="s">
        <v>279</v>
      </c>
      <c r="D190" s="2" t="s">
        <v>280</v>
      </c>
      <c r="E190" s="13" t="s">
        <v>41</v>
      </c>
      <c r="F190" s="14" t="s">
        <v>335</v>
      </c>
      <c r="G190" s="19">
        <v>43604</v>
      </c>
      <c r="H190" s="2" t="s">
        <v>297</v>
      </c>
      <c r="I190" s="2" t="s">
        <v>334</v>
      </c>
      <c r="J190" s="20" t="str">
        <f>IF(OR(L190="CR", K190="CR", M190="CR", N190="CR", O190="CR", P190="CR", Q190="CR", R190="CR", S190="CR", T190="CR",U190="CR", V190="CR", W190="CR", X190="CR", Y190="CR", Z190="CR", AA190="CR", AB190="CR", AC190="CR", AD190="CR", AE190="CR", AF190="CR", AG190="CR", AH190="CR", AI190="CR", AJ190="CR", AK190="CR", AL190="CR", AM190="CR", AN190="CR", AO190="CR", AP190="CR", AQ190="CR", AR190="CR", AS190="CR", AT190="CR", AU190="CR", AV190="CR", AW190="CR", AX190="CR", AY190="CR"), "***CLUB RECORD***", "")</f>
        <v/>
      </c>
      <c r="K190" s="21" t="str">
        <f>IF(AND(B190=100, OR(AND(E190='club records'!$B$6, F190&lt;='club records'!$C$6), AND(E190='club records'!$B$7, F190&lt;='club records'!$C$7), AND(E190='club records'!$B$8, F190&lt;='club records'!$C$8), AND(E190='club records'!$B$9, F190&lt;='club records'!$C$9), AND(E190='club records'!$B$10, F190&lt;='club records'!$C$10))),"CR"," ")</f>
        <v xml:space="preserve"> </v>
      </c>
      <c r="L190" s="21" t="str">
        <f>IF(AND(B190=200, OR(AND(E190='club records'!$B$11, F190&lt;='club records'!$C$11), AND(E190='club records'!$B$12, F190&lt;='club records'!$C$12), AND(E190='club records'!$B$13, F190&lt;='club records'!$C$13), AND(E190='club records'!$B$14, F190&lt;='club records'!$C$14), AND(E190='club records'!$B$15, F190&lt;='club records'!$C$15))),"CR"," ")</f>
        <v xml:space="preserve"> </v>
      </c>
      <c r="M190" s="21" t="str">
        <f>IF(AND(B190=300, OR(AND(E190='club records'!$B$16, F190&lt;='club records'!$C$16), AND(E190='club records'!$B$17, F190&lt;='club records'!$C$17))),"CR"," ")</f>
        <v xml:space="preserve"> </v>
      </c>
      <c r="N190" s="21" t="str">
        <f>IF(AND(B190=400, OR(AND(E190='club records'!$B$19, F190&lt;='club records'!$C$19), AND(E190='club records'!$B$20, F190&lt;='club records'!$C$20), AND(E190='club records'!$B$21, F190&lt;='club records'!$C$21))),"CR"," ")</f>
        <v xml:space="preserve"> </v>
      </c>
      <c r="O190" s="21" t="str">
        <f>IF(AND(B190=800, OR(AND(E190='club records'!$B$22, F190&lt;='club records'!$C$22), AND(E190='club records'!$B$23, F190&lt;='club records'!$C$23), AND(E190='club records'!$B$24, F190&lt;='club records'!$C$24), AND(E190='club records'!$B$25, F190&lt;='club records'!$C$25), AND(E190='club records'!$B$26, F190&lt;='club records'!$C$26))),"CR"," ")</f>
        <v xml:space="preserve"> </v>
      </c>
      <c r="P190" s="21" t="str">
        <f>IF(AND(B190=1200, AND(E190='club records'!$B$28, F190&lt;='club records'!$C$28)),"CR"," ")</f>
        <v xml:space="preserve"> </v>
      </c>
      <c r="Q190" s="21" t="str">
        <f>IF(AND(B190=1500, OR(AND(E190='club records'!$B$29, F190&lt;='club records'!$C$29), AND(E190='club records'!$B$30, F190&lt;='club records'!$C$30), AND(E190='club records'!$B$31, F190&lt;='club records'!$C$31), AND(E190='club records'!$B$32, F190&lt;='club records'!$C$32), AND(E190='club records'!$B$33, F190&lt;='club records'!$C$33))),"CR"," ")</f>
        <v xml:space="preserve"> </v>
      </c>
      <c r="R190" s="21" t="str">
        <f>IF(AND(B190="1M", AND(E190='club records'!$B$37,F190&lt;='club records'!$C$37)),"CR"," ")</f>
        <v xml:space="preserve"> </v>
      </c>
      <c r="S190" s="21" t="str">
        <f>IF(AND(B190=3000, OR(AND(E190='club records'!$B$39, F190&lt;='club records'!$C$39), AND(E190='club records'!$B$40, F190&lt;='club records'!$C$40), AND(E190='club records'!$B$41, F190&lt;='club records'!$C$41))),"CR"," ")</f>
        <v xml:space="preserve"> </v>
      </c>
      <c r="T190" s="21" t="str">
        <f>IF(AND(B190=5000, OR(AND(E190='club records'!$B$42, F190&lt;='club records'!$C$42), AND(E190='club records'!$B$43, F190&lt;='club records'!$C$43))),"CR"," ")</f>
        <v xml:space="preserve"> </v>
      </c>
      <c r="U190" s="21" t="str">
        <f>IF(AND(B190=10000, OR(AND(E190='club records'!$B$44, F190&lt;='club records'!$C$44), AND(E190='club records'!$B$45, F190&lt;='club records'!$C$45))),"CR"," ")</f>
        <v xml:space="preserve"> </v>
      </c>
      <c r="V190" s="22" t="str">
        <f>IF(AND(B190="high jump", OR(AND(E190='club records'!$F$1, F190&gt;='club records'!$G$1), AND(E190='club records'!$F$2, F190&gt;='club records'!$G$2), AND(E190='club records'!$F$3, F190&gt;='club records'!$G$3),AND(E190='club records'!$F$4, F190&gt;='club records'!$G$4), AND(E190='club records'!$F$5, F190&gt;='club records'!$G$5))), "CR", " ")</f>
        <v xml:space="preserve"> </v>
      </c>
      <c r="W190" s="22" t="str">
        <f>IF(AND(B190="long jump", OR(AND(E190='club records'!$F$6, F190&gt;='club records'!$G$6), AND(E190='club records'!$F$7, F190&gt;='club records'!$G$7), AND(E190='club records'!$F$8, F190&gt;='club records'!$G$8), AND(E190='club records'!$F$9, F190&gt;='club records'!$G$9), AND(E190='club records'!$F$10, F190&gt;='club records'!$G$10))), "CR", " ")</f>
        <v xml:space="preserve"> </v>
      </c>
      <c r="X190" s="22" t="str">
        <f>IF(AND(B190="triple jump", OR(AND(E190='club records'!$F$11, F190&gt;='club records'!$G$11), AND(E190='club records'!$F$12, F190&gt;='club records'!$G$12), AND(E190='club records'!$F$13, F190&gt;='club records'!$G$13), AND(E190='club records'!$F$14, F190&gt;='club records'!$G$14), AND(E190='club records'!$F$15, F190&gt;='club records'!$G$15))), "CR", " ")</f>
        <v xml:space="preserve"> </v>
      </c>
      <c r="Y190" s="22" t="str">
        <f>IF(AND(B190="pole vault", OR(AND(E190='club records'!$F$16, F190&gt;='club records'!$G$16), AND(E190='club records'!$F$17, F190&gt;='club records'!$G$17), AND(E190='club records'!$F$18, F190&gt;='club records'!$G$18), AND(E190='club records'!$F$19, F190&gt;='club records'!$G$19), AND(E190='club records'!$F$20, F190&gt;='club records'!$G$20))), "CR", " ")</f>
        <v xml:space="preserve"> </v>
      </c>
      <c r="Z190" s="22" t="str">
        <f>IF(AND(B190="discus 0.75", AND(E190='club records'!$F$21, F190&gt;='club records'!$G$21)), "CR", " ")</f>
        <v xml:space="preserve"> </v>
      </c>
      <c r="AA190" s="22" t="str">
        <f>IF(AND(B190="discus 1", OR(AND(E190='club records'!$F$22, F190&gt;='club records'!$G$22), AND(E190='club records'!$F$23, F190&gt;='club records'!$G$23), AND(E190='club records'!$F$24, F190&gt;='club records'!$G$24), AND(E190='club records'!$F$25, F190&gt;='club records'!$G$25))), "CR", " ")</f>
        <v xml:space="preserve"> </v>
      </c>
      <c r="AB190" s="22" t="str">
        <f>IF(AND(B190="hammer 3", OR(AND(E190='club records'!$F$26, F190&gt;='club records'!$G$26), AND(E190='club records'!$F$27, F190&gt;='club records'!$G$27), AND(E190='club records'!$F$28, F190&gt;='club records'!$G$28))), "CR", " ")</f>
        <v xml:space="preserve"> </v>
      </c>
      <c r="AC190" s="22" t="str">
        <f>IF(AND(B190="hammer 4", OR(AND(E190='club records'!$F$29, F190&gt;='club records'!$G$29), AND(E190='club records'!$F$30, F190&gt;='club records'!$G$30))), "CR", " ")</f>
        <v xml:space="preserve"> </v>
      </c>
      <c r="AD190" s="22" t="str">
        <f>IF(AND(B190="javelin 400", AND(E190='club records'!$F$31, F190&gt;='club records'!$G$31)), "CR", " ")</f>
        <v xml:space="preserve"> </v>
      </c>
      <c r="AE190" s="22" t="str">
        <f>IF(AND(B190="javelin 500", OR(AND(E190='club records'!$F$32, F190&gt;='club records'!$G$32), AND(E190='club records'!$F$33, F190&gt;='club records'!$G$33))), "CR", " ")</f>
        <v xml:space="preserve"> </v>
      </c>
      <c r="AF190" s="22" t="str">
        <f>IF(AND(B190="javelin 600", OR(AND(E190='club records'!$F$34, F190&gt;='club records'!$G$34), AND(E190='club records'!$F$35, F190&gt;='club records'!$G$35))), "CR", " ")</f>
        <v xml:space="preserve"> </v>
      </c>
      <c r="AG190" s="22" t="str">
        <f>IF(AND(B190="shot 2.72", AND(E190='club records'!$F$36, F190&gt;='club records'!$G$36)), "CR", " ")</f>
        <v xml:space="preserve"> </v>
      </c>
      <c r="AH190" s="22" t="str">
        <f>IF(AND(B190="shot 3", OR(AND(E190='club records'!$F$37, F190&gt;='club records'!$G$37), AND(E190='club records'!$F$38, F190&gt;='club records'!$G$38))), "CR", " ")</f>
        <v xml:space="preserve"> </v>
      </c>
      <c r="AI190" s="22" t="str">
        <f>IF(AND(B190="shot 4", OR(AND(E190='club records'!$F$39, F190&gt;='club records'!$G$39), AND(E190='club records'!$F$40, F190&gt;='club records'!$G$40))), "CR", " ")</f>
        <v xml:space="preserve"> </v>
      </c>
      <c r="AJ190" s="22" t="str">
        <f>IF(AND(B190="70H", AND(E190='club records'!$J$6, F190&lt;='club records'!$K$6)), "CR", " ")</f>
        <v xml:space="preserve"> </v>
      </c>
      <c r="AK190" s="22" t="str">
        <f>IF(AND(B190="75H", AND(E190='club records'!$J$7, F190&lt;='club records'!$K$7)), "CR", " ")</f>
        <v xml:space="preserve"> </v>
      </c>
      <c r="AL190" s="22" t="str">
        <f>IF(AND(B190="80H", AND(E190='club records'!$J$8, F190&lt;='club records'!$K$8)), "CR", " ")</f>
        <v xml:space="preserve"> </v>
      </c>
      <c r="AM190" s="22" t="str">
        <f>IF(AND(B190="100H", OR(AND(E190='club records'!$J$9, F190&lt;='club records'!$K$9), AND(E190='club records'!$J$10, F190&lt;='club records'!$K$10))), "CR", " ")</f>
        <v xml:space="preserve"> </v>
      </c>
      <c r="AN190" s="22" t="str">
        <f>IF(AND(B190="300H", AND(E190='club records'!$J$11, F190&lt;='club records'!$K$11)), "CR", " ")</f>
        <v xml:space="preserve"> </v>
      </c>
      <c r="AO190" s="22" t="str">
        <f>IF(AND(B190="400H", OR(AND(E190='club records'!$J$12, F190&lt;='club records'!$K$12), AND(E190='club records'!$J$13, F190&lt;='club records'!$K$13), AND(E190='club records'!$J$14, F190&lt;='club records'!$K$14))), "CR", " ")</f>
        <v xml:space="preserve"> </v>
      </c>
      <c r="AP190" s="22" t="str">
        <f>IF(AND(B190="1500SC", OR(AND(E190='club records'!$J$15, F190&lt;='club records'!$K$15), AND(E190='club records'!$J$16, F190&lt;='club records'!$K$16))), "CR", " ")</f>
        <v xml:space="preserve"> </v>
      </c>
      <c r="AQ190" s="22" t="str">
        <f>IF(AND(B190="2000SC", OR(AND(E190='club records'!$J$18, F190&lt;='club records'!$K$18), AND(E190='club records'!$J$19, F190&lt;='club records'!$K$19))), "CR", " ")</f>
        <v xml:space="preserve"> </v>
      </c>
      <c r="AR190" s="22" t="str">
        <f>IF(AND(B190="3000SC", AND(E190='club records'!$J$21, F190&lt;='club records'!$K$21)), "CR", " ")</f>
        <v xml:space="preserve"> </v>
      </c>
      <c r="AS190" s="21" t="str">
        <f>IF(AND(B190="4x100", OR(AND(E190='club records'!$N$1, F190&lt;='club records'!$O$1), AND(E190='club records'!$N$2, F190&lt;='club records'!$O$2), AND(E190='club records'!$N$3, F190&lt;='club records'!$O$3), AND(E190='club records'!$N$4, F190&lt;='club records'!$O$4), AND(E190='club records'!$N$5, F190&lt;='club records'!$O$5))), "CR", " ")</f>
        <v xml:space="preserve"> </v>
      </c>
      <c r="AT190" s="21" t="str">
        <f>IF(AND(B190="4x200", OR(AND(E190='club records'!$N$6, F190&lt;='club records'!$O$6), AND(E190='club records'!$N$7, F190&lt;='club records'!$O$7), AND(E190='club records'!$N$8, F190&lt;='club records'!$O$8), AND(E190='club records'!$N$9, F190&lt;='club records'!$O$9), AND(E190='club records'!$N$10, F190&lt;='club records'!$O$10))), "CR", " ")</f>
        <v xml:space="preserve"> </v>
      </c>
      <c r="AU190" s="21" t="str">
        <f>IF(AND(B190="4x300", OR(AND(E190='club records'!$N$11, F190&lt;='club records'!$O$11), AND(E190='club records'!$N$12, F190&lt;='club records'!$O$12))), "CR", " ")</f>
        <v xml:space="preserve"> </v>
      </c>
      <c r="AV190" s="21" t="str">
        <f>IF(AND(B190="4x400", OR(AND(E190='club records'!$N$13, F190&lt;='club records'!$O$13), AND(E190='club records'!$N$14, F190&lt;='club records'!$O$14), AND(E190='club records'!$N$15, F190&lt;='club records'!$O$15))), "CR", " ")</f>
        <v xml:space="preserve"> </v>
      </c>
      <c r="AW190" s="21" t="str">
        <f>IF(AND(B190="3x800", OR(AND(E190='club records'!$N$16, F190&lt;='club records'!$O$16), AND(E190='club records'!$N$17, F190&lt;='club records'!$O$17), AND(E190='club records'!$N$18, F190&lt;='club records'!$O$18), AND(E190='club records'!$N$19, F190&lt;='club records'!$O$19))), "CR", " ")</f>
        <v xml:space="preserve"> </v>
      </c>
      <c r="AX190" s="21" t="str">
        <f>IF(AND(B190="pentathlon", OR(AND(E190='club records'!$N$21, F190&gt;='club records'!$O$21), AND(E190='club records'!$N$22, F190&gt;='club records'!$O$22), AND(E190='club records'!$N$23, F190&gt;='club records'!$O$23), AND(E190='club records'!$N$24, F190&gt;='club records'!$O$24), AND(E190='club records'!$N$25, F190&gt;='club records'!$O$25))), "CR", " ")</f>
        <v xml:space="preserve"> </v>
      </c>
      <c r="AY190" s="21" t="str">
        <f>IF(AND(B190="heptathlon", OR(AND(E190='club records'!$N$26, F190&gt;='club records'!$O$26), AND(E190='club records'!$N$27, F190&gt;='club records'!$O$27), AND(E190='club records'!$N$28, F190&gt;='club records'!$O$28), )), "CR", " ")</f>
        <v xml:space="preserve"> </v>
      </c>
    </row>
    <row r="191" spans="1:51" ht="15">
      <c r="A191" s="13" t="s">
        <v>41</v>
      </c>
      <c r="B191" s="2">
        <v>1500</v>
      </c>
      <c r="C191" s="2" t="s">
        <v>98</v>
      </c>
      <c r="D191" s="2" t="s">
        <v>67</v>
      </c>
      <c r="E191" s="13" t="s">
        <v>41</v>
      </c>
      <c r="F191" s="14" t="s">
        <v>445</v>
      </c>
      <c r="G191" s="19">
        <v>43663</v>
      </c>
      <c r="H191" s="2" t="s">
        <v>289</v>
      </c>
      <c r="I191" s="2" t="s">
        <v>290</v>
      </c>
      <c r="J191" s="20" t="s">
        <v>372</v>
      </c>
      <c r="O191" s="2"/>
      <c r="P191" s="2"/>
      <c r="Q191" s="2"/>
      <c r="R191" s="2"/>
      <c r="S191" s="2"/>
      <c r="T191" s="2"/>
    </row>
    <row r="192" spans="1:51" ht="15">
      <c r="A192" s="13" t="s">
        <v>41</v>
      </c>
      <c r="B192" s="2">
        <v>1500</v>
      </c>
      <c r="C192" s="2" t="s">
        <v>78</v>
      </c>
      <c r="D192" s="2" t="s">
        <v>79</v>
      </c>
      <c r="E192" s="13" t="s">
        <v>41</v>
      </c>
      <c r="F192" s="14" t="s">
        <v>530</v>
      </c>
      <c r="G192" s="19">
        <v>43701</v>
      </c>
      <c r="H192" s="2" t="s">
        <v>297</v>
      </c>
      <c r="I192" s="2" t="s">
        <v>522</v>
      </c>
      <c r="J192" s="20" t="str">
        <f>IF(OR(L192="CR", K192="CR", M192="CR", N192="CR", O192="CR", P192="CR", Q192="CR", R192="CR", S192="CR", T192="CR",U192="CR", V192="CR", W192="CR", X192="CR", Y192="CR", Z192="CR", AA192="CR", AB192="CR", AC192="CR", AD192="CR", AE192="CR", AF192="CR", AG192="CR", AH192="CR", AI192="CR", AJ192="CR", AK192="CR", AL192="CR", AM192="CR", AN192="CR", AO192="CR", AP192="CR", AQ192="CR", AR192="CR", AS192="CR", AT192="CR", AU192="CR", AV192="CR", AW192="CR", AX192="CR", AY192="CR"), "***CLUB RECORD***", "")</f>
        <v/>
      </c>
      <c r="K192" s="21" t="str">
        <f>IF(AND(B192=100, OR(AND(E192='club records'!$B$6, F192&lt;='club records'!$C$6), AND(E192='club records'!$B$7, F192&lt;='club records'!$C$7), AND(E192='club records'!$B$8, F192&lt;='club records'!$C$8), AND(E192='club records'!$B$9, F192&lt;='club records'!$C$9), AND(E192='club records'!$B$10, F192&lt;='club records'!$C$10))),"CR"," ")</f>
        <v xml:space="preserve"> </v>
      </c>
      <c r="L192" s="21" t="str">
        <f>IF(AND(B192=200, OR(AND(E192='club records'!$B$11, F192&lt;='club records'!$C$11), AND(E192='club records'!$B$12, F192&lt;='club records'!$C$12), AND(E192='club records'!$B$13, F192&lt;='club records'!$C$13), AND(E192='club records'!$B$14, F192&lt;='club records'!$C$14), AND(E192='club records'!$B$15, F192&lt;='club records'!$C$15))),"CR"," ")</f>
        <v xml:space="preserve"> </v>
      </c>
      <c r="M192" s="21" t="str">
        <f>IF(AND(B192=300, OR(AND(E192='club records'!$B$16, F192&lt;='club records'!$C$16), AND(E192='club records'!$B$17, F192&lt;='club records'!$C$17))),"CR"," ")</f>
        <v xml:space="preserve"> </v>
      </c>
      <c r="N192" s="21" t="str">
        <f>IF(AND(B192=400, OR(AND(E192='club records'!$B$19, F192&lt;='club records'!$C$19), AND(E192='club records'!$B$20, F192&lt;='club records'!$C$20), AND(E192='club records'!$B$21, F192&lt;='club records'!$C$21))),"CR"," ")</f>
        <v xml:space="preserve"> </v>
      </c>
      <c r="O192" s="21" t="str">
        <f>IF(AND(B192=800, OR(AND(E192='club records'!$B$22, F192&lt;='club records'!$C$22), AND(E192='club records'!$B$23, F192&lt;='club records'!$C$23), AND(E192='club records'!$B$24, F192&lt;='club records'!$C$24), AND(E192='club records'!$B$25, F192&lt;='club records'!$C$25), AND(E192='club records'!$B$26, F192&lt;='club records'!$C$26))),"CR"," ")</f>
        <v xml:space="preserve"> </v>
      </c>
      <c r="P192" s="21" t="str">
        <f>IF(AND(B192=1200, AND(E192='club records'!$B$28, F192&lt;='club records'!$C$28)),"CR"," ")</f>
        <v xml:space="preserve"> </v>
      </c>
      <c r="Q192" s="21" t="str">
        <f>IF(AND(B192=1500, OR(AND(E192='club records'!$B$29, F192&lt;='club records'!$C$29), AND(E192='club records'!$B$30, F192&lt;='club records'!$C$30), AND(E192='club records'!$B$31, F192&lt;='club records'!$C$31), AND(E192='club records'!$B$32, F192&lt;='club records'!$C$32), AND(E192='club records'!$B$33, F192&lt;='club records'!$C$33))),"CR"," ")</f>
        <v xml:space="preserve"> </v>
      </c>
      <c r="R192" s="21" t="str">
        <f>IF(AND(B192="1M", AND(E192='club records'!$B$37,F192&lt;='club records'!$C$37)),"CR"," ")</f>
        <v xml:space="preserve"> </v>
      </c>
      <c r="S192" s="21" t="str">
        <f>IF(AND(B192=3000, OR(AND(E192='club records'!$B$39, F192&lt;='club records'!$C$39), AND(E192='club records'!$B$40, F192&lt;='club records'!$C$40), AND(E192='club records'!$B$41, F192&lt;='club records'!$C$41))),"CR"," ")</f>
        <v xml:space="preserve"> </v>
      </c>
      <c r="T192" s="21" t="str">
        <f>IF(AND(B192=5000, OR(AND(E192='club records'!$B$42, F192&lt;='club records'!$C$42), AND(E192='club records'!$B$43, F192&lt;='club records'!$C$43))),"CR"," ")</f>
        <v xml:space="preserve"> </v>
      </c>
      <c r="U192" s="21" t="str">
        <f>IF(AND(B192=10000, OR(AND(E192='club records'!$B$44, F192&lt;='club records'!$C$44), AND(E192='club records'!$B$45, F192&lt;='club records'!$C$45))),"CR"," ")</f>
        <v xml:space="preserve"> </v>
      </c>
      <c r="V192" s="22" t="str">
        <f>IF(AND(B192="high jump", OR(AND(E192='club records'!$F$1, F192&gt;='club records'!$G$1), AND(E192='club records'!$F$2, F192&gt;='club records'!$G$2), AND(E192='club records'!$F$3, F192&gt;='club records'!$G$3),AND(E192='club records'!$F$4, F192&gt;='club records'!$G$4), AND(E192='club records'!$F$5, F192&gt;='club records'!$G$5))), "CR", " ")</f>
        <v xml:space="preserve"> </v>
      </c>
      <c r="W192" s="22" t="str">
        <f>IF(AND(B192="long jump", OR(AND(E192='club records'!$F$6, F192&gt;='club records'!$G$6), AND(E192='club records'!$F$7, F192&gt;='club records'!$G$7), AND(E192='club records'!$F$8, F192&gt;='club records'!$G$8), AND(E192='club records'!$F$9, F192&gt;='club records'!$G$9), AND(E192='club records'!$F$10, F192&gt;='club records'!$G$10))), "CR", " ")</f>
        <v xml:space="preserve"> </v>
      </c>
      <c r="X192" s="22" t="str">
        <f>IF(AND(B192="triple jump", OR(AND(E192='club records'!$F$11, F192&gt;='club records'!$G$11), AND(E192='club records'!$F$12, F192&gt;='club records'!$G$12), AND(E192='club records'!$F$13, F192&gt;='club records'!$G$13), AND(E192='club records'!$F$14, F192&gt;='club records'!$G$14), AND(E192='club records'!$F$15, F192&gt;='club records'!$G$15))), "CR", " ")</f>
        <v xml:space="preserve"> </v>
      </c>
      <c r="Y192" s="22" t="str">
        <f>IF(AND(B192="pole vault", OR(AND(E192='club records'!$F$16, F192&gt;='club records'!$G$16), AND(E192='club records'!$F$17, F192&gt;='club records'!$G$17), AND(E192='club records'!$F$18, F192&gt;='club records'!$G$18), AND(E192='club records'!$F$19, F192&gt;='club records'!$G$19), AND(E192='club records'!$F$20, F192&gt;='club records'!$G$20))), "CR", " ")</f>
        <v xml:space="preserve"> </v>
      </c>
      <c r="Z192" s="22" t="str">
        <f>IF(AND(B192="discus 0.75", AND(E192='club records'!$F$21, F192&gt;='club records'!$G$21)), "CR", " ")</f>
        <v xml:space="preserve"> </v>
      </c>
      <c r="AA192" s="22" t="str">
        <f>IF(AND(B192="discus 1", OR(AND(E192='club records'!$F$22, F192&gt;='club records'!$G$22), AND(E192='club records'!$F$23, F192&gt;='club records'!$G$23), AND(E192='club records'!$F$24, F192&gt;='club records'!$G$24), AND(E192='club records'!$F$25, F192&gt;='club records'!$G$25))), "CR", " ")</f>
        <v xml:space="preserve"> </v>
      </c>
      <c r="AB192" s="22" t="str">
        <f>IF(AND(B192="hammer 3", OR(AND(E192='club records'!$F$26, F192&gt;='club records'!$G$26), AND(E192='club records'!$F$27, F192&gt;='club records'!$G$27), AND(E192='club records'!$F$28, F192&gt;='club records'!$G$28))), "CR", " ")</f>
        <v xml:space="preserve"> </v>
      </c>
      <c r="AC192" s="22" t="str">
        <f>IF(AND(B192="hammer 4", OR(AND(E192='club records'!$F$29, F192&gt;='club records'!$G$29), AND(E192='club records'!$F$30, F192&gt;='club records'!$G$30))), "CR", " ")</f>
        <v xml:space="preserve"> </v>
      </c>
      <c r="AD192" s="22" t="str">
        <f>IF(AND(B192="javelin 400", AND(E192='club records'!$F$31, F192&gt;='club records'!$G$31)), "CR", " ")</f>
        <v xml:space="preserve"> </v>
      </c>
      <c r="AE192" s="22" t="str">
        <f>IF(AND(B192="javelin 500", OR(AND(E192='club records'!$F$32, F192&gt;='club records'!$G$32), AND(E192='club records'!$F$33, F192&gt;='club records'!$G$33))), "CR", " ")</f>
        <v xml:space="preserve"> </v>
      </c>
      <c r="AF192" s="22" t="str">
        <f>IF(AND(B192="javelin 600", OR(AND(E192='club records'!$F$34, F192&gt;='club records'!$G$34), AND(E192='club records'!$F$35, F192&gt;='club records'!$G$35))), "CR", " ")</f>
        <v xml:space="preserve"> </v>
      </c>
      <c r="AG192" s="22" t="str">
        <f>IF(AND(B192="shot 2.72", AND(E192='club records'!$F$36, F192&gt;='club records'!$G$36)), "CR", " ")</f>
        <v xml:space="preserve"> </v>
      </c>
      <c r="AH192" s="22" t="str">
        <f>IF(AND(B192="shot 3", OR(AND(E192='club records'!$F$37, F192&gt;='club records'!$G$37), AND(E192='club records'!$F$38, F192&gt;='club records'!$G$38))), "CR", " ")</f>
        <v xml:space="preserve"> </v>
      </c>
      <c r="AI192" s="22" t="str">
        <f>IF(AND(B192="shot 4", OR(AND(E192='club records'!$F$39, F192&gt;='club records'!$G$39), AND(E192='club records'!$F$40, F192&gt;='club records'!$G$40))), "CR", " ")</f>
        <v xml:space="preserve"> </v>
      </c>
      <c r="AJ192" s="22" t="str">
        <f>IF(AND(B192="70H", AND(E192='club records'!$J$6, F192&lt;='club records'!$K$6)), "CR", " ")</f>
        <v xml:space="preserve"> </v>
      </c>
      <c r="AK192" s="22" t="str">
        <f>IF(AND(B192="75H", AND(E192='club records'!$J$7, F192&lt;='club records'!$K$7)), "CR", " ")</f>
        <v xml:space="preserve"> </v>
      </c>
      <c r="AL192" s="22" t="str">
        <f>IF(AND(B192="80H", AND(E192='club records'!$J$8, F192&lt;='club records'!$K$8)), "CR", " ")</f>
        <v xml:space="preserve"> </v>
      </c>
      <c r="AM192" s="22" t="str">
        <f>IF(AND(B192="100H", OR(AND(E192='club records'!$J$9, F192&lt;='club records'!$K$9), AND(E192='club records'!$J$10, F192&lt;='club records'!$K$10))), "CR", " ")</f>
        <v xml:space="preserve"> </v>
      </c>
      <c r="AN192" s="22" t="str">
        <f>IF(AND(B192="300H", AND(E192='club records'!$J$11, F192&lt;='club records'!$K$11)), "CR", " ")</f>
        <v xml:space="preserve"> </v>
      </c>
      <c r="AO192" s="22" t="str">
        <f>IF(AND(B192="400H", OR(AND(E192='club records'!$J$12, F192&lt;='club records'!$K$12), AND(E192='club records'!$J$13, F192&lt;='club records'!$K$13), AND(E192='club records'!$J$14, F192&lt;='club records'!$K$14))), "CR", " ")</f>
        <v xml:space="preserve"> </v>
      </c>
      <c r="AP192" s="22" t="str">
        <f>IF(AND(B192="1500SC", OR(AND(E192='club records'!$J$15, F192&lt;='club records'!$K$15), AND(E192='club records'!$J$16, F192&lt;='club records'!$K$16))), "CR", " ")</f>
        <v xml:space="preserve"> </v>
      </c>
      <c r="AQ192" s="22" t="str">
        <f>IF(AND(B192="2000SC", OR(AND(E192='club records'!$J$18, F192&lt;='club records'!$K$18), AND(E192='club records'!$J$19, F192&lt;='club records'!$K$19))), "CR", " ")</f>
        <v xml:space="preserve"> </v>
      </c>
      <c r="AR192" s="22" t="str">
        <f>IF(AND(B192="3000SC", AND(E192='club records'!$J$21, F192&lt;='club records'!$K$21)), "CR", " ")</f>
        <v xml:space="preserve"> </v>
      </c>
      <c r="AS192" s="21" t="str">
        <f>IF(AND(B192="4x100", OR(AND(E192='club records'!$N$1, F192&lt;='club records'!$O$1), AND(E192='club records'!$N$2, F192&lt;='club records'!$O$2), AND(E192='club records'!$N$3, F192&lt;='club records'!$O$3), AND(E192='club records'!$N$4, F192&lt;='club records'!$O$4), AND(E192='club records'!$N$5, F192&lt;='club records'!$O$5))), "CR", " ")</f>
        <v xml:space="preserve"> </v>
      </c>
      <c r="AT192" s="21" t="str">
        <f>IF(AND(B192="4x200", OR(AND(E192='club records'!$N$6, F192&lt;='club records'!$O$6), AND(E192='club records'!$N$7, F192&lt;='club records'!$O$7), AND(E192='club records'!$N$8, F192&lt;='club records'!$O$8), AND(E192='club records'!$N$9, F192&lt;='club records'!$O$9), AND(E192='club records'!$N$10, F192&lt;='club records'!$O$10))), "CR", " ")</f>
        <v xml:space="preserve"> </v>
      </c>
      <c r="AU192" s="21" t="str">
        <f>IF(AND(B192="4x300", OR(AND(E192='club records'!$N$11, F192&lt;='club records'!$O$11), AND(E192='club records'!$N$12, F192&lt;='club records'!$O$12))), "CR", " ")</f>
        <v xml:space="preserve"> </v>
      </c>
      <c r="AV192" s="21" t="str">
        <f>IF(AND(B192="4x400", OR(AND(E192='club records'!$N$13, F192&lt;='club records'!$O$13), AND(E192='club records'!$N$14, F192&lt;='club records'!$O$14), AND(E192='club records'!$N$15, F192&lt;='club records'!$O$15))), "CR", " ")</f>
        <v xml:space="preserve"> </v>
      </c>
      <c r="AW192" s="21" t="str">
        <f>IF(AND(B192="3x800", OR(AND(E192='club records'!$N$16, F192&lt;='club records'!$O$16), AND(E192='club records'!$N$17, F192&lt;='club records'!$O$17), AND(E192='club records'!$N$18, F192&lt;='club records'!$O$18), AND(E192='club records'!$N$19, F192&lt;='club records'!$O$19))), "CR", " ")</f>
        <v xml:space="preserve"> </v>
      </c>
      <c r="AX192" s="21" t="str">
        <f>IF(AND(B192="pentathlon", OR(AND(E192='club records'!$N$21, F192&gt;='club records'!$O$21), AND(E192='club records'!$N$22, F192&gt;='club records'!$O$22), AND(E192='club records'!$N$23, F192&gt;='club records'!$O$23), AND(E192='club records'!$N$24, F192&gt;='club records'!$O$24), AND(E192='club records'!$N$25, F192&gt;='club records'!$O$25))), "CR", " ")</f>
        <v xml:space="preserve"> </v>
      </c>
      <c r="AY192" s="21" t="str">
        <f>IF(AND(B192="heptathlon", OR(AND(E192='club records'!$N$26, F192&gt;='club records'!$O$26), AND(E192='club records'!$N$27, F192&gt;='club records'!$O$27), AND(E192='club records'!$N$28, F192&gt;='club records'!$O$28), )), "CR", " ")</f>
        <v xml:space="preserve"> </v>
      </c>
    </row>
    <row r="193" spans="1:51" ht="15">
      <c r="A193" s="13" t="s">
        <v>41</v>
      </c>
      <c r="B193" s="2">
        <v>1500</v>
      </c>
      <c r="C193" s="2" t="s">
        <v>86</v>
      </c>
      <c r="D193" s="2" t="s">
        <v>170</v>
      </c>
      <c r="E193" s="13" t="s">
        <v>41</v>
      </c>
      <c r="F193" s="14" t="s">
        <v>373</v>
      </c>
      <c r="G193" s="23" t="s">
        <v>374</v>
      </c>
      <c r="H193" s="2" t="s">
        <v>297</v>
      </c>
      <c r="I193" s="2" t="s">
        <v>367</v>
      </c>
      <c r="J193" s="20" t="s">
        <v>372</v>
      </c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1"/>
      <c r="AT193" s="21"/>
      <c r="AU193" s="21"/>
      <c r="AV193" s="21"/>
      <c r="AW193" s="21"/>
      <c r="AX193" s="21"/>
      <c r="AY193" s="21"/>
    </row>
    <row r="194" spans="1:51" ht="15">
      <c r="A194" s="13" t="s">
        <v>41</v>
      </c>
      <c r="B194" s="2">
        <v>1500</v>
      </c>
      <c r="C194" s="2" t="s">
        <v>74</v>
      </c>
      <c r="D194" s="2" t="s">
        <v>95</v>
      </c>
      <c r="E194" s="13" t="s">
        <v>41</v>
      </c>
      <c r="F194" s="14" t="s">
        <v>529</v>
      </c>
      <c r="G194" s="19">
        <v>43701</v>
      </c>
      <c r="H194" s="2" t="s">
        <v>297</v>
      </c>
      <c r="I194" s="2" t="s">
        <v>522</v>
      </c>
      <c r="J194" s="20" t="s">
        <v>372</v>
      </c>
      <c r="O194" s="2"/>
      <c r="P194" s="2"/>
      <c r="Q194" s="2"/>
      <c r="R194" s="2"/>
      <c r="S194" s="2"/>
      <c r="T194" s="2"/>
    </row>
    <row r="195" spans="1:51" ht="15">
      <c r="A195" s="13" t="s">
        <v>41</v>
      </c>
      <c r="B195" s="2">
        <v>1500</v>
      </c>
      <c r="C195" s="2" t="s">
        <v>103</v>
      </c>
      <c r="D195" s="2" t="s">
        <v>525</v>
      </c>
      <c r="E195" s="13" t="s">
        <v>41</v>
      </c>
      <c r="F195" s="15" t="s">
        <v>526</v>
      </c>
      <c r="G195" s="19">
        <v>43701</v>
      </c>
      <c r="H195" s="2" t="s">
        <v>297</v>
      </c>
      <c r="I195" s="2" t="s">
        <v>522</v>
      </c>
      <c r="J195" s="20" t="s">
        <v>372</v>
      </c>
      <c r="O195" s="2"/>
      <c r="P195" s="2"/>
      <c r="Q195" s="2"/>
      <c r="R195" s="2"/>
      <c r="S195" s="2"/>
      <c r="T195" s="2"/>
    </row>
    <row r="196" spans="1:51" ht="15">
      <c r="A196" s="13" t="s">
        <v>41</v>
      </c>
      <c r="B196" s="2" t="s">
        <v>349</v>
      </c>
      <c r="C196" s="2" t="s">
        <v>28</v>
      </c>
      <c r="D196" s="2" t="s">
        <v>31</v>
      </c>
      <c r="E196" s="13" t="s">
        <v>41</v>
      </c>
      <c r="F196" s="14" t="s">
        <v>356</v>
      </c>
      <c r="G196" s="19">
        <v>43609</v>
      </c>
      <c r="H196" s="23" t="s">
        <v>351</v>
      </c>
      <c r="I196" s="2" t="s">
        <v>352</v>
      </c>
      <c r="J196" s="20" t="str">
        <f>IF(OR(L196="CR", K196="CR", M196="CR", N196="CR", O196="CR", P196="CR", Q196="CR", R196="CR", S196="CR", T196="CR",U196="CR", V196="CR", W196="CR", X196="CR", Y196="CR", Z196="CR", AA196="CR", AB196="CR", AC196="CR", AD196="CR", AE196="CR", AF196="CR", AG196="CR", AH196="CR", AI196="CR", AJ196="CR", AK196="CR", AL196="CR", AM196="CR", AN196="CR", AO196="CR", AP196="CR", AQ196="CR", AR196="CR", AS196="CR", AT196="CR", AU196="CR", AV196="CR", AW196="CR", AX196="CR", AY196="CR"), "***CLUB RECORD***", "")</f>
        <v/>
      </c>
      <c r="K196" s="21" t="str">
        <f>IF(AND(B196=100, OR(AND(E196='club records'!$B$6, F196&lt;='club records'!$C$6), AND(E196='club records'!$B$7, F196&lt;='club records'!$C$7), AND(E196='club records'!$B$8, F196&lt;='club records'!$C$8), AND(E196='club records'!$B$9, F196&lt;='club records'!$C$9), AND(E196='club records'!$B$10, F196&lt;='club records'!$C$10))),"CR"," ")</f>
        <v xml:space="preserve"> </v>
      </c>
      <c r="L196" s="21" t="str">
        <f>IF(AND(B196=200, OR(AND(E196='club records'!$B$11, F196&lt;='club records'!$C$11), AND(E196='club records'!$B$12, F196&lt;='club records'!$C$12), AND(E196='club records'!$B$13, F196&lt;='club records'!$C$13), AND(E196='club records'!$B$14, F196&lt;='club records'!$C$14), AND(E196='club records'!$B$15, F196&lt;='club records'!$C$15))),"CR"," ")</f>
        <v xml:space="preserve"> </v>
      </c>
      <c r="M196" s="21" t="str">
        <f>IF(AND(B196=300, OR(AND(E196='club records'!$B$16, F196&lt;='club records'!$C$16), AND(E196='club records'!$B$17, F196&lt;='club records'!$C$17))),"CR"," ")</f>
        <v xml:space="preserve"> </v>
      </c>
      <c r="N196" s="21" t="str">
        <f>IF(AND(B196=400, OR(AND(E196='club records'!$B$19, F196&lt;='club records'!$C$19), AND(E196='club records'!$B$20, F196&lt;='club records'!$C$20), AND(E196='club records'!$B$21, F196&lt;='club records'!$C$21))),"CR"," ")</f>
        <v xml:space="preserve"> </v>
      </c>
      <c r="O196" s="21" t="str">
        <f>IF(AND(B196=800, OR(AND(E196='club records'!$B$22, F196&lt;='club records'!$C$22), AND(E196='club records'!$B$23, F196&lt;='club records'!$C$23), AND(E196='club records'!$B$24, F196&lt;='club records'!$C$24), AND(E196='club records'!$B$25, F196&lt;='club records'!$C$25), AND(E196='club records'!$B$26, F196&lt;='club records'!$C$26))),"CR"," ")</f>
        <v xml:space="preserve"> </v>
      </c>
      <c r="P196" s="21" t="str">
        <f>IF(AND(B196=1200, AND(E196='club records'!$B$28, F196&lt;='club records'!$C$28)),"CR"," ")</f>
        <v xml:space="preserve"> </v>
      </c>
      <c r="Q196" s="21" t="str">
        <f>IF(AND(B196=1500, OR(AND(E196='club records'!$B$29, F196&lt;='club records'!$C$29), AND(E196='club records'!$B$30, F196&lt;='club records'!$C$30), AND(E196='club records'!$B$31, F196&lt;='club records'!$C$31), AND(E196='club records'!$B$32, F196&lt;='club records'!$C$32), AND(E196='club records'!$B$33, F196&lt;='club records'!$C$33))),"CR"," ")</f>
        <v xml:space="preserve"> </v>
      </c>
      <c r="R196" s="21" t="str">
        <f>IF(AND(B196="1M", AND(E196='club records'!$B$37,F196&lt;='club records'!$C$37)),"CR"," ")</f>
        <v xml:space="preserve"> </v>
      </c>
      <c r="S196" s="21" t="str">
        <f>IF(AND(B196=3000, OR(AND(E196='club records'!$B$39, F196&lt;='club records'!$C$39), AND(E196='club records'!$B$40, F196&lt;='club records'!$C$40), AND(E196='club records'!$B$41, F196&lt;='club records'!$C$41))),"CR"," ")</f>
        <v xml:space="preserve"> </v>
      </c>
      <c r="T196" s="21" t="str">
        <f>IF(AND(B196=5000, OR(AND(E196='club records'!$B$42, F196&lt;='club records'!$C$42), AND(E196='club records'!$B$43, F196&lt;='club records'!$C$43))),"CR"," ")</f>
        <v xml:space="preserve"> </v>
      </c>
      <c r="U196" s="21" t="str">
        <f>IF(AND(B196=10000, OR(AND(E196='club records'!$B$44, F196&lt;='club records'!$C$44), AND(E196='club records'!$B$45, F196&lt;='club records'!$C$45))),"CR"," ")</f>
        <v xml:space="preserve"> </v>
      </c>
      <c r="V196" s="22" t="str">
        <f>IF(AND(B196="high jump", OR(AND(E196='club records'!$F$1, F196&gt;='club records'!$G$1), AND(E196='club records'!$F$2, F196&gt;='club records'!$G$2), AND(E196='club records'!$F$3, F196&gt;='club records'!$G$3),AND(E196='club records'!$F$4, F196&gt;='club records'!$G$4), AND(E196='club records'!$F$5, F196&gt;='club records'!$G$5))), "CR", " ")</f>
        <v xml:space="preserve"> </v>
      </c>
      <c r="W196" s="22" t="str">
        <f>IF(AND(B196="long jump", OR(AND(E196='club records'!$F$6, F196&gt;='club records'!$G$6), AND(E196='club records'!$F$7, F196&gt;='club records'!$G$7), AND(E196='club records'!$F$8, F196&gt;='club records'!$G$8), AND(E196='club records'!$F$9, F196&gt;='club records'!$G$9), AND(E196='club records'!$F$10, F196&gt;='club records'!$G$10))), "CR", " ")</f>
        <v xml:space="preserve"> </v>
      </c>
      <c r="X196" s="22" t="str">
        <f>IF(AND(B196="triple jump", OR(AND(E196='club records'!$F$11, F196&gt;='club records'!$G$11), AND(E196='club records'!$F$12, F196&gt;='club records'!$G$12), AND(E196='club records'!$F$13, F196&gt;='club records'!$G$13), AND(E196='club records'!$F$14, F196&gt;='club records'!$G$14), AND(E196='club records'!$F$15, F196&gt;='club records'!$G$15))), "CR", " ")</f>
        <v xml:space="preserve"> </v>
      </c>
      <c r="Y196" s="22" t="str">
        <f>IF(AND(B196="pole vault", OR(AND(E196='club records'!$F$16, F196&gt;='club records'!$G$16), AND(E196='club records'!$F$17, F196&gt;='club records'!$G$17), AND(E196='club records'!$F$18, F196&gt;='club records'!$G$18), AND(E196='club records'!$F$19, F196&gt;='club records'!$G$19), AND(E196='club records'!$F$20, F196&gt;='club records'!$G$20))), "CR", " ")</f>
        <v xml:space="preserve"> </v>
      </c>
      <c r="Z196" s="22" t="str">
        <f>IF(AND(B196="discus 0.75", AND(E196='club records'!$F$21, F196&gt;='club records'!$G$21)), "CR", " ")</f>
        <v xml:space="preserve"> </v>
      </c>
      <c r="AA196" s="22" t="str">
        <f>IF(AND(B196="discus 1", OR(AND(E196='club records'!$F$22, F196&gt;='club records'!$G$22), AND(E196='club records'!$F$23, F196&gt;='club records'!$G$23), AND(E196='club records'!$F$24, F196&gt;='club records'!$G$24), AND(E196='club records'!$F$25, F196&gt;='club records'!$G$25))), "CR", " ")</f>
        <v xml:space="preserve"> </v>
      </c>
      <c r="AB196" s="22" t="str">
        <f>IF(AND(B196="hammer 3", OR(AND(E196='club records'!$F$26, F196&gt;='club records'!$G$26), AND(E196='club records'!$F$27, F196&gt;='club records'!$G$27), AND(E196='club records'!$F$28, F196&gt;='club records'!$G$28))), "CR", " ")</f>
        <v xml:space="preserve"> </v>
      </c>
      <c r="AC196" s="22" t="str">
        <f>IF(AND(B196="hammer 4", OR(AND(E196='club records'!$F$29, F196&gt;='club records'!$G$29), AND(E196='club records'!$F$30, F196&gt;='club records'!$G$30))), "CR", " ")</f>
        <v xml:space="preserve"> </v>
      </c>
      <c r="AD196" s="22" t="str">
        <f>IF(AND(B196="javelin 400", AND(E196='club records'!$F$31, F196&gt;='club records'!$G$31)), "CR", " ")</f>
        <v xml:space="preserve"> </v>
      </c>
      <c r="AE196" s="22" t="str">
        <f>IF(AND(B196="javelin 500", OR(AND(E196='club records'!$F$32, F196&gt;='club records'!$G$32), AND(E196='club records'!$F$33, F196&gt;='club records'!$G$33))), "CR", " ")</f>
        <v xml:space="preserve"> </v>
      </c>
      <c r="AF196" s="22" t="str">
        <f>IF(AND(B196="javelin 600", OR(AND(E196='club records'!$F$34, F196&gt;='club records'!$G$34), AND(E196='club records'!$F$35, F196&gt;='club records'!$G$35))), "CR", " ")</f>
        <v xml:space="preserve"> </v>
      </c>
      <c r="AG196" s="22" t="str">
        <f>IF(AND(B196="shot 2.72", AND(E196='club records'!$F$36, F196&gt;='club records'!$G$36)), "CR", " ")</f>
        <v xml:space="preserve"> </v>
      </c>
      <c r="AH196" s="22" t="str">
        <f>IF(AND(B196="shot 3", OR(AND(E196='club records'!$F$37, F196&gt;='club records'!$G$37), AND(E196='club records'!$F$38, F196&gt;='club records'!$G$38))), "CR", " ")</f>
        <v xml:space="preserve"> </v>
      </c>
      <c r="AI196" s="22" t="str">
        <f>IF(AND(B196="shot 4", OR(AND(E196='club records'!$F$39, F196&gt;='club records'!$G$39), AND(E196='club records'!$F$40, F196&gt;='club records'!$G$40))), "CR", " ")</f>
        <v xml:space="preserve"> </v>
      </c>
      <c r="AJ196" s="22" t="str">
        <f>IF(AND(B196="70H", AND(E196='club records'!$J$6, F196&lt;='club records'!$K$6)), "CR", " ")</f>
        <v xml:space="preserve"> </v>
      </c>
      <c r="AK196" s="22" t="str">
        <f>IF(AND(B196="75H", AND(E196='club records'!$J$7, F196&lt;='club records'!$K$7)), "CR", " ")</f>
        <v xml:space="preserve"> </v>
      </c>
      <c r="AL196" s="22" t="str">
        <f>IF(AND(B196="80H", AND(E196='club records'!$J$8, F196&lt;='club records'!$K$8)), "CR", " ")</f>
        <v xml:space="preserve"> </v>
      </c>
      <c r="AM196" s="22" t="str">
        <f>IF(AND(B196="100H", OR(AND(E196='club records'!$J$9, F196&lt;='club records'!$K$9), AND(E196='club records'!$J$10, F196&lt;='club records'!$K$10))), "CR", " ")</f>
        <v xml:space="preserve"> </v>
      </c>
      <c r="AN196" s="22" t="str">
        <f>IF(AND(B196="300H", AND(E196='club records'!$J$11, F196&lt;='club records'!$K$11)), "CR", " ")</f>
        <v xml:space="preserve"> </v>
      </c>
      <c r="AO196" s="22" t="str">
        <f>IF(AND(B196="400H", OR(AND(E196='club records'!$J$12, F196&lt;='club records'!$K$12), AND(E196='club records'!$J$13, F196&lt;='club records'!$K$13), AND(E196='club records'!$J$14, F196&lt;='club records'!$K$14))), "CR", " ")</f>
        <v xml:space="preserve"> </v>
      </c>
      <c r="AP196" s="22" t="str">
        <f>IF(AND(B196="1500SC", OR(AND(E196='club records'!$J$15, F196&lt;='club records'!$K$15), AND(E196='club records'!$J$16, F196&lt;='club records'!$K$16))), "CR", " ")</f>
        <v xml:space="preserve"> </v>
      </c>
      <c r="AQ196" s="22" t="str">
        <f>IF(AND(B196="2000SC", OR(AND(E196='club records'!$J$18, F196&lt;='club records'!$K$18), AND(E196='club records'!$J$19, F196&lt;='club records'!$K$19))), "CR", " ")</f>
        <v xml:space="preserve"> </v>
      </c>
      <c r="AR196" s="22" t="str">
        <f>IF(AND(B196="3000SC", AND(E196='club records'!$J$21, F196&lt;='club records'!$K$21)), "CR", " ")</f>
        <v xml:space="preserve"> </v>
      </c>
      <c r="AS196" s="21" t="str">
        <f>IF(AND(B196="4x100", OR(AND(E196='club records'!$N$1, F196&lt;='club records'!$O$1), AND(E196='club records'!$N$2, F196&lt;='club records'!$O$2), AND(E196='club records'!$N$3, F196&lt;='club records'!$O$3), AND(E196='club records'!$N$4, F196&lt;='club records'!$O$4), AND(E196='club records'!$N$5, F196&lt;='club records'!$O$5))), "CR", " ")</f>
        <v xml:space="preserve"> </v>
      </c>
      <c r="AT196" s="21" t="str">
        <f>IF(AND(B196="4x200", OR(AND(E196='club records'!$N$6, F196&lt;='club records'!$O$6), AND(E196='club records'!$N$7, F196&lt;='club records'!$O$7), AND(E196='club records'!$N$8, F196&lt;='club records'!$O$8), AND(E196='club records'!$N$9, F196&lt;='club records'!$O$9), AND(E196='club records'!$N$10, F196&lt;='club records'!$O$10))), "CR", " ")</f>
        <v xml:space="preserve"> </v>
      </c>
      <c r="AU196" s="21" t="str">
        <f>IF(AND(B196="4x300", OR(AND(E196='club records'!$N$11, F196&lt;='club records'!$O$11), AND(E196='club records'!$N$12, F196&lt;='club records'!$O$12))), "CR", " ")</f>
        <v xml:space="preserve"> </v>
      </c>
      <c r="AV196" s="21" t="str">
        <f>IF(AND(B196="4x400", OR(AND(E196='club records'!$N$13, F196&lt;='club records'!$O$13), AND(E196='club records'!$N$14, F196&lt;='club records'!$O$14), AND(E196='club records'!$N$15, F196&lt;='club records'!$O$15))), "CR", " ")</f>
        <v xml:space="preserve"> </v>
      </c>
      <c r="AW196" s="21" t="str">
        <f>IF(AND(B196="3x800", OR(AND(E196='club records'!$N$16, F196&lt;='club records'!$O$16), AND(E196='club records'!$N$17, F196&lt;='club records'!$O$17), AND(E196='club records'!$N$18, F196&lt;='club records'!$O$18), AND(E196='club records'!$N$19, F196&lt;='club records'!$O$19))), "CR", " ")</f>
        <v xml:space="preserve"> </v>
      </c>
      <c r="AX196" s="21" t="str">
        <f>IF(AND(B196="pentathlon", OR(AND(E196='club records'!$N$21, F196&gt;='club records'!$O$21), AND(E196='club records'!$N$22, F196&gt;='club records'!$O$22), AND(E196='club records'!$N$23, F196&gt;='club records'!$O$23), AND(E196='club records'!$N$24, F196&gt;='club records'!$O$24), AND(E196='club records'!$N$25, F196&gt;='club records'!$O$25))), "CR", " ")</f>
        <v xml:space="preserve"> </v>
      </c>
      <c r="AY196" s="21" t="str">
        <f>IF(AND(B196="heptathlon", OR(AND(E196='club records'!$N$26, F196&gt;='club records'!$O$26), AND(E196='club records'!$N$27, F196&gt;='club records'!$O$27), AND(E196='club records'!$N$28, F196&gt;='club records'!$O$28), )), "CR", " ")</f>
        <v xml:space="preserve"> </v>
      </c>
    </row>
    <row r="197" spans="1:51" ht="27" customHeight="1">
      <c r="A197" s="13" t="s">
        <v>41</v>
      </c>
      <c r="B197" s="2" t="s">
        <v>206</v>
      </c>
      <c r="C197" s="34" t="s">
        <v>533</v>
      </c>
      <c r="D197" s="34"/>
      <c r="E197" s="13" t="s">
        <v>41</v>
      </c>
      <c r="F197" s="14">
        <v>51.69</v>
      </c>
      <c r="G197" s="19">
        <v>43715</v>
      </c>
      <c r="H197" s="2" t="s">
        <v>512</v>
      </c>
      <c r="I197" s="2" t="s">
        <v>513</v>
      </c>
      <c r="J197" s="20" t="str">
        <f>IF(OR(L197="CR", K197="CR", M197="CR", N197="CR", O197="CR", P197="CR", Q197="CR", R197="CR", S197="CR", T197="CR",U197="CR", V197="CR", W197="CR", X197="CR", Y197="CR", Z197="CR", AA197="CR", AB197="CR", AC197="CR", AD197="CR", AE197="CR", AF197="CR", AG197="CR", AH197="CR", AI197="CR", AJ197="CR", AK197="CR", AL197="CR", AM197="CR", AN197="CR", AO197="CR", AP197="CR", AQ197="CR", AR197="CR", AS197="CR", AT197="CR", AU197="CR", AV197="CR", AW197="CR", AX197="CR", AY197="CR"), "***CLUB RECORD***", "")</f>
        <v/>
      </c>
      <c r="K197" s="21" t="str">
        <f>IF(AND(B197=100, OR(AND(E197='club records'!$B$6, F197&lt;='club records'!$C$6), AND(E197='club records'!$B$7, F197&lt;='club records'!$C$7), AND(E197='club records'!$B$8, F197&lt;='club records'!$C$8), AND(E197='club records'!$B$9, F197&lt;='club records'!$C$9), AND(E197='club records'!$B$10, F197&lt;='club records'!$C$10))),"CR"," ")</f>
        <v xml:space="preserve"> </v>
      </c>
      <c r="L197" s="21" t="str">
        <f>IF(AND(B197=200, OR(AND(E197='club records'!$B$11, F197&lt;='club records'!$C$11), AND(E197='club records'!$B$12, F197&lt;='club records'!$C$12), AND(E197='club records'!$B$13, F197&lt;='club records'!$C$13), AND(E197='club records'!$B$14, F197&lt;='club records'!$C$14), AND(E197='club records'!$B$15, F197&lt;='club records'!$C$15))),"CR"," ")</f>
        <v xml:space="preserve"> </v>
      </c>
      <c r="M197" s="21" t="str">
        <f>IF(AND(B197=300, OR(AND(E197='club records'!$B$16, F197&lt;='club records'!$C$16), AND(E197='club records'!$B$17, F197&lt;='club records'!$C$17))),"CR"," ")</f>
        <v xml:space="preserve"> </v>
      </c>
      <c r="N197" s="21" t="str">
        <f>IF(AND(B197=400, OR(AND(E197='club records'!$B$19, F197&lt;='club records'!$C$19), AND(E197='club records'!$B$20, F197&lt;='club records'!$C$20), AND(E197='club records'!$B$21, F197&lt;='club records'!$C$21))),"CR"," ")</f>
        <v xml:space="preserve"> </v>
      </c>
      <c r="O197" s="21" t="str">
        <f>IF(AND(B197=800, OR(AND(E197='club records'!$B$22, F197&lt;='club records'!$C$22), AND(E197='club records'!$B$23, F197&lt;='club records'!$C$23), AND(E197='club records'!$B$24, F197&lt;='club records'!$C$24), AND(E197='club records'!$B$25, F197&lt;='club records'!$C$25), AND(E197='club records'!$B$26, F197&lt;='club records'!$C$26))),"CR"," ")</f>
        <v xml:space="preserve"> </v>
      </c>
      <c r="P197" s="21" t="str">
        <f>IF(AND(B197=1200, AND(E197='club records'!$B$28, F197&lt;='club records'!$C$28)),"CR"," ")</f>
        <v xml:space="preserve"> </v>
      </c>
      <c r="Q197" s="21" t="str">
        <f>IF(AND(B197=1500, OR(AND(E197='club records'!$B$29, F197&lt;='club records'!$C$29), AND(E197='club records'!$B$30, F197&lt;='club records'!$C$30), AND(E197='club records'!$B$31, F197&lt;='club records'!$C$31), AND(E197='club records'!$B$32, F197&lt;='club records'!$C$32), AND(E197='club records'!$B$33, F197&lt;='club records'!$C$33))),"CR"," ")</f>
        <v xml:space="preserve"> </v>
      </c>
      <c r="R197" s="21" t="str">
        <f>IF(AND(B197="1M", AND(E197='club records'!$B$37,F197&lt;='club records'!$C$37)),"CR"," ")</f>
        <v xml:space="preserve"> </v>
      </c>
      <c r="S197" s="21" t="str">
        <f>IF(AND(B197=3000, OR(AND(E197='club records'!$B$39, F197&lt;='club records'!$C$39), AND(E197='club records'!$B$40, F197&lt;='club records'!$C$40), AND(E197='club records'!$B$41, F197&lt;='club records'!$C$41))),"CR"," ")</f>
        <v xml:space="preserve"> </v>
      </c>
      <c r="T197" s="21" t="str">
        <f>IF(AND(B197=5000, OR(AND(E197='club records'!$B$42, F197&lt;='club records'!$C$42), AND(E197='club records'!$B$43, F197&lt;='club records'!$C$43))),"CR"," ")</f>
        <v xml:space="preserve"> </v>
      </c>
      <c r="U197" s="21" t="str">
        <f>IF(AND(B197=10000, OR(AND(E197='club records'!$B$44, F197&lt;='club records'!$C$44), AND(E197='club records'!$B$45, F197&lt;='club records'!$C$45))),"CR"," ")</f>
        <v xml:space="preserve"> </v>
      </c>
      <c r="V197" s="22" t="str">
        <f>IF(AND(B197="high jump", OR(AND(E197='club records'!$F$1, F197&gt;='club records'!$G$1), AND(E197='club records'!$F$2, F197&gt;='club records'!$G$2), AND(E197='club records'!$F$3, F197&gt;='club records'!$G$3),AND(E197='club records'!$F$4, F197&gt;='club records'!$G$4), AND(E197='club records'!$F$5, F197&gt;='club records'!$G$5))), "CR", " ")</f>
        <v xml:space="preserve"> </v>
      </c>
      <c r="W197" s="22" t="str">
        <f>IF(AND(B197="long jump", OR(AND(E197='club records'!$F$6, F197&gt;='club records'!$G$6), AND(E197='club records'!$F$7, F197&gt;='club records'!$G$7), AND(E197='club records'!$F$8, F197&gt;='club records'!$G$8), AND(E197='club records'!$F$9, F197&gt;='club records'!$G$9), AND(E197='club records'!$F$10, F197&gt;='club records'!$G$10))), "CR", " ")</f>
        <v xml:space="preserve"> </v>
      </c>
      <c r="X197" s="22" t="str">
        <f>IF(AND(B197="triple jump", OR(AND(E197='club records'!$F$11, F197&gt;='club records'!$G$11), AND(E197='club records'!$F$12, F197&gt;='club records'!$G$12), AND(E197='club records'!$F$13, F197&gt;='club records'!$G$13), AND(E197='club records'!$F$14, F197&gt;='club records'!$G$14), AND(E197='club records'!$F$15, F197&gt;='club records'!$G$15))), "CR", " ")</f>
        <v xml:space="preserve"> </v>
      </c>
      <c r="Y197" s="22" t="str">
        <f>IF(AND(B197="pole vault", OR(AND(E197='club records'!$F$16, F197&gt;='club records'!$G$16), AND(E197='club records'!$F$17, F197&gt;='club records'!$G$17), AND(E197='club records'!$F$18, F197&gt;='club records'!$G$18), AND(E197='club records'!$F$19, F197&gt;='club records'!$G$19), AND(E197='club records'!$F$20, F197&gt;='club records'!$G$20))), "CR", " ")</f>
        <v xml:space="preserve"> </v>
      </c>
      <c r="Z197" s="22" t="str">
        <f>IF(AND(B197="discus 0.75", AND(E197='club records'!$F$21, F197&gt;='club records'!$G$21)), "CR", " ")</f>
        <v xml:space="preserve"> </v>
      </c>
      <c r="AA197" s="22" t="str">
        <f>IF(AND(B197="discus 1", OR(AND(E197='club records'!$F$22, F197&gt;='club records'!$G$22), AND(E197='club records'!$F$23, F197&gt;='club records'!$G$23), AND(E197='club records'!$F$24, F197&gt;='club records'!$G$24), AND(E197='club records'!$F$25, F197&gt;='club records'!$G$25))), "CR", " ")</f>
        <v xml:space="preserve"> </v>
      </c>
      <c r="AB197" s="22" t="str">
        <f>IF(AND(B197="hammer 3", OR(AND(E197='club records'!$F$26, F197&gt;='club records'!$G$26), AND(E197='club records'!$F$27, F197&gt;='club records'!$G$27), AND(E197='club records'!$F$28, F197&gt;='club records'!$G$28))), "CR", " ")</f>
        <v xml:space="preserve"> </v>
      </c>
      <c r="AC197" s="22" t="str">
        <f>IF(AND(B197="hammer 4", OR(AND(E197='club records'!$F$29, F197&gt;='club records'!$G$29), AND(E197='club records'!$F$30, F197&gt;='club records'!$G$30))), "CR", " ")</f>
        <v xml:space="preserve"> </v>
      </c>
      <c r="AD197" s="22" t="str">
        <f>IF(AND(B197="javelin 400", AND(E197='club records'!$F$31, F197&gt;='club records'!$G$31)), "CR", " ")</f>
        <v xml:space="preserve"> </v>
      </c>
      <c r="AE197" s="22" t="str">
        <f>IF(AND(B197="javelin 500", OR(AND(E197='club records'!$F$32, F197&gt;='club records'!$G$32), AND(E197='club records'!$F$33, F197&gt;='club records'!$G$33))), "CR", " ")</f>
        <v xml:space="preserve"> </v>
      </c>
      <c r="AF197" s="22" t="str">
        <f>IF(AND(B197="javelin 600", OR(AND(E197='club records'!$F$34, F197&gt;='club records'!$G$34), AND(E197='club records'!$F$35, F197&gt;='club records'!$G$35))), "CR", " ")</f>
        <v xml:space="preserve"> </v>
      </c>
      <c r="AG197" s="22" t="str">
        <f>IF(AND(B197="shot 2.72", AND(E197='club records'!$F$36, F197&gt;='club records'!$G$36)), "CR", " ")</f>
        <v xml:space="preserve"> </v>
      </c>
      <c r="AH197" s="22" t="str">
        <f>IF(AND(B197="shot 3", OR(AND(E197='club records'!$F$37, F197&gt;='club records'!$G$37), AND(E197='club records'!$F$38, F197&gt;='club records'!$G$38))), "CR", " ")</f>
        <v xml:space="preserve"> </v>
      </c>
      <c r="AI197" s="22" t="str">
        <f>IF(AND(B197="shot 4", OR(AND(E197='club records'!$F$39, F197&gt;='club records'!$G$39), AND(E197='club records'!$F$40, F197&gt;='club records'!$G$40))), "CR", " ")</f>
        <v xml:space="preserve"> </v>
      </c>
      <c r="AJ197" s="22" t="str">
        <f>IF(AND(B197="70H", AND(E197='club records'!$J$6, F197&lt;='club records'!$K$6)), "CR", " ")</f>
        <v xml:space="preserve"> </v>
      </c>
      <c r="AK197" s="22" t="str">
        <f>IF(AND(B197="75H", AND(E197='club records'!$J$7, F197&lt;='club records'!$K$7)), "CR", " ")</f>
        <v xml:space="preserve"> </v>
      </c>
      <c r="AL197" s="22" t="str">
        <f>IF(AND(B197="80H", AND(E197='club records'!$J$8, F197&lt;='club records'!$K$8)), "CR", " ")</f>
        <v xml:space="preserve"> </v>
      </c>
      <c r="AM197" s="22" t="str">
        <f>IF(AND(B197="100H", OR(AND(E197='club records'!$J$9, F197&lt;='club records'!$K$9), AND(E197='club records'!$J$10, F197&lt;='club records'!$K$10))), "CR", " ")</f>
        <v xml:space="preserve"> </v>
      </c>
      <c r="AN197" s="22" t="str">
        <f>IF(AND(B197="300H", AND(E197='club records'!$J$11, F197&lt;='club records'!$K$11)), "CR", " ")</f>
        <v xml:space="preserve"> </v>
      </c>
      <c r="AO197" s="22" t="str">
        <f>IF(AND(B197="400H", OR(AND(E197='club records'!$J$12, F197&lt;='club records'!$K$12), AND(E197='club records'!$J$13, F197&lt;='club records'!$K$13), AND(E197='club records'!$J$14, F197&lt;='club records'!$K$14))), "CR", " ")</f>
        <v xml:space="preserve"> </v>
      </c>
      <c r="AP197" s="22" t="str">
        <f>IF(AND(B197="1500SC", OR(AND(E197='club records'!$J$15, F197&lt;='club records'!$K$15), AND(E197='club records'!$J$16, F197&lt;='club records'!$K$16))), "CR", " ")</f>
        <v xml:space="preserve"> </v>
      </c>
      <c r="AQ197" s="22" t="str">
        <f>IF(AND(B197="2000SC", OR(AND(E197='club records'!$J$18, F197&lt;='club records'!$K$18), AND(E197='club records'!$J$19, F197&lt;='club records'!$K$19))), "CR", " ")</f>
        <v xml:space="preserve"> </v>
      </c>
      <c r="AR197" s="22" t="str">
        <f>IF(AND(B197="3000SC", AND(E197='club records'!$J$21, F197&lt;='club records'!$K$21)), "CR", " ")</f>
        <v xml:space="preserve"> </v>
      </c>
      <c r="AS197" s="21" t="str">
        <f>IF(AND(B197="4x100", OR(AND(E197='club records'!$N$1, F197&lt;='club records'!$O$1), AND(E197='club records'!$N$2, F197&lt;='club records'!$O$2), AND(E197='club records'!$N$3, F197&lt;='club records'!$O$3), AND(E197='club records'!$N$4, F197&lt;='club records'!$O$4), AND(E197='club records'!$N$5, F197&lt;='club records'!$O$5))), "CR", " ")</f>
        <v xml:space="preserve"> </v>
      </c>
      <c r="AT197" s="21" t="str">
        <f>IF(AND(B197="4x200", OR(AND(E197='club records'!$N$6, F197&lt;='club records'!$O$6), AND(E197='club records'!$N$7, F197&lt;='club records'!$O$7), AND(E197='club records'!$N$8, F197&lt;='club records'!$O$8), AND(E197='club records'!$N$9, F197&lt;='club records'!$O$9), AND(E197='club records'!$N$10, F197&lt;='club records'!$O$10))), "CR", " ")</f>
        <v xml:space="preserve"> </v>
      </c>
      <c r="AU197" s="21" t="str">
        <f>IF(AND(B197="4x300", OR(AND(E197='club records'!$N$11, F197&lt;='club records'!$O$11), AND(E197='club records'!$N$12, F197&lt;='club records'!$O$12))), "CR", " ")</f>
        <v xml:space="preserve"> </v>
      </c>
      <c r="AV197" s="21" t="str">
        <f>IF(AND(B197="4x400", OR(AND(E197='club records'!$N$13, F197&lt;='club records'!$O$13), AND(E197='club records'!$N$14, F197&lt;='club records'!$O$14), AND(E197='club records'!$N$15, F197&lt;='club records'!$O$15))), "CR", " ")</f>
        <v xml:space="preserve"> </v>
      </c>
      <c r="AW197" s="21" t="str">
        <f>IF(AND(B197="3x800", OR(AND(E197='club records'!$N$16, F197&lt;='club records'!$O$16), AND(E197='club records'!$N$17, F197&lt;='club records'!$O$17), AND(E197='club records'!$N$18, F197&lt;='club records'!$O$18), AND(E197='club records'!$N$19, F197&lt;='club records'!$O$19))), "CR", " ")</f>
        <v xml:space="preserve"> </v>
      </c>
      <c r="AX197" s="21" t="str">
        <f>IF(AND(B197="pentathlon", OR(AND(E197='club records'!$N$21, F197&gt;='club records'!$O$21), AND(E197='club records'!$N$22, F197&gt;='club records'!$O$22), AND(E197='club records'!$N$23, F197&gt;='club records'!$O$23), AND(E197='club records'!$N$24, F197&gt;='club records'!$O$24), AND(E197='club records'!$N$25, F197&gt;='club records'!$O$25))), "CR", " ")</f>
        <v xml:space="preserve"> </v>
      </c>
      <c r="AY197" s="21" t="str">
        <f>IF(AND(B197="heptathlon", OR(AND(E197='club records'!$N$26, F197&gt;='club records'!$O$26), AND(E197='club records'!$N$27, F197&gt;='club records'!$O$27), AND(E197='club records'!$N$28, F197&gt;='club records'!$O$28), )), "CR", " ")</f>
        <v xml:space="preserve"> </v>
      </c>
    </row>
    <row r="198" spans="1:51" ht="27.95" customHeight="1">
      <c r="A198" s="16" t="s">
        <v>41</v>
      </c>
      <c r="B198" s="12" t="s">
        <v>209</v>
      </c>
      <c r="C198" s="35" t="s">
        <v>532</v>
      </c>
      <c r="D198" s="35"/>
      <c r="E198" s="16" t="s">
        <v>41</v>
      </c>
      <c r="F198" s="17" t="s">
        <v>531</v>
      </c>
      <c r="G198" s="25">
        <v>43715</v>
      </c>
      <c r="H198" s="12" t="s">
        <v>512</v>
      </c>
      <c r="I198" s="12" t="s">
        <v>513</v>
      </c>
      <c r="J198" s="21" t="str">
        <f>IF(OR(L198="CR", K198="CR", M198="CR", N198="CR", O198="CR", P198="CR", Q198="CR", R198="CR", S198="CR", T198="CR",U198="CR", V198="CR", W198="CR", X198="CR", Y198="CR", Z198="CR", AA198="CR", AB198="CR", AC198="CR", AD198="CR", AE198="CR", AF198="CR", AG198="CR", AH198="CR", AI198="CR", AJ198="CR", AK198="CR", AL198="CR", AM198="CR", AN198="CR", AO198="CR", AP198="CR", AQ198="CR", AR198="CR", AS198="CR", AT198="CR", AU198="CR", AV198="CR", AW198="CR", AX198="CR", AY198="CR"), "***CLUB RECORD***", "")</f>
        <v>***CLUB RECORD***</v>
      </c>
      <c r="K198" s="21" t="str">
        <f>IF(AND(B198=100, OR(AND(E198='club records'!$B$6, F198&lt;='club records'!$C$6), AND(E198='club records'!$B$7, F198&lt;='club records'!$C$7), AND(E198='club records'!$B$8, F198&lt;='club records'!$C$8), AND(E198='club records'!$B$9, F198&lt;='club records'!$C$9), AND(E198='club records'!$B$10, F198&lt;='club records'!$C$10))),"CR"," ")</f>
        <v xml:space="preserve"> </v>
      </c>
      <c r="L198" s="21" t="str">
        <f>IF(AND(B198=200, OR(AND(E198='club records'!$B$11, F198&lt;='club records'!$C$11), AND(E198='club records'!$B$12, F198&lt;='club records'!$C$12), AND(E198='club records'!$B$13, F198&lt;='club records'!$C$13), AND(E198='club records'!$B$14, F198&lt;='club records'!$C$14), AND(E198='club records'!$B$15, F198&lt;='club records'!$C$15))),"CR"," ")</f>
        <v xml:space="preserve"> </v>
      </c>
      <c r="M198" s="21" t="str">
        <f>IF(AND(B198=300, OR(AND(E198='club records'!$B$16, F198&lt;='club records'!$C$16), AND(E198='club records'!$B$17, F198&lt;='club records'!$C$17))),"CR"," ")</f>
        <v xml:space="preserve"> </v>
      </c>
      <c r="N198" s="21" t="str">
        <f>IF(AND(B198=400, OR(AND(E198='club records'!$B$19, F198&lt;='club records'!$C$19), AND(E198='club records'!$B$20, F198&lt;='club records'!$C$20), AND(E198='club records'!$B$21, F198&lt;='club records'!$C$21))),"CR"," ")</f>
        <v xml:space="preserve"> </v>
      </c>
      <c r="O198" s="21" t="str">
        <f>IF(AND(B198=800, OR(AND(E198='club records'!$B$22, F198&lt;='club records'!$C$22), AND(E198='club records'!$B$23, F198&lt;='club records'!$C$23), AND(E198='club records'!$B$24, F198&lt;='club records'!$C$24), AND(E198='club records'!$B$25, F198&lt;='club records'!$C$25), AND(E198='club records'!$B$26, F198&lt;='club records'!$C$26))),"CR"," ")</f>
        <v xml:space="preserve"> </v>
      </c>
      <c r="P198" s="21" t="str">
        <f>IF(AND(B198=1200, AND(E198='club records'!$B$28, F198&lt;='club records'!$C$28)),"CR"," ")</f>
        <v xml:space="preserve"> </v>
      </c>
      <c r="Q198" s="21" t="str">
        <f>IF(AND(B198=1500, OR(AND(E198='club records'!$B$29, F198&lt;='club records'!$C$29), AND(E198='club records'!$B$30, F198&lt;='club records'!$C$30), AND(E198='club records'!$B$31, F198&lt;='club records'!$C$31), AND(E198='club records'!$B$32, F198&lt;='club records'!$C$32), AND(E198='club records'!$B$33, F198&lt;='club records'!$C$33))),"CR"," ")</f>
        <v xml:space="preserve"> </v>
      </c>
      <c r="R198" s="21" t="str">
        <f>IF(AND(B198="1M", AND(E198='club records'!$B$37,F198&lt;='club records'!$C$37)),"CR"," ")</f>
        <v xml:space="preserve"> </v>
      </c>
      <c r="S198" s="21" t="str">
        <f>IF(AND(B198=3000, OR(AND(E198='club records'!$B$39, F198&lt;='club records'!$C$39), AND(E198='club records'!$B$40, F198&lt;='club records'!$C$40), AND(E198='club records'!$B$41, F198&lt;='club records'!$C$41))),"CR"," ")</f>
        <v xml:space="preserve"> </v>
      </c>
      <c r="T198" s="21" t="str">
        <f>IF(AND(B198=5000, OR(AND(E198='club records'!$B$42, F198&lt;='club records'!$C$42), AND(E198='club records'!$B$43, F198&lt;='club records'!$C$43))),"CR"," ")</f>
        <v xml:space="preserve"> </v>
      </c>
      <c r="U198" s="21" t="str">
        <f>IF(AND(B198=10000, OR(AND(E198='club records'!$B$44, F198&lt;='club records'!$C$44), AND(E198='club records'!$B$45, F198&lt;='club records'!$C$45))),"CR"," ")</f>
        <v xml:space="preserve"> </v>
      </c>
      <c r="V198" s="22" t="str">
        <f>IF(AND(B198="high jump", OR(AND(E198='club records'!$F$1, F198&gt;='club records'!$G$1), AND(E198='club records'!$F$2, F198&gt;='club records'!$G$2), AND(E198='club records'!$F$3, F198&gt;='club records'!$G$3),AND(E198='club records'!$F$4, F198&gt;='club records'!$G$4), AND(E198='club records'!$F$5, F198&gt;='club records'!$G$5))), "CR", " ")</f>
        <v xml:space="preserve"> </v>
      </c>
      <c r="W198" s="22" t="str">
        <f>IF(AND(B198="long jump", OR(AND(E198='club records'!$F$6, F198&gt;='club records'!$G$6), AND(E198='club records'!$F$7, F198&gt;='club records'!$G$7), AND(E198='club records'!$F$8, F198&gt;='club records'!$G$8), AND(E198='club records'!$F$9, F198&gt;='club records'!$G$9), AND(E198='club records'!$F$10, F198&gt;='club records'!$G$10))), "CR", " ")</f>
        <v xml:space="preserve"> </v>
      </c>
      <c r="X198" s="22" t="str">
        <f>IF(AND(B198="triple jump", OR(AND(E198='club records'!$F$11, F198&gt;='club records'!$G$11), AND(E198='club records'!$F$12, F198&gt;='club records'!$G$12), AND(E198='club records'!$F$13, F198&gt;='club records'!$G$13), AND(E198='club records'!$F$14, F198&gt;='club records'!$G$14), AND(E198='club records'!$F$15, F198&gt;='club records'!$G$15))), "CR", " ")</f>
        <v xml:space="preserve"> </v>
      </c>
      <c r="Y198" s="22" t="str">
        <f>IF(AND(B198="pole vault", OR(AND(E198='club records'!$F$16, F198&gt;='club records'!$G$16), AND(E198='club records'!$F$17, F198&gt;='club records'!$G$17), AND(E198='club records'!$F$18, F198&gt;='club records'!$G$18), AND(E198='club records'!$F$19, F198&gt;='club records'!$G$19), AND(E198='club records'!$F$20, F198&gt;='club records'!$G$20))), "CR", " ")</f>
        <v xml:space="preserve"> </v>
      </c>
      <c r="Z198" s="22" t="str">
        <f>IF(AND(B198="discus 0.75", AND(E198='club records'!$F$21, F198&gt;='club records'!$G$21)), "CR", " ")</f>
        <v xml:space="preserve"> </v>
      </c>
      <c r="AA198" s="22" t="str">
        <f>IF(AND(B198="discus 1", OR(AND(E198='club records'!$F$22, F198&gt;='club records'!$G$22), AND(E198='club records'!$F$23, F198&gt;='club records'!$G$23), AND(E198='club records'!$F$24, F198&gt;='club records'!$G$24), AND(E198='club records'!$F$25, F198&gt;='club records'!$G$25))), "CR", " ")</f>
        <v xml:space="preserve"> </v>
      </c>
      <c r="AB198" s="22" t="str">
        <f>IF(AND(B198="hammer 3", OR(AND(E198='club records'!$F$26, F198&gt;='club records'!$G$26), AND(E198='club records'!$F$27, F198&gt;='club records'!$G$27), AND(E198='club records'!$F$28, F198&gt;='club records'!$G$28))), "CR", " ")</f>
        <v xml:space="preserve"> </v>
      </c>
      <c r="AC198" s="22" t="str">
        <f>IF(AND(B198="hammer 4", OR(AND(E198='club records'!$F$29, F198&gt;='club records'!$G$29), AND(E198='club records'!$F$30, F198&gt;='club records'!$G$30))), "CR", " ")</f>
        <v xml:space="preserve"> </v>
      </c>
      <c r="AD198" s="22" t="str">
        <f>IF(AND(B198="javelin 400", AND(E198='club records'!$F$31, F198&gt;='club records'!$G$31)), "CR", " ")</f>
        <v xml:space="preserve"> </v>
      </c>
      <c r="AE198" s="22" t="str">
        <f>IF(AND(B198="javelin 500", OR(AND(E198='club records'!$F$32, F198&gt;='club records'!$G$32), AND(E198='club records'!$F$33, F198&gt;='club records'!$G$33))), "CR", " ")</f>
        <v xml:space="preserve"> </v>
      </c>
      <c r="AF198" s="22" t="str">
        <f>IF(AND(B198="javelin 600", OR(AND(E198='club records'!$F$34, F198&gt;='club records'!$G$34), AND(E198='club records'!$F$35, F198&gt;='club records'!$G$35))), "CR", " ")</f>
        <v xml:space="preserve"> </v>
      </c>
      <c r="AG198" s="22" t="str">
        <f>IF(AND(B198="shot 2.72", AND(E198='club records'!$F$36, F198&gt;='club records'!$G$36)), "CR", " ")</f>
        <v xml:space="preserve"> </v>
      </c>
      <c r="AH198" s="22" t="str">
        <f>IF(AND(B198="shot 3", OR(AND(E198='club records'!$F$37, F198&gt;='club records'!$G$37), AND(E198='club records'!$F$38, F198&gt;='club records'!$G$38))), "CR", " ")</f>
        <v xml:space="preserve"> </v>
      </c>
      <c r="AI198" s="22" t="str">
        <f>IF(AND(B198="shot 4", OR(AND(E198='club records'!$F$39, F198&gt;='club records'!$G$39), AND(E198='club records'!$F$40, F198&gt;='club records'!$G$40))), "CR", " ")</f>
        <v xml:space="preserve"> </v>
      </c>
      <c r="AJ198" s="22" t="str">
        <f>IF(AND(B198="70H", AND(E198='club records'!$J$6, F198&lt;='club records'!$K$6)), "CR", " ")</f>
        <v xml:space="preserve"> </v>
      </c>
      <c r="AK198" s="22" t="str">
        <f>IF(AND(B198="75H", AND(E198='club records'!$J$7, F198&lt;='club records'!$K$7)), "CR", " ")</f>
        <v xml:space="preserve"> </v>
      </c>
      <c r="AL198" s="22" t="str">
        <f>IF(AND(B198="80H", AND(E198='club records'!$J$8, F198&lt;='club records'!$K$8)), "CR", " ")</f>
        <v xml:space="preserve"> </v>
      </c>
      <c r="AM198" s="22" t="str">
        <f>IF(AND(B198="100H", OR(AND(E198='club records'!$J$9, F198&lt;='club records'!$K$9), AND(E198='club records'!$J$10, F198&lt;='club records'!$K$10))), "CR", " ")</f>
        <v xml:space="preserve"> </v>
      </c>
      <c r="AN198" s="22" t="str">
        <f>IF(AND(B198="300H", AND(E198='club records'!$J$11, F198&lt;='club records'!$K$11)), "CR", " ")</f>
        <v xml:space="preserve"> </v>
      </c>
      <c r="AO198" s="22" t="str">
        <f>IF(AND(B198="400H", OR(AND(E198='club records'!$J$12, F198&lt;='club records'!$K$12), AND(E198='club records'!$J$13, F198&lt;='club records'!$K$13), AND(E198='club records'!$J$14, F198&lt;='club records'!$K$14))), "CR", " ")</f>
        <v xml:space="preserve"> </v>
      </c>
      <c r="AP198" s="22" t="str">
        <f>IF(AND(B198="1500SC", OR(AND(E198='club records'!$J$15, F198&lt;='club records'!$K$15), AND(E198='club records'!$J$16, F198&lt;='club records'!$K$16))), "CR", " ")</f>
        <v xml:space="preserve"> </v>
      </c>
      <c r="AQ198" s="22" t="str">
        <f>IF(AND(B198="2000SC", OR(AND(E198='club records'!$J$18, F198&lt;='club records'!$K$18), AND(E198='club records'!$J$19, F198&lt;='club records'!$K$19))), "CR", " ")</f>
        <v xml:space="preserve"> </v>
      </c>
      <c r="AR198" s="22" t="str">
        <f>IF(AND(B198="3000SC", AND(E198='club records'!$J$21, F198&lt;='club records'!$K$21)), "CR", " ")</f>
        <v xml:space="preserve"> </v>
      </c>
      <c r="AS198" s="21" t="str">
        <f>IF(AND(B198="4x100", OR(AND(E198='club records'!$N$1, F198&lt;='club records'!$O$1), AND(E198='club records'!$N$2, F198&lt;='club records'!$O$2), AND(E198='club records'!$N$3, F198&lt;='club records'!$O$3), AND(E198='club records'!$N$4, F198&lt;='club records'!$O$4), AND(E198='club records'!$N$5, F198&lt;='club records'!$O$5))), "CR", " ")</f>
        <v xml:space="preserve"> </v>
      </c>
      <c r="AT198" s="21" t="str">
        <f>IF(AND(B198="4x200", OR(AND(E198='club records'!$N$6, F198&lt;='club records'!$O$6), AND(E198='club records'!$N$7, F198&lt;='club records'!$O$7), AND(E198='club records'!$N$8, F198&lt;='club records'!$O$8), AND(E198='club records'!$N$9, F198&lt;='club records'!$O$9), AND(E198='club records'!$N$10, F198&lt;='club records'!$O$10))), "CR", " ")</f>
        <v xml:space="preserve"> </v>
      </c>
      <c r="AU198" s="21" t="str">
        <f>IF(AND(B198="4x300", OR(AND(E198='club records'!$N$11, F198&lt;='club records'!$O$11), AND(E198='club records'!$N$12, F198&lt;='club records'!$O$12))), "CR", " ")</f>
        <v>CR</v>
      </c>
      <c r="AV198" s="21" t="str">
        <f>IF(AND(B198="4x400", OR(AND(E198='club records'!$N$13, F198&lt;='club records'!$O$13), AND(E198='club records'!$N$14, F198&lt;='club records'!$O$14), AND(E198='club records'!$N$15, F198&lt;='club records'!$O$15))), "CR", " ")</f>
        <v xml:space="preserve"> </v>
      </c>
      <c r="AW198" s="21" t="str">
        <f>IF(AND(B198="3x800", OR(AND(E198='club records'!$N$16, F198&lt;='club records'!$O$16), AND(E198='club records'!$N$17, F198&lt;='club records'!$O$17), AND(E198='club records'!$N$18, F198&lt;='club records'!$O$18), AND(E198='club records'!$N$19, F198&lt;='club records'!$O$19))), "CR", " ")</f>
        <v xml:space="preserve"> </v>
      </c>
      <c r="AX198" s="21" t="str">
        <f>IF(AND(B198="pentathlon", OR(AND(E198='club records'!$N$21, F198&gt;='club records'!$O$21), AND(E198='club records'!$N$22, F198&gt;='club records'!$O$22), AND(E198='club records'!$N$23, F198&gt;='club records'!$O$23), AND(E198='club records'!$N$24, F198&gt;='club records'!$O$24), AND(E198='club records'!$N$25, F198&gt;='club records'!$O$25))), "CR", " ")</f>
        <v xml:space="preserve"> </v>
      </c>
      <c r="AY198" s="21" t="str">
        <f>IF(AND(B198="heptathlon", OR(AND(E198='club records'!$N$26, F198&gt;='club records'!$O$26), AND(E198='club records'!$N$27, F198&gt;='club records'!$O$27), AND(E198='club records'!$N$28, F198&gt;='club records'!$O$28), )), "CR", " ")</f>
        <v xml:space="preserve"> </v>
      </c>
    </row>
    <row r="199" spans="1:51" ht="15">
      <c r="A199" s="13" t="s">
        <v>41</v>
      </c>
      <c r="B199" s="2" t="s">
        <v>205</v>
      </c>
      <c r="C199" s="2" t="s">
        <v>86</v>
      </c>
      <c r="D199" s="2" t="s">
        <v>44</v>
      </c>
      <c r="E199" s="13" t="s">
        <v>41</v>
      </c>
      <c r="F199" s="14">
        <v>11.54</v>
      </c>
      <c r="G199" s="23">
        <v>43667</v>
      </c>
      <c r="H199" s="2" t="s">
        <v>297</v>
      </c>
      <c r="I199" s="2" t="s">
        <v>446</v>
      </c>
      <c r="J199" s="20" t="str">
        <f>IF(OR(L199="CR", K199="CR", M199="CR", N199="CR", O199="CR", P199="CR", Q199="CR", R199="CR", S199="CR", T199="CR",U199="CR", V199="CR", W199="CR", X199="CR", Y199="CR", Z199="CR", AA199="CR", AB199="CR", AC199="CR", AD199="CR", AE199="CR", AF199="CR", AG199="CR", AH199="CR", AI199="CR", AJ199="CR", AK199="CR", AL199="CR", AM199="CR", AN199="CR", AO199="CR", AP199="CR", AQ199="CR", AR199="CR", AS199="CR", AT199="CR", AU199="CR", AV199="CR", AW199="CR", AX199="CR", AY199="CR"), "***CLUB RECORD***", "")</f>
        <v/>
      </c>
      <c r="K199" s="21" t="str">
        <f>IF(AND(B199=100, OR(AND(E199='club records'!$B$6, F199&lt;='club records'!$C$6), AND(E199='club records'!$B$7, F199&lt;='club records'!$C$7), AND(E199='club records'!$B$8, F199&lt;='club records'!$C$8), AND(E199='club records'!$B$9, F199&lt;='club records'!$C$9), AND(E199='club records'!$B$10, F199&lt;='club records'!$C$10))),"CR"," ")</f>
        <v xml:space="preserve"> </v>
      </c>
      <c r="L199" s="21" t="str">
        <f>IF(AND(B199=200, OR(AND(E199='club records'!$B$11, F199&lt;='club records'!$C$11), AND(E199='club records'!$B$12, F199&lt;='club records'!$C$12), AND(E199='club records'!$B$13, F199&lt;='club records'!$C$13), AND(E199='club records'!$B$14, F199&lt;='club records'!$C$14), AND(E199='club records'!$B$15, F199&lt;='club records'!$C$15))),"CR"," ")</f>
        <v xml:space="preserve"> </v>
      </c>
      <c r="M199" s="21" t="str">
        <f>IF(AND(B199=300, OR(AND(E199='club records'!$B$16, F199&lt;='club records'!$C$16), AND(E199='club records'!$B$17, F199&lt;='club records'!$C$17))),"CR"," ")</f>
        <v xml:space="preserve"> </v>
      </c>
      <c r="N199" s="21" t="str">
        <f>IF(AND(B199=400, OR(AND(E199='club records'!$B$19, F199&lt;='club records'!$C$19), AND(E199='club records'!$B$20, F199&lt;='club records'!$C$20), AND(E199='club records'!$B$21, F199&lt;='club records'!$C$21))),"CR"," ")</f>
        <v xml:space="preserve"> </v>
      </c>
      <c r="O199" s="21" t="str">
        <f>IF(AND(B199=800, OR(AND(E199='club records'!$B$22, F199&lt;='club records'!$C$22), AND(E199='club records'!$B$23, F199&lt;='club records'!$C$23), AND(E199='club records'!$B$24, F199&lt;='club records'!$C$24), AND(E199='club records'!$B$25, F199&lt;='club records'!$C$25), AND(E199='club records'!$B$26, F199&lt;='club records'!$C$26))),"CR"," ")</f>
        <v xml:space="preserve"> </v>
      </c>
      <c r="P199" s="21" t="str">
        <f>IF(AND(B199=1200, AND(E199='club records'!$B$28, F199&lt;='club records'!$C$28)),"CR"," ")</f>
        <v xml:space="preserve"> </v>
      </c>
      <c r="Q199" s="21" t="str">
        <f>IF(AND(B199=1500, OR(AND(E199='club records'!$B$29, F199&lt;='club records'!$C$29), AND(E199='club records'!$B$30, F199&lt;='club records'!$C$30), AND(E199='club records'!$B$31, F199&lt;='club records'!$C$31), AND(E199='club records'!$B$32, F199&lt;='club records'!$C$32), AND(E199='club records'!$B$33, F199&lt;='club records'!$C$33))),"CR"," ")</f>
        <v xml:space="preserve"> </v>
      </c>
      <c r="R199" s="21" t="str">
        <f>IF(AND(B199="1M", AND(E199='club records'!$B$37,F199&lt;='club records'!$C$37)),"CR"," ")</f>
        <v xml:space="preserve"> </v>
      </c>
      <c r="S199" s="21" t="str">
        <f>IF(AND(B199=3000, OR(AND(E199='club records'!$B$39, F199&lt;='club records'!$C$39), AND(E199='club records'!$B$40, F199&lt;='club records'!$C$40), AND(E199='club records'!$B$41, F199&lt;='club records'!$C$41))),"CR"," ")</f>
        <v xml:space="preserve"> </v>
      </c>
      <c r="T199" s="21" t="str">
        <f>IF(AND(B199=5000, OR(AND(E199='club records'!$B$42, F199&lt;='club records'!$C$42), AND(E199='club records'!$B$43, F199&lt;='club records'!$C$43))),"CR"," ")</f>
        <v xml:space="preserve"> </v>
      </c>
      <c r="U199" s="21" t="str">
        <f>IF(AND(B199=10000, OR(AND(E199='club records'!$B$44, F199&lt;='club records'!$C$44), AND(E199='club records'!$B$45, F199&lt;='club records'!$C$45))),"CR"," ")</f>
        <v xml:space="preserve"> </v>
      </c>
      <c r="V199" s="22" t="str">
        <f>IF(AND(B199="high jump", OR(AND(E199='club records'!$F$1, F199&gt;='club records'!$G$1), AND(E199='club records'!$F$2, F199&gt;='club records'!$G$2), AND(E199='club records'!$F$3, F199&gt;='club records'!$G$3),AND(E199='club records'!$F$4, F199&gt;='club records'!$G$4), AND(E199='club records'!$F$5, F199&gt;='club records'!$G$5))), "CR", " ")</f>
        <v xml:space="preserve"> </v>
      </c>
      <c r="W199" s="22" t="str">
        <f>IF(AND(B199="long jump", OR(AND(E199='club records'!$F$6, F199&gt;='club records'!$G$6), AND(E199='club records'!$F$7, F199&gt;='club records'!$G$7), AND(E199='club records'!$F$8, F199&gt;='club records'!$G$8), AND(E199='club records'!$F$9, F199&gt;='club records'!$G$9), AND(E199='club records'!$F$10, F199&gt;='club records'!$G$10))), "CR", " ")</f>
        <v xml:space="preserve"> </v>
      </c>
      <c r="X199" s="22" t="str">
        <f>IF(AND(B199="triple jump", OR(AND(E199='club records'!$F$11, F199&gt;='club records'!$G$11), AND(E199='club records'!$F$12, F199&gt;='club records'!$G$12), AND(E199='club records'!$F$13, F199&gt;='club records'!$G$13), AND(E199='club records'!$F$14, F199&gt;='club records'!$G$14), AND(E199='club records'!$F$15, F199&gt;='club records'!$G$15))), "CR", " ")</f>
        <v xml:space="preserve"> </v>
      </c>
      <c r="Y199" s="22" t="str">
        <f>IF(AND(B199="pole vault", OR(AND(E199='club records'!$F$16, F199&gt;='club records'!$G$16), AND(E199='club records'!$F$17, F199&gt;='club records'!$G$17), AND(E199='club records'!$F$18, F199&gt;='club records'!$G$18), AND(E199='club records'!$F$19, F199&gt;='club records'!$G$19), AND(E199='club records'!$F$20, F199&gt;='club records'!$G$20))), "CR", " ")</f>
        <v xml:space="preserve"> </v>
      </c>
      <c r="Z199" s="22" t="str">
        <f>IF(AND(B199="discus 0.75", AND(E199='club records'!$F$21, F199&gt;='club records'!$G$21)), "CR", " ")</f>
        <v xml:space="preserve"> </v>
      </c>
      <c r="AA199" s="22" t="str">
        <f>IF(AND(B199="discus 1", OR(AND(E199='club records'!$F$22, F199&gt;='club records'!$G$22), AND(E199='club records'!$F$23, F199&gt;='club records'!$G$23), AND(E199='club records'!$F$24, F199&gt;='club records'!$G$24), AND(E199='club records'!$F$25, F199&gt;='club records'!$G$25))), "CR", " ")</f>
        <v xml:space="preserve"> </v>
      </c>
      <c r="AB199" s="22" t="str">
        <f>IF(AND(B199="hammer 3", OR(AND(E199='club records'!$F$26, F199&gt;='club records'!$G$26), AND(E199='club records'!$F$27, F199&gt;='club records'!$G$27), AND(E199='club records'!$F$28, F199&gt;='club records'!$G$28))), "CR", " ")</f>
        <v xml:space="preserve"> </v>
      </c>
      <c r="AC199" s="22" t="str">
        <f>IF(AND(B199="hammer 4", OR(AND(E199='club records'!$F$29, F199&gt;='club records'!$G$29), AND(E199='club records'!$F$30, F199&gt;='club records'!$G$30))), "CR", " ")</f>
        <v xml:space="preserve"> </v>
      </c>
      <c r="AD199" s="22" t="str">
        <f>IF(AND(B199="javelin 400", AND(E199='club records'!$F$31, F199&gt;='club records'!$G$31)), "CR", " ")</f>
        <v xml:space="preserve"> </v>
      </c>
      <c r="AE199" s="22" t="str">
        <f>IF(AND(B199="javelin 500", OR(AND(E199='club records'!$F$32, F199&gt;='club records'!$G$32), AND(E199='club records'!$F$33, F199&gt;='club records'!$G$33))), "CR", " ")</f>
        <v xml:space="preserve"> </v>
      </c>
      <c r="AF199" s="22" t="str">
        <f>IF(AND(B199="javelin 600", OR(AND(E199='club records'!$F$34, F199&gt;='club records'!$G$34), AND(E199='club records'!$F$35, F199&gt;='club records'!$G$35))), "CR", " ")</f>
        <v xml:space="preserve"> </v>
      </c>
      <c r="AG199" s="22" t="str">
        <f>IF(AND(B199="shot 2.72", AND(E199='club records'!$F$36, F199&gt;='club records'!$G$36)), "CR", " ")</f>
        <v xml:space="preserve"> </v>
      </c>
      <c r="AH199" s="22" t="str">
        <f>IF(AND(B199="shot 3", OR(AND(E199='club records'!$F$37, F199&gt;='club records'!$G$37), AND(E199='club records'!$F$38, F199&gt;='club records'!$G$38))), "CR", " ")</f>
        <v xml:space="preserve"> </v>
      </c>
      <c r="AI199" s="22" t="str">
        <f>IF(AND(B199="shot 4", OR(AND(E199='club records'!$F$39, F199&gt;='club records'!$G$39), AND(E199='club records'!$F$40, F199&gt;='club records'!$G$40))), "CR", " ")</f>
        <v xml:space="preserve"> </v>
      </c>
      <c r="AJ199" s="22" t="str">
        <f>IF(AND(B199="70H", AND(E199='club records'!$J$6, F199&lt;='club records'!$K$6)), "CR", " ")</f>
        <v xml:space="preserve"> </v>
      </c>
      <c r="AK199" s="22" t="str">
        <f>IF(AND(B199="75H", AND(E199='club records'!$J$7, F199&lt;='club records'!$K$7)), "CR", " ")</f>
        <v xml:space="preserve"> </v>
      </c>
      <c r="AL199" s="22" t="str">
        <f>IF(AND(B199="80H", AND(E199='club records'!$J$8, F199&lt;='club records'!$K$8)), "CR", " ")</f>
        <v xml:space="preserve"> </v>
      </c>
      <c r="AM199" s="22" t="str">
        <f>IF(AND(B199="100H", OR(AND(E199='club records'!$J$9, F199&lt;='club records'!$K$9), AND(E199='club records'!$J$10, F199&lt;='club records'!$K$10))), "CR", " ")</f>
        <v xml:space="preserve"> </v>
      </c>
      <c r="AN199" s="22" t="str">
        <f>IF(AND(B199="300H", AND(E199='club records'!$J$11, F199&lt;='club records'!$K$11)), "CR", " ")</f>
        <v xml:space="preserve"> </v>
      </c>
      <c r="AO199" s="22" t="str">
        <f>IF(AND(B199="400H", OR(AND(E199='club records'!$J$12, F199&lt;='club records'!$K$12), AND(E199='club records'!$J$13, F199&lt;='club records'!$K$13), AND(E199='club records'!$J$14, F199&lt;='club records'!$K$14))), "CR", " ")</f>
        <v xml:space="preserve"> </v>
      </c>
      <c r="AP199" s="22" t="str">
        <f>IF(AND(B199="1500SC", OR(AND(E199='club records'!$J$15, F199&lt;='club records'!$K$15), AND(E199='club records'!$J$16, F199&lt;='club records'!$K$16))), "CR", " ")</f>
        <v xml:space="preserve"> </v>
      </c>
      <c r="AQ199" s="22" t="str">
        <f>IF(AND(B199="2000SC", OR(AND(E199='club records'!$J$18, F199&lt;='club records'!$K$18), AND(E199='club records'!$J$19, F199&lt;='club records'!$K$19))), "CR", " ")</f>
        <v xml:space="preserve"> </v>
      </c>
      <c r="AR199" s="22" t="str">
        <f>IF(AND(B199="3000SC", AND(E199='club records'!$J$21, F199&lt;='club records'!$K$21)), "CR", " ")</f>
        <v xml:space="preserve"> </v>
      </c>
      <c r="AS199" s="21" t="str">
        <f>IF(AND(B199="4x100", OR(AND(E199='club records'!$N$1, F199&lt;='club records'!$O$1), AND(E199='club records'!$N$2, F199&lt;='club records'!$O$2), AND(E199='club records'!$N$3, F199&lt;='club records'!$O$3), AND(E199='club records'!$N$4, F199&lt;='club records'!$O$4), AND(E199='club records'!$N$5, F199&lt;='club records'!$O$5))), "CR", " ")</f>
        <v xml:space="preserve"> </v>
      </c>
      <c r="AT199" s="21" t="str">
        <f>IF(AND(B199="4x200", OR(AND(E199='club records'!$N$6, F199&lt;='club records'!$O$6), AND(E199='club records'!$N$7, F199&lt;='club records'!$O$7), AND(E199='club records'!$N$8, F199&lt;='club records'!$O$8), AND(E199='club records'!$N$9, F199&lt;='club records'!$O$9), AND(E199='club records'!$N$10, F199&lt;='club records'!$O$10))), "CR", " ")</f>
        <v xml:space="preserve"> </v>
      </c>
      <c r="AU199" s="21" t="str">
        <f>IF(AND(B199="4x300", OR(AND(E199='club records'!$N$11, F199&lt;='club records'!$O$11), AND(E199='club records'!$N$12, F199&lt;='club records'!$O$12))), "CR", " ")</f>
        <v xml:space="preserve"> </v>
      </c>
      <c r="AV199" s="21" t="str">
        <f>IF(AND(B199="4x400", OR(AND(E199='club records'!$N$13, F199&lt;='club records'!$O$13), AND(E199='club records'!$N$14, F199&lt;='club records'!$O$14), AND(E199='club records'!$N$15, F199&lt;='club records'!$O$15))), "CR", " ")</f>
        <v xml:space="preserve"> </v>
      </c>
      <c r="AW199" s="21" t="str">
        <f>IF(AND(B199="3x800", OR(AND(E199='club records'!$N$16, F199&lt;='club records'!$O$16), AND(E199='club records'!$N$17, F199&lt;='club records'!$O$17), AND(E199='club records'!$N$18, F199&lt;='club records'!$O$18), AND(E199='club records'!$N$19, F199&lt;='club records'!$O$19))), "CR", " ")</f>
        <v xml:space="preserve"> </v>
      </c>
      <c r="AX199" s="21" t="str">
        <f>IF(AND(B199="pentathlon", OR(AND(E199='club records'!$N$21, F199&gt;='club records'!$O$21), AND(E199='club records'!$N$22, F199&gt;='club records'!$O$22), AND(E199='club records'!$N$23, F199&gt;='club records'!$O$23), AND(E199='club records'!$N$24, F199&gt;='club records'!$O$24), AND(E199='club records'!$N$25, F199&gt;='club records'!$O$25))), "CR", " ")</f>
        <v xml:space="preserve"> </v>
      </c>
      <c r="AY199" s="21" t="str">
        <f>IF(AND(B199="heptathlon", OR(AND(E199='club records'!$N$26, F199&gt;='club records'!$O$26), AND(E199='club records'!$N$27, F199&gt;='club records'!$O$27), AND(E199='club records'!$N$28, F199&gt;='club records'!$O$28), )), "CR", " ")</f>
        <v xml:space="preserve"> </v>
      </c>
    </row>
    <row r="200" spans="1:51" ht="15">
      <c r="A200" s="13" t="s">
        <v>41</v>
      </c>
      <c r="B200" s="2" t="s">
        <v>205</v>
      </c>
      <c r="C200" s="2" t="s">
        <v>59</v>
      </c>
      <c r="D200" s="2" t="s">
        <v>60</v>
      </c>
      <c r="E200" s="13" t="s">
        <v>41</v>
      </c>
      <c r="F200" s="14">
        <v>11.71</v>
      </c>
      <c r="G200" s="19">
        <v>43596</v>
      </c>
      <c r="H200" s="2" t="s">
        <v>297</v>
      </c>
      <c r="I200" s="2" t="s">
        <v>318</v>
      </c>
      <c r="J200" s="20" t="str">
        <f>IF(OR(L200="CR", K200="CR", M200="CR", N200="CR", O200="CR", P200="CR", Q200="CR", R200="CR", S200="CR", T200="CR",U200="CR", V200="CR", W200="CR", X200="CR", Y200="CR", Z200="CR", AA200="CR", AB200="CR", AC200="CR", AD200="CR", AE200="CR", AF200="CR", AG200="CR", AH200="CR", AI200="CR", AJ200="CR", AK200="CR", AL200="CR", AM200="CR", AN200="CR", AO200="CR", AP200="CR", AQ200="CR", AR200="CR", AS200="CR", AT200="CR", AU200="CR", AV200="CR", AW200="CR", AX200="CR", AY200="CR"), "***CLUB RECORD***", "")</f>
        <v/>
      </c>
      <c r="K200" s="21" t="str">
        <f>IF(AND(B200=100, OR(AND(E200='club records'!$B$6, F200&lt;='club records'!$C$6), AND(E200='club records'!$B$7, F200&lt;='club records'!$C$7), AND(E200='club records'!$B$8, F200&lt;='club records'!$C$8), AND(E200='club records'!$B$9, F200&lt;='club records'!$C$9), AND(E200='club records'!$B$10, F200&lt;='club records'!$C$10))),"CR"," ")</f>
        <v xml:space="preserve"> </v>
      </c>
      <c r="L200" s="21" t="str">
        <f>IF(AND(B200=200, OR(AND(E200='club records'!$B$11, F200&lt;='club records'!$C$11), AND(E200='club records'!$B$12, F200&lt;='club records'!$C$12), AND(E200='club records'!$B$13, F200&lt;='club records'!$C$13), AND(E200='club records'!$B$14, F200&lt;='club records'!$C$14), AND(E200='club records'!$B$15, F200&lt;='club records'!$C$15))),"CR"," ")</f>
        <v xml:space="preserve"> </v>
      </c>
      <c r="M200" s="21" t="str">
        <f>IF(AND(B200=300, OR(AND(E200='club records'!$B$16, F200&lt;='club records'!$C$16), AND(E200='club records'!$B$17, F200&lt;='club records'!$C$17))),"CR"," ")</f>
        <v xml:space="preserve"> </v>
      </c>
      <c r="N200" s="21" t="str">
        <f>IF(AND(B200=400, OR(AND(E200='club records'!$B$19, F200&lt;='club records'!$C$19), AND(E200='club records'!$B$20, F200&lt;='club records'!$C$20), AND(E200='club records'!$B$21, F200&lt;='club records'!$C$21))),"CR"," ")</f>
        <v xml:space="preserve"> </v>
      </c>
      <c r="O200" s="21" t="str">
        <f>IF(AND(B200=800, OR(AND(E200='club records'!$B$22, F200&lt;='club records'!$C$22), AND(E200='club records'!$B$23, F200&lt;='club records'!$C$23), AND(E200='club records'!$B$24, F200&lt;='club records'!$C$24), AND(E200='club records'!$B$25, F200&lt;='club records'!$C$25), AND(E200='club records'!$B$26, F200&lt;='club records'!$C$26))),"CR"," ")</f>
        <v xml:space="preserve"> </v>
      </c>
      <c r="P200" s="21" t="str">
        <f>IF(AND(B200=1200, AND(E200='club records'!$B$28, F200&lt;='club records'!$C$28)),"CR"," ")</f>
        <v xml:space="preserve"> </v>
      </c>
      <c r="Q200" s="21" t="str">
        <f>IF(AND(B200=1500, OR(AND(E200='club records'!$B$29, F200&lt;='club records'!$C$29), AND(E200='club records'!$B$30, F200&lt;='club records'!$C$30), AND(E200='club records'!$B$31, F200&lt;='club records'!$C$31), AND(E200='club records'!$B$32, F200&lt;='club records'!$C$32), AND(E200='club records'!$B$33, F200&lt;='club records'!$C$33))),"CR"," ")</f>
        <v xml:space="preserve"> </v>
      </c>
      <c r="R200" s="21" t="str">
        <f>IF(AND(B200="1M", AND(E200='club records'!$B$37,F200&lt;='club records'!$C$37)),"CR"," ")</f>
        <v xml:space="preserve"> </v>
      </c>
      <c r="S200" s="21" t="str">
        <f>IF(AND(B200=3000, OR(AND(E200='club records'!$B$39, F200&lt;='club records'!$C$39), AND(E200='club records'!$B$40, F200&lt;='club records'!$C$40), AND(E200='club records'!$B$41, F200&lt;='club records'!$C$41))),"CR"," ")</f>
        <v xml:space="preserve"> </v>
      </c>
      <c r="T200" s="21" t="str">
        <f>IF(AND(B200=5000, OR(AND(E200='club records'!$B$42, F200&lt;='club records'!$C$42), AND(E200='club records'!$B$43, F200&lt;='club records'!$C$43))),"CR"," ")</f>
        <v xml:space="preserve"> </v>
      </c>
      <c r="U200" s="21" t="str">
        <f>IF(AND(B200=10000, OR(AND(E200='club records'!$B$44, F200&lt;='club records'!$C$44), AND(E200='club records'!$B$45, F200&lt;='club records'!$C$45))),"CR"," ")</f>
        <v xml:space="preserve"> </v>
      </c>
      <c r="V200" s="22" t="str">
        <f>IF(AND(B200="high jump", OR(AND(E200='club records'!$F$1, F200&gt;='club records'!$G$1), AND(E200='club records'!$F$2, F200&gt;='club records'!$G$2), AND(E200='club records'!$F$3, F200&gt;='club records'!$G$3),AND(E200='club records'!$F$4, F200&gt;='club records'!$G$4), AND(E200='club records'!$F$5, F200&gt;='club records'!$G$5))), "CR", " ")</f>
        <v xml:space="preserve"> </v>
      </c>
      <c r="W200" s="22" t="str">
        <f>IF(AND(B200="long jump", OR(AND(E200='club records'!$F$6, F200&gt;='club records'!$G$6), AND(E200='club records'!$F$7, F200&gt;='club records'!$G$7), AND(E200='club records'!$F$8, F200&gt;='club records'!$G$8), AND(E200='club records'!$F$9, F200&gt;='club records'!$G$9), AND(E200='club records'!$F$10, F200&gt;='club records'!$G$10))), "CR", " ")</f>
        <v xml:space="preserve"> </v>
      </c>
      <c r="X200" s="22" t="str">
        <f>IF(AND(B200="triple jump", OR(AND(E200='club records'!$F$11, F200&gt;='club records'!$G$11), AND(E200='club records'!$F$12, F200&gt;='club records'!$G$12), AND(E200='club records'!$F$13, F200&gt;='club records'!$G$13), AND(E200='club records'!$F$14, F200&gt;='club records'!$G$14), AND(E200='club records'!$F$15, F200&gt;='club records'!$G$15))), "CR", " ")</f>
        <v xml:space="preserve"> </v>
      </c>
      <c r="Y200" s="22" t="str">
        <f>IF(AND(B200="pole vault", OR(AND(E200='club records'!$F$16, F200&gt;='club records'!$G$16), AND(E200='club records'!$F$17, F200&gt;='club records'!$G$17), AND(E200='club records'!$F$18, F200&gt;='club records'!$G$18), AND(E200='club records'!$F$19, F200&gt;='club records'!$G$19), AND(E200='club records'!$F$20, F200&gt;='club records'!$G$20))), "CR", " ")</f>
        <v xml:space="preserve"> </v>
      </c>
      <c r="Z200" s="22" t="str">
        <f>IF(AND(B200="discus 0.75", AND(E200='club records'!$F$21, F200&gt;='club records'!$G$21)), "CR", " ")</f>
        <v xml:space="preserve"> </v>
      </c>
      <c r="AA200" s="22" t="str">
        <f>IF(AND(B200="discus 1", OR(AND(E200='club records'!$F$22, F200&gt;='club records'!$G$22), AND(E200='club records'!$F$23, F200&gt;='club records'!$G$23), AND(E200='club records'!$F$24, F200&gt;='club records'!$G$24), AND(E200='club records'!$F$25, F200&gt;='club records'!$G$25))), "CR", " ")</f>
        <v xml:space="preserve"> </v>
      </c>
      <c r="AB200" s="22" t="str">
        <f>IF(AND(B200="hammer 3", OR(AND(E200='club records'!$F$26, F200&gt;='club records'!$G$26), AND(E200='club records'!$F$27, F200&gt;='club records'!$G$27), AND(E200='club records'!$F$28, F200&gt;='club records'!$G$28))), "CR", " ")</f>
        <v xml:space="preserve"> </v>
      </c>
      <c r="AC200" s="22" t="str">
        <f>IF(AND(B200="hammer 4", OR(AND(E200='club records'!$F$29, F200&gt;='club records'!$G$29), AND(E200='club records'!$F$30, F200&gt;='club records'!$G$30))), "CR", " ")</f>
        <v xml:space="preserve"> </v>
      </c>
      <c r="AD200" s="22" t="str">
        <f>IF(AND(B200="javelin 400", AND(E200='club records'!$F$31, F200&gt;='club records'!$G$31)), "CR", " ")</f>
        <v xml:space="preserve"> </v>
      </c>
      <c r="AE200" s="22" t="str">
        <f>IF(AND(B200="javelin 500", OR(AND(E200='club records'!$F$32, F200&gt;='club records'!$G$32), AND(E200='club records'!$F$33, F200&gt;='club records'!$G$33))), "CR", " ")</f>
        <v xml:space="preserve"> </v>
      </c>
      <c r="AF200" s="22" t="str">
        <f>IF(AND(B200="javelin 600", OR(AND(E200='club records'!$F$34, F200&gt;='club records'!$G$34), AND(E200='club records'!$F$35, F200&gt;='club records'!$G$35))), "CR", " ")</f>
        <v xml:space="preserve"> </v>
      </c>
      <c r="AG200" s="22" t="str">
        <f>IF(AND(B200="shot 2.72", AND(E200='club records'!$F$36, F200&gt;='club records'!$G$36)), "CR", " ")</f>
        <v xml:space="preserve"> </v>
      </c>
      <c r="AH200" s="22" t="str">
        <f>IF(AND(B200="shot 3", OR(AND(E200='club records'!$F$37, F200&gt;='club records'!$G$37), AND(E200='club records'!$F$38, F200&gt;='club records'!$G$38))), "CR", " ")</f>
        <v xml:space="preserve"> </v>
      </c>
      <c r="AI200" s="22" t="str">
        <f>IF(AND(B200="shot 4", OR(AND(E200='club records'!$F$39, F200&gt;='club records'!$G$39), AND(E200='club records'!$F$40, F200&gt;='club records'!$G$40))), "CR", " ")</f>
        <v xml:space="preserve"> </v>
      </c>
      <c r="AJ200" s="22" t="str">
        <f>IF(AND(B200="70H", AND(E200='club records'!$J$6, F200&lt;='club records'!$K$6)), "CR", " ")</f>
        <v xml:space="preserve"> </v>
      </c>
      <c r="AK200" s="22" t="str">
        <f>IF(AND(B200="75H", AND(E200='club records'!$J$7, F200&lt;='club records'!$K$7)), "CR", " ")</f>
        <v xml:space="preserve"> </v>
      </c>
      <c r="AL200" s="22" t="str">
        <f>IF(AND(B200="80H", AND(E200='club records'!$J$8, F200&lt;='club records'!$K$8)), "CR", " ")</f>
        <v xml:space="preserve"> </v>
      </c>
      <c r="AM200" s="22" t="str">
        <f>IF(AND(B200="100H", OR(AND(E200='club records'!$J$9, F200&lt;='club records'!$K$9), AND(E200='club records'!$J$10, F200&lt;='club records'!$K$10))), "CR", " ")</f>
        <v xml:space="preserve"> </v>
      </c>
      <c r="AN200" s="22" t="str">
        <f>IF(AND(B200="300H", AND(E200='club records'!$J$11, F200&lt;='club records'!$K$11)), "CR", " ")</f>
        <v xml:space="preserve"> </v>
      </c>
      <c r="AO200" s="22" t="str">
        <f>IF(AND(B200="400H", OR(AND(E200='club records'!$J$12, F200&lt;='club records'!$K$12), AND(E200='club records'!$J$13, F200&lt;='club records'!$K$13), AND(E200='club records'!$J$14, F200&lt;='club records'!$K$14))), "CR", " ")</f>
        <v xml:space="preserve"> </v>
      </c>
      <c r="AP200" s="22" t="str">
        <f>IF(AND(B200="1500SC", OR(AND(E200='club records'!$J$15, F200&lt;='club records'!$K$15), AND(E200='club records'!$J$16, F200&lt;='club records'!$K$16))), "CR", " ")</f>
        <v xml:space="preserve"> </v>
      </c>
      <c r="AQ200" s="22" t="str">
        <f>IF(AND(B200="2000SC", OR(AND(E200='club records'!$J$18, F200&lt;='club records'!$K$18), AND(E200='club records'!$J$19, F200&lt;='club records'!$K$19))), "CR", " ")</f>
        <v xml:space="preserve"> </v>
      </c>
      <c r="AR200" s="22" t="str">
        <f>IF(AND(B200="3000SC", AND(E200='club records'!$J$21, F200&lt;='club records'!$K$21)), "CR", " ")</f>
        <v xml:space="preserve"> </v>
      </c>
      <c r="AS200" s="21" t="str">
        <f>IF(AND(B200="4x100", OR(AND(E200='club records'!$N$1, F200&lt;='club records'!$O$1), AND(E200='club records'!$N$2, F200&lt;='club records'!$O$2), AND(E200='club records'!$N$3, F200&lt;='club records'!$O$3), AND(E200='club records'!$N$4, F200&lt;='club records'!$O$4), AND(E200='club records'!$N$5, F200&lt;='club records'!$O$5))), "CR", " ")</f>
        <v xml:space="preserve"> </v>
      </c>
      <c r="AT200" s="21" t="str">
        <f>IF(AND(B200="4x200", OR(AND(E200='club records'!$N$6, F200&lt;='club records'!$O$6), AND(E200='club records'!$N$7, F200&lt;='club records'!$O$7), AND(E200='club records'!$N$8, F200&lt;='club records'!$O$8), AND(E200='club records'!$N$9, F200&lt;='club records'!$O$9), AND(E200='club records'!$N$10, F200&lt;='club records'!$O$10))), "CR", " ")</f>
        <v xml:space="preserve"> </v>
      </c>
      <c r="AU200" s="21" t="str">
        <f>IF(AND(B200="4x300", OR(AND(E200='club records'!$N$11, F200&lt;='club records'!$O$11), AND(E200='club records'!$N$12, F200&lt;='club records'!$O$12))), "CR", " ")</f>
        <v xml:space="preserve"> </v>
      </c>
      <c r="AV200" s="21" t="str">
        <f>IF(AND(B200="4x400", OR(AND(E200='club records'!$N$13, F200&lt;='club records'!$O$13), AND(E200='club records'!$N$14, F200&lt;='club records'!$O$14), AND(E200='club records'!$N$15, F200&lt;='club records'!$O$15))), "CR", " ")</f>
        <v xml:space="preserve"> </v>
      </c>
      <c r="AW200" s="21" t="str">
        <f>IF(AND(B200="3x800", OR(AND(E200='club records'!$N$16, F200&lt;='club records'!$O$16), AND(E200='club records'!$N$17, F200&lt;='club records'!$O$17), AND(E200='club records'!$N$18, F200&lt;='club records'!$O$18), AND(E200='club records'!$N$19, F200&lt;='club records'!$O$19))), "CR", " ")</f>
        <v xml:space="preserve"> </v>
      </c>
      <c r="AX200" s="21" t="str">
        <f>IF(AND(B200="pentathlon", OR(AND(E200='club records'!$N$21, F200&gt;='club records'!$O$21), AND(E200='club records'!$N$22, F200&gt;='club records'!$O$22), AND(E200='club records'!$N$23, F200&gt;='club records'!$O$23), AND(E200='club records'!$N$24, F200&gt;='club records'!$O$24), AND(E200='club records'!$N$25, F200&gt;='club records'!$O$25))), "CR", " ")</f>
        <v xml:space="preserve"> </v>
      </c>
      <c r="AY200" s="21" t="str">
        <f>IF(AND(B200="heptathlon", OR(AND(E200='club records'!$N$26, F200&gt;='club records'!$O$26), AND(E200='club records'!$N$27, F200&gt;='club records'!$O$27), AND(E200='club records'!$N$28, F200&gt;='club records'!$O$28), )), "CR", " ")</f>
        <v xml:space="preserve"> </v>
      </c>
    </row>
    <row r="201" spans="1:51" ht="15">
      <c r="A201" s="13" t="s">
        <v>41</v>
      </c>
      <c r="B201" s="2" t="s">
        <v>205</v>
      </c>
      <c r="C201" s="2" t="s">
        <v>279</v>
      </c>
      <c r="D201" s="2" t="s">
        <v>280</v>
      </c>
      <c r="E201" s="13" t="s">
        <v>41</v>
      </c>
      <c r="F201" s="14">
        <v>13</v>
      </c>
      <c r="G201" s="23">
        <v>43715</v>
      </c>
      <c r="H201" s="2" t="s">
        <v>512</v>
      </c>
      <c r="I201" s="2" t="s">
        <v>513</v>
      </c>
      <c r="J201" s="20" t="s">
        <v>372</v>
      </c>
      <c r="O201" s="2"/>
      <c r="P201" s="2"/>
      <c r="Q201" s="2"/>
      <c r="R201" s="2"/>
      <c r="S201" s="2"/>
      <c r="T201" s="2"/>
    </row>
    <row r="202" spans="1:51" ht="15">
      <c r="A202" s="13" t="s">
        <v>41</v>
      </c>
      <c r="B202" s="2" t="s">
        <v>205</v>
      </c>
      <c r="C202" s="2" t="s">
        <v>123</v>
      </c>
      <c r="D202" s="2" t="s">
        <v>124</v>
      </c>
      <c r="E202" s="13" t="s">
        <v>41</v>
      </c>
      <c r="F202" s="14">
        <v>15.86</v>
      </c>
      <c r="G202" s="19">
        <v>43715</v>
      </c>
      <c r="H202" s="2" t="s">
        <v>512</v>
      </c>
      <c r="I202" s="2" t="s">
        <v>513</v>
      </c>
      <c r="J202" s="20" t="str">
        <f t="shared" ref="J202:J207" si="10">IF(OR(L202="CR", K202="CR", M202="CR", N202="CR", O202="CR", P202="CR", Q202="CR", R202="CR", S202="CR", T202="CR",U202="CR", V202="CR", W202="CR", X202="CR", Y202="CR", Z202="CR", AA202="CR", AB202="CR", AC202="CR", AD202="CR", AE202="CR", AF202="CR", AG202="CR", AH202="CR", AI202="CR", AJ202="CR", AK202="CR", AL202="CR", AM202="CR", AN202="CR", AO202="CR", AP202="CR", AQ202="CR", AR202="CR", AS202="CR", AT202="CR", AU202="CR", AV202="CR", AW202="CR", AX202="CR", AY202="CR"), "***CLUB RECORD***", "")</f>
        <v/>
      </c>
      <c r="K202" s="21" t="str">
        <f>IF(AND(B202=100, OR(AND(E202='club records'!$B$6, F202&lt;='club records'!$C$6), AND(E202='club records'!$B$7, F202&lt;='club records'!$C$7), AND(E202='club records'!$B$8, F202&lt;='club records'!$C$8), AND(E202='club records'!$B$9, F202&lt;='club records'!$C$9), AND(E202='club records'!$B$10, F202&lt;='club records'!$C$10))),"CR"," ")</f>
        <v xml:space="preserve"> </v>
      </c>
      <c r="L202" s="21" t="str">
        <f>IF(AND(B202=200, OR(AND(E202='club records'!$B$11, F202&lt;='club records'!$C$11), AND(E202='club records'!$B$12, F202&lt;='club records'!$C$12), AND(E202='club records'!$B$13, F202&lt;='club records'!$C$13), AND(E202='club records'!$B$14, F202&lt;='club records'!$C$14), AND(E202='club records'!$B$15, F202&lt;='club records'!$C$15))),"CR"," ")</f>
        <v xml:space="preserve"> </v>
      </c>
      <c r="M202" s="21" t="str">
        <f>IF(AND(B202=300, OR(AND(E202='club records'!$B$16, F202&lt;='club records'!$C$16), AND(E202='club records'!$B$17, F202&lt;='club records'!$C$17))),"CR"," ")</f>
        <v xml:space="preserve"> </v>
      </c>
      <c r="N202" s="21" t="str">
        <f>IF(AND(B202=400, OR(AND(E202='club records'!$B$19, F202&lt;='club records'!$C$19), AND(E202='club records'!$B$20, F202&lt;='club records'!$C$20), AND(E202='club records'!$B$21, F202&lt;='club records'!$C$21))),"CR"," ")</f>
        <v xml:space="preserve"> </v>
      </c>
      <c r="O202" s="21" t="str">
        <f>IF(AND(B202=800, OR(AND(E202='club records'!$B$22, F202&lt;='club records'!$C$22), AND(E202='club records'!$B$23, F202&lt;='club records'!$C$23), AND(E202='club records'!$B$24, F202&lt;='club records'!$C$24), AND(E202='club records'!$B$25, F202&lt;='club records'!$C$25), AND(E202='club records'!$B$26, F202&lt;='club records'!$C$26))),"CR"," ")</f>
        <v xml:space="preserve"> </v>
      </c>
      <c r="P202" s="21" t="str">
        <f>IF(AND(B202=1200, AND(E202='club records'!$B$28, F202&lt;='club records'!$C$28)),"CR"," ")</f>
        <v xml:space="preserve"> </v>
      </c>
      <c r="Q202" s="21" t="str">
        <f>IF(AND(B202=1500, OR(AND(E202='club records'!$B$29, F202&lt;='club records'!$C$29), AND(E202='club records'!$B$30, F202&lt;='club records'!$C$30), AND(E202='club records'!$B$31, F202&lt;='club records'!$C$31), AND(E202='club records'!$B$32, F202&lt;='club records'!$C$32), AND(E202='club records'!$B$33, F202&lt;='club records'!$C$33))),"CR"," ")</f>
        <v xml:space="preserve"> </v>
      </c>
      <c r="R202" s="21" t="str">
        <f>IF(AND(B202="1M", AND(E202='club records'!$B$37,F202&lt;='club records'!$C$37)),"CR"," ")</f>
        <v xml:space="preserve"> </v>
      </c>
      <c r="S202" s="21" t="str">
        <f>IF(AND(B202=3000, OR(AND(E202='club records'!$B$39, F202&lt;='club records'!$C$39), AND(E202='club records'!$B$40, F202&lt;='club records'!$C$40), AND(E202='club records'!$B$41, F202&lt;='club records'!$C$41))),"CR"," ")</f>
        <v xml:space="preserve"> </v>
      </c>
      <c r="T202" s="21" t="str">
        <f>IF(AND(B202=5000, OR(AND(E202='club records'!$B$42, F202&lt;='club records'!$C$42), AND(E202='club records'!$B$43, F202&lt;='club records'!$C$43))),"CR"," ")</f>
        <v xml:space="preserve"> </v>
      </c>
      <c r="U202" s="21" t="str">
        <f>IF(AND(B202=10000, OR(AND(E202='club records'!$B$44, F202&lt;='club records'!$C$44), AND(E202='club records'!$B$45, F202&lt;='club records'!$C$45))),"CR"," ")</f>
        <v xml:space="preserve"> </v>
      </c>
      <c r="V202" s="22" t="str">
        <f>IF(AND(B202="high jump", OR(AND(E202='club records'!$F$1, F202&gt;='club records'!$G$1), AND(E202='club records'!$F$2, F202&gt;='club records'!$G$2), AND(E202='club records'!$F$3, F202&gt;='club records'!$G$3),AND(E202='club records'!$F$4, F202&gt;='club records'!$G$4), AND(E202='club records'!$F$5, F202&gt;='club records'!$G$5))), "CR", " ")</f>
        <v xml:space="preserve"> </v>
      </c>
      <c r="W202" s="22" t="str">
        <f>IF(AND(B202="long jump", OR(AND(E202='club records'!$F$6, F202&gt;='club records'!$G$6), AND(E202='club records'!$F$7, F202&gt;='club records'!$G$7), AND(E202='club records'!$F$8, F202&gt;='club records'!$G$8), AND(E202='club records'!$F$9, F202&gt;='club records'!$G$9), AND(E202='club records'!$F$10, F202&gt;='club records'!$G$10))), "CR", " ")</f>
        <v xml:space="preserve"> </v>
      </c>
      <c r="X202" s="22" t="str">
        <f>IF(AND(B202="triple jump", OR(AND(E202='club records'!$F$11, F202&gt;='club records'!$G$11), AND(E202='club records'!$F$12, F202&gt;='club records'!$G$12), AND(E202='club records'!$F$13, F202&gt;='club records'!$G$13), AND(E202='club records'!$F$14, F202&gt;='club records'!$G$14), AND(E202='club records'!$F$15, F202&gt;='club records'!$G$15))), "CR", " ")</f>
        <v xml:space="preserve"> </v>
      </c>
      <c r="Y202" s="22" t="str">
        <f>IF(AND(B202="pole vault", OR(AND(E202='club records'!$F$16, F202&gt;='club records'!$G$16), AND(E202='club records'!$F$17, F202&gt;='club records'!$G$17), AND(E202='club records'!$F$18, F202&gt;='club records'!$G$18), AND(E202='club records'!$F$19, F202&gt;='club records'!$G$19), AND(E202='club records'!$F$20, F202&gt;='club records'!$G$20))), "CR", " ")</f>
        <v xml:space="preserve"> </v>
      </c>
      <c r="Z202" s="22" t="str">
        <f>IF(AND(B202="discus 0.75", AND(E202='club records'!$F$21, F202&gt;='club records'!$G$21)), "CR", " ")</f>
        <v xml:space="preserve"> </v>
      </c>
      <c r="AA202" s="22" t="str">
        <f>IF(AND(B202="discus 1", OR(AND(E202='club records'!$F$22, F202&gt;='club records'!$G$22), AND(E202='club records'!$F$23, F202&gt;='club records'!$G$23), AND(E202='club records'!$F$24, F202&gt;='club records'!$G$24), AND(E202='club records'!$F$25, F202&gt;='club records'!$G$25))), "CR", " ")</f>
        <v xml:space="preserve"> </v>
      </c>
      <c r="AB202" s="22" t="str">
        <f>IF(AND(B202="hammer 3", OR(AND(E202='club records'!$F$26, F202&gt;='club records'!$G$26), AND(E202='club records'!$F$27, F202&gt;='club records'!$G$27), AND(E202='club records'!$F$28, F202&gt;='club records'!$G$28))), "CR", " ")</f>
        <v xml:space="preserve"> </v>
      </c>
      <c r="AC202" s="22" t="str">
        <f>IF(AND(B202="hammer 4", OR(AND(E202='club records'!$F$29, F202&gt;='club records'!$G$29), AND(E202='club records'!$F$30, F202&gt;='club records'!$G$30))), "CR", " ")</f>
        <v xml:space="preserve"> </v>
      </c>
      <c r="AD202" s="22" t="str">
        <f>IF(AND(B202="javelin 400", AND(E202='club records'!$F$31, F202&gt;='club records'!$G$31)), "CR", " ")</f>
        <v xml:space="preserve"> </v>
      </c>
      <c r="AE202" s="22" t="str">
        <f>IF(AND(B202="javelin 500", OR(AND(E202='club records'!$F$32, F202&gt;='club records'!$G$32), AND(E202='club records'!$F$33, F202&gt;='club records'!$G$33))), "CR", " ")</f>
        <v xml:space="preserve"> </v>
      </c>
      <c r="AF202" s="22" t="str">
        <f>IF(AND(B202="javelin 600", OR(AND(E202='club records'!$F$34, F202&gt;='club records'!$G$34), AND(E202='club records'!$F$35, F202&gt;='club records'!$G$35))), "CR", " ")</f>
        <v xml:space="preserve"> </v>
      </c>
      <c r="AG202" s="22" t="str">
        <f>IF(AND(B202="shot 2.72", AND(E202='club records'!$F$36, F202&gt;='club records'!$G$36)), "CR", " ")</f>
        <v xml:space="preserve"> </v>
      </c>
      <c r="AH202" s="22" t="str">
        <f>IF(AND(B202="shot 3", OR(AND(E202='club records'!$F$37, F202&gt;='club records'!$G$37), AND(E202='club records'!$F$38, F202&gt;='club records'!$G$38))), "CR", " ")</f>
        <v xml:space="preserve"> </v>
      </c>
      <c r="AI202" s="22" t="str">
        <f>IF(AND(B202="shot 4", OR(AND(E202='club records'!$F$39, F202&gt;='club records'!$G$39), AND(E202='club records'!$F$40, F202&gt;='club records'!$G$40))), "CR", " ")</f>
        <v xml:space="preserve"> </v>
      </c>
      <c r="AJ202" s="22" t="str">
        <f>IF(AND(B202="70H", AND(E202='club records'!$J$6, F202&lt;='club records'!$K$6)), "CR", " ")</f>
        <v xml:space="preserve"> </v>
      </c>
      <c r="AK202" s="22" t="str">
        <f>IF(AND(B202="75H", AND(E202='club records'!$J$7, F202&lt;='club records'!$K$7)), "CR", " ")</f>
        <v xml:space="preserve"> </v>
      </c>
      <c r="AL202" s="22" t="str">
        <f>IF(AND(B202="80H", AND(E202='club records'!$J$8, F202&lt;='club records'!$K$8)), "CR", " ")</f>
        <v xml:space="preserve"> </v>
      </c>
      <c r="AM202" s="22" t="str">
        <f>IF(AND(B202="100H", OR(AND(E202='club records'!$J$9, F202&lt;='club records'!$K$9), AND(E202='club records'!$J$10, F202&lt;='club records'!$K$10))), "CR", " ")</f>
        <v xml:space="preserve"> </v>
      </c>
      <c r="AN202" s="22" t="str">
        <f>IF(AND(B202="300H", AND(E202='club records'!$J$11, F202&lt;='club records'!$K$11)), "CR", " ")</f>
        <v xml:space="preserve"> </v>
      </c>
      <c r="AO202" s="22" t="str">
        <f>IF(AND(B202="400H", OR(AND(E202='club records'!$J$12, F202&lt;='club records'!$K$12), AND(E202='club records'!$J$13, F202&lt;='club records'!$K$13), AND(E202='club records'!$J$14, F202&lt;='club records'!$K$14))), "CR", " ")</f>
        <v xml:space="preserve"> </v>
      </c>
      <c r="AP202" s="22" t="str">
        <f>IF(AND(B202="1500SC", OR(AND(E202='club records'!$J$15, F202&lt;='club records'!$K$15), AND(E202='club records'!$J$16, F202&lt;='club records'!$K$16))), "CR", " ")</f>
        <v xml:space="preserve"> </v>
      </c>
      <c r="AQ202" s="22" t="str">
        <f>IF(AND(B202="2000SC", OR(AND(E202='club records'!$J$18, F202&lt;='club records'!$K$18), AND(E202='club records'!$J$19, F202&lt;='club records'!$K$19))), "CR", " ")</f>
        <v xml:space="preserve"> </v>
      </c>
      <c r="AR202" s="22" t="str">
        <f>IF(AND(B202="3000SC", AND(E202='club records'!$J$21, F202&lt;='club records'!$K$21)), "CR", " ")</f>
        <v xml:space="preserve"> </v>
      </c>
      <c r="AS202" s="21" t="str">
        <f>IF(AND(B202="4x100", OR(AND(E202='club records'!$N$1, F202&lt;='club records'!$O$1), AND(E202='club records'!$N$2, F202&lt;='club records'!$O$2), AND(E202='club records'!$N$3, F202&lt;='club records'!$O$3), AND(E202='club records'!$N$4, F202&lt;='club records'!$O$4), AND(E202='club records'!$N$5, F202&lt;='club records'!$O$5))), "CR", " ")</f>
        <v xml:space="preserve"> </v>
      </c>
      <c r="AT202" s="21" t="str">
        <f>IF(AND(B202="4x200", OR(AND(E202='club records'!$N$6, F202&lt;='club records'!$O$6), AND(E202='club records'!$N$7, F202&lt;='club records'!$O$7), AND(E202='club records'!$N$8, F202&lt;='club records'!$O$8), AND(E202='club records'!$N$9, F202&lt;='club records'!$O$9), AND(E202='club records'!$N$10, F202&lt;='club records'!$O$10))), "CR", " ")</f>
        <v xml:space="preserve"> </v>
      </c>
      <c r="AU202" s="21" t="str">
        <f>IF(AND(B202="4x300", OR(AND(E202='club records'!$N$11, F202&lt;='club records'!$O$11), AND(E202='club records'!$N$12, F202&lt;='club records'!$O$12))), "CR", " ")</f>
        <v xml:space="preserve"> </v>
      </c>
      <c r="AV202" s="21" t="str">
        <f>IF(AND(B202="4x400", OR(AND(E202='club records'!$N$13, F202&lt;='club records'!$O$13), AND(E202='club records'!$N$14, F202&lt;='club records'!$O$14), AND(E202='club records'!$N$15, F202&lt;='club records'!$O$15))), "CR", " ")</f>
        <v xml:space="preserve"> </v>
      </c>
      <c r="AW202" s="21" t="str">
        <f>IF(AND(B202="3x800", OR(AND(E202='club records'!$N$16, F202&lt;='club records'!$O$16), AND(E202='club records'!$N$17, F202&lt;='club records'!$O$17), AND(E202='club records'!$N$18, F202&lt;='club records'!$O$18), AND(E202='club records'!$N$19, F202&lt;='club records'!$O$19))), "CR", " ")</f>
        <v xml:space="preserve"> </v>
      </c>
      <c r="AX202" s="21" t="str">
        <f>IF(AND(B202="pentathlon", OR(AND(E202='club records'!$N$21, F202&gt;='club records'!$O$21), AND(E202='club records'!$N$22, F202&gt;='club records'!$O$22), AND(E202='club records'!$N$23, F202&gt;='club records'!$O$23), AND(E202='club records'!$N$24, F202&gt;='club records'!$O$24), AND(E202='club records'!$N$25, F202&gt;='club records'!$O$25))), "CR", " ")</f>
        <v xml:space="preserve"> </v>
      </c>
      <c r="AY202" s="21" t="str">
        <f>IF(AND(B202="heptathlon", OR(AND(E202='club records'!$N$26, F202&gt;='club records'!$O$26), AND(E202='club records'!$N$27, F202&gt;='club records'!$O$27), AND(E202='club records'!$N$28, F202&gt;='club records'!$O$28), )), "CR", " ")</f>
        <v xml:space="preserve"> </v>
      </c>
    </row>
    <row r="203" spans="1:51" ht="15">
      <c r="A203" s="13" t="s">
        <v>41</v>
      </c>
      <c r="B203" s="2" t="s">
        <v>205</v>
      </c>
      <c r="C203" s="2" t="s">
        <v>86</v>
      </c>
      <c r="D203" s="2" t="s">
        <v>170</v>
      </c>
      <c r="E203" s="13" t="s">
        <v>41</v>
      </c>
      <c r="F203" s="14">
        <v>16.45</v>
      </c>
      <c r="G203" s="23">
        <v>43684</v>
      </c>
      <c r="H203" s="2" t="s">
        <v>297</v>
      </c>
      <c r="I203" s="2" t="s">
        <v>290</v>
      </c>
      <c r="J203" s="20" t="str">
        <f t="shared" si="10"/>
        <v/>
      </c>
      <c r="K203" s="21" t="str">
        <f>IF(AND(B203=100, OR(AND(E203='club records'!$B$6, F203&lt;='club records'!$C$6), AND(E203='club records'!$B$7, F203&lt;='club records'!$C$7), AND(E203='club records'!$B$8, F203&lt;='club records'!$C$8), AND(E203='club records'!$B$9, F203&lt;='club records'!$C$9), AND(E203='club records'!$B$10, F203&lt;='club records'!$C$10))),"CR"," ")</f>
        <v xml:space="preserve"> </v>
      </c>
      <c r="L203" s="21" t="str">
        <f>IF(AND(B203=200, OR(AND(E203='club records'!$B$11, F203&lt;='club records'!$C$11), AND(E203='club records'!$B$12, F203&lt;='club records'!$C$12), AND(E203='club records'!$B$13, F203&lt;='club records'!$C$13), AND(E203='club records'!$B$14, F203&lt;='club records'!$C$14), AND(E203='club records'!$B$15, F203&lt;='club records'!$C$15))),"CR"," ")</f>
        <v xml:space="preserve"> </v>
      </c>
      <c r="M203" s="21" t="str">
        <f>IF(AND(B203=300, OR(AND(E203='club records'!$B$16, F203&lt;='club records'!$C$16), AND(E203='club records'!$B$17, F203&lt;='club records'!$C$17))),"CR"," ")</f>
        <v xml:space="preserve"> </v>
      </c>
      <c r="N203" s="21" t="str">
        <f>IF(AND(B203=400, OR(AND(E203='club records'!$B$19, F203&lt;='club records'!$C$19), AND(E203='club records'!$B$20, F203&lt;='club records'!$C$20), AND(E203='club records'!$B$21, F203&lt;='club records'!$C$21))),"CR"," ")</f>
        <v xml:space="preserve"> </v>
      </c>
      <c r="O203" s="21" t="str">
        <f>IF(AND(B203=800, OR(AND(E203='club records'!$B$22, F203&lt;='club records'!$C$22), AND(E203='club records'!$B$23, F203&lt;='club records'!$C$23), AND(E203='club records'!$B$24, F203&lt;='club records'!$C$24), AND(E203='club records'!$B$25, F203&lt;='club records'!$C$25), AND(E203='club records'!$B$26, F203&lt;='club records'!$C$26))),"CR"," ")</f>
        <v xml:space="preserve"> </v>
      </c>
      <c r="P203" s="21" t="str">
        <f>IF(AND(B203=1200, AND(E203='club records'!$B$28, F203&lt;='club records'!$C$28)),"CR"," ")</f>
        <v xml:space="preserve"> </v>
      </c>
      <c r="Q203" s="21" t="str">
        <f>IF(AND(B203=1500, OR(AND(E203='club records'!$B$29, F203&lt;='club records'!$C$29), AND(E203='club records'!$B$30, F203&lt;='club records'!$C$30), AND(E203='club records'!$B$31, F203&lt;='club records'!$C$31), AND(E203='club records'!$B$32, F203&lt;='club records'!$C$32), AND(E203='club records'!$B$33, F203&lt;='club records'!$C$33))),"CR"," ")</f>
        <v xml:space="preserve"> </v>
      </c>
      <c r="R203" s="21" t="str">
        <f>IF(AND(B203="1M", AND(E203='club records'!$B$37,F203&lt;='club records'!$C$37)),"CR"," ")</f>
        <v xml:space="preserve"> </v>
      </c>
      <c r="S203" s="21" t="str">
        <f>IF(AND(B203=3000, OR(AND(E203='club records'!$B$39, F203&lt;='club records'!$C$39), AND(E203='club records'!$B$40, F203&lt;='club records'!$C$40), AND(E203='club records'!$B$41, F203&lt;='club records'!$C$41))),"CR"," ")</f>
        <v xml:space="preserve"> </v>
      </c>
      <c r="T203" s="21" t="str">
        <f>IF(AND(B203=5000, OR(AND(E203='club records'!$B$42, F203&lt;='club records'!$C$42), AND(E203='club records'!$B$43, F203&lt;='club records'!$C$43))),"CR"," ")</f>
        <v xml:space="preserve"> </v>
      </c>
      <c r="U203" s="21" t="str">
        <f>IF(AND(B203=10000, OR(AND(E203='club records'!$B$44, F203&lt;='club records'!$C$44), AND(E203='club records'!$B$45, F203&lt;='club records'!$C$45))),"CR"," ")</f>
        <v xml:space="preserve"> </v>
      </c>
      <c r="V203" s="22" t="str">
        <f>IF(AND(B203="high jump", OR(AND(E203='club records'!$F$1, F203&gt;='club records'!$G$1), AND(E203='club records'!$F$2, F203&gt;='club records'!$G$2), AND(E203='club records'!$F$3, F203&gt;='club records'!$G$3),AND(E203='club records'!$F$4, F203&gt;='club records'!$G$4), AND(E203='club records'!$F$5, F203&gt;='club records'!$G$5))), "CR", " ")</f>
        <v xml:space="preserve"> </v>
      </c>
      <c r="W203" s="22" t="str">
        <f>IF(AND(B203="long jump", OR(AND(E203='club records'!$F$6, F203&gt;='club records'!$G$6), AND(E203='club records'!$F$7, F203&gt;='club records'!$G$7), AND(E203='club records'!$F$8, F203&gt;='club records'!$G$8), AND(E203='club records'!$F$9, F203&gt;='club records'!$G$9), AND(E203='club records'!$F$10, F203&gt;='club records'!$G$10))), "CR", " ")</f>
        <v xml:space="preserve"> </v>
      </c>
      <c r="X203" s="22" t="str">
        <f>IF(AND(B203="triple jump", OR(AND(E203='club records'!$F$11, F203&gt;='club records'!$G$11), AND(E203='club records'!$F$12, F203&gt;='club records'!$G$12), AND(E203='club records'!$F$13, F203&gt;='club records'!$G$13), AND(E203='club records'!$F$14, F203&gt;='club records'!$G$14), AND(E203='club records'!$F$15, F203&gt;='club records'!$G$15))), "CR", " ")</f>
        <v xml:space="preserve"> </v>
      </c>
      <c r="Y203" s="22" t="str">
        <f>IF(AND(B203="pole vault", OR(AND(E203='club records'!$F$16, F203&gt;='club records'!$G$16), AND(E203='club records'!$F$17, F203&gt;='club records'!$G$17), AND(E203='club records'!$F$18, F203&gt;='club records'!$G$18), AND(E203='club records'!$F$19, F203&gt;='club records'!$G$19), AND(E203='club records'!$F$20, F203&gt;='club records'!$G$20))), "CR", " ")</f>
        <v xml:space="preserve"> </v>
      </c>
      <c r="Z203" s="22" t="str">
        <f>IF(AND(B203="discus 0.75", AND(E203='club records'!$F$21, F203&gt;='club records'!$G$21)), "CR", " ")</f>
        <v xml:space="preserve"> </v>
      </c>
      <c r="AA203" s="22" t="str">
        <f>IF(AND(B203="discus 1", OR(AND(E203='club records'!$F$22, F203&gt;='club records'!$G$22), AND(E203='club records'!$F$23, F203&gt;='club records'!$G$23), AND(E203='club records'!$F$24, F203&gt;='club records'!$G$24), AND(E203='club records'!$F$25, F203&gt;='club records'!$G$25))), "CR", " ")</f>
        <v xml:space="preserve"> </v>
      </c>
      <c r="AB203" s="22" t="str">
        <f>IF(AND(B203="hammer 3", OR(AND(E203='club records'!$F$26, F203&gt;='club records'!$G$26), AND(E203='club records'!$F$27, F203&gt;='club records'!$G$27), AND(E203='club records'!$F$28, F203&gt;='club records'!$G$28))), "CR", " ")</f>
        <v xml:space="preserve"> </v>
      </c>
      <c r="AC203" s="22" t="str">
        <f>IF(AND(B203="hammer 4", OR(AND(E203='club records'!$F$29, F203&gt;='club records'!$G$29), AND(E203='club records'!$F$30, F203&gt;='club records'!$G$30))), "CR", " ")</f>
        <v xml:space="preserve"> </v>
      </c>
      <c r="AD203" s="22" t="str">
        <f>IF(AND(B203="javelin 400", AND(E203='club records'!$F$31, F203&gt;='club records'!$G$31)), "CR", " ")</f>
        <v xml:space="preserve"> </v>
      </c>
      <c r="AE203" s="22" t="str">
        <f>IF(AND(B203="javelin 500", OR(AND(E203='club records'!$F$32, F203&gt;='club records'!$G$32), AND(E203='club records'!$F$33, F203&gt;='club records'!$G$33))), "CR", " ")</f>
        <v xml:space="preserve"> </v>
      </c>
      <c r="AF203" s="22" t="str">
        <f>IF(AND(B203="javelin 600", OR(AND(E203='club records'!$F$34, F203&gt;='club records'!$G$34), AND(E203='club records'!$F$35, F203&gt;='club records'!$G$35))), "CR", " ")</f>
        <v xml:space="preserve"> </v>
      </c>
      <c r="AG203" s="22" t="str">
        <f>IF(AND(B203="shot 2.72", AND(E203='club records'!$F$36, F203&gt;='club records'!$G$36)), "CR", " ")</f>
        <v xml:space="preserve"> </v>
      </c>
      <c r="AH203" s="22" t="str">
        <f>IF(AND(B203="shot 3", OR(AND(E203='club records'!$F$37, F203&gt;='club records'!$G$37), AND(E203='club records'!$F$38, F203&gt;='club records'!$G$38))), "CR", " ")</f>
        <v xml:space="preserve"> </v>
      </c>
      <c r="AI203" s="22" t="str">
        <f>IF(AND(B203="shot 4", OR(AND(E203='club records'!$F$39, F203&gt;='club records'!$G$39), AND(E203='club records'!$F$40, F203&gt;='club records'!$G$40))), "CR", " ")</f>
        <v xml:space="preserve"> </v>
      </c>
      <c r="AJ203" s="22" t="str">
        <f>IF(AND(B203="70H", AND(E203='club records'!$J$6, F203&lt;='club records'!$K$6)), "CR", " ")</f>
        <v xml:space="preserve"> </v>
      </c>
      <c r="AK203" s="22" t="str">
        <f>IF(AND(B203="75H", AND(E203='club records'!$J$7, F203&lt;='club records'!$K$7)), "CR", " ")</f>
        <v xml:space="preserve"> </v>
      </c>
      <c r="AL203" s="22" t="str">
        <f>IF(AND(B203="80H", AND(E203='club records'!$J$8, F203&lt;='club records'!$K$8)), "CR", " ")</f>
        <v xml:space="preserve"> </v>
      </c>
      <c r="AM203" s="22" t="str">
        <f>IF(AND(B203="100H", OR(AND(E203='club records'!$J$9, F203&lt;='club records'!$K$9), AND(E203='club records'!$J$10, F203&lt;='club records'!$K$10))), "CR", " ")</f>
        <v xml:space="preserve"> </v>
      </c>
      <c r="AN203" s="22" t="str">
        <f>IF(AND(B203="300H", AND(E203='club records'!$J$11, F203&lt;='club records'!$K$11)), "CR", " ")</f>
        <v xml:space="preserve"> </v>
      </c>
      <c r="AO203" s="22" t="str">
        <f>IF(AND(B203="400H", OR(AND(E203='club records'!$J$12, F203&lt;='club records'!$K$12), AND(E203='club records'!$J$13, F203&lt;='club records'!$K$13), AND(E203='club records'!$J$14, F203&lt;='club records'!$K$14))), "CR", " ")</f>
        <v xml:space="preserve"> </v>
      </c>
      <c r="AP203" s="22" t="str">
        <f>IF(AND(B203="1500SC", OR(AND(E203='club records'!$J$15, F203&lt;='club records'!$K$15), AND(E203='club records'!$J$16, F203&lt;='club records'!$K$16))), "CR", " ")</f>
        <v xml:space="preserve"> </v>
      </c>
      <c r="AQ203" s="22" t="str">
        <f>IF(AND(B203="2000SC", OR(AND(E203='club records'!$J$18, F203&lt;='club records'!$K$18), AND(E203='club records'!$J$19, F203&lt;='club records'!$K$19))), "CR", " ")</f>
        <v xml:space="preserve"> </v>
      </c>
      <c r="AR203" s="22" t="str">
        <f>IF(AND(B203="3000SC", AND(E203='club records'!$J$21, F203&lt;='club records'!$K$21)), "CR", " ")</f>
        <v xml:space="preserve"> </v>
      </c>
      <c r="AS203" s="21" t="str">
        <f>IF(AND(B203="4x100", OR(AND(E203='club records'!$N$1, F203&lt;='club records'!$O$1), AND(E203='club records'!$N$2, F203&lt;='club records'!$O$2), AND(E203='club records'!$N$3, F203&lt;='club records'!$O$3), AND(E203='club records'!$N$4, F203&lt;='club records'!$O$4), AND(E203='club records'!$N$5, F203&lt;='club records'!$O$5))), "CR", " ")</f>
        <v xml:space="preserve"> </v>
      </c>
      <c r="AT203" s="21" t="str">
        <f>IF(AND(B203="4x200", OR(AND(E203='club records'!$N$6, F203&lt;='club records'!$O$6), AND(E203='club records'!$N$7, F203&lt;='club records'!$O$7), AND(E203='club records'!$N$8, F203&lt;='club records'!$O$8), AND(E203='club records'!$N$9, F203&lt;='club records'!$O$9), AND(E203='club records'!$N$10, F203&lt;='club records'!$O$10))), "CR", " ")</f>
        <v xml:space="preserve"> </v>
      </c>
      <c r="AU203" s="21" t="str">
        <f>IF(AND(B203="4x300", OR(AND(E203='club records'!$N$11, F203&lt;='club records'!$O$11), AND(E203='club records'!$N$12, F203&lt;='club records'!$O$12))), "CR", " ")</f>
        <v xml:space="preserve"> </v>
      </c>
      <c r="AV203" s="21" t="str">
        <f>IF(AND(B203="4x400", OR(AND(E203='club records'!$N$13, F203&lt;='club records'!$O$13), AND(E203='club records'!$N$14, F203&lt;='club records'!$O$14), AND(E203='club records'!$N$15, F203&lt;='club records'!$O$15))), "CR", " ")</f>
        <v xml:space="preserve"> </v>
      </c>
      <c r="AW203" s="21" t="str">
        <f>IF(AND(B203="3x800", OR(AND(E203='club records'!$N$16, F203&lt;='club records'!$O$16), AND(E203='club records'!$N$17, F203&lt;='club records'!$O$17), AND(E203='club records'!$N$18, F203&lt;='club records'!$O$18), AND(E203='club records'!$N$19, F203&lt;='club records'!$O$19))), "CR", " ")</f>
        <v xml:space="preserve"> </v>
      </c>
      <c r="AX203" s="21" t="str">
        <f>IF(AND(B203="pentathlon", OR(AND(E203='club records'!$N$21, F203&gt;='club records'!$O$21), AND(E203='club records'!$N$22, F203&gt;='club records'!$O$22), AND(E203='club records'!$N$23, F203&gt;='club records'!$O$23), AND(E203='club records'!$N$24, F203&gt;='club records'!$O$24), AND(E203='club records'!$N$25, F203&gt;='club records'!$O$25))), "CR", " ")</f>
        <v xml:space="preserve"> </v>
      </c>
      <c r="AY203" s="21" t="str">
        <f>IF(AND(B203="heptathlon", OR(AND(E203='club records'!$N$26, F203&gt;='club records'!$O$26), AND(E203='club records'!$N$27, F203&gt;='club records'!$O$27), AND(E203='club records'!$N$28, F203&gt;='club records'!$O$28), )), "CR", " ")</f>
        <v xml:space="preserve"> </v>
      </c>
    </row>
    <row r="204" spans="1:51" ht="15">
      <c r="A204" s="13" t="s">
        <v>41</v>
      </c>
      <c r="B204" s="2" t="s">
        <v>205</v>
      </c>
      <c r="C204" s="2" t="s">
        <v>400</v>
      </c>
      <c r="D204" s="2" t="s">
        <v>401</v>
      </c>
      <c r="E204" s="13" t="s">
        <v>41</v>
      </c>
      <c r="F204" s="14">
        <v>16.73</v>
      </c>
      <c r="G204" s="19">
        <v>43639</v>
      </c>
      <c r="H204" s="2" t="s">
        <v>357</v>
      </c>
      <c r="I204" s="2" t="s">
        <v>404</v>
      </c>
      <c r="J204" s="20" t="str">
        <f t="shared" si="10"/>
        <v/>
      </c>
      <c r="K204" s="21" t="str">
        <f>IF(AND(B204=100, OR(AND(E204='club records'!$B$6, F204&lt;='club records'!$C$6), AND(E204='club records'!$B$7, F204&lt;='club records'!$C$7), AND(E204='club records'!$B$8, F204&lt;='club records'!$C$8), AND(E204='club records'!$B$9, F204&lt;='club records'!$C$9), AND(E204='club records'!$B$10, F204&lt;='club records'!$C$10))),"CR"," ")</f>
        <v xml:space="preserve"> </v>
      </c>
      <c r="L204" s="21" t="str">
        <f>IF(AND(B204=200, OR(AND(E204='club records'!$B$11, F204&lt;='club records'!$C$11), AND(E204='club records'!$B$12, F204&lt;='club records'!$C$12), AND(E204='club records'!$B$13, F204&lt;='club records'!$C$13), AND(E204='club records'!$B$14, F204&lt;='club records'!$C$14), AND(E204='club records'!$B$15, F204&lt;='club records'!$C$15))),"CR"," ")</f>
        <v xml:space="preserve"> </v>
      </c>
      <c r="M204" s="21" t="str">
        <f>IF(AND(B204=300, OR(AND(E204='club records'!$B$16, F204&lt;='club records'!$C$16), AND(E204='club records'!$B$17, F204&lt;='club records'!$C$17))),"CR"," ")</f>
        <v xml:space="preserve"> </v>
      </c>
      <c r="N204" s="21" t="str">
        <f>IF(AND(B204=400, OR(AND(E204='club records'!$B$19, F204&lt;='club records'!$C$19), AND(E204='club records'!$B$20, F204&lt;='club records'!$C$20), AND(E204='club records'!$B$21, F204&lt;='club records'!$C$21))),"CR"," ")</f>
        <v xml:space="preserve"> </v>
      </c>
      <c r="O204" s="21" t="str">
        <f>IF(AND(B204=800, OR(AND(E204='club records'!$B$22, F204&lt;='club records'!$C$22), AND(E204='club records'!$B$23, F204&lt;='club records'!$C$23), AND(E204='club records'!$B$24, F204&lt;='club records'!$C$24), AND(E204='club records'!$B$25, F204&lt;='club records'!$C$25), AND(E204='club records'!$B$26, F204&lt;='club records'!$C$26))),"CR"," ")</f>
        <v xml:space="preserve"> </v>
      </c>
      <c r="P204" s="21" t="str">
        <f>IF(AND(B204=1200, AND(E204='club records'!$B$28, F204&lt;='club records'!$C$28)),"CR"," ")</f>
        <v xml:space="preserve"> </v>
      </c>
      <c r="Q204" s="21" t="str">
        <f>IF(AND(B204=1500, OR(AND(E204='club records'!$B$29, F204&lt;='club records'!$C$29), AND(E204='club records'!$B$30, F204&lt;='club records'!$C$30), AND(E204='club records'!$B$31, F204&lt;='club records'!$C$31), AND(E204='club records'!$B$32, F204&lt;='club records'!$C$32), AND(E204='club records'!$B$33, F204&lt;='club records'!$C$33))),"CR"," ")</f>
        <v xml:space="preserve"> </v>
      </c>
      <c r="R204" s="21" t="str">
        <f>IF(AND(B204="1M", AND(E204='club records'!$B$37,F204&lt;='club records'!$C$37)),"CR"," ")</f>
        <v xml:space="preserve"> </v>
      </c>
      <c r="S204" s="21" t="str">
        <f>IF(AND(B204=3000, OR(AND(E204='club records'!$B$39, F204&lt;='club records'!$C$39), AND(E204='club records'!$B$40, F204&lt;='club records'!$C$40), AND(E204='club records'!$B$41, F204&lt;='club records'!$C$41))),"CR"," ")</f>
        <v xml:space="preserve"> </v>
      </c>
      <c r="T204" s="21" t="str">
        <f>IF(AND(B204=5000, OR(AND(E204='club records'!$B$42, F204&lt;='club records'!$C$42), AND(E204='club records'!$B$43, F204&lt;='club records'!$C$43))),"CR"," ")</f>
        <v xml:space="preserve"> </v>
      </c>
      <c r="U204" s="21" t="str">
        <f>IF(AND(B204=10000, OR(AND(E204='club records'!$B$44, F204&lt;='club records'!$C$44), AND(E204='club records'!$B$45, F204&lt;='club records'!$C$45))),"CR"," ")</f>
        <v xml:space="preserve"> </v>
      </c>
      <c r="V204" s="22" t="str">
        <f>IF(AND(B204="high jump", OR(AND(E204='club records'!$F$1, F204&gt;='club records'!$G$1), AND(E204='club records'!$F$2, F204&gt;='club records'!$G$2), AND(E204='club records'!$F$3, F204&gt;='club records'!$G$3),AND(E204='club records'!$F$4, F204&gt;='club records'!$G$4), AND(E204='club records'!$F$5, F204&gt;='club records'!$G$5))), "CR", " ")</f>
        <v xml:space="preserve"> </v>
      </c>
      <c r="W204" s="22" t="str">
        <f>IF(AND(B204="long jump", OR(AND(E204='club records'!$F$6, F204&gt;='club records'!$G$6), AND(E204='club records'!$F$7, F204&gt;='club records'!$G$7), AND(E204='club records'!$F$8, F204&gt;='club records'!$G$8), AND(E204='club records'!$F$9, F204&gt;='club records'!$G$9), AND(E204='club records'!$F$10, F204&gt;='club records'!$G$10))), "CR", " ")</f>
        <v xml:space="preserve"> </v>
      </c>
      <c r="X204" s="22" t="str">
        <f>IF(AND(B204="triple jump", OR(AND(E204='club records'!$F$11, F204&gt;='club records'!$G$11), AND(E204='club records'!$F$12, F204&gt;='club records'!$G$12), AND(E204='club records'!$F$13, F204&gt;='club records'!$G$13), AND(E204='club records'!$F$14, F204&gt;='club records'!$G$14), AND(E204='club records'!$F$15, F204&gt;='club records'!$G$15))), "CR", " ")</f>
        <v xml:space="preserve"> </v>
      </c>
      <c r="Y204" s="22" t="str">
        <f>IF(AND(B204="pole vault", OR(AND(E204='club records'!$F$16, F204&gt;='club records'!$G$16), AND(E204='club records'!$F$17, F204&gt;='club records'!$G$17), AND(E204='club records'!$F$18, F204&gt;='club records'!$G$18), AND(E204='club records'!$F$19, F204&gt;='club records'!$G$19), AND(E204='club records'!$F$20, F204&gt;='club records'!$G$20))), "CR", " ")</f>
        <v xml:space="preserve"> </v>
      </c>
      <c r="Z204" s="22" t="str">
        <f>IF(AND(B204="discus 0.75", AND(E204='club records'!$F$21, F204&gt;='club records'!$G$21)), "CR", " ")</f>
        <v xml:space="preserve"> </v>
      </c>
      <c r="AA204" s="22" t="str">
        <f>IF(AND(B204="discus 1", OR(AND(E204='club records'!$F$22, F204&gt;='club records'!$G$22), AND(E204='club records'!$F$23, F204&gt;='club records'!$G$23), AND(E204='club records'!$F$24, F204&gt;='club records'!$G$24), AND(E204='club records'!$F$25, F204&gt;='club records'!$G$25))), "CR", " ")</f>
        <v xml:space="preserve"> </v>
      </c>
      <c r="AB204" s="22" t="str">
        <f>IF(AND(B204="hammer 3", OR(AND(E204='club records'!$F$26, F204&gt;='club records'!$G$26), AND(E204='club records'!$F$27, F204&gt;='club records'!$G$27), AND(E204='club records'!$F$28, F204&gt;='club records'!$G$28))), "CR", " ")</f>
        <v xml:space="preserve"> </v>
      </c>
      <c r="AC204" s="22" t="str">
        <f>IF(AND(B204="hammer 4", OR(AND(E204='club records'!$F$29, F204&gt;='club records'!$G$29), AND(E204='club records'!$F$30, F204&gt;='club records'!$G$30))), "CR", " ")</f>
        <v xml:space="preserve"> </v>
      </c>
      <c r="AD204" s="22" t="str">
        <f>IF(AND(B204="javelin 400", AND(E204='club records'!$F$31, F204&gt;='club records'!$G$31)), "CR", " ")</f>
        <v xml:space="preserve"> </v>
      </c>
      <c r="AE204" s="22" t="str">
        <f>IF(AND(B204="javelin 500", OR(AND(E204='club records'!$F$32, F204&gt;='club records'!$G$32), AND(E204='club records'!$F$33, F204&gt;='club records'!$G$33))), "CR", " ")</f>
        <v xml:space="preserve"> </v>
      </c>
      <c r="AF204" s="22" t="str">
        <f>IF(AND(B204="javelin 600", OR(AND(E204='club records'!$F$34, F204&gt;='club records'!$G$34), AND(E204='club records'!$F$35, F204&gt;='club records'!$G$35))), "CR", " ")</f>
        <v xml:space="preserve"> </v>
      </c>
      <c r="AG204" s="22" t="str">
        <f>IF(AND(B204="shot 2.72", AND(E204='club records'!$F$36, F204&gt;='club records'!$G$36)), "CR", " ")</f>
        <v xml:space="preserve"> </v>
      </c>
      <c r="AH204" s="22" t="str">
        <f>IF(AND(B204="shot 3", OR(AND(E204='club records'!$F$37, F204&gt;='club records'!$G$37), AND(E204='club records'!$F$38, F204&gt;='club records'!$G$38))), "CR", " ")</f>
        <v xml:space="preserve"> </v>
      </c>
      <c r="AI204" s="22" t="str">
        <f>IF(AND(B204="shot 4", OR(AND(E204='club records'!$F$39, F204&gt;='club records'!$G$39), AND(E204='club records'!$F$40, F204&gt;='club records'!$G$40))), "CR", " ")</f>
        <v xml:space="preserve"> </v>
      </c>
      <c r="AJ204" s="22" t="str">
        <f>IF(AND(B204="70H", AND(E204='club records'!$J$6, F204&lt;='club records'!$K$6)), "CR", " ")</f>
        <v xml:space="preserve"> </v>
      </c>
      <c r="AK204" s="22" t="str">
        <f>IF(AND(B204="75H", AND(E204='club records'!$J$7, F204&lt;='club records'!$K$7)), "CR", " ")</f>
        <v xml:space="preserve"> </v>
      </c>
      <c r="AL204" s="22" t="str">
        <f>IF(AND(B204="80H", AND(E204='club records'!$J$8, F204&lt;='club records'!$K$8)), "CR", " ")</f>
        <v xml:space="preserve"> </v>
      </c>
      <c r="AM204" s="22" t="str">
        <f>IF(AND(B204="100H", OR(AND(E204='club records'!$J$9, F204&lt;='club records'!$K$9), AND(E204='club records'!$J$10, F204&lt;='club records'!$K$10))), "CR", " ")</f>
        <v xml:space="preserve"> </v>
      </c>
      <c r="AN204" s="22" t="str">
        <f>IF(AND(B204="300H", AND(E204='club records'!$J$11, F204&lt;='club records'!$K$11)), "CR", " ")</f>
        <v xml:space="preserve"> </v>
      </c>
      <c r="AO204" s="22" t="str">
        <f>IF(AND(B204="400H", OR(AND(E204='club records'!$J$12, F204&lt;='club records'!$K$12), AND(E204='club records'!$J$13, F204&lt;='club records'!$K$13), AND(E204='club records'!$J$14, F204&lt;='club records'!$K$14))), "CR", " ")</f>
        <v xml:space="preserve"> </v>
      </c>
      <c r="AP204" s="22" t="str">
        <f>IF(AND(B204="1500SC", OR(AND(E204='club records'!$J$15, F204&lt;='club records'!$K$15), AND(E204='club records'!$J$16, F204&lt;='club records'!$K$16))), "CR", " ")</f>
        <v xml:space="preserve"> </v>
      </c>
      <c r="AQ204" s="22" t="str">
        <f>IF(AND(B204="2000SC", OR(AND(E204='club records'!$J$18, F204&lt;='club records'!$K$18), AND(E204='club records'!$J$19, F204&lt;='club records'!$K$19))), "CR", " ")</f>
        <v xml:space="preserve"> </v>
      </c>
      <c r="AR204" s="22" t="str">
        <f>IF(AND(B204="3000SC", AND(E204='club records'!$J$21, F204&lt;='club records'!$K$21)), "CR", " ")</f>
        <v xml:space="preserve"> </v>
      </c>
      <c r="AS204" s="21" t="str">
        <f>IF(AND(B204="4x100", OR(AND(E204='club records'!$N$1, F204&lt;='club records'!$O$1), AND(E204='club records'!$N$2, F204&lt;='club records'!$O$2), AND(E204='club records'!$N$3, F204&lt;='club records'!$O$3), AND(E204='club records'!$N$4, F204&lt;='club records'!$O$4), AND(E204='club records'!$N$5, F204&lt;='club records'!$O$5))), "CR", " ")</f>
        <v xml:space="preserve"> </v>
      </c>
      <c r="AT204" s="21" t="str">
        <f>IF(AND(B204="4x200", OR(AND(E204='club records'!$N$6, F204&lt;='club records'!$O$6), AND(E204='club records'!$N$7, F204&lt;='club records'!$O$7), AND(E204='club records'!$N$8, F204&lt;='club records'!$O$8), AND(E204='club records'!$N$9, F204&lt;='club records'!$O$9), AND(E204='club records'!$N$10, F204&lt;='club records'!$O$10))), "CR", " ")</f>
        <v xml:space="preserve"> </v>
      </c>
      <c r="AU204" s="21" t="str">
        <f>IF(AND(B204="4x300", OR(AND(E204='club records'!$N$11, F204&lt;='club records'!$O$11), AND(E204='club records'!$N$12, F204&lt;='club records'!$O$12))), "CR", " ")</f>
        <v xml:space="preserve"> </v>
      </c>
      <c r="AV204" s="21" t="str">
        <f>IF(AND(B204="4x400", OR(AND(E204='club records'!$N$13, F204&lt;='club records'!$O$13), AND(E204='club records'!$N$14, F204&lt;='club records'!$O$14), AND(E204='club records'!$N$15, F204&lt;='club records'!$O$15))), "CR", " ")</f>
        <v xml:space="preserve"> </v>
      </c>
      <c r="AW204" s="21" t="str">
        <f>IF(AND(B204="3x800", OR(AND(E204='club records'!$N$16, F204&lt;='club records'!$O$16), AND(E204='club records'!$N$17, F204&lt;='club records'!$O$17), AND(E204='club records'!$N$18, F204&lt;='club records'!$O$18), AND(E204='club records'!$N$19, F204&lt;='club records'!$O$19))), "CR", " ")</f>
        <v xml:space="preserve"> </v>
      </c>
      <c r="AX204" s="21" t="str">
        <f>IF(AND(B204="pentathlon", OR(AND(E204='club records'!$N$21, F204&gt;='club records'!$O$21), AND(E204='club records'!$N$22, F204&gt;='club records'!$O$22), AND(E204='club records'!$N$23, F204&gt;='club records'!$O$23), AND(E204='club records'!$N$24, F204&gt;='club records'!$O$24), AND(E204='club records'!$N$25, F204&gt;='club records'!$O$25))), "CR", " ")</f>
        <v xml:space="preserve"> </v>
      </c>
      <c r="AY204" s="21" t="str">
        <f>IF(AND(B204="heptathlon", OR(AND(E204='club records'!$N$26, F204&gt;='club records'!$O$26), AND(E204='club records'!$N$27, F204&gt;='club records'!$O$27), AND(E204='club records'!$N$28, F204&gt;='club records'!$O$28), )), "CR", " ")</f>
        <v xml:space="preserve"> </v>
      </c>
    </row>
    <row r="205" spans="1:51" ht="15">
      <c r="A205" s="13" t="s">
        <v>41</v>
      </c>
      <c r="B205" s="2" t="s">
        <v>147</v>
      </c>
      <c r="C205" s="2" t="s">
        <v>271</v>
      </c>
      <c r="D205" s="2" t="s">
        <v>93</v>
      </c>
      <c r="E205" s="13" t="s">
        <v>41</v>
      </c>
      <c r="F205" s="14">
        <v>11.88</v>
      </c>
      <c r="G205" s="19">
        <v>43582</v>
      </c>
      <c r="H205" s="2" t="s">
        <v>297</v>
      </c>
      <c r="I205" s="2" t="s">
        <v>304</v>
      </c>
      <c r="J205" s="20" t="str">
        <f t="shared" si="10"/>
        <v/>
      </c>
      <c r="K205" s="21" t="str">
        <f>IF(AND(B205=100, OR(AND(E205='club records'!$B$6, F205&lt;='club records'!$C$6), AND(E205='club records'!$B$7, F205&lt;='club records'!$C$7), AND(E205='club records'!$B$8, F205&lt;='club records'!$C$8), AND(E205='club records'!$B$9, F205&lt;='club records'!$C$9), AND(E205='club records'!$B$10, F205&lt;='club records'!$C$10))),"CR"," ")</f>
        <v xml:space="preserve"> </v>
      </c>
      <c r="L205" s="21" t="str">
        <f>IF(AND(B205=200, OR(AND(E205='club records'!$B$11, F205&lt;='club records'!$C$11), AND(E205='club records'!$B$12, F205&lt;='club records'!$C$12), AND(E205='club records'!$B$13, F205&lt;='club records'!$C$13), AND(E205='club records'!$B$14, F205&lt;='club records'!$C$14), AND(E205='club records'!$B$15, F205&lt;='club records'!$C$15))),"CR"," ")</f>
        <v xml:space="preserve"> </v>
      </c>
      <c r="M205" s="21" t="str">
        <f>IF(AND(B205=300, OR(AND(E205='club records'!$B$16, F205&lt;='club records'!$C$16), AND(E205='club records'!$B$17, F205&lt;='club records'!$C$17))),"CR"," ")</f>
        <v xml:space="preserve"> </v>
      </c>
      <c r="N205" s="21" t="str">
        <f>IF(AND(B205=400, OR(AND(E205='club records'!$B$19, F205&lt;='club records'!$C$19), AND(E205='club records'!$B$20, F205&lt;='club records'!$C$20), AND(E205='club records'!$B$21, F205&lt;='club records'!$C$21))),"CR"," ")</f>
        <v xml:space="preserve"> </v>
      </c>
      <c r="O205" s="21" t="str">
        <f>IF(AND(B205=800, OR(AND(E205='club records'!$B$22, F205&lt;='club records'!$C$22), AND(E205='club records'!$B$23, F205&lt;='club records'!$C$23), AND(E205='club records'!$B$24, F205&lt;='club records'!$C$24), AND(E205='club records'!$B$25, F205&lt;='club records'!$C$25), AND(E205='club records'!$B$26, F205&lt;='club records'!$C$26))),"CR"," ")</f>
        <v xml:space="preserve"> </v>
      </c>
      <c r="P205" s="21" t="str">
        <f>IF(AND(B205=1200, AND(E205='club records'!$B$28, F205&lt;='club records'!$C$28)),"CR"," ")</f>
        <v xml:space="preserve"> </v>
      </c>
      <c r="Q205" s="21" t="str">
        <f>IF(AND(B205=1500, OR(AND(E205='club records'!$B$29, F205&lt;='club records'!$C$29), AND(E205='club records'!$B$30, F205&lt;='club records'!$C$30), AND(E205='club records'!$B$31, F205&lt;='club records'!$C$31), AND(E205='club records'!$B$32, F205&lt;='club records'!$C$32), AND(E205='club records'!$B$33, F205&lt;='club records'!$C$33))),"CR"," ")</f>
        <v xml:space="preserve"> </v>
      </c>
      <c r="R205" s="21" t="str">
        <f>IF(AND(B205="1M", AND(E205='club records'!$B$37,F205&lt;='club records'!$C$37)),"CR"," ")</f>
        <v xml:space="preserve"> </v>
      </c>
      <c r="S205" s="21" t="str">
        <f>IF(AND(B205=3000, OR(AND(E205='club records'!$B$39, F205&lt;='club records'!$C$39), AND(E205='club records'!$B$40, F205&lt;='club records'!$C$40), AND(E205='club records'!$B$41, F205&lt;='club records'!$C$41))),"CR"," ")</f>
        <v xml:space="preserve"> </v>
      </c>
      <c r="T205" s="21" t="str">
        <f>IF(AND(B205=5000, OR(AND(E205='club records'!$B$42, F205&lt;='club records'!$C$42), AND(E205='club records'!$B$43, F205&lt;='club records'!$C$43))),"CR"," ")</f>
        <v xml:space="preserve"> </v>
      </c>
      <c r="U205" s="21" t="str">
        <f>IF(AND(B205=10000, OR(AND(E205='club records'!$B$44, F205&lt;='club records'!$C$44), AND(E205='club records'!$B$45, F205&lt;='club records'!$C$45))),"CR"," ")</f>
        <v xml:space="preserve"> </v>
      </c>
      <c r="V205" s="22" t="str">
        <f>IF(AND(B205="high jump", OR(AND(E205='club records'!$F$1, F205&gt;='club records'!$G$1), AND(E205='club records'!$F$2, F205&gt;='club records'!$G$2), AND(E205='club records'!$F$3, F205&gt;='club records'!$G$3),AND(E205='club records'!$F$4, F205&gt;='club records'!$G$4), AND(E205='club records'!$F$5, F205&gt;='club records'!$G$5))), "CR", " ")</f>
        <v xml:space="preserve"> </v>
      </c>
      <c r="W205" s="22" t="str">
        <f>IF(AND(B205="long jump", OR(AND(E205='club records'!$F$6, F205&gt;='club records'!$G$6), AND(E205='club records'!$F$7, F205&gt;='club records'!$G$7), AND(E205='club records'!$F$8, F205&gt;='club records'!$G$8), AND(E205='club records'!$F$9, F205&gt;='club records'!$G$9), AND(E205='club records'!$F$10, F205&gt;='club records'!$G$10))), "CR", " ")</f>
        <v xml:space="preserve"> </v>
      </c>
      <c r="X205" s="22" t="str">
        <f>IF(AND(B205="triple jump", OR(AND(E205='club records'!$F$11, F205&gt;='club records'!$G$11), AND(E205='club records'!$F$12, F205&gt;='club records'!$G$12), AND(E205='club records'!$F$13, F205&gt;='club records'!$G$13), AND(E205='club records'!$F$14, F205&gt;='club records'!$G$14), AND(E205='club records'!$F$15, F205&gt;='club records'!$G$15))), "CR", " ")</f>
        <v xml:space="preserve"> </v>
      </c>
      <c r="Y205" s="22" t="str">
        <f>IF(AND(B205="pole vault", OR(AND(E205='club records'!$F$16, F205&gt;='club records'!$G$16), AND(E205='club records'!$F$17, F205&gt;='club records'!$G$17), AND(E205='club records'!$F$18, F205&gt;='club records'!$G$18), AND(E205='club records'!$F$19, F205&gt;='club records'!$G$19), AND(E205='club records'!$F$20, F205&gt;='club records'!$G$20))), "CR", " ")</f>
        <v xml:space="preserve"> </v>
      </c>
      <c r="Z205" s="22" t="str">
        <f>IF(AND(B205="discus 0.75", AND(E205='club records'!$F$21, F205&gt;='club records'!$G$21)), "CR", " ")</f>
        <v xml:space="preserve"> </v>
      </c>
      <c r="AA205" s="22" t="str">
        <f>IF(AND(B205="discus 1", OR(AND(E205='club records'!$F$22, F205&gt;='club records'!$G$22), AND(E205='club records'!$F$23, F205&gt;='club records'!$G$23), AND(E205='club records'!$F$24, F205&gt;='club records'!$G$24), AND(E205='club records'!$F$25, F205&gt;='club records'!$G$25))), "CR", " ")</f>
        <v xml:space="preserve"> </v>
      </c>
      <c r="AB205" s="22" t="str">
        <f>IF(AND(B205="hammer 3", OR(AND(E205='club records'!$F$26, F205&gt;='club records'!$G$26), AND(E205='club records'!$F$27, F205&gt;='club records'!$G$27), AND(E205='club records'!$F$28, F205&gt;='club records'!$G$28))), "CR", " ")</f>
        <v xml:space="preserve"> </v>
      </c>
      <c r="AC205" s="22" t="str">
        <f>IF(AND(B205="hammer 4", OR(AND(E205='club records'!$F$29, F205&gt;='club records'!$G$29), AND(E205='club records'!$F$30, F205&gt;='club records'!$G$30))), "CR", " ")</f>
        <v xml:space="preserve"> </v>
      </c>
      <c r="AD205" s="22" t="str">
        <f>IF(AND(B205="javelin 400", AND(E205='club records'!$F$31, F205&gt;='club records'!$G$31)), "CR", " ")</f>
        <v xml:space="preserve"> </v>
      </c>
      <c r="AE205" s="22" t="str">
        <f>IF(AND(B205="javelin 500", OR(AND(E205='club records'!$F$32, F205&gt;='club records'!$G$32), AND(E205='club records'!$F$33, F205&gt;='club records'!$G$33))), "CR", " ")</f>
        <v xml:space="preserve"> </v>
      </c>
      <c r="AF205" s="22" t="str">
        <f>IF(AND(B205="javelin 600", OR(AND(E205='club records'!$F$34, F205&gt;='club records'!$G$34), AND(E205='club records'!$F$35, F205&gt;='club records'!$G$35))), "CR", " ")</f>
        <v xml:space="preserve"> </v>
      </c>
      <c r="AG205" s="22" t="str">
        <f>IF(AND(B205="shot 2.72", AND(E205='club records'!$F$36, F205&gt;='club records'!$G$36)), "CR", " ")</f>
        <v xml:space="preserve"> </v>
      </c>
      <c r="AH205" s="22" t="str">
        <f>IF(AND(B205="shot 3", OR(AND(E205='club records'!$F$37, F205&gt;='club records'!$G$37), AND(E205='club records'!$F$38, F205&gt;='club records'!$G$38))), "CR", " ")</f>
        <v xml:space="preserve"> </v>
      </c>
      <c r="AI205" s="22" t="str">
        <f>IF(AND(B205="shot 4", OR(AND(E205='club records'!$F$39, F205&gt;='club records'!$G$39), AND(E205='club records'!$F$40, F205&gt;='club records'!$G$40))), "CR", " ")</f>
        <v xml:space="preserve"> </v>
      </c>
      <c r="AJ205" s="22" t="str">
        <f>IF(AND(B205="70H", AND(E205='club records'!$J$6, F205&lt;='club records'!$K$6)), "CR", " ")</f>
        <v xml:space="preserve"> </v>
      </c>
      <c r="AK205" s="22" t="str">
        <f>IF(AND(B205="75H", AND(E205='club records'!$J$7, F205&lt;='club records'!$K$7)), "CR", " ")</f>
        <v xml:space="preserve"> </v>
      </c>
      <c r="AL205" s="22" t="str">
        <f>IF(AND(B205="80H", AND(E205='club records'!$J$8, F205&lt;='club records'!$K$8)), "CR", " ")</f>
        <v xml:space="preserve"> </v>
      </c>
      <c r="AM205" s="22" t="str">
        <f>IF(AND(B205="100H", OR(AND(E205='club records'!$J$9, F205&lt;='club records'!$K$9), AND(E205='club records'!$J$10, F205&lt;='club records'!$K$10))), "CR", " ")</f>
        <v xml:space="preserve"> </v>
      </c>
      <c r="AN205" s="22" t="str">
        <f>IF(AND(B205="300H", AND(E205='club records'!$J$11, F205&lt;='club records'!$K$11)), "CR", " ")</f>
        <v xml:space="preserve"> </v>
      </c>
      <c r="AO205" s="22" t="str">
        <f>IF(AND(B205="400H", OR(AND(E205='club records'!$J$12, F205&lt;='club records'!$K$12), AND(E205='club records'!$J$13, F205&lt;='club records'!$K$13), AND(E205='club records'!$J$14, F205&lt;='club records'!$K$14))), "CR", " ")</f>
        <v xml:space="preserve"> </v>
      </c>
      <c r="AP205" s="22" t="str">
        <f>IF(AND(B205="1500SC", OR(AND(E205='club records'!$J$15, F205&lt;='club records'!$K$15), AND(E205='club records'!$J$16, F205&lt;='club records'!$K$16))), "CR", " ")</f>
        <v xml:space="preserve"> </v>
      </c>
      <c r="AQ205" s="22" t="str">
        <f>IF(AND(B205="2000SC", OR(AND(E205='club records'!$J$18, F205&lt;='club records'!$K$18), AND(E205='club records'!$J$19, F205&lt;='club records'!$K$19))), "CR", " ")</f>
        <v xml:space="preserve"> </v>
      </c>
      <c r="AR205" s="22" t="str">
        <f>IF(AND(B205="3000SC", AND(E205='club records'!$J$21, F205&lt;='club records'!$K$21)), "CR", " ")</f>
        <v xml:space="preserve"> </v>
      </c>
      <c r="AS205" s="21" t="str">
        <f>IF(AND(B205="4x100", OR(AND(E205='club records'!$N$1, F205&lt;='club records'!$O$1), AND(E205='club records'!$N$2, F205&lt;='club records'!$O$2), AND(E205='club records'!$N$3, F205&lt;='club records'!$O$3), AND(E205='club records'!$N$4, F205&lt;='club records'!$O$4), AND(E205='club records'!$N$5, F205&lt;='club records'!$O$5))), "CR", " ")</f>
        <v xml:space="preserve"> </v>
      </c>
      <c r="AT205" s="21" t="str">
        <f>IF(AND(B205="4x200", OR(AND(E205='club records'!$N$6, F205&lt;='club records'!$O$6), AND(E205='club records'!$N$7, F205&lt;='club records'!$O$7), AND(E205='club records'!$N$8, F205&lt;='club records'!$O$8), AND(E205='club records'!$N$9, F205&lt;='club records'!$O$9), AND(E205='club records'!$N$10, F205&lt;='club records'!$O$10))), "CR", " ")</f>
        <v xml:space="preserve"> </v>
      </c>
      <c r="AU205" s="21" t="str">
        <f>IF(AND(B205="4x300", OR(AND(E205='club records'!$N$11, F205&lt;='club records'!$O$11), AND(E205='club records'!$N$12, F205&lt;='club records'!$O$12))), "CR", " ")</f>
        <v xml:space="preserve"> </v>
      </c>
      <c r="AV205" s="21" t="str">
        <f>IF(AND(B205="4x400", OR(AND(E205='club records'!$N$13, F205&lt;='club records'!$O$13), AND(E205='club records'!$N$14, F205&lt;='club records'!$O$14), AND(E205='club records'!$N$15, F205&lt;='club records'!$O$15))), "CR", " ")</f>
        <v xml:space="preserve"> </v>
      </c>
      <c r="AW205" s="21" t="str">
        <f>IF(AND(B205="3x800", OR(AND(E205='club records'!$N$16, F205&lt;='club records'!$O$16), AND(E205='club records'!$N$17, F205&lt;='club records'!$O$17), AND(E205='club records'!$N$18, F205&lt;='club records'!$O$18), AND(E205='club records'!$N$19, F205&lt;='club records'!$O$19))), "CR", " ")</f>
        <v xml:space="preserve"> </v>
      </c>
      <c r="AX205" s="21" t="str">
        <f>IF(AND(B205="pentathlon", OR(AND(E205='club records'!$N$21, F205&gt;='club records'!$O$21), AND(E205='club records'!$N$22, F205&gt;='club records'!$O$22), AND(E205='club records'!$N$23, F205&gt;='club records'!$O$23), AND(E205='club records'!$N$24, F205&gt;='club records'!$O$24), AND(E205='club records'!$N$25, F205&gt;='club records'!$O$25))), "CR", " ")</f>
        <v xml:space="preserve"> </v>
      </c>
      <c r="AY205" s="21" t="str">
        <f>IF(AND(B205="heptathlon", OR(AND(E205='club records'!$N$26, F205&gt;='club records'!$O$26), AND(E205='club records'!$N$27, F205&gt;='club records'!$O$27), AND(E205='club records'!$N$28, F205&gt;='club records'!$O$28), )), "CR", " ")</f>
        <v xml:space="preserve"> </v>
      </c>
    </row>
    <row r="206" spans="1:51" ht="15">
      <c r="A206" s="13" t="s">
        <v>41</v>
      </c>
      <c r="B206" s="2" t="s">
        <v>147</v>
      </c>
      <c r="C206" s="2" t="s">
        <v>28</v>
      </c>
      <c r="D206" s="2" t="s">
        <v>113</v>
      </c>
      <c r="E206" s="13" t="s">
        <v>41</v>
      </c>
      <c r="F206" s="14">
        <v>13.98</v>
      </c>
      <c r="G206" s="19">
        <v>43639</v>
      </c>
      <c r="H206" s="2" t="s">
        <v>357</v>
      </c>
      <c r="I206" s="2" t="s">
        <v>404</v>
      </c>
      <c r="J206" s="20" t="str">
        <f t="shared" si="10"/>
        <v/>
      </c>
      <c r="K206" s="21" t="str">
        <f>IF(AND(B206=100, OR(AND(E206='club records'!$B$6, F206&lt;='club records'!$C$6), AND(E206='club records'!$B$7, F206&lt;='club records'!$C$7), AND(E206='club records'!$B$8, F206&lt;='club records'!$C$8), AND(E206='club records'!$B$9, F206&lt;='club records'!$C$9), AND(E206='club records'!$B$10, F206&lt;='club records'!$C$10))),"CR"," ")</f>
        <v xml:space="preserve"> </v>
      </c>
      <c r="L206" s="21" t="str">
        <f>IF(AND(B206=200, OR(AND(E206='club records'!$B$11, F206&lt;='club records'!$C$11), AND(E206='club records'!$B$12, F206&lt;='club records'!$C$12), AND(E206='club records'!$B$13, F206&lt;='club records'!$C$13), AND(E206='club records'!$B$14, F206&lt;='club records'!$C$14), AND(E206='club records'!$B$15, F206&lt;='club records'!$C$15))),"CR"," ")</f>
        <v xml:space="preserve"> </v>
      </c>
      <c r="M206" s="21" t="str">
        <f>IF(AND(B206=300, OR(AND(E206='club records'!$B$16, F206&lt;='club records'!$C$16), AND(E206='club records'!$B$17, F206&lt;='club records'!$C$17))),"CR"," ")</f>
        <v xml:space="preserve"> </v>
      </c>
      <c r="N206" s="21" t="str">
        <f>IF(AND(B206=400, OR(AND(E206='club records'!$B$19, F206&lt;='club records'!$C$19), AND(E206='club records'!$B$20, F206&lt;='club records'!$C$20), AND(E206='club records'!$B$21, F206&lt;='club records'!$C$21))),"CR"," ")</f>
        <v xml:space="preserve"> </v>
      </c>
      <c r="O206" s="21" t="str">
        <f>IF(AND(B206=800, OR(AND(E206='club records'!$B$22, F206&lt;='club records'!$C$22), AND(E206='club records'!$B$23, F206&lt;='club records'!$C$23), AND(E206='club records'!$B$24, F206&lt;='club records'!$C$24), AND(E206='club records'!$B$25, F206&lt;='club records'!$C$25), AND(E206='club records'!$B$26, F206&lt;='club records'!$C$26))),"CR"," ")</f>
        <v xml:space="preserve"> </v>
      </c>
      <c r="P206" s="21" t="str">
        <f>IF(AND(B206=1200, AND(E206='club records'!$B$28, F206&lt;='club records'!$C$28)),"CR"," ")</f>
        <v xml:space="preserve"> </v>
      </c>
      <c r="Q206" s="21" t="str">
        <f>IF(AND(B206=1500, OR(AND(E206='club records'!$B$29, F206&lt;='club records'!$C$29), AND(E206='club records'!$B$30, F206&lt;='club records'!$C$30), AND(E206='club records'!$B$31, F206&lt;='club records'!$C$31), AND(E206='club records'!$B$32, F206&lt;='club records'!$C$32), AND(E206='club records'!$B$33, F206&lt;='club records'!$C$33))),"CR"," ")</f>
        <v xml:space="preserve"> </v>
      </c>
      <c r="R206" s="21" t="str">
        <f>IF(AND(B206="1M", AND(E206='club records'!$B$37,F206&lt;='club records'!$C$37)),"CR"," ")</f>
        <v xml:space="preserve"> </v>
      </c>
      <c r="S206" s="21" t="str">
        <f>IF(AND(B206=3000, OR(AND(E206='club records'!$B$39, F206&lt;='club records'!$C$39), AND(E206='club records'!$B$40, F206&lt;='club records'!$C$40), AND(E206='club records'!$B$41, F206&lt;='club records'!$C$41))),"CR"," ")</f>
        <v xml:space="preserve"> </v>
      </c>
      <c r="T206" s="21" t="str">
        <f>IF(AND(B206=5000, OR(AND(E206='club records'!$B$42, F206&lt;='club records'!$C$42), AND(E206='club records'!$B$43, F206&lt;='club records'!$C$43))),"CR"," ")</f>
        <v xml:space="preserve"> </v>
      </c>
      <c r="U206" s="21" t="str">
        <f>IF(AND(B206=10000, OR(AND(E206='club records'!$B$44, F206&lt;='club records'!$C$44), AND(E206='club records'!$B$45, F206&lt;='club records'!$C$45))),"CR"," ")</f>
        <v xml:space="preserve"> </v>
      </c>
      <c r="V206" s="22" t="str">
        <f>IF(AND(B206="high jump", OR(AND(E206='club records'!$F$1, F206&gt;='club records'!$G$1), AND(E206='club records'!$F$2, F206&gt;='club records'!$G$2), AND(E206='club records'!$F$3, F206&gt;='club records'!$G$3),AND(E206='club records'!$F$4, F206&gt;='club records'!$G$4), AND(E206='club records'!$F$5, F206&gt;='club records'!$G$5))), "CR", " ")</f>
        <v xml:space="preserve"> </v>
      </c>
      <c r="W206" s="22" t="str">
        <f>IF(AND(B206="long jump", OR(AND(E206='club records'!$F$6, F206&gt;='club records'!$G$6), AND(E206='club records'!$F$7, F206&gt;='club records'!$G$7), AND(E206='club records'!$F$8, F206&gt;='club records'!$G$8), AND(E206='club records'!$F$9, F206&gt;='club records'!$G$9), AND(E206='club records'!$F$10, F206&gt;='club records'!$G$10))), "CR", " ")</f>
        <v xml:space="preserve"> </v>
      </c>
      <c r="X206" s="22" t="str">
        <f>IF(AND(B206="triple jump", OR(AND(E206='club records'!$F$11, F206&gt;='club records'!$G$11), AND(E206='club records'!$F$12, F206&gt;='club records'!$G$12), AND(E206='club records'!$F$13, F206&gt;='club records'!$G$13), AND(E206='club records'!$F$14, F206&gt;='club records'!$G$14), AND(E206='club records'!$F$15, F206&gt;='club records'!$G$15))), "CR", " ")</f>
        <v xml:space="preserve"> </v>
      </c>
      <c r="Y206" s="22" t="str">
        <f>IF(AND(B206="pole vault", OR(AND(E206='club records'!$F$16, F206&gt;='club records'!$G$16), AND(E206='club records'!$F$17, F206&gt;='club records'!$G$17), AND(E206='club records'!$F$18, F206&gt;='club records'!$G$18), AND(E206='club records'!$F$19, F206&gt;='club records'!$G$19), AND(E206='club records'!$F$20, F206&gt;='club records'!$G$20))), "CR", " ")</f>
        <v xml:space="preserve"> </v>
      </c>
      <c r="Z206" s="22" t="str">
        <f>IF(AND(B206="discus 0.75", AND(E206='club records'!$F$21, F206&gt;='club records'!$G$21)), "CR", " ")</f>
        <v xml:space="preserve"> </v>
      </c>
      <c r="AA206" s="22" t="str">
        <f>IF(AND(B206="discus 1", OR(AND(E206='club records'!$F$22, F206&gt;='club records'!$G$22), AND(E206='club records'!$F$23, F206&gt;='club records'!$G$23), AND(E206='club records'!$F$24, F206&gt;='club records'!$G$24), AND(E206='club records'!$F$25, F206&gt;='club records'!$G$25))), "CR", " ")</f>
        <v xml:space="preserve"> </v>
      </c>
      <c r="AB206" s="22" t="str">
        <f>IF(AND(B206="hammer 3", OR(AND(E206='club records'!$F$26, F206&gt;='club records'!$G$26), AND(E206='club records'!$F$27, F206&gt;='club records'!$G$27), AND(E206='club records'!$F$28, F206&gt;='club records'!$G$28))), "CR", " ")</f>
        <v xml:space="preserve"> </v>
      </c>
      <c r="AC206" s="22" t="str">
        <f>IF(AND(B206="hammer 4", OR(AND(E206='club records'!$F$29, F206&gt;='club records'!$G$29), AND(E206='club records'!$F$30, F206&gt;='club records'!$G$30))), "CR", " ")</f>
        <v xml:space="preserve"> </v>
      </c>
      <c r="AD206" s="22" t="str">
        <f>IF(AND(B206="javelin 400", AND(E206='club records'!$F$31, F206&gt;='club records'!$G$31)), "CR", " ")</f>
        <v xml:space="preserve"> </v>
      </c>
      <c r="AE206" s="22" t="str">
        <f>IF(AND(B206="javelin 500", OR(AND(E206='club records'!$F$32, F206&gt;='club records'!$G$32), AND(E206='club records'!$F$33, F206&gt;='club records'!$G$33))), "CR", " ")</f>
        <v xml:space="preserve"> </v>
      </c>
      <c r="AF206" s="22" t="str">
        <f>IF(AND(B206="javelin 600", OR(AND(E206='club records'!$F$34, F206&gt;='club records'!$G$34), AND(E206='club records'!$F$35, F206&gt;='club records'!$G$35))), "CR", " ")</f>
        <v xml:space="preserve"> </v>
      </c>
      <c r="AG206" s="22" t="str">
        <f>IF(AND(B206="shot 2.72", AND(E206='club records'!$F$36, F206&gt;='club records'!$G$36)), "CR", " ")</f>
        <v xml:space="preserve"> </v>
      </c>
      <c r="AH206" s="22" t="str">
        <f>IF(AND(B206="shot 3", OR(AND(E206='club records'!$F$37, F206&gt;='club records'!$G$37), AND(E206='club records'!$F$38, F206&gt;='club records'!$G$38))), "CR", " ")</f>
        <v xml:space="preserve"> </v>
      </c>
      <c r="AI206" s="22" t="str">
        <f>IF(AND(B206="shot 4", OR(AND(E206='club records'!$F$39, F206&gt;='club records'!$G$39), AND(E206='club records'!$F$40, F206&gt;='club records'!$G$40))), "CR", " ")</f>
        <v xml:space="preserve"> </v>
      </c>
      <c r="AJ206" s="22" t="str">
        <f>IF(AND(B206="70H", AND(E206='club records'!$J$6, F206&lt;='club records'!$K$6)), "CR", " ")</f>
        <v xml:space="preserve"> </v>
      </c>
      <c r="AK206" s="22" t="str">
        <f>IF(AND(B206="75H", AND(E206='club records'!$J$7, F206&lt;='club records'!$K$7)), "CR", " ")</f>
        <v xml:space="preserve"> </v>
      </c>
      <c r="AL206" s="22" t="str">
        <f>IF(AND(B206="80H", AND(E206='club records'!$J$8, F206&lt;='club records'!$K$8)), "CR", " ")</f>
        <v xml:space="preserve"> </v>
      </c>
      <c r="AM206" s="22" t="str">
        <f>IF(AND(B206="100H", OR(AND(E206='club records'!$J$9, F206&lt;='club records'!$K$9), AND(E206='club records'!$J$10, F206&lt;='club records'!$K$10))), "CR", " ")</f>
        <v xml:space="preserve"> </v>
      </c>
      <c r="AN206" s="22" t="str">
        <f>IF(AND(B206="300H", AND(E206='club records'!$J$11, F206&lt;='club records'!$K$11)), "CR", " ")</f>
        <v xml:space="preserve"> </v>
      </c>
      <c r="AO206" s="22" t="str">
        <f>IF(AND(B206="400H", OR(AND(E206='club records'!$J$12, F206&lt;='club records'!$K$12), AND(E206='club records'!$J$13, F206&lt;='club records'!$K$13), AND(E206='club records'!$J$14, F206&lt;='club records'!$K$14))), "CR", " ")</f>
        <v xml:space="preserve"> </v>
      </c>
      <c r="AP206" s="22" t="str">
        <f>IF(AND(B206="1500SC", OR(AND(E206='club records'!$J$15, F206&lt;='club records'!$K$15), AND(E206='club records'!$J$16, F206&lt;='club records'!$K$16))), "CR", " ")</f>
        <v xml:space="preserve"> </v>
      </c>
      <c r="AQ206" s="22" t="str">
        <f>IF(AND(B206="2000SC", OR(AND(E206='club records'!$J$18, F206&lt;='club records'!$K$18), AND(E206='club records'!$J$19, F206&lt;='club records'!$K$19))), "CR", " ")</f>
        <v xml:space="preserve"> </v>
      </c>
      <c r="AR206" s="22" t="str">
        <f>IF(AND(B206="3000SC", AND(E206='club records'!$J$21, F206&lt;='club records'!$K$21)), "CR", " ")</f>
        <v xml:space="preserve"> </v>
      </c>
      <c r="AS206" s="21" t="str">
        <f>IF(AND(B206="4x100", OR(AND(E206='club records'!$N$1, F206&lt;='club records'!$O$1), AND(E206='club records'!$N$2, F206&lt;='club records'!$O$2), AND(E206='club records'!$N$3, F206&lt;='club records'!$O$3), AND(E206='club records'!$N$4, F206&lt;='club records'!$O$4), AND(E206='club records'!$N$5, F206&lt;='club records'!$O$5))), "CR", " ")</f>
        <v xml:space="preserve"> </v>
      </c>
      <c r="AT206" s="21" t="str">
        <f>IF(AND(B206="4x200", OR(AND(E206='club records'!$N$6, F206&lt;='club records'!$O$6), AND(E206='club records'!$N$7, F206&lt;='club records'!$O$7), AND(E206='club records'!$N$8, F206&lt;='club records'!$O$8), AND(E206='club records'!$N$9, F206&lt;='club records'!$O$9), AND(E206='club records'!$N$10, F206&lt;='club records'!$O$10))), "CR", " ")</f>
        <v xml:space="preserve"> </v>
      </c>
      <c r="AU206" s="21" t="str">
        <f>IF(AND(B206="4x300", OR(AND(E206='club records'!$N$11, F206&lt;='club records'!$O$11), AND(E206='club records'!$N$12, F206&lt;='club records'!$O$12))), "CR", " ")</f>
        <v xml:space="preserve"> </v>
      </c>
      <c r="AV206" s="21" t="str">
        <f>IF(AND(B206="4x400", OR(AND(E206='club records'!$N$13, F206&lt;='club records'!$O$13), AND(E206='club records'!$N$14, F206&lt;='club records'!$O$14), AND(E206='club records'!$N$15, F206&lt;='club records'!$O$15))), "CR", " ")</f>
        <v xml:space="preserve"> </v>
      </c>
      <c r="AW206" s="21" t="str">
        <f>IF(AND(B206="3x800", OR(AND(E206='club records'!$N$16, F206&lt;='club records'!$O$16), AND(E206='club records'!$N$17, F206&lt;='club records'!$O$17), AND(E206='club records'!$N$18, F206&lt;='club records'!$O$18), AND(E206='club records'!$N$19, F206&lt;='club records'!$O$19))), "CR", " ")</f>
        <v xml:space="preserve"> </v>
      </c>
      <c r="AX206" s="21" t="str">
        <f>IF(AND(B206="pentathlon", OR(AND(E206='club records'!$N$21, F206&gt;='club records'!$O$21), AND(E206='club records'!$N$22, F206&gt;='club records'!$O$22), AND(E206='club records'!$N$23, F206&gt;='club records'!$O$23), AND(E206='club records'!$N$24, F206&gt;='club records'!$O$24), AND(E206='club records'!$N$25, F206&gt;='club records'!$O$25))), "CR", " ")</f>
        <v xml:space="preserve"> </v>
      </c>
      <c r="AY206" s="21" t="str">
        <f>IF(AND(B206="heptathlon", OR(AND(E206='club records'!$N$26, F206&gt;='club records'!$O$26), AND(E206='club records'!$N$27, F206&gt;='club records'!$O$27), AND(E206='club records'!$N$28, F206&gt;='club records'!$O$28), )), "CR", " ")</f>
        <v xml:space="preserve"> </v>
      </c>
    </row>
    <row r="207" spans="1:51" ht="15">
      <c r="A207" s="13" t="s">
        <v>41</v>
      </c>
      <c r="B207" s="2" t="s">
        <v>147</v>
      </c>
      <c r="C207" s="2" t="s">
        <v>305</v>
      </c>
      <c r="D207" s="2" t="s">
        <v>62</v>
      </c>
      <c r="E207" s="13" t="s">
        <v>41</v>
      </c>
      <c r="F207" s="14">
        <v>15.13</v>
      </c>
      <c r="G207" s="19">
        <v>43639</v>
      </c>
      <c r="H207" s="2" t="s">
        <v>357</v>
      </c>
      <c r="I207" s="2" t="s">
        <v>404</v>
      </c>
      <c r="J207" s="20" t="str">
        <f t="shared" si="10"/>
        <v/>
      </c>
      <c r="K207" s="21" t="str">
        <f>IF(AND(B207=100, OR(AND(E207='club records'!$B$6, F207&lt;='club records'!$C$6), AND(E207='club records'!$B$7, F207&lt;='club records'!$C$7), AND(E207='club records'!$B$8, F207&lt;='club records'!$C$8), AND(E207='club records'!$B$9, F207&lt;='club records'!$C$9), AND(E207='club records'!$B$10, F207&lt;='club records'!$C$10))),"CR"," ")</f>
        <v xml:space="preserve"> </v>
      </c>
      <c r="L207" s="21" t="str">
        <f>IF(AND(B207=200, OR(AND(E207='club records'!$B$11, F207&lt;='club records'!$C$11), AND(E207='club records'!$B$12, F207&lt;='club records'!$C$12), AND(E207='club records'!$B$13, F207&lt;='club records'!$C$13), AND(E207='club records'!$B$14, F207&lt;='club records'!$C$14), AND(E207='club records'!$B$15, F207&lt;='club records'!$C$15))),"CR"," ")</f>
        <v xml:space="preserve"> </v>
      </c>
      <c r="M207" s="21" t="str">
        <f>IF(AND(B207=300, OR(AND(E207='club records'!$B$16, F207&lt;='club records'!$C$16), AND(E207='club records'!$B$17, F207&lt;='club records'!$C$17))),"CR"," ")</f>
        <v xml:space="preserve"> </v>
      </c>
      <c r="N207" s="21" t="str">
        <f>IF(AND(B207=400, OR(AND(E207='club records'!$B$19, F207&lt;='club records'!$C$19), AND(E207='club records'!$B$20, F207&lt;='club records'!$C$20), AND(E207='club records'!$B$21, F207&lt;='club records'!$C$21))),"CR"," ")</f>
        <v xml:space="preserve"> </v>
      </c>
      <c r="O207" s="21" t="str">
        <f>IF(AND(B207=800, OR(AND(E207='club records'!$B$22, F207&lt;='club records'!$C$22), AND(E207='club records'!$B$23, F207&lt;='club records'!$C$23), AND(E207='club records'!$B$24, F207&lt;='club records'!$C$24), AND(E207='club records'!$B$25, F207&lt;='club records'!$C$25), AND(E207='club records'!$B$26, F207&lt;='club records'!$C$26))),"CR"," ")</f>
        <v xml:space="preserve"> </v>
      </c>
      <c r="P207" s="21" t="str">
        <f>IF(AND(B207=1200, AND(E207='club records'!$B$28, F207&lt;='club records'!$C$28)),"CR"," ")</f>
        <v xml:space="preserve"> </v>
      </c>
      <c r="Q207" s="21" t="str">
        <f>IF(AND(B207=1500, OR(AND(E207='club records'!$B$29, F207&lt;='club records'!$C$29), AND(E207='club records'!$B$30, F207&lt;='club records'!$C$30), AND(E207='club records'!$B$31, F207&lt;='club records'!$C$31), AND(E207='club records'!$B$32, F207&lt;='club records'!$C$32), AND(E207='club records'!$B$33, F207&lt;='club records'!$C$33))),"CR"," ")</f>
        <v xml:space="preserve"> </v>
      </c>
      <c r="R207" s="21" t="str">
        <f>IF(AND(B207="1M", AND(E207='club records'!$B$37,F207&lt;='club records'!$C$37)),"CR"," ")</f>
        <v xml:space="preserve"> </v>
      </c>
      <c r="S207" s="21" t="str">
        <f>IF(AND(B207=3000, OR(AND(E207='club records'!$B$39, F207&lt;='club records'!$C$39), AND(E207='club records'!$B$40, F207&lt;='club records'!$C$40), AND(E207='club records'!$B$41, F207&lt;='club records'!$C$41))),"CR"," ")</f>
        <v xml:space="preserve"> </v>
      </c>
      <c r="T207" s="21" t="str">
        <f>IF(AND(B207=5000, OR(AND(E207='club records'!$B$42, F207&lt;='club records'!$C$42), AND(E207='club records'!$B$43, F207&lt;='club records'!$C$43))),"CR"," ")</f>
        <v xml:space="preserve"> </v>
      </c>
      <c r="U207" s="21" t="str">
        <f>IF(AND(B207=10000, OR(AND(E207='club records'!$B$44, F207&lt;='club records'!$C$44), AND(E207='club records'!$B$45, F207&lt;='club records'!$C$45))),"CR"," ")</f>
        <v xml:space="preserve"> </v>
      </c>
      <c r="V207" s="22" t="str">
        <f>IF(AND(B207="high jump", OR(AND(E207='club records'!$F$1, F207&gt;='club records'!$G$1), AND(E207='club records'!$F$2, F207&gt;='club records'!$G$2), AND(E207='club records'!$F$3, F207&gt;='club records'!$G$3),AND(E207='club records'!$F$4, F207&gt;='club records'!$G$4), AND(E207='club records'!$F$5, F207&gt;='club records'!$G$5))), "CR", " ")</f>
        <v xml:space="preserve"> </v>
      </c>
      <c r="W207" s="22" t="str">
        <f>IF(AND(B207="long jump", OR(AND(E207='club records'!$F$6, F207&gt;='club records'!$G$6), AND(E207='club records'!$F$7, F207&gt;='club records'!$G$7), AND(E207='club records'!$F$8, F207&gt;='club records'!$G$8), AND(E207='club records'!$F$9, F207&gt;='club records'!$G$9), AND(E207='club records'!$F$10, F207&gt;='club records'!$G$10))), "CR", " ")</f>
        <v xml:space="preserve"> </v>
      </c>
      <c r="X207" s="22" t="str">
        <f>IF(AND(B207="triple jump", OR(AND(E207='club records'!$F$11, F207&gt;='club records'!$G$11), AND(E207='club records'!$F$12, F207&gt;='club records'!$G$12), AND(E207='club records'!$F$13, F207&gt;='club records'!$G$13), AND(E207='club records'!$F$14, F207&gt;='club records'!$G$14), AND(E207='club records'!$F$15, F207&gt;='club records'!$G$15))), "CR", " ")</f>
        <v xml:space="preserve"> </v>
      </c>
      <c r="Y207" s="22" t="str">
        <f>IF(AND(B207="pole vault", OR(AND(E207='club records'!$F$16, F207&gt;='club records'!$G$16), AND(E207='club records'!$F$17, F207&gt;='club records'!$G$17), AND(E207='club records'!$F$18, F207&gt;='club records'!$G$18), AND(E207='club records'!$F$19, F207&gt;='club records'!$G$19), AND(E207='club records'!$F$20, F207&gt;='club records'!$G$20))), "CR", " ")</f>
        <v xml:space="preserve"> </v>
      </c>
      <c r="Z207" s="22" t="str">
        <f>IF(AND(B207="discus 0.75", AND(E207='club records'!$F$21, F207&gt;='club records'!$G$21)), "CR", " ")</f>
        <v xml:space="preserve"> </v>
      </c>
      <c r="AA207" s="22" t="str">
        <f>IF(AND(B207="discus 1", OR(AND(E207='club records'!$F$22, F207&gt;='club records'!$G$22), AND(E207='club records'!$F$23, F207&gt;='club records'!$G$23), AND(E207='club records'!$F$24, F207&gt;='club records'!$G$24), AND(E207='club records'!$F$25, F207&gt;='club records'!$G$25))), "CR", " ")</f>
        <v xml:space="preserve"> </v>
      </c>
      <c r="AB207" s="22" t="str">
        <f>IF(AND(B207="hammer 3", OR(AND(E207='club records'!$F$26, F207&gt;='club records'!$G$26), AND(E207='club records'!$F$27, F207&gt;='club records'!$G$27), AND(E207='club records'!$F$28, F207&gt;='club records'!$G$28))), "CR", " ")</f>
        <v xml:space="preserve"> </v>
      </c>
      <c r="AC207" s="22" t="str">
        <f>IF(AND(B207="hammer 4", OR(AND(E207='club records'!$F$29, F207&gt;='club records'!$G$29), AND(E207='club records'!$F$30, F207&gt;='club records'!$G$30))), "CR", " ")</f>
        <v xml:space="preserve"> </v>
      </c>
      <c r="AD207" s="22" t="str">
        <f>IF(AND(B207="javelin 400", AND(E207='club records'!$F$31, F207&gt;='club records'!$G$31)), "CR", " ")</f>
        <v xml:space="preserve"> </v>
      </c>
      <c r="AE207" s="22" t="str">
        <f>IF(AND(B207="javelin 500", OR(AND(E207='club records'!$F$32, F207&gt;='club records'!$G$32), AND(E207='club records'!$F$33, F207&gt;='club records'!$G$33))), "CR", " ")</f>
        <v xml:space="preserve"> </v>
      </c>
      <c r="AF207" s="22" t="str">
        <f>IF(AND(B207="javelin 600", OR(AND(E207='club records'!$F$34, F207&gt;='club records'!$G$34), AND(E207='club records'!$F$35, F207&gt;='club records'!$G$35))), "CR", " ")</f>
        <v xml:space="preserve"> </v>
      </c>
      <c r="AG207" s="22" t="str">
        <f>IF(AND(B207="shot 2.72", AND(E207='club records'!$F$36, F207&gt;='club records'!$G$36)), "CR", " ")</f>
        <v xml:space="preserve"> </v>
      </c>
      <c r="AH207" s="22" t="str">
        <f>IF(AND(B207="shot 3", OR(AND(E207='club records'!$F$37, F207&gt;='club records'!$G$37), AND(E207='club records'!$F$38, F207&gt;='club records'!$G$38))), "CR", " ")</f>
        <v xml:space="preserve"> </v>
      </c>
      <c r="AI207" s="22" t="str">
        <f>IF(AND(B207="shot 4", OR(AND(E207='club records'!$F$39, F207&gt;='club records'!$G$39), AND(E207='club records'!$F$40, F207&gt;='club records'!$G$40))), "CR", " ")</f>
        <v xml:space="preserve"> </v>
      </c>
      <c r="AJ207" s="22" t="str">
        <f>IF(AND(B207="70H", AND(E207='club records'!$J$6, F207&lt;='club records'!$K$6)), "CR", " ")</f>
        <v xml:space="preserve"> </v>
      </c>
      <c r="AK207" s="22" t="str">
        <f>IF(AND(B207="75H", AND(E207='club records'!$J$7, F207&lt;='club records'!$K$7)), "CR", " ")</f>
        <v xml:space="preserve"> </v>
      </c>
      <c r="AL207" s="22" t="str">
        <f>IF(AND(B207="80H", AND(E207='club records'!$J$8, F207&lt;='club records'!$K$8)), "CR", " ")</f>
        <v xml:space="preserve"> </v>
      </c>
      <c r="AM207" s="22" t="str">
        <f>IF(AND(B207="100H", OR(AND(E207='club records'!$J$9, F207&lt;='club records'!$K$9), AND(E207='club records'!$J$10, F207&lt;='club records'!$K$10))), "CR", " ")</f>
        <v xml:space="preserve"> </v>
      </c>
      <c r="AN207" s="22" t="str">
        <f>IF(AND(B207="300H", AND(E207='club records'!$J$11, F207&lt;='club records'!$K$11)), "CR", " ")</f>
        <v xml:space="preserve"> </v>
      </c>
      <c r="AO207" s="22" t="str">
        <f>IF(AND(B207="400H", OR(AND(E207='club records'!$J$12, F207&lt;='club records'!$K$12), AND(E207='club records'!$J$13, F207&lt;='club records'!$K$13), AND(E207='club records'!$J$14, F207&lt;='club records'!$K$14))), "CR", " ")</f>
        <v xml:space="preserve"> </v>
      </c>
      <c r="AP207" s="22" t="str">
        <f>IF(AND(B207="1500SC", OR(AND(E207='club records'!$J$15, F207&lt;='club records'!$K$15), AND(E207='club records'!$J$16, F207&lt;='club records'!$K$16))), "CR", " ")</f>
        <v xml:space="preserve"> </v>
      </c>
      <c r="AQ207" s="22" t="str">
        <f>IF(AND(B207="2000SC", OR(AND(E207='club records'!$J$18, F207&lt;='club records'!$K$18), AND(E207='club records'!$J$19, F207&lt;='club records'!$K$19))), "CR", " ")</f>
        <v xml:space="preserve"> </v>
      </c>
      <c r="AR207" s="22" t="str">
        <f>IF(AND(B207="3000SC", AND(E207='club records'!$J$21, F207&lt;='club records'!$K$21)), "CR", " ")</f>
        <v xml:space="preserve"> </v>
      </c>
      <c r="AS207" s="21" t="str">
        <f>IF(AND(B207="4x100", OR(AND(E207='club records'!$N$1, F207&lt;='club records'!$O$1), AND(E207='club records'!$N$2, F207&lt;='club records'!$O$2), AND(E207='club records'!$N$3, F207&lt;='club records'!$O$3), AND(E207='club records'!$N$4, F207&lt;='club records'!$O$4), AND(E207='club records'!$N$5, F207&lt;='club records'!$O$5))), "CR", " ")</f>
        <v xml:space="preserve"> </v>
      </c>
      <c r="AT207" s="21" t="str">
        <f>IF(AND(B207="4x200", OR(AND(E207='club records'!$N$6, F207&lt;='club records'!$O$6), AND(E207='club records'!$N$7, F207&lt;='club records'!$O$7), AND(E207='club records'!$N$8, F207&lt;='club records'!$O$8), AND(E207='club records'!$N$9, F207&lt;='club records'!$O$9), AND(E207='club records'!$N$10, F207&lt;='club records'!$O$10))), "CR", " ")</f>
        <v xml:space="preserve"> </v>
      </c>
      <c r="AU207" s="21" t="str">
        <f>IF(AND(B207="4x300", OR(AND(E207='club records'!$N$11, F207&lt;='club records'!$O$11), AND(E207='club records'!$N$12, F207&lt;='club records'!$O$12))), "CR", " ")</f>
        <v xml:space="preserve"> </v>
      </c>
      <c r="AV207" s="21" t="str">
        <f>IF(AND(B207="4x400", OR(AND(E207='club records'!$N$13, F207&lt;='club records'!$O$13), AND(E207='club records'!$N$14, F207&lt;='club records'!$O$14), AND(E207='club records'!$N$15, F207&lt;='club records'!$O$15))), "CR", " ")</f>
        <v xml:space="preserve"> </v>
      </c>
      <c r="AW207" s="21" t="str">
        <f>IF(AND(B207="3x800", OR(AND(E207='club records'!$N$16, F207&lt;='club records'!$O$16), AND(E207='club records'!$N$17, F207&lt;='club records'!$O$17), AND(E207='club records'!$N$18, F207&lt;='club records'!$O$18), AND(E207='club records'!$N$19, F207&lt;='club records'!$O$19))), "CR", " ")</f>
        <v xml:space="preserve"> </v>
      </c>
      <c r="AX207" s="21" t="str">
        <f>IF(AND(B207="pentathlon", OR(AND(E207='club records'!$N$21, F207&gt;='club records'!$O$21), AND(E207='club records'!$N$22, F207&gt;='club records'!$O$22), AND(E207='club records'!$N$23, F207&gt;='club records'!$O$23), AND(E207='club records'!$N$24, F207&gt;='club records'!$O$24), AND(E207='club records'!$N$25, F207&gt;='club records'!$O$25))), "CR", " ")</f>
        <v xml:space="preserve"> </v>
      </c>
      <c r="AY207" s="21" t="str">
        <f>IF(AND(B207="heptathlon", OR(AND(E207='club records'!$N$26, F207&gt;='club records'!$O$26), AND(E207='club records'!$N$27, F207&gt;='club records'!$O$27), AND(E207='club records'!$N$28, F207&gt;='club records'!$O$28), )), "CR", " ")</f>
        <v xml:space="preserve"> </v>
      </c>
    </row>
    <row r="208" spans="1:51" ht="15">
      <c r="A208" s="13" t="s">
        <v>41</v>
      </c>
      <c r="B208" s="2" t="s">
        <v>147</v>
      </c>
      <c r="C208" s="2" t="s">
        <v>19</v>
      </c>
      <c r="D208" s="2" t="s">
        <v>94</v>
      </c>
      <c r="E208" s="13" t="s">
        <v>41</v>
      </c>
      <c r="F208" s="14">
        <v>17.34</v>
      </c>
      <c r="G208" s="19">
        <v>43701</v>
      </c>
      <c r="H208" s="2" t="s">
        <v>297</v>
      </c>
      <c r="I208" s="2" t="s">
        <v>522</v>
      </c>
      <c r="J208" s="20" t="s">
        <v>372</v>
      </c>
      <c r="O208" s="2"/>
      <c r="P208" s="2"/>
      <c r="Q208" s="2"/>
      <c r="R208" s="2"/>
      <c r="S208" s="2"/>
      <c r="T208" s="2"/>
    </row>
    <row r="209" spans="1:51" ht="15">
      <c r="A209" s="13" t="s">
        <v>41</v>
      </c>
      <c r="B209" s="2" t="s">
        <v>147</v>
      </c>
      <c r="C209" s="2" t="s">
        <v>108</v>
      </c>
      <c r="D209" s="2" t="s">
        <v>109</v>
      </c>
      <c r="E209" s="13" t="s">
        <v>41</v>
      </c>
      <c r="F209" s="14">
        <v>20.25</v>
      </c>
      <c r="G209" s="19">
        <v>43715</v>
      </c>
      <c r="H209" s="2" t="s">
        <v>512</v>
      </c>
      <c r="I209" s="2" t="s">
        <v>513</v>
      </c>
      <c r="J209" s="20" t="str">
        <f>IF(OR(L209="CR", K209="CR", M209="CR", N209="CR", O209="CR", P209="CR", Q209="CR", R209="CR", S209="CR", T209="CR",U209="CR", V209="CR", W209="CR", X209="CR", Y209="CR", Z209="CR", AA209="CR", AB209="CR", AC209="CR", AD209="CR", AE209="CR", AF209="CR", AG209="CR", AH209="CR", AI209="CR", AJ209="CR", AK209="CR", AL209="CR", AM209="CR", AN209="CR", AO209="CR", AP209="CR", AQ209="CR", AR209="CR", AS209="CR", AT209="CR", AU209="CR", AV209="CR", AW209="CR", AX209="CR", AY209="CR"), "***CLUB RECORD***", "")</f>
        <v/>
      </c>
      <c r="K209" s="21" t="str">
        <f>IF(AND(B209=100, OR(AND(E209='club records'!$B$6, F209&lt;='club records'!$C$6), AND(E209='club records'!$B$7, F209&lt;='club records'!$C$7), AND(E209='club records'!$B$8, F209&lt;='club records'!$C$8), AND(E209='club records'!$B$9, F209&lt;='club records'!$C$9), AND(E209='club records'!$B$10, F209&lt;='club records'!$C$10))),"CR"," ")</f>
        <v xml:space="preserve"> </v>
      </c>
      <c r="L209" s="21" t="str">
        <f>IF(AND(B209=200, OR(AND(E209='club records'!$B$11, F209&lt;='club records'!$C$11), AND(E209='club records'!$B$12, F209&lt;='club records'!$C$12), AND(E209='club records'!$B$13, F209&lt;='club records'!$C$13), AND(E209='club records'!$B$14, F209&lt;='club records'!$C$14), AND(E209='club records'!$B$15, F209&lt;='club records'!$C$15))),"CR"," ")</f>
        <v xml:space="preserve"> </v>
      </c>
      <c r="M209" s="21" t="str">
        <f>IF(AND(B209=300, OR(AND(E209='club records'!$B$16, F209&lt;='club records'!$C$16), AND(E209='club records'!$B$17, F209&lt;='club records'!$C$17))),"CR"," ")</f>
        <v xml:space="preserve"> </v>
      </c>
      <c r="N209" s="21" t="str">
        <f>IF(AND(B209=400, OR(AND(E209='club records'!$B$19, F209&lt;='club records'!$C$19), AND(E209='club records'!$B$20, F209&lt;='club records'!$C$20), AND(E209='club records'!$B$21, F209&lt;='club records'!$C$21))),"CR"," ")</f>
        <v xml:space="preserve"> </v>
      </c>
      <c r="O209" s="21" t="str">
        <f>IF(AND(B209=800, OR(AND(E209='club records'!$B$22, F209&lt;='club records'!$C$22), AND(E209='club records'!$B$23, F209&lt;='club records'!$C$23), AND(E209='club records'!$B$24, F209&lt;='club records'!$C$24), AND(E209='club records'!$B$25, F209&lt;='club records'!$C$25), AND(E209='club records'!$B$26, F209&lt;='club records'!$C$26))),"CR"," ")</f>
        <v xml:space="preserve"> </v>
      </c>
      <c r="P209" s="21" t="str">
        <f>IF(AND(B209=1200, AND(E209='club records'!$B$28, F209&lt;='club records'!$C$28)),"CR"," ")</f>
        <v xml:space="preserve"> </v>
      </c>
      <c r="Q209" s="21" t="str">
        <f>IF(AND(B209=1500, OR(AND(E209='club records'!$B$29, F209&lt;='club records'!$C$29), AND(E209='club records'!$B$30, F209&lt;='club records'!$C$30), AND(E209='club records'!$B$31, F209&lt;='club records'!$C$31), AND(E209='club records'!$B$32, F209&lt;='club records'!$C$32), AND(E209='club records'!$B$33, F209&lt;='club records'!$C$33))),"CR"," ")</f>
        <v xml:space="preserve"> </v>
      </c>
      <c r="R209" s="21" t="str">
        <f>IF(AND(B209="1M", AND(E209='club records'!$B$37,F209&lt;='club records'!$C$37)),"CR"," ")</f>
        <v xml:space="preserve"> </v>
      </c>
      <c r="S209" s="21" t="str">
        <f>IF(AND(B209=3000, OR(AND(E209='club records'!$B$39, F209&lt;='club records'!$C$39), AND(E209='club records'!$B$40, F209&lt;='club records'!$C$40), AND(E209='club records'!$B$41, F209&lt;='club records'!$C$41))),"CR"," ")</f>
        <v xml:space="preserve"> </v>
      </c>
      <c r="T209" s="21" t="str">
        <f>IF(AND(B209=5000, OR(AND(E209='club records'!$B$42, F209&lt;='club records'!$C$42), AND(E209='club records'!$B$43, F209&lt;='club records'!$C$43))),"CR"," ")</f>
        <v xml:space="preserve"> </v>
      </c>
      <c r="U209" s="21" t="str">
        <f>IF(AND(B209=10000, OR(AND(E209='club records'!$B$44, F209&lt;='club records'!$C$44), AND(E209='club records'!$B$45, F209&lt;='club records'!$C$45))),"CR"," ")</f>
        <v xml:space="preserve"> </v>
      </c>
      <c r="V209" s="22" t="str">
        <f>IF(AND(B209="high jump", OR(AND(E209='club records'!$F$1, F209&gt;='club records'!$G$1), AND(E209='club records'!$F$2, F209&gt;='club records'!$G$2), AND(E209='club records'!$F$3, F209&gt;='club records'!$G$3),AND(E209='club records'!$F$4, F209&gt;='club records'!$G$4), AND(E209='club records'!$F$5, F209&gt;='club records'!$G$5))), "CR", " ")</f>
        <v xml:space="preserve"> </v>
      </c>
      <c r="W209" s="22" t="str">
        <f>IF(AND(B209="long jump", OR(AND(E209='club records'!$F$6, F209&gt;='club records'!$G$6), AND(E209='club records'!$F$7, F209&gt;='club records'!$G$7), AND(E209='club records'!$F$8, F209&gt;='club records'!$G$8), AND(E209='club records'!$F$9, F209&gt;='club records'!$G$9), AND(E209='club records'!$F$10, F209&gt;='club records'!$G$10))), "CR", " ")</f>
        <v xml:space="preserve"> </v>
      </c>
      <c r="X209" s="22" t="str">
        <f>IF(AND(B209="triple jump", OR(AND(E209='club records'!$F$11, F209&gt;='club records'!$G$11), AND(E209='club records'!$F$12, F209&gt;='club records'!$G$12), AND(E209='club records'!$F$13, F209&gt;='club records'!$G$13), AND(E209='club records'!$F$14, F209&gt;='club records'!$G$14), AND(E209='club records'!$F$15, F209&gt;='club records'!$G$15))), "CR", " ")</f>
        <v xml:space="preserve"> </v>
      </c>
      <c r="Y209" s="22" t="str">
        <f>IF(AND(B209="pole vault", OR(AND(E209='club records'!$F$16, F209&gt;='club records'!$G$16), AND(E209='club records'!$F$17, F209&gt;='club records'!$G$17), AND(E209='club records'!$F$18, F209&gt;='club records'!$G$18), AND(E209='club records'!$F$19, F209&gt;='club records'!$G$19), AND(E209='club records'!$F$20, F209&gt;='club records'!$G$20))), "CR", " ")</f>
        <v xml:space="preserve"> </v>
      </c>
      <c r="Z209" s="22" t="str">
        <f>IF(AND(B209="discus 0.75", AND(E209='club records'!$F$21, F209&gt;='club records'!$G$21)), "CR", " ")</f>
        <v xml:space="preserve"> </v>
      </c>
      <c r="AA209" s="22" t="str">
        <f>IF(AND(B209="discus 1", OR(AND(E209='club records'!$F$22, F209&gt;='club records'!$G$22), AND(E209='club records'!$F$23, F209&gt;='club records'!$G$23), AND(E209='club records'!$F$24, F209&gt;='club records'!$G$24), AND(E209='club records'!$F$25, F209&gt;='club records'!$G$25))), "CR", " ")</f>
        <v xml:space="preserve"> </v>
      </c>
      <c r="AB209" s="22" t="str">
        <f>IF(AND(B209="hammer 3", OR(AND(E209='club records'!$F$26, F209&gt;='club records'!$G$26), AND(E209='club records'!$F$27, F209&gt;='club records'!$G$27), AND(E209='club records'!$F$28, F209&gt;='club records'!$G$28))), "CR", " ")</f>
        <v xml:space="preserve"> </v>
      </c>
      <c r="AC209" s="22" t="str">
        <f>IF(AND(B209="hammer 4", OR(AND(E209='club records'!$F$29, F209&gt;='club records'!$G$29), AND(E209='club records'!$F$30, F209&gt;='club records'!$G$30))), "CR", " ")</f>
        <v xml:space="preserve"> </v>
      </c>
      <c r="AD209" s="22" t="str">
        <f>IF(AND(B209="javelin 400", AND(E209='club records'!$F$31, F209&gt;='club records'!$G$31)), "CR", " ")</f>
        <v xml:space="preserve"> </v>
      </c>
      <c r="AE209" s="22" t="str">
        <f>IF(AND(B209="javelin 500", OR(AND(E209='club records'!$F$32, F209&gt;='club records'!$G$32), AND(E209='club records'!$F$33, F209&gt;='club records'!$G$33))), "CR", " ")</f>
        <v xml:space="preserve"> </v>
      </c>
      <c r="AF209" s="22" t="str">
        <f>IF(AND(B209="javelin 600", OR(AND(E209='club records'!$F$34, F209&gt;='club records'!$G$34), AND(E209='club records'!$F$35, F209&gt;='club records'!$G$35))), "CR", " ")</f>
        <v xml:space="preserve"> </v>
      </c>
      <c r="AG209" s="22" t="str">
        <f>IF(AND(B209="shot 2.72", AND(E209='club records'!$F$36, F209&gt;='club records'!$G$36)), "CR", " ")</f>
        <v xml:space="preserve"> </v>
      </c>
      <c r="AH209" s="22" t="str">
        <f>IF(AND(B209="shot 3", OR(AND(E209='club records'!$F$37, F209&gt;='club records'!$G$37), AND(E209='club records'!$F$38, F209&gt;='club records'!$G$38))), "CR", " ")</f>
        <v xml:space="preserve"> </v>
      </c>
      <c r="AI209" s="22" t="str">
        <f>IF(AND(B209="shot 4", OR(AND(E209='club records'!$F$39, F209&gt;='club records'!$G$39), AND(E209='club records'!$F$40, F209&gt;='club records'!$G$40))), "CR", " ")</f>
        <v xml:space="preserve"> </v>
      </c>
      <c r="AJ209" s="22" t="str">
        <f>IF(AND(B209="70H", AND(E209='club records'!$J$6, F209&lt;='club records'!$K$6)), "CR", " ")</f>
        <v xml:space="preserve"> </v>
      </c>
      <c r="AK209" s="22" t="str">
        <f>IF(AND(B209="75H", AND(E209='club records'!$J$7, F209&lt;='club records'!$K$7)), "CR", " ")</f>
        <v xml:space="preserve"> </v>
      </c>
      <c r="AL209" s="22" t="str">
        <f>IF(AND(B209="80H", AND(E209='club records'!$J$8, F209&lt;='club records'!$K$8)), "CR", " ")</f>
        <v xml:space="preserve"> </v>
      </c>
      <c r="AM209" s="22" t="str">
        <f>IF(AND(B209="100H", OR(AND(E209='club records'!$J$9, F209&lt;='club records'!$K$9), AND(E209='club records'!$J$10, F209&lt;='club records'!$K$10))), "CR", " ")</f>
        <v xml:space="preserve"> </v>
      </c>
      <c r="AN209" s="22" t="str">
        <f>IF(AND(B209="300H", AND(E209='club records'!$J$11, F209&lt;='club records'!$K$11)), "CR", " ")</f>
        <v xml:space="preserve"> </v>
      </c>
      <c r="AO209" s="22" t="str">
        <f>IF(AND(B209="400H", OR(AND(E209='club records'!$J$12, F209&lt;='club records'!$K$12), AND(E209='club records'!$J$13, F209&lt;='club records'!$K$13), AND(E209='club records'!$J$14, F209&lt;='club records'!$K$14))), "CR", " ")</f>
        <v xml:space="preserve"> </v>
      </c>
      <c r="AP209" s="22" t="str">
        <f>IF(AND(B209="1500SC", OR(AND(E209='club records'!$J$15, F209&lt;='club records'!$K$15), AND(E209='club records'!$J$16, F209&lt;='club records'!$K$16))), "CR", " ")</f>
        <v xml:space="preserve"> </v>
      </c>
      <c r="AQ209" s="22" t="str">
        <f>IF(AND(B209="2000SC", OR(AND(E209='club records'!$J$18, F209&lt;='club records'!$K$18), AND(E209='club records'!$J$19, F209&lt;='club records'!$K$19))), "CR", " ")</f>
        <v xml:space="preserve"> </v>
      </c>
      <c r="AR209" s="22" t="str">
        <f>IF(AND(B209="3000SC", AND(E209='club records'!$J$21, F209&lt;='club records'!$K$21)), "CR", " ")</f>
        <v xml:space="preserve"> </v>
      </c>
      <c r="AS209" s="21" t="str">
        <f>IF(AND(B209="4x100", OR(AND(E209='club records'!$N$1, F209&lt;='club records'!$O$1), AND(E209='club records'!$N$2, F209&lt;='club records'!$O$2), AND(E209='club records'!$N$3, F209&lt;='club records'!$O$3), AND(E209='club records'!$N$4, F209&lt;='club records'!$O$4), AND(E209='club records'!$N$5, F209&lt;='club records'!$O$5))), "CR", " ")</f>
        <v xml:space="preserve"> </v>
      </c>
      <c r="AT209" s="21" t="str">
        <f>IF(AND(B209="4x200", OR(AND(E209='club records'!$N$6, F209&lt;='club records'!$O$6), AND(E209='club records'!$N$7, F209&lt;='club records'!$O$7), AND(E209='club records'!$N$8, F209&lt;='club records'!$O$8), AND(E209='club records'!$N$9, F209&lt;='club records'!$O$9), AND(E209='club records'!$N$10, F209&lt;='club records'!$O$10))), "CR", " ")</f>
        <v xml:space="preserve"> </v>
      </c>
      <c r="AU209" s="21" t="str">
        <f>IF(AND(B209="4x300", OR(AND(E209='club records'!$N$11, F209&lt;='club records'!$O$11), AND(E209='club records'!$N$12, F209&lt;='club records'!$O$12))), "CR", " ")</f>
        <v xml:space="preserve"> </v>
      </c>
      <c r="AV209" s="21" t="str">
        <f>IF(AND(B209="4x400", OR(AND(E209='club records'!$N$13, F209&lt;='club records'!$O$13), AND(E209='club records'!$N$14, F209&lt;='club records'!$O$14), AND(E209='club records'!$N$15, F209&lt;='club records'!$O$15))), "CR", " ")</f>
        <v xml:space="preserve"> </v>
      </c>
      <c r="AW209" s="21" t="str">
        <f>IF(AND(B209="3x800", OR(AND(E209='club records'!$N$16, F209&lt;='club records'!$O$16), AND(E209='club records'!$N$17, F209&lt;='club records'!$O$17), AND(E209='club records'!$N$18, F209&lt;='club records'!$O$18), AND(E209='club records'!$N$19, F209&lt;='club records'!$O$19))), "CR", " ")</f>
        <v xml:space="preserve"> </v>
      </c>
      <c r="AX209" s="21" t="str">
        <f>IF(AND(B209="pentathlon", OR(AND(E209='club records'!$N$21, F209&gt;='club records'!$O$21), AND(E209='club records'!$N$22, F209&gt;='club records'!$O$22), AND(E209='club records'!$N$23, F209&gt;='club records'!$O$23), AND(E209='club records'!$N$24, F209&gt;='club records'!$O$24), AND(E209='club records'!$N$25, F209&gt;='club records'!$O$25))), "CR", " ")</f>
        <v xml:space="preserve"> </v>
      </c>
      <c r="AY209" s="21" t="str">
        <f>IF(AND(B209="heptathlon", OR(AND(E209='club records'!$N$26, F209&gt;='club records'!$O$26), AND(E209='club records'!$N$27, F209&gt;='club records'!$O$27), AND(E209='club records'!$N$28, F209&gt;='club records'!$O$28), )), "CR", " ")</f>
        <v xml:space="preserve"> </v>
      </c>
    </row>
    <row r="210" spans="1:51" ht="15">
      <c r="A210" s="13" t="s">
        <v>41</v>
      </c>
      <c r="B210" s="2" t="s">
        <v>147</v>
      </c>
      <c r="C210" s="2" t="s">
        <v>5</v>
      </c>
      <c r="D210" s="2" t="s">
        <v>477</v>
      </c>
      <c r="E210" s="13" t="s">
        <v>41</v>
      </c>
      <c r="F210" s="14">
        <v>21.89</v>
      </c>
      <c r="G210" s="19">
        <v>43715</v>
      </c>
      <c r="H210" s="2" t="s">
        <v>512</v>
      </c>
      <c r="I210" s="2" t="s">
        <v>513</v>
      </c>
      <c r="J210" s="20" t="s">
        <v>372</v>
      </c>
      <c r="O210" s="2"/>
      <c r="P210" s="2"/>
      <c r="Q210" s="2"/>
      <c r="R210" s="2"/>
      <c r="S210" s="2"/>
      <c r="T210" s="2"/>
    </row>
    <row r="211" spans="1:51" ht="15">
      <c r="A211" s="13" t="s">
        <v>41</v>
      </c>
      <c r="B211" s="2" t="s">
        <v>148</v>
      </c>
      <c r="C211" s="2" t="s">
        <v>305</v>
      </c>
      <c r="D211" s="2" t="s">
        <v>62</v>
      </c>
      <c r="E211" s="13" t="s">
        <v>41</v>
      </c>
      <c r="F211" s="14">
        <v>15.93</v>
      </c>
      <c r="G211" s="19">
        <v>43715</v>
      </c>
      <c r="H211" s="2" t="s">
        <v>512</v>
      </c>
      <c r="I211" s="2" t="s">
        <v>513</v>
      </c>
      <c r="J211" s="20" t="s">
        <v>372</v>
      </c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1"/>
      <c r="AT211" s="21"/>
      <c r="AU211" s="21"/>
      <c r="AV211" s="21"/>
      <c r="AW211" s="21"/>
      <c r="AX211" s="21"/>
      <c r="AY211" s="21"/>
    </row>
    <row r="212" spans="1:51" ht="15">
      <c r="A212" s="13" t="s">
        <v>41</v>
      </c>
      <c r="B212" s="2" t="s">
        <v>148</v>
      </c>
      <c r="C212" s="2" t="s">
        <v>108</v>
      </c>
      <c r="D212" s="2" t="s">
        <v>109</v>
      </c>
      <c r="E212" s="13" t="s">
        <v>41</v>
      </c>
      <c r="F212" s="14">
        <v>24.97</v>
      </c>
      <c r="G212" s="19">
        <v>43681</v>
      </c>
      <c r="H212" s="2" t="s">
        <v>297</v>
      </c>
      <c r="I212" s="2" t="s">
        <v>334</v>
      </c>
      <c r="J212" s="20" t="str">
        <f>IF(OR(L212="CR", K212="CR", M212="CR", N212="CR", O212="CR", P212="CR", Q212="CR", R212="CR", S212="CR", T212="CR",U212="CR", V212="CR", W212="CR", X212="CR", Y212="CR", Z212="CR", AA212="CR", AB212="CR", AC212="CR", AD212="CR", AE212="CR", AF212="CR", AG212="CR", AH212="CR", AI212="CR", AJ212="CR", AK212="CR", AL212="CR", AM212="CR", AN212="CR", AO212="CR", AP212="CR", AQ212="CR", AR212="CR", AS212="CR", AT212="CR", AU212="CR", AV212="CR", AW212="CR", AX212="CR", AY212="CR"), "***CLUB RECORD***", "")</f>
        <v/>
      </c>
      <c r="K212" s="21" t="str">
        <f>IF(AND(B212=100, OR(AND(E212='club records'!$B$6, F212&lt;='club records'!$C$6), AND(E212='club records'!$B$7, F212&lt;='club records'!$C$7), AND(E212='club records'!$B$8, F212&lt;='club records'!$C$8), AND(E212='club records'!$B$9, F212&lt;='club records'!$C$9), AND(E212='club records'!$B$10, F212&lt;='club records'!$C$10))),"CR"," ")</f>
        <v xml:space="preserve"> </v>
      </c>
      <c r="L212" s="21" t="str">
        <f>IF(AND(B212=200, OR(AND(E212='club records'!$B$11, F212&lt;='club records'!$C$11), AND(E212='club records'!$B$12, F212&lt;='club records'!$C$12), AND(E212='club records'!$B$13, F212&lt;='club records'!$C$13), AND(E212='club records'!$B$14, F212&lt;='club records'!$C$14), AND(E212='club records'!$B$15, F212&lt;='club records'!$C$15))),"CR"," ")</f>
        <v xml:space="preserve"> </v>
      </c>
      <c r="M212" s="21" t="str">
        <f>IF(AND(B212=300, OR(AND(E212='club records'!$B$16, F212&lt;='club records'!$C$16), AND(E212='club records'!$B$17, F212&lt;='club records'!$C$17))),"CR"," ")</f>
        <v xml:space="preserve"> </v>
      </c>
      <c r="N212" s="21" t="str">
        <f>IF(AND(B212=400, OR(AND(E212='club records'!$B$19, F212&lt;='club records'!$C$19), AND(E212='club records'!$B$20, F212&lt;='club records'!$C$20), AND(E212='club records'!$B$21, F212&lt;='club records'!$C$21))),"CR"," ")</f>
        <v xml:space="preserve"> </v>
      </c>
      <c r="O212" s="21" t="str">
        <f>IF(AND(B212=800, OR(AND(E212='club records'!$B$22, F212&lt;='club records'!$C$22), AND(E212='club records'!$B$23, F212&lt;='club records'!$C$23), AND(E212='club records'!$B$24, F212&lt;='club records'!$C$24), AND(E212='club records'!$B$25, F212&lt;='club records'!$C$25), AND(E212='club records'!$B$26, F212&lt;='club records'!$C$26))),"CR"," ")</f>
        <v xml:space="preserve"> </v>
      </c>
      <c r="P212" s="21" t="str">
        <f>IF(AND(B212=1200, AND(E212='club records'!$B$28, F212&lt;='club records'!$C$28)),"CR"," ")</f>
        <v xml:space="preserve"> </v>
      </c>
      <c r="Q212" s="21" t="str">
        <f>IF(AND(B212=1500, OR(AND(E212='club records'!$B$29, F212&lt;='club records'!$C$29), AND(E212='club records'!$B$30, F212&lt;='club records'!$C$30), AND(E212='club records'!$B$31, F212&lt;='club records'!$C$31), AND(E212='club records'!$B$32, F212&lt;='club records'!$C$32), AND(E212='club records'!$B$33, F212&lt;='club records'!$C$33))),"CR"," ")</f>
        <v xml:space="preserve"> </v>
      </c>
      <c r="R212" s="21" t="str">
        <f>IF(AND(B212="1M", AND(E212='club records'!$B$37,F212&lt;='club records'!$C$37)),"CR"," ")</f>
        <v xml:space="preserve"> </v>
      </c>
      <c r="S212" s="21" t="str">
        <f>IF(AND(B212=3000, OR(AND(E212='club records'!$B$39, F212&lt;='club records'!$C$39), AND(E212='club records'!$B$40, F212&lt;='club records'!$C$40), AND(E212='club records'!$B$41, F212&lt;='club records'!$C$41))),"CR"," ")</f>
        <v xml:space="preserve"> </v>
      </c>
      <c r="T212" s="21" t="str">
        <f>IF(AND(B212=5000, OR(AND(E212='club records'!$B$42, F212&lt;='club records'!$C$42), AND(E212='club records'!$B$43, F212&lt;='club records'!$C$43))),"CR"," ")</f>
        <v xml:space="preserve"> </v>
      </c>
      <c r="U212" s="21" t="str">
        <f>IF(AND(B212=10000, OR(AND(E212='club records'!$B$44, F212&lt;='club records'!$C$44), AND(E212='club records'!$B$45, F212&lt;='club records'!$C$45))),"CR"," ")</f>
        <v xml:space="preserve"> </v>
      </c>
      <c r="V212" s="22" t="str">
        <f>IF(AND(B212="high jump", OR(AND(E212='club records'!$F$1, F212&gt;='club records'!$G$1), AND(E212='club records'!$F$2, F212&gt;='club records'!$G$2), AND(E212='club records'!$F$3, F212&gt;='club records'!$G$3),AND(E212='club records'!$F$4, F212&gt;='club records'!$G$4), AND(E212='club records'!$F$5, F212&gt;='club records'!$G$5))), "CR", " ")</f>
        <v xml:space="preserve"> </v>
      </c>
      <c r="W212" s="22" t="str">
        <f>IF(AND(B212="long jump", OR(AND(E212='club records'!$F$6, F212&gt;='club records'!$G$6), AND(E212='club records'!$F$7, F212&gt;='club records'!$G$7), AND(E212='club records'!$F$8, F212&gt;='club records'!$G$8), AND(E212='club records'!$F$9, F212&gt;='club records'!$G$9), AND(E212='club records'!$F$10, F212&gt;='club records'!$G$10))), "CR", " ")</f>
        <v xml:space="preserve"> </v>
      </c>
      <c r="X212" s="22" t="str">
        <f>IF(AND(B212="triple jump", OR(AND(E212='club records'!$F$11, F212&gt;='club records'!$G$11), AND(E212='club records'!$F$12, F212&gt;='club records'!$G$12), AND(E212='club records'!$F$13, F212&gt;='club records'!$G$13), AND(E212='club records'!$F$14, F212&gt;='club records'!$G$14), AND(E212='club records'!$F$15, F212&gt;='club records'!$G$15))), "CR", " ")</f>
        <v xml:space="preserve"> </v>
      </c>
      <c r="Y212" s="22" t="str">
        <f>IF(AND(B212="pole vault", OR(AND(E212='club records'!$F$16, F212&gt;='club records'!$G$16), AND(E212='club records'!$F$17, F212&gt;='club records'!$G$17), AND(E212='club records'!$F$18, F212&gt;='club records'!$G$18), AND(E212='club records'!$F$19, F212&gt;='club records'!$G$19), AND(E212='club records'!$F$20, F212&gt;='club records'!$G$20))), "CR", " ")</f>
        <v xml:space="preserve"> </v>
      </c>
      <c r="Z212" s="22" t="str">
        <f>IF(AND(B212="discus 0.75", AND(E212='club records'!$F$21, F212&gt;='club records'!$G$21)), "CR", " ")</f>
        <v xml:space="preserve"> </v>
      </c>
      <c r="AA212" s="22" t="str">
        <f>IF(AND(B212="discus 1", OR(AND(E212='club records'!$F$22, F212&gt;='club records'!$G$22), AND(E212='club records'!$F$23, F212&gt;='club records'!$G$23), AND(E212='club records'!$F$24, F212&gt;='club records'!$G$24), AND(E212='club records'!$F$25, F212&gt;='club records'!$G$25))), "CR", " ")</f>
        <v xml:space="preserve"> </v>
      </c>
      <c r="AB212" s="22" t="str">
        <f>IF(AND(B212="hammer 3", OR(AND(E212='club records'!$F$26, F212&gt;='club records'!$G$26), AND(E212='club records'!$F$27, F212&gt;='club records'!$G$27), AND(E212='club records'!$F$28, F212&gt;='club records'!$G$28))), "CR", " ")</f>
        <v xml:space="preserve"> </v>
      </c>
      <c r="AC212" s="22" t="str">
        <f>IF(AND(B212="hammer 4", OR(AND(E212='club records'!$F$29, F212&gt;='club records'!$G$29), AND(E212='club records'!$F$30, F212&gt;='club records'!$G$30))), "CR", " ")</f>
        <v xml:space="preserve"> </v>
      </c>
      <c r="AD212" s="22" t="str">
        <f>IF(AND(B212="javelin 400", AND(E212='club records'!$F$31, F212&gt;='club records'!$G$31)), "CR", " ")</f>
        <v xml:space="preserve"> </v>
      </c>
      <c r="AE212" s="22" t="str">
        <f>IF(AND(B212="javelin 500", OR(AND(E212='club records'!$F$32, F212&gt;='club records'!$G$32), AND(E212='club records'!$F$33, F212&gt;='club records'!$G$33))), "CR", " ")</f>
        <v xml:space="preserve"> </v>
      </c>
      <c r="AF212" s="22" t="str">
        <f>IF(AND(B212="javelin 600", OR(AND(E212='club records'!$F$34, F212&gt;='club records'!$G$34), AND(E212='club records'!$F$35, F212&gt;='club records'!$G$35))), "CR", " ")</f>
        <v xml:space="preserve"> </v>
      </c>
      <c r="AG212" s="22" t="str">
        <f>IF(AND(B212="shot 2.72", AND(E212='club records'!$F$36, F212&gt;='club records'!$G$36)), "CR", " ")</f>
        <v xml:space="preserve"> </v>
      </c>
      <c r="AH212" s="22" t="str">
        <f>IF(AND(B212="shot 3", OR(AND(E212='club records'!$F$37, F212&gt;='club records'!$G$37), AND(E212='club records'!$F$38, F212&gt;='club records'!$G$38))), "CR", " ")</f>
        <v xml:space="preserve"> </v>
      </c>
      <c r="AI212" s="22" t="str">
        <f>IF(AND(B212="shot 4", OR(AND(E212='club records'!$F$39, F212&gt;='club records'!$G$39), AND(E212='club records'!$F$40, F212&gt;='club records'!$G$40))), "CR", " ")</f>
        <v xml:space="preserve"> </v>
      </c>
      <c r="AJ212" s="22" t="str">
        <f>IF(AND(B212="70H", AND(E212='club records'!$J$6, F212&lt;='club records'!$K$6)), "CR", " ")</f>
        <v xml:space="preserve"> </v>
      </c>
      <c r="AK212" s="22" t="str">
        <f>IF(AND(B212="75H", AND(E212='club records'!$J$7, F212&lt;='club records'!$K$7)), "CR", " ")</f>
        <v xml:space="preserve"> </v>
      </c>
      <c r="AL212" s="22" t="str">
        <f>IF(AND(B212="80H", AND(E212='club records'!$J$8, F212&lt;='club records'!$K$8)), "CR", " ")</f>
        <v xml:space="preserve"> </v>
      </c>
      <c r="AM212" s="22" t="str">
        <f>IF(AND(B212="100H", OR(AND(E212='club records'!$J$9, F212&lt;='club records'!$K$9), AND(E212='club records'!$J$10, F212&lt;='club records'!$K$10))), "CR", " ")</f>
        <v xml:space="preserve"> </v>
      </c>
      <c r="AN212" s="22" t="str">
        <f>IF(AND(B212="300H", AND(E212='club records'!$J$11, F212&lt;='club records'!$K$11)), "CR", " ")</f>
        <v xml:space="preserve"> </v>
      </c>
      <c r="AO212" s="22" t="str">
        <f>IF(AND(B212="400H", OR(AND(E212='club records'!$J$12, F212&lt;='club records'!$K$12), AND(E212='club records'!$J$13, F212&lt;='club records'!$K$13), AND(E212='club records'!$J$14, F212&lt;='club records'!$K$14))), "CR", " ")</f>
        <v xml:space="preserve"> </v>
      </c>
      <c r="AP212" s="22" t="str">
        <f>IF(AND(B212="1500SC", OR(AND(E212='club records'!$J$15, F212&lt;='club records'!$K$15), AND(E212='club records'!$J$16, F212&lt;='club records'!$K$16))), "CR", " ")</f>
        <v xml:space="preserve"> </v>
      </c>
      <c r="AQ212" s="22" t="str">
        <f>IF(AND(B212="2000SC", OR(AND(E212='club records'!$J$18, F212&lt;='club records'!$K$18), AND(E212='club records'!$J$19, F212&lt;='club records'!$K$19))), "CR", " ")</f>
        <v xml:space="preserve"> </v>
      </c>
      <c r="AR212" s="22" t="str">
        <f>IF(AND(B212="3000SC", AND(E212='club records'!$J$21, F212&lt;='club records'!$K$21)), "CR", " ")</f>
        <v xml:space="preserve"> </v>
      </c>
      <c r="AS212" s="21" t="str">
        <f>IF(AND(B212="4x100", OR(AND(E212='club records'!$N$1, F212&lt;='club records'!$O$1), AND(E212='club records'!$N$2, F212&lt;='club records'!$O$2), AND(E212='club records'!$N$3, F212&lt;='club records'!$O$3), AND(E212='club records'!$N$4, F212&lt;='club records'!$O$4), AND(E212='club records'!$N$5, F212&lt;='club records'!$O$5))), "CR", " ")</f>
        <v xml:space="preserve"> </v>
      </c>
      <c r="AT212" s="21" t="str">
        <f>IF(AND(B212="4x200", OR(AND(E212='club records'!$N$6, F212&lt;='club records'!$O$6), AND(E212='club records'!$N$7, F212&lt;='club records'!$O$7), AND(E212='club records'!$N$8, F212&lt;='club records'!$O$8), AND(E212='club records'!$N$9, F212&lt;='club records'!$O$9), AND(E212='club records'!$N$10, F212&lt;='club records'!$O$10))), "CR", " ")</f>
        <v xml:space="preserve"> </v>
      </c>
      <c r="AU212" s="21" t="str">
        <f>IF(AND(B212="4x300", OR(AND(E212='club records'!$N$11, F212&lt;='club records'!$O$11), AND(E212='club records'!$N$12, F212&lt;='club records'!$O$12))), "CR", " ")</f>
        <v xml:space="preserve"> </v>
      </c>
      <c r="AV212" s="21" t="str">
        <f>IF(AND(B212="4x400", OR(AND(E212='club records'!$N$13, F212&lt;='club records'!$O$13), AND(E212='club records'!$N$14, F212&lt;='club records'!$O$14), AND(E212='club records'!$N$15, F212&lt;='club records'!$O$15))), "CR", " ")</f>
        <v xml:space="preserve"> </v>
      </c>
      <c r="AW212" s="21" t="str">
        <f>IF(AND(B212="3x800", OR(AND(E212='club records'!$N$16, F212&lt;='club records'!$O$16), AND(E212='club records'!$N$17, F212&lt;='club records'!$O$17), AND(E212='club records'!$N$18, F212&lt;='club records'!$O$18), AND(E212='club records'!$N$19, F212&lt;='club records'!$O$19))), "CR", " ")</f>
        <v xml:space="preserve"> </v>
      </c>
      <c r="AX212" s="21" t="str">
        <f>IF(AND(B212="pentathlon", OR(AND(E212='club records'!$N$21, F212&gt;='club records'!$O$21), AND(E212='club records'!$N$22, F212&gt;='club records'!$O$22), AND(E212='club records'!$N$23, F212&gt;='club records'!$O$23), AND(E212='club records'!$N$24, F212&gt;='club records'!$O$24), AND(E212='club records'!$N$25, F212&gt;='club records'!$O$25))), "CR", " ")</f>
        <v xml:space="preserve"> </v>
      </c>
      <c r="AY212" s="21" t="str">
        <f>IF(AND(B212="heptathlon", OR(AND(E212='club records'!$N$26, F212&gt;='club records'!$O$26), AND(E212='club records'!$N$27, F212&gt;='club records'!$O$27), AND(E212='club records'!$N$28, F212&gt;='club records'!$O$28), )), "CR", " ")</f>
        <v xml:space="preserve"> </v>
      </c>
    </row>
    <row r="213" spans="1:51" ht="15">
      <c r="A213" s="13" t="s">
        <v>41</v>
      </c>
      <c r="B213" s="2" t="s">
        <v>36</v>
      </c>
      <c r="C213" s="2" t="s">
        <v>63</v>
      </c>
      <c r="D213" s="2" t="s">
        <v>64</v>
      </c>
      <c r="E213" s="13" t="s">
        <v>41</v>
      </c>
      <c r="F213" s="14">
        <v>1.2</v>
      </c>
      <c r="G213" s="19">
        <v>43638</v>
      </c>
      <c r="H213" s="2" t="s">
        <v>297</v>
      </c>
      <c r="I213" s="2" t="s">
        <v>407</v>
      </c>
      <c r="J213" s="22" t="s">
        <v>372</v>
      </c>
      <c r="O213" s="2"/>
      <c r="P213" s="2"/>
      <c r="Q213" s="2"/>
      <c r="R213" s="2"/>
      <c r="S213" s="2"/>
      <c r="T213" s="2"/>
    </row>
    <row r="214" spans="1:51" ht="15">
      <c r="A214" s="13" t="s">
        <v>41</v>
      </c>
      <c r="B214" s="2" t="s">
        <v>36</v>
      </c>
      <c r="C214" s="2" t="s">
        <v>123</v>
      </c>
      <c r="D214" s="2" t="s">
        <v>124</v>
      </c>
      <c r="E214" s="13" t="s">
        <v>41</v>
      </c>
      <c r="F214" s="14">
        <v>1.23</v>
      </c>
      <c r="G214" s="19">
        <v>43635</v>
      </c>
      <c r="H214" s="2" t="s">
        <v>289</v>
      </c>
      <c r="I214" s="2" t="s">
        <v>290</v>
      </c>
      <c r="J214" s="20" t="s">
        <v>372</v>
      </c>
      <c r="O214" s="2"/>
      <c r="P214" s="2"/>
      <c r="Q214" s="2"/>
      <c r="R214" s="2"/>
      <c r="S214" s="2"/>
      <c r="T214" s="2"/>
    </row>
    <row r="215" spans="1:51" ht="15">
      <c r="A215" s="13" t="s">
        <v>41</v>
      </c>
      <c r="B215" s="2" t="s">
        <v>36</v>
      </c>
      <c r="C215" s="2" t="s">
        <v>279</v>
      </c>
      <c r="D215" s="2" t="s">
        <v>280</v>
      </c>
      <c r="E215" s="13" t="s">
        <v>41</v>
      </c>
      <c r="F215" s="14">
        <v>1.36</v>
      </c>
      <c r="G215" s="23">
        <v>43674</v>
      </c>
      <c r="H215" s="2" t="s">
        <v>289</v>
      </c>
      <c r="I215" s="2" t="s">
        <v>457</v>
      </c>
      <c r="J215" s="20" t="s">
        <v>372</v>
      </c>
      <c r="O215" s="2"/>
      <c r="P215" s="2"/>
      <c r="Q215" s="2"/>
      <c r="R215" s="2"/>
      <c r="S215" s="2"/>
      <c r="T215" s="2"/>
    </row>
    <row r="216" spans="1:51" ht="15">
      <c r="A216" s="13" t="s">
        <v>41</v>
      </c>
      <c r="B216" s="2" t="s">
        <v>36</v>
      </c>
      <c r="C216" s="2" t="s">
        <v>59</v>
      </c>
      <c r="D216" s="2" t="s">
        <v>60</v>
      </c>
      <c r="E216" s="13" t="s">
        <v>41</v>
      </c>
      <c r="F216" s="14">
        <v>1.4</v>
      </c>
      <c r="G216" s="19">
        <v>39903</v>
      </c>
      <c r="H216" s="2" t="s">
        <v>252</v>
      </c>
      <c r="I216" s="2" t="s">
        <v>253</v>
      </c>
      <c r="J216" s="20" t="str">
        <f t="shared" ref="J216:J221" si="11">IF(OR(L216="CR", K216="CR", M216="CR", N216="CR", O216="CR", P216="CR", Q216="CR", R216="CR", S216="CR", T216="CR",U216="CR", V216="CR", W216="CR", X216="CR", Y216="CR", Z216="CR", AA216="CR", AB216="CR", AC216="CR", AD216="CR", AE216="CR", AF216="CR", AG216="CR", AH216="CR", AI216="CR", AJ216="CR", AK216="CR", AL216="CR", AM216="CR", AN216="CR", AO216="CR", AP216="CR", AQ216="CR", AR216="CR", AS216="CR", AT216="CR", AU216="CR", AV216="CR", AW216="CR", AX216="CR", AY216="CR"), "***CLUB RECORD***", "")</f>
        <v/>
      </c>
      <c r="K216" s="21" t="str">
        <f>IF(AND(B216=100, OR(AND(E216='club records'!$B$6, F216&lt;='club records'!$C$6), AND(E216='club records'!$B$7, F216&lt;='club records'!$C$7), AND(E216='club records'!$B$8, F216&lt;='club records'!$C$8), AND(E216='club records'!$B$9, F216&lt;='club records'!$C$9), AND(E216='club records'!$B$10, F216&lt;='club records'!$C$10))),"CR"," ")</f>
        <v xml:space="preserve"> </v>
      </c>
      <c r="L216" s="21" t="str">
        <f>IF(AND(B216=200, OR(AND(E216='club records'!$B$11, F216&lt;='club records'!$C$11), AND(E216='club records'!$B$12, F216&lt;='club records'!$C$12), AND(E216='club records'!$B$13, F216&lt;='club records'!$C$13), AND(E216='club records'!$B$14, F216&lt;='club records'!$C$14), AND(E216='club records'!$B$15, F216&lt;='club records'!$C$15))),"CR"," ")</f>
        <v xml:space="preserve"> </v>
      </c>
      <c r="M216" s="21" t="str">
        <f>IF(AND(B216=300, OR(AND(E216='club records'!$B$16, F216&lt;='club records'!$C$16), AND(E216='club records'!$B$17, F216&lt;='club records'!$C$17))),"CR"," ")</f>
        <v xml:space="preserve"> </v>
      </c>
      <c r="N216" s="21" t="str">
        <f>IF(AND(B216=400, OR(AND(E216='club records'!$B$19, F216&lt;='club records'!$C$19), AND(E216='club records'!$B$20, F216&lt;='club records'!$C$20), AND(E216='club records'!$B$21, F216&lt;='club records'!$C$21))),"CR"," ")</f>
        <v xml:space="preserve"> </v>
      </c>
      <c r="O216" s="21" t="str">
        <f>IF(AND(B216=800, OR(AND(E216='club records'!$B$22, F216&lt;='club records'!$C$22), AND(E216='club records'!$B$23, F216&lt;='club records'!$C$23), AND(E216='club records'!$B$24, F216&lt;='club records'!$C$24), AND(E216='club records'!$B$25, F216&lt;='club records'!$C$25), AND(E216='club records'!$B$26, F216&lt;='club records'!$C$26))),"CR"," ")</f>
        <v xml:space="preserve"> </v>
      </c>
      <c r="P216" s="21" t="str">
        <f>IF(AND(B216=1200, AND(E216='club records'!$B$28, F216&lt;='club records'!$C$28)),"CR"," ")</f>
        <v xml:space="preserve"> </v>
      </c>
      <c r="Q216" s="21" t="str">
        <f>IF(AND(B216=1500, OR(AND(E216='club records'!$B$29, F216&lt;='club records'!$C$29), AND(E216='club records'!$B$30, F216&lt;='club records'!$C$30), AND(E216='club records'!$B$31, F216&lt;='club records'!$C$31), AND(E216='club records'!$B$32, F216&lt;='club records'!$C$32), AND(E216='club records'!$B$33, F216&lt;='club records'!$C$33))),"CR"," ")</f>
        <v xml:space="preserve"> </v>
      </c>
      <c r="R216" s="21" t="str">
        <f>IF(AND(B216="1M", AND(E216='club records'!$B$37,F216&lt;='club records'!$C$37)),"CR"," ")</f>
        <v xml:space="preserve"> </v>
      </c>
      <c r="S216" s="21" t="str">
        <f>IF(AND(B216=3000, OR(AND(E216='club records'!$B$39, F216&lt;='club records'!$C$39), AND(E216='club records'!$B$40, F216&lt;='club records'!$C$40), AND(E216='club records'!$B$41, F216&lt;='club records'!$C$41))),"CR"," ")</f>
        <v xml:space="preserve"> </v>
      </c>
      <c r="T216" s="21" t="str">
        <f>IF(AND(B216=5000, OR(AND(E216='club records'!$B$42, F216&lt;='club records'!$C$42), AND(E216='club records'!$B$43, F216&lt;='club records'!$C$43))),"CR"," ")</f>
        <v xml:space="preserve"> </v>
      </c>
      <c r="U216" s="21" t="str">
        <f>IF(AND(B216=10000, OR(AND(E216='club records'!$B$44, F216&lt;='club records'!$C$44), AND(E216='club records'!$B$45, F216&lt;='club records'!$C$45))),"CR"," ")</f>
        <v xml:space="preserve"> </v>
      </c>
      <c r="V216" s="22" t="str">
        <f>IF(AND(B216="high jump", OR(AND(E216='club records'!$F$1, F216&gt;='club records'!$G$1), AND(E216='club records'!$F$2, F216&gt;='club records'!$G$2), AND(E216='club records'!$F$3, F216&gt;='club records'!$G$3),AND(E216='club records'!$F$4, F216&gt;='club records'!$G$4), AND(E216='club records'!$F$5, F216&gt;='club records'!$G$5))), "CR", " ")</f>
        <v xml:space="preserve"> </v>
      </c>
      <c r="W216" s="22" t="str">
        <f>IF(AND(B216="long jump", OR(AND(E216='club records'!$F$6, F216&gt;='club records'!$G$6), AND(E216='club records'!$F$7, F216&gt;='club records'!$G$7), AND(E216='club records'!$F$8, F216&gt;='club records'!$G$8), AND(E216='club records'!$F$9, F216&gt;='club records'!$G$9), AND(E216='club records'!$F$10, F216&gt;='club records'!$G$10))), "CR", " ")</f>
        <v xml:space="preserve"> </v>
      </c>
      <c r="X216" s="22" t="str">
        <f>IF(AND(B216="triple jump", OR(AND(E216='club records'!$F$11, F216&gt;='club records'!$G$11), AND(E216='club records'!$F$12, F216&gt;='club records'!$G$12), AND(E216='club records'!$F$13, F216&gt;='club records'!$G$13), AND(E216='club records'!$F$14, F216&gt;='club records'!$G$14), AND(E216='club records'!$F$15, F216&gt;='club records'!$G$15))), "CR", " ")</f>
        <v xml:space="preserve"> </v>
      </c>
      <c r="Y216" s="22" t="str">
        <f>IF(AND(B216="pole vault", OR(AND(E216='club records'!$F$16, F216&gt;='club records'!$G$16), AND(E216='club records'!$F$17, F216&gt;='club records'!$G$17), AND(E216='club records'!$F$18, F216&gt;='club records'!$G$18), AND(E216='club records'!$F$19, F216&gt;='club records'!$G$19), AND(E216='club records'!$F$20, F216&gt;='club records'!$G$20))), "CR", " ")</f>
        <v xml:space="preserve"> </v>
      </c>
      <c r="Z216" s="22" t="str">
        <f>IF(AND(B216="discus 0.75", AND(E216='club records'!$F$21, F216&gt;='club records'!$G$21)), "CR", " ")</f>
        <v xml:space="preserve"> </v>
      </c>
      <c r="AA216" s="22" t="str">
        <f>IF(AND(B216="discus 1", OR(AND(E216='club records'!$F$22, F216&gt;='club records'!$G$22), AND(E216='club records'!$F$23, F216&gt;='club records'!$G$23), AND(E216='club records'!$F$24, F216&gt;='club records'!$G$24), AND(E216='club records'!$F$25, F216&gt;='club records'!$G$25))), "CR", " ")</f>
        <v xml:space="preserve"> </v>
      </c>
      <c r="AB216" s="22" t="str">
        <f>IF(AND(B216="hammer 3", OR(AND(E216='club records'!$F$26, F216&gt;='club records'!$G$26), AND(E216='club records'!$F$27, F216&gt;='club records'!$G$27), AND(E216='club records'!$F$28, F216&gt;='club records'!$G$28))), "CR", " ")</f>
        <v xml:space="preserve"> </v>
      </c>
      <c r="AC216" s="22" t="str">
        <f>IF(AND(B216="hammer 4", OR(AND(E216='club records'!$F$29, F216&gt;='club records'!$G$29), AND(E216='club records'!$F$30, F216&gt;='club records'!$G$30))), "CR", " ")</f>
        <v xml:space="preserve"> </v>
      </c>
      <c r="AD216" s="22" t="str">
        <f>IF(AND(B216="javelin 400", AND(E216='club records'!$F$31, F216&gt;='club records'!$G$31)), "CR", " ")</f>
        <v xml:space="preserve"> </v>
      </c>
      <c r="AE216" s="22" t="str">
        <f>IF(AND(B216="javelin 500", OR(AND(E216='club records'!$F$32, F216&gt;='club records'!$G$32), AND(E216='club records'!$F$33, F216&gt;='club records'!$G$33))), "CR", " ")</f>
        <v xml:space="preserve"> </v>
      </c>
      <c r="AF216" s="22" t="str">
        <f>IF(AND(B216="javelin 600", OR(AND(E216='club records'!$F$34, F216&gt;='club records'!$G$34), AND(E216='club records'!$F$35, F216&gt;='club records'!$G$35))), "CR", " ")</f>
        <v xml:space="preserve"> </v>
      </c>
      <c r="AG216" s="22" t="str">
        <f>IF(AND(B216="shot 2.72", AND(E216='club records'!$F$36, F216&gt;='club records'!$G$36)), "CR", " ")</f>
        <v xml:space="preserve"> </v>
      </c>
      <c r="AH216" s="22" t="str">
        <f>IF(AND(B216="shot 3", OR(AND(E216='club records'!$F$37, F216&gt;='club records'!$G$37), AND(E216='club records'!$F$38, F216&gt;='club records'!$G$38))), "CR", " ")</f>
        <v xml:space="preserve"> </v>
      </c>
      <c r="AI216" s="22" t="str">
        <f>IF(AND(B216="shot 4", OR(AND(E216='club records'!$F$39, F216&gt;='club records'!$G$39), AND(E216='club records'!$F$40, F216&gt;='club records'!$G$40))), "CR", " ")</f>
        <v xml:space="preserve"> </v>
      </c>
      <c r="AJ216" s="22" t="str">
        <f>IF(AND(B216="70H", AND(E216='club records'!$J$6, F216&lt;='club records'!$K$6)), "CR", " ")</f>
        <v xml:space="preserve"> </v>
      </c>
      <c r="AK216" s="22" t="str">
        <f>IF(AND(B216="75H", AND(E216='club records'!$J$7, F216&lt;='club records'!$K$7)), "CR", " ")</f>
        <v xml:space="preserve"> </v>
      </c>
      <c r="AL216" s="22" t="str">
        <f>IF(AND(B216="80H", AND(E216='club records'!$J$8, F216&lt;='club records'!$K$8)), "CR", " ")</f>
        <v xml:space="preserve"> </v>
      </c>
      <c r="AM216" s="22" t="str">
        <f>IF(AND(B216="100H", OR(AND(E216='club records'!$J$9, F216&lt;='club records'!$K$9), AND(E216='club records'!$J$10, F216&lt;='club records'!$K$10))), "CR", " ")</f>
        <v xml:space="preserve"> </v>
      </c>
      <c r="AN216" s="22" t="str">
        <f>IF(AND(B216="300H", AND(E216='club records'!$J$11, F216&lt;='club records'!$K$11)), "CR", " ")</f>
        <v xml:space="preserve"> </v>
      </c>
      <c r="AO216" s="22" t="str">
        <f>IF(AND(B216="400H", OR(AND(E216='club records'!$J$12, F216&lt;='club records'!$K$12), AND(E216='club records'!$J$13, F216&lt;='club records'!$K$13), AND(E216='club records'!$J$14, F216&lt;='club records'!$K$14))), "CR", " ")</f>
        <v xml:space="preserve"> </v>
      </c>
      <c r="AP216" s="22" t="str">
        <f>IF(AND(B216="1500SC", OR(AND(E216='club records'!$J$15, F216&lt;='club records'!$K$15), AND(E216='club records'!$J$16, F216&lt;='club records'!$K$16))), "CR", " ")</f>
        <v xml:space="preserve"> </v>
      </c>
      <c r="AQ216" s="22" t="str">
        <f>IF(AND(B216="2000SC", OR(AND(E216='club records'!$J$18, F216&lt;='club records'!$K$18), AND(E216='club records'!$J$19, F216&lt;='club records'!$K$19))), "CR", " ")</f>
        <v xml:space="preserve"> </v>
      </c>
      <c r="AR216" s="22" t="str">
        <f>IF(AND(B216="3000SC", AND(E216='club records'!$J$21, F216&lt;='club records'!$K$21)), "CR", " ")</f>
        <v xml:space="preserve"> </v>
      </c>
      <c r="AS216" s="21" t="str">
        <f>IF(AND(B216="4x100", OR(AND(E216='club records'!$N$1, F216&lt;='club records'!$O$1), AND(E216='club records'!$N$2, F216&lt;='club records'!$O$2), AND(E216='club records'!$N$3, F216&lt;='club records'!$O$3), AND(E216='club records'!$N$4, F216&lt;='club records'!$O$4), AND(E216='club records'!$N$5, F216&lt;='club records'!$O$5))), "CR", " ")</f>
        <v xml:space="preserve"> </v>
      </c>
      <c r="AT216" s="21" t="str">
        <f>IF(AND(B216="4x200", OR(AND(E216='club records'!$N$6, F216&lt;='club records'!$O$6), AND(E216='club records'!$N$7, F216&lt;='club records'!$O$7), AND(E216='club records'!$N$8, F216&lt;='club records'!$O$8), AND(E216='club records'!$N$9, F216&lt;='club records'!$O$9), AND(E216='club records'!$N$10, F216&lt;='club records'!$O$10))), "CR", " ")</f>
        <v xml:space="preserve"> </v>
      </c>
      <c r="AU216" s="21" t="str">
        <f>IF(AND(B216="4x300", OR(AND(E216='club records'!$N$11, F216&lt;='club records'!$O$11), AND(E216='club records'!$N$12, F216&lt;='club records'!$O$12))), "CR", " ")</f>
        <v xml:space="preserve"> </v>
      </c>
      <c r="AV216" s="21" t="str">
        <f>IF(AND(B216="4x400", OR(AND(E216='club records'!$N$13, F216&lt;='club records'!$O$13), AND(E216='club records'!$N$14, F216&lt;='club records'!$O$14), AND(E216='club records'!$N$15, F216&lt;='club records'!$O$15))), "CR", " ")</f>
        <v xml:space="preserve"> </v>
      </c>
      <c r="AW216" s="21" t="str">
        <f>IF(AND(B216="3x800", OR(AND(E216='club records'!$N$16, F216&lt;='club records'!$O$16), AND(E216='club records'!$N$17, F216&lt;='club records'!$O$17), AND(E216='club records'!$N$18, F216&lt;='club records'!$O$18), AND(E216='club records'!$N$19, F216&lt;='club records'!$O$19))), "CR", " ")</f>
        <v xml:space="preserve"> </v>
      </c>
      <c r="AX216" s="21" t="str">
        <f>IF(AND(B216="pentathlon", OR(AND(E216='club records'!$N$21, F216&gt;='club records'!$O$21), AND(E216='club records'!$N$22, F216&gt;='club records'!$O$22), AND(E216='club records'!$N$23, F216&gt;='club records'!$O$23), AND(E216='club records'!$N$24, F216&gt;='club records'!$O$24), AND(E216='club records'!$N$25, F216&gt;='club records'!$O$25))), "CR", " ")</f>
        <v xml:space="preserve"> </v>
      </c>
      <c r="AY216" s="21" t="str">
        <f>IF(AND(B216="heptathlon", OR(AND(E216='club records'!$N$26, F216&gt;='club records'!$O$26), AND(E216='club records'!$N$27, F216&gt;='club records'!$O$27), AND(E216='club records'!$N$28, F216&gt;='club records'!$O$28), )), "CR", " ")</f>
        <v xml:space="preserve"> </v>
      </c>
    </row>
    <row r="217" spans="1:51" ht="15">
      <c r="A217" s="13" t="s">
        <v>41</v>
      </c>
      <c r="B217" s="2" t="s">
        <v>36</v>
      </c>
      <c r="C217" s="2" t="s">
        <v>19</v>
      </c>
      <c r="D217" s="2" t="s">
        <v>94</v>
      </c>
      <c r="E217" s="13" t="s">
        <v>41</v>
      </c>
      <c r="F217" s="14">
        <v>1.5</v>
      </c>
      <c r="G217" s="23" t="s">
        <v>374</v>
      </c>
      <c r="H217" s="2" t="s">
        <v>297</v>
      </c>
      <c r="I217" s="2" t="s">
        <v>367</v>
      </c>
      <c r="J217" s="20" t="str">
        <f t="shared" si="11"/>
        <v/>
      </c>
      <c r="K217" s="21" t="str">
        <f>IF(AND(B217=100, OR(AND(E217='club records'!$B$6, F217&lt;='club records'!$C$6), AND(E217='club records'!$B$7, F217&lt;='club records'!$C$7), AND(E217='club records'!$B$8, F217&lt;='club records'!$C$8), AND(E217='club records'!$B$9, F217&lt;='club records'!$C$9), AND(E217='club records'!$B$10, F217&lt;='club records'!$C$10))),"CR"," ")</f>
        <v xml:space="preserve"> </v>
      </c>
      <c r="L217" s="21" t="str">
        <f>IF(AND(B217=200, OR(AND(E217='club records'!$B$11, F217&lt;='club records'!$C$11), AND(E217='club records'!$B$12, F217&lt;='club records'!$C$12), AND(E217='club records'!$B$13, F217&lt;='club records'!$C$13), AND(E217='club records'!$B$14, F217&lt;='club records'!$C$14), AND(E217='club records'!$B$15, F217&lt;='club records'!$C$15))),"CR"," ")</f>
        <v xml:space="preserve"> </v>
      </c>
      <c r="M217" s="21" t="str">
        <f>IF(AND(B217=300, OR(AND(E217='club records'!$B$16, F217&lt;='club records'!$C$16), AND(E217='club records'!$B$17, F217&lt;='club records'!$C$17))),"CR"," ")</f>
        <v xml:space="preserve"> </v>
      </c>
      <c r="N217" s="21" t="str">
        <f>IF(AND(B217=400, OR(AND(E217='club records'!$B$19, F217&lt;='club records'!$C$19), AND(E217='club records'!$B$20, F217&lt;='club records'!$C$20), AND(E217='club records'!$B$21, F217&lt;='club records'!$C$21))),"CR"," ")</f>
        <v xml:space="preserve"> </v>
      </c>
      <c r="O217" s="21" t="str">
        <f>IF(AND(B217=800, OR(AND(E217='club records'!$B$22, F217&lt;='club records'!$C$22), AND(E217='club records'!$B$23, F217&lt;='club records'!$C$23), AND(E217='club records'!$B$24, F217&lt;='club records'!$C$24), AND(E217='club records'!$B$25, F217&lt;='club records'!$C$25), AND(E217='club records'!$B$26, F217&lt;='club records'!$C$26))),"CR"," ")</f>
        <v xml:space="preserve"> </v>
      </c>
      <c r="P217" s="21" t="str">
        <f>IF(AND(B217=1200, AND(E217='club records'!$B$28, F217&lt;='club records'!$C$28)),"CR"," ")</f>
        <v xml:space="preserve"> </v>
      </c>
      <c r="Q217" s="21" t="str">
        <f>IF(AND(B217=1500, OR(AND(E217='club records'!$B$29, F217&lt;='club records'!$C$29), AND(E217='club records'!$B$30, F217&lt;='club records'!$C$30), AND(E217='club records'!$B$31, F217&lt;='club records'!$C$31), AND(E217='club records'!$B$32, F217&lt;='club records'!$C$32), AND(E217='club records'!$B$33, F217&lt;='club records'!$C$33))),"CR"," ")</f>
        <v xml:space="preserve"> </v>
      </c>
      <c r="R217" s="21" t="str">
        <f>IF(AND(B217="1M", AND(E217='club records'!$B$37,F217&lt;='club records'!$C$37)),"CR"," ")</f>
        <v xml:space="preserve"> </v>
      </c>
      <c r="S217" s="21" t="str">
        <f>IF(AND(B217=3000, OR(AND(E217='club records'!$B$39, F217&lt;='club records'!$C$39), AND(E217='club records'!$B$40, F217&lt;='club records'!$C$40), AND(E217='club records'!$B$41, F217&lt;='club records'!$C$41))),"CR"," ")</f>
        <v xml:space="preserve"> </v>
      </c>
      <c r="T217" s="21" t="str">
        <f>IF(AND(B217=5000, OR(AND(E217='club records'!$B$42, F217&lt;='club records'!$C$42), AND(E217='club records'!$B$43, F217&lt;='club records'!$C$43))),"CR"," ")</f>
        <v xml:space="preserve"> </v>
      </c>
      <c r="U217" s="21" t="str">
        <f>IF(AND(B217=10000, OR(AND(E217='club records'!$B$44, F217&lt;='club records'!$C$44), AND(E217='club records'!$B$45, F217&lt;='club records'!$C$45))),"CR"," ")</f>
        <v xml:space="preserve"> </v>
      </c>
      <c r="V217" s="22" t="str">
        <f>IF(AND(B217="high jump", OR(AND(E217='club records'!$F$1, F217&gt;='club records'!$G$1), AND(E217='club records'!$F$2, F217&gt;='club records'!$G$2), AND(E217='club records'!$F$3, F217&gt;='club records'!$G$3),AND(E217='club records'!$F$4, F217&gt;='club records'!$G$4), AND(E217='club records'!$F$5, F217&gt;='club records'!$G$5))), "CR", " ")</f>
        <v xml:space="preserve"> </v>
      </c>
      <c r="W217" s="22" t="str">
        <f>IF(AND(B217="long jump", OR(AND(E217='club records'!$F$6, F217&gt;='club records'!$G$6), AND(E217='club records'!$F$7, F217&gt;='club records'!$G$7), AND(E217='club records'!$F$8, F217&gt;='club records'!$G$8), AND(E217='club records'!$F$9, F217&gt;='club records'!$G$9), AND(E217='club records'!$F$10, F217&gt;='club records'!$G$10))), "CR", " ")</f>
        <v xml:space="preserve"> </v>
      </c>
      <c r="X217" s="22" t="str">
        <f>IF(AND(B217="triple jump", OR(AND(E217='club records'!$F$11, F217&gt;='club records'!$G$11), AND(E217='club records'!$F$12, F217&gt;='club records'!$G$12), AND(E217='club records'!$F$13, F217&gt;='club records'!$G$13), AND(E217='club records'!$F$14, F217&gt;='club records'!$G$14), AND(E217='club records'!$F$15, F217&gt;='club records'!$G$15))), "CR", " ")</f>
        <v xml:space="preserve"> </v>
      </c>
      <c r="Y217" s="22" t="str">
        <f>IF(AND(B217="pole vault", OR(AND(E217='club records'!$F$16, F217&gt;='club records'!$G$16), AND(E217='club records'!$F$17, F217&gt;='club records'!$G$17), AND(E217='club records'!$F$18, F217&gt;='club records'!$G$18), AND(E217='club records'!$F$19, F217&gt;='club records'!$G$19), AND(E217='club records'!$F$20, F217&gt;='club records'!$G$20))), "CR", " ")</f>
        <v xml:space="preserve"> </v>
      </c>
      <c r="Z217" s="22" t="str">
        <f>IF(AND(B217="discus 0.75", AND(E217='club records'!$F$21, F217&gt;='club records'!$G$21)), "CR", " ")</f>
        <v xml:space="preserve"> </v>
      </c>
      <c r="AA217" s="22" t="str">
        <f>IF(AND(B217="discus 1", OR(AND(E217='club records'!$F$22, F217&gt;='club records'!$G$22), AND(E217='club records'!$F$23, F217&gt;='club records'!$G$23), AND(E217='club records'!$F$24, F217&gt;='club records'!$G$24), AND(E217='club records'!$F$25, F217&gt;='club records'!$G$25))), "CR", " ")</f>
        <v xml:space="preserve"> </v>
      </c>
      <c r="AB217" s="22" t="str">
        <f>IF(AND(B217="hammer 3", OR(AND(E217='club records'!$F$26, F217&gt;='club records'!$G$26), AND(E217='club records'!$F$27, F217&gt;='club records'!$G$27), AND(E217='club records'!$F$28, F217&gt;='club records'!$G$28))), "CR", " ")</f>
        <v xml:space="preserve"> </v>
      </c>
      <c r="AC217" s="22" t="str">
        <f>IF(AND(B217="hammer 4", OR(AND(E217='club records'!$F$29, F217&gt;='club records'!$G$29), AND(E217='club records'!$F$30, F217&gt;='club records'!$G$30))), "CR", " ")</f>
        <v xml:space="preserve"> </v>
      </c>
      <c r="AD217" s="22" t="str">
        <f>IF(AND(B217="javelin 400", AND(E217='club records'!$F$31, F217&gt;='club records'!$G$31)), "CR", " ")</f>
        <v xml:space="preserve"> </v>
      </c>
      <c r="AE217" s="22" t="str">
        <f>IF(AND(B217="javelin 500", OR(AND(E217='club records'!$F$32, F217&gt;='club records'!$G$32), AND(E217='club records'!$F$33, F217&gt;='club records'!$G$33))), "CR", " ")</f>
        <v xml:space="preserve"> </v>
      </c>
      <c r="AF217" s="22" t="str">
        <f>IF(AND(B217="javelin 600", OR(AND(E217='club records'!$F$34, F217&gt;='club records'!$G$34), AND(E217='club records'!$F$35, F217&gt;='club records'!$G$35))), "CR", " ")</f>
        <v xml:space="preserve"> </v>
      </c>
      <c r="AG217" s="22" t="str">
        <f>IF(AND(B217="shot 2.72", AND(E217='club records'!$F$36, F217&gt;='club records'!$G$36)), "CR", " ")</f>
        <v xml:space="preserve"> </v>
      </c>
      <c r="AH217" s="22" t="str">
        <f>IF(AND(B217="shot 3", OR(AND(E217='club records'!$F$37, F217&gt;='club records'!$G$37), AND(E217='club records'!$F$38, F217&gt;='club records'!$G$38))), "CR", " ")</f>
        <v xml:space="preserve"> </v>
      </c>
      <c r="AI217" s="22" t="str">
        <f>IF(AND(B217="shot 4", OR(AND(E217='club records'!$F$39, F217&gt;='club records'!$G$39), AND(E217='club records'!$F$40, F217&gt;='club records'!$G$40))), "CR", " ")</f>
        <v xml:space="preserve"> </v>
      </c>
      <c r="AJ217" s="22" t="str">
        <f>IF(AND(B217="70H", AND(E217='club records'!$J$6, F217&lt;='club records'!$K$6)), "CR", " ")</f>
        <v xml:space="preserve"> </v>
      </c>
      <c r="AK217" s="22" t="str">
        <f>IF(AND(B217="75H", AND(E217='club records'!$J$7, F217&lt;='club records'!$K$7)), "CR", " ")</f>
        <v xml:space="preserve"> </v>
      </c>
      <c r="AL217" s="22" t="str">
        <f>IF(AND(B217="80H", AND(E217='club records'!$J$8, F217&lt;='club records'!$K$8)), "CR", " ")</f>
        <v xml:space="preserve"> </v>
      </c>
      <c r="AM217" s="22" t="str">
        <f>IF(AND(B217="100H", OR(AND(E217='club records'!$J$9, F217&lt;='club records'!$K$9), AND(E217='club records'!$J$10, F217&lt;='club records'!$K$10))), "CR", " ")</f>
        <v xml:space="preserve"> </v>
      </c>
      <c r="AN217" s="22" t="str">
        <f>IF(AND(B217="300H", AND(E217='club records'!$J$11, F217&lt;='club records'!$K$11)), "CR", " ")</f>
        <v xml:space="preserve"> </v>
      </c>
      <c r="AO217" s="22" t="str">
        <f>IF(AND(B217="400H", OR(AND(E217='club records'!$J$12, F217&lt;='club records'!$K$12), AND(E217='club records'!$J$13, F217&lt;='club records'!$K$13), AND(E217='club records'!$J$14, F217&lt;='club records'!$K$14))), "CR", " ")</f>
        <v xml:space="preserve"> </v>
      </c>
      <c r="AP217" s="22" t="str">
        <f>IF(AND(B217="1500SC", OR(AND(E217='club records'!$J$15, F217&lt;='club records'!$K$15), AND(E217='club records'!$J$16, F217&lt;='club records'!$K$16))), "CR", " ")</f>
        <v xml:space="preserve"> </v>
      </c>
      <c r="AQ217" s="22" t="str">
        <f>IF(AND(B217="2000SC", OR(AND(E217='club records'!$J$18, F217&lt;='club records'!$K$18), AND(E217='club records'!$J$19, F217&lt;='club records'!$K$19))), "CR", " ")</f>
        <v xml:space="preserve"> </v>
      </c>
      <c r="AR217" s="22" t="str">
        <f>IF(AND(B217="3000SC", AND(E217='club records'!$J$21, F217&lt;='club records'!$K$21)), "CR", " ")</f>
        <v xml:space="preserve"> </v>
      </c>
      <c r="AS217" s="21" t="str">
        <f>IF(AND(B217="4x100", OR(AND(E217='club records'!$N$1, F217&lt;='club records'!$O$1), AND(E217='club records'!$N$2, F217&lt;='club records'!$O$2), AND(E217='club records'!$N$3, F217&lt;='club records'!$O$3), AND(E217='club records'!$N$4, F217&lt;='club records'!$O$4), AND(E217='club records'!$N$5, F217&lt;='club records'!$O$5))), "CR", " ")</f>
        <v xml:space="preserve"> </v>
      </c>
      <c r="AT217" s="21" t="str">
        <f>IF(AND(B217="4x200", OR(AND(E217='club records'!$N$6, F217&lt;='club records'!$O$6), AND(E217='club records'!$N$7, F217&lt;='club records'!$O$7), AND(E217='club records'!$N$8, F217&lt;='club records'!$O$8), AND(E217='club records'!$N$9, F217&lt;='club records'!$O$9), AND(E217='club records'!$N$10, F217&lt;='club records'!$O$10))), "CR", " ")</f>
        <v xml:space="preserve"> </v>
      </c>
      <c r="AU217" s="21" t="str">
        <f>IF(AND(B217="4x300", OR(AND(E217='club records'!$N$11, F217&lt;='club records'!$O$11), AND(E217='club records'!$N$12, F217&lt;='club records'!$O$12))), "CR", " ")</f>
        <v xml:space="preserve"> </v>
      </c>
      <c r="AV217" s="21" t="str">
        <f>IF(AND(B217="4x400", OR(AND(E217='club records'!$N$13, F217&lt;='club records'!$O$13), AND(E217='club records'!$N$14, F217&lt;='club records'!$O$14), AND(E217='club records'!$N$15, F217&lt;='club records'!$O$15))), "CR", " ")</f>
        <v xml:space="preserve"> </v>
      </c>
      <c r="AW217" s="21" t="str">
        <f>IF(AND(B217="3x800", OR(AND(E217='club records'!$N$16, F217&lt;='club records'!$O$16), AND(E217='club records'!$N$17, F217&lt;='club records'!$O$17), AND(E217='club records'!$N$18, F217&lt;='club records'!$O$18), AND(E217='club records'!$N$19, F217&lt;='club records'!$O$19))), "CR", " ")</f>
        <v xml:space="preserve"> </v>
      </c>
      <c r="AX217" s="21" t="str">
        <f>IF(AND(B217="pentathlon", OR(AND(E217='club records'!$N$21, F217&gt;='club records'!$O$21), AND(E217='club records'!$N$22, F217&gt;='club records'!$O$22), AND(E217='club records'!$N$23, F217&gt;='club records'!$O$23), AND(E217='club records'!$N$24, F217&gt;='club records'!$O$24), AND(E217='club records'!$N$25, F217&gt;='club records'!$O$25))), "CR", " ")</f>
        <v xml:space="preserve"> </v>
      </c>
      <c r="AY217" s="21" t="str">
        <f>IF(AND(B217="heptathlon", OR(AND(E217='club records'!$N$26, F217&gt;='club records'!$O$26), AND(E217='club records'!$N$27, F217&gt;='club records'!$O$27), AND(E217='club records'!$N$28, F217&gt;='club records'!$O$28), )), "CR", " ")</f>
        <v xml:space="preserve"> </v>
      </c>
    </row>
    <row r="218" spans="1:51" ht="15">
      <c r="A218" s="13" t="s">
        <v>41</v>
      </c>
      <c r="B218" s="2" t="s">
        <v>36</v>
      </c>
      <c r="C218" s="2" t="s">
        <v>86</v>
      </c>
      <c r="D218" s="2" t="s">
        <v>44</v>
      </c>
      <c r="E218" s="13" t="s">
        <v>41</v>
      </c>
      <c r="F218" s="14">
        <v>1.5</v>
      </c>
      <c r="G218" s="19">
        <v>43632</v>
      </c>
      <c r="H218" s="2" t="s">
        <v>357</v>
      </c>
      <c r="I218" s="2" t="s">
        <v>389</v>
      </c>
      <c r="J218" s="20" t="str">
        <f t="shared" si="11"/>
        <v/>
      </c>
      <c r="K218" s="21" t="str">
        <f>IF(AND(B218=100, OR(AND(E218='club records'!$B$6, F218&lt;='club records'!$C$6), AND(E218='club records'!$B$7, F218&lt;='club records'!$C$7), AND(E218='club records'!$B$8, F218&lt;='club records'!$C$8), AND(E218='club records'!$B$9, F218&lt;='club records'!$C$9), AND(E218='club records'!$B$10, F218&lt;='club records'!$C$10))),"CR"," ")</f>
        <v xml:space="preserve"> </v>
      </c>
      <c r="L218" s="21" t="str">
        <f>IF(AND(B218=200, OR(AND(E218='club records'!$B$11, F218&lt;='club records'!$C$11), AND(E218='club records'!$B$12, F218&lt;='club records'!$C$12), AND(E218='club records'!$B$13, F218&lt;='club records'!$C$13), AND(E218='club records'!$B$14, F218&lt;='club records'!$C$14), AND(E218='club records'!$B$15, F218&lt;='club records'!$C$15))),"CR"," ")</f>
        <v xml:space="preserve"> </v>
      </c>
      <c r="M218" s="21" t="str">
        <f>IF(AND(B218=300, OR(AND(E218='club records'!$B$16, F218&lt;='club records'!$C$16), AND(E218='club records'!$B$17, F218&lt;='club records'!$C$17))),"CR"," ")</f>
        <v xml:space="preserve"> </v>
      </c>
      <c r="N218" s="21" t="str">
        <f>IF(AND(B218=400, OR(AND(E218='club records'!$B$19, F218&lt;='club records'!$C$19), AND(E218='club records'!$B$20, F218&lt;='club records'!$C$20), AND(E218='club records'!$B$21, F218&lt;='club records'!$C$21))),"CR"," ")</f>
        <v xml:space="preserve"> </v>
      </c>
      <c r="O218" s="21" t="str">
        <f>IF(AND(B218=800, OR(AND(E218='club records'!$B$22, F218&lt;='club records'!$C$22), AND(E218='club records'!$B$23, F218&lt;='club records'!$C$23), AND(E218='club records'!$B$24, F218&lt;='club records'!$C$24), AND(E218='club records'!$B$25, F218&lt;='club records'!$C$25), AND(E218='club records'!$B$26, F218&lt;='club records'!$C$26))),"CR"," ")</f>
        <v xml:space="preserve"> </v>
      </c>
      <c r="P218" s="21" t="str">
        <f>IF(AND(B218=1200, AND(E218='club records'!$B$28, F218&lt;='club records'!$C$28)),"CR"," ")</f>
        <v xml:space="preserve"> </v>
      </c>
      <c r="Q218" s="21" t="str">
        <f>IF(AND(B218=1500, OR(AND(E218='club records'!$B$29, F218&lt;='club records'!$C$29), AND(E218='club records'!$B$30, F218&lt;='club records'!$C$30), AND(E218='club records'!$B$31, F218&lt;='club records'!$C$31), AND(E218='club records'!$B$32, F218&lt;='club records'!$C$32), AND(E218='club records'!$B$33, F218&lt;='club records'!$C$33))),"CR"," ")</f>
        <v xml:space="preserve"> </v>
      </c>
      <c r="R218" s="21" t="str">
        <f>IF(AND(B218="1M", AND(E218='club records'!$B$37,F218&lt;='club records'!$C$37)),"CR"," ")</f>
        <v xml:space="preserve"> </v>
      </c>
      <c r="S218" s="21" t="str">
        <f>IF(AND(B218=3000, OR(AND(E218='club records'!$B$39, F218&lt;='club records'!$C$39), AND(E218='club records'!$B$40, F218&lt;='club records'!$C$40), AND(E218='club records'!$B$41, F218&lt;='club records'!$C$41))),"CR"," ")</f>
        <v xml:space="preserve"> </v>
      </c>
      <c r="T218" s="21" t="str">
        <f>IF(AND(B218=5000, OR(AND(E218='club records'!$B$42, F218&lt;='club records'!$C$42), AND(E218='club records'!$B$43, F218&lt;='club records'!$C$43))),"CR"," ")</f>
        <v xml:space="preserve"> </v>
      </c>
      <c r="U218" s="21" t="str">
        <f>IF(AND(B218=10000, OR(AND(E218='club records'!$B$44, F218&lt;='club records'!$C$44), AND(E218='club records'!$B$45, F218&lt;='club records'!$C$45))),"CR"," ")</f>
        <v xml:space="preserve"> </v>
      </c>
      <c r="V218" s="22" t="str">
        <f>IF(AND(B218="high jump", OR(AND(E218='club records'!$F$1, F218&gt;='club records'!$G$1), AND(E218='club records'!$F$2, F218&gt;='club records'!$G$2), AND(E218='club records'!$F$3, F218&gt;='club records'!$G$3),AND(E218='club records'!$F$4, F218&gt;='club records'!$G$4), AND(E218='club records'!$F$5, F218&gt;='club records'!$G$5))), "CR", " ")</f>
        <v xml:space="preserve"> </v>
      </c>
      <c r="W218" s="22" t="str">
        <f>IF(AND(B218="long jump", OR(AND(E218='club records'!$F$6, F218&gt;='club records'!$G$6), AND(E218='club records'!$F$7, F218&gt;='club records'!$G$7), AND(E218='club records'!$F$8, F218&gt;='club records'!$G$8), AND(E218='club records'!$F$9, F218&gt;='club records'!$G$9), AND(E218='club records'!$F$10, F218&gt;='club records'!$G$10))), "CR", " ")</f>
        <v xml:space="preserve"> </v>
      </c>
      <c r="X218" s="22" t="str">
        <f>IF(AND(B218="triple jump", OR(AND(E218='club records'!$F$11, F218&gt;='club records'!$G$11), AND(E218='club records'!$F$12, F218&gt;='club records'!$G$12), AND(E218='club records'!$F$13, F218&gt;='club records'!$G$13), AND(E218='club records'!$F$14, F218&gt;='club records'!$G$14), AND(E218='club records'!$F$15, F218&gt;='club records'!$G$15))), "CR", " ")</f>
        <v xml:space="preserve"> </v>
      </c>
      <c r="Y218" s="22" t="str">
        <f>IF(AND(B218="pole vault", OR(AND(E218='club records'!$F$16, F218&gt;='club records'!$G$16), AND(E218='club records'!$F$17, F218&gt;='club records'!$G$17), AND(E218='club records'!$F$18, F218&gt;='club records'!$G$18), AND(E218='club records'!$F$19, F218&gt;='club records'!$G$19), AND(E218='club records'!$F$20, F218&gt;='club records'!$G$20))), "CR", " ")</f>
        <v xml:space="preserve"> </v>
      </c>
      <c r="Z218" s="22" t="str">
        <f>IF(AND(B218="discus 0.75", AND(E218='club records'!$F$21, F218&gt;='club records'!$G$21)), "CR", " ")</f>
        <v xml:space="preserve"> </v>
      </c>
      <c r="AA218" s="22" t="str">
        <f>IF(AND(B218="discus 1", OR(AND(E218='club records'!$F$22, F218&gt;='club records'!$G$22), AND(E218='club records'!$F$23, F218&gt;='club records'!$G$23), AND(E218='club records'!$F$24, F218&gt;='club records'!$G$24), AND(E218='club records'!$F$25, F218&gt;='club records'!$G$25))), "CR", " ")</f>
        <v xml:space="preserve"> </v>
      </c>
      <c r="AB218" s="22" t="str">
        <f>IF(AND(B218="hammer 3", OR(AND(E218='club records'!$F$26, F218&gt;='club records'!$G$26), AND(E218='club records'!$F$27, F218&gt;='club records'!$G$27), AND(E218='club records'!$F$28, F218&gt;='club records'!$G$28))), "CR", " ")</f>
        <v xml:space="preserve"> </v>
      </c>
      <c r="AC218" s="22" t="str">
        <f>IF(AND(B218="hammer 4", OR(AND(E218='club records'!$F$29, F218&gt;='club records'!$G$29), AND(E218='club records'!$F$30, F218&gt;='club records'!$G$30))), "CR", " ")</f>
        <v xml:space="preserve"> </v>
      </c>
      <c r="AD218" s="22" t="str">
        <f>IF(AND(B218="javelin 400", AND(E218='club records'!$F$31, F218&gt;='club records'!$G$31)), "CR", " ")</f>
        <v xml:space="preserve"> </v>
      </c>
      <c r="AE218" s="22" t="str">
        <f>IF(AND(B218="javelin 500", OR(AND(E218='club records'!$F$32, F218&gt;='club records'!$G$32), AND(E218='club records'!$F$33, F218&gt;='club records'!$G$33))), "CR", " ")</f>
        <v xml:space="preserve"> </v>
      </c>
      <c r="AF218" s="22" t="str">
        <f>IF(AND(B218="javelin 600", OR(AND(E218='club records'!$F$34, F218&gt;='club records'!$G$34), AND(E218='club records'!$F$35, F218&gt;='club records'!$G$35))), "CR", " ")</f>
        <v xml:space="preserve"> </v>
      </c>
      <c r="AG218" s="22" t="str">
        <f>IF(AND(B218="shot 2.72", AND(E218='club records'!$F$36, F218&gt;='club records'!$G$36)), "CR", " ")</f>
        <v xml:space="preserve"> </v>
      </c>
      <c r="AH218" s="22" t="str">
        <f>IF(AND(B218="shot 3", OR(AND(E218='club records'!$F$37, F218&gt;='club records'!$G$37), AND(E218='club records'!$F$38, F218&gt;='club records'!$G$38))), "CR", " ")</f>
        <v xml:space="preserve"> </v>
      </c>
      <c r="AI218" s="22" t="str">
        <f>IF(AND(B218="shot 4", OR(AND(E218='club records'!$F$39, F218&gt;='club records'!$G$39), AND(E218='club records'!$F$40, F218&gt;='club records'!$G$40))), "CR", " ")</f>
        <v xml:space="preserve"> </v>
      </c>
      <c r="AJ218" s="22" t="str">
        <f>IF(AND(B218="70H", AND(E218='club records'!$J$6, F218&lt;='club records'!$K$6)), "CR", " ")</f>
        <v xml:space="preserve"> </v>
      </c>
      <c r="AK218" s="22" t="str">
        <f>IF(AND(B218="75H", AND(E218='club records'!$J$7, F218&lt;='club records'!$K$7)), "CR", " ")</f>
        <v xml:space="preserve"> </v>
      </c>
      <c r="AL218" s="22" t="str">
        <f>IF(AND(B218="80H", AND(E218='club records'!$J$8, F218&lt;='club records'!$K$8)), "CR", " ")</f>
        <v xml:space="preserve"> </v>
      </c>
      <c r="AM218" s="22" t="str">
        <f>IF(AND(B218="100H", OR(AND(E218='club records'!$J$9, F218&lt;='club records'!$K$9), AND(E218='club records'!$J$10, F218&lt;='club records'!$K$10))), "CR", " ")</f>
        <v xml:space="preserve"> </v>
      </c>
      <c r="AN218" s="22" t="str">
        <f>IF(AND(B218="300H", AND(E218='club records'!$J$11, F218&lt;='club records'!$K$11)), "CR", " ")</f>
        <v xml:space="preserve"> </v>
      </c>
      <c r="AO218" s="22" t="str">
        <f>IF(AND(B218="400H", OR(AND(E218='club records'!$J$12, F218&lt;='club records'!$K$12), AND(E218='club records'!$J$13, F218&lt;='club records'!$K$13), AND(E218='club records'!$J$14, F218&lt;='club records'!$K$14))), "CR", " ")</f>
        <v xml:space="preserve"> </v>
      </c>
      <c r="AP218" s="22" t="str">
        <f>IF(AND(B218="1500SC", OR(AND(E218='club records'!$J$15, F218&lt;='club records'!$K$15), AND(E218='club records'!$J$16, F218&lt;='club records'!$K$16))), "CR", " ")</f>
        <v xml:space="preserve"> </v>
      </c>
      <c r="AQ218" s="22" t="str">
        <f>IF(AND(B218="2000SC", OR(AND(E218='club records'!$J$18, F218&lt;='club records'!$K$18), AND(E218='club records'!$J$19, F218&lt;='club records'!$K$19))), "CR", " ")</f>
        <v xml:space="preserve"> </v>
      </c>
      <c r="AR218" s="22" t="str">
        <f>IF(AND(B218="3000SC", AND(E218='club records'!$J$21, F218&lt;='club records'!$K$21)), "CR", " ")</f>
        <v xml:space="preserve"> </v>
      </c>
      <c r="AS218" s="21" t="str">
        <f>IF(AND(B218="4x100", OR(AND(E218='club records'!$N$1, F218&lt;='club records'!$O$1), AND(E218='club records'!$N$2, F218&lt;='club records'!$O$2), AND(E218='club records'!$N$3, F218&lt;='club records'!$O$3), AND(E218='club records'!$N$4, F218&lt;='club records'!$O$4), AND(E218='club records'!$N$5, F218&lt;='club records'!$O$5))), "CR", " ")</f>
        <v xml:space="preserve"> </v>
      </c>
      <c r="AT218" s="21" t="str">
        <f>IF(AND(B218="4x200", OR(AND(E218='club records'!$N$6, F218&lt;='club records'!$O$6), AND(E218='club records'!$N$7, F218&lt;='club records'!$O$7), AND(E218='club records'!$N$8, F218&lt;='club records'!$O$8), AND(E218='club records'!$N$9, F218&lt;='club records'!$O$9), AND(E218='club records'!$N$10, F218&lt;='club records'!$O$10))), "CR", " ")</f>
        <v xml:space="preserve"> </v>
      </c>
      <c r="AU218" s="21" t="str">
        <f>IF(AND(B218="4x300", OR(AND(E218='club records'!$N$11, F218&lt;='club records'!$O$11), AND(E218='club records'!$N$12, F218&lt;='club records'!$O$12))), "CR", " ")</f>
        <v xml:space="preserve"> </v>
      </c>
      <c r="AV218" s="21" t="str">
        <f>IF(AND(B218="4x400", OR(AND(E218='club records'!$N$13, F218&lt;='club records'!$O$13), AND(E218='club records'!$N$14, F218&lt;='club records'!$O$14), AND(E218='club records'!$N$15, F218&lt;='club records'!$O$15))), "CR", " ")</f>
        <v xml:space="preserve"> </v>
      </c>
      <c r="AW218" s="21" t="str">
        <f>IF(AND(B218="3x800", OR(AND(E218='club records'!$N$16, F218&lt;='club records'!$O$16), AND(E218='club records'!$N$17, F218&lt;='club records'!$O$17), AND(E218='club records'!$N$18, F218&lt;='club records'!$O$18), AND(E218='club records'!$N$19, F218&lt;='club records'!$O$19))), "CR", " ")</f>
        <v xml:space="preserve"> </v>
      </c>
      <c r="AX218" s="21" t="str">
        <f>IF(AND(B218="pentathlon", OR(AND(E218='club records'!$N$21, F218&gt;='club records'!$O$21), AND(E218='club records'!$N$22, F218&gt;='club records'!$O$22), AND(E218='club records'!$N$23, F218&gt;='club records'!$O$23), AND(E218='club records'!$N$24, F218&gt;='club records'!$O$24), AND(E218='club records'!$N$25, F218&gt;='club records'!$O$25))), "CR", " ")</f>
        <v xml:space="preserve"> </v>
      </c>
      <c r="AY218" s="21" t="str">
        <f>IF(AND(B218="heptathlon", OR(AND(E218='club records'!$N$26, F218&gt;='club records'!$O$26), AND(E218='club records'!$N$27, F218&gt;='club records'!$O$27), AND(E218='club records'!$N$28, F218&gt;='club records'!$O$28), )), "CR", " ")</f>
        <v xml:space="preserve"> </v>
      </c>
    </row>
    <row r="219" spans="1:51" ht="15">
      <c r="A219" s="13" t="s">
        <v>41</v>
      </c>
      <c r="B219" s="2" t="s">
        <v>149</v>
      </c>
      <c r="C219" s="2" t="s">
        <v>74</v>
      </c>
      <c r="D219" s="2" t="s">
        <v>95</v>
      </c>
      <c r="E219" s="13" t="s">
        <v>41</v>
      </c>
      <c r="F219" s="14">
        <v>4.93</v>
      </c>
      <c r="G219" s="19">
        <v>43582</v>
      </c>
      <c r="H219" s="2" t="s">
        <v>297</v>
      </c>
      <c r="I219" s="2" t="s">
        <v>304</v>
      </c>
      <c r="J219" s="20" t="str">
        <f t="shared" si="11"/>
        <v/>
      </c>
      <c r="K219" s="21" t="str">
        <f>IF(AND(B219=100, OR(AND(E219='club records'!$B$6, F219&lt;='club records'!$C$6), AND(E219='club records'!$B$7, F219&lt;='club records'!$C$7), AND(E219='club records'!$B$8, F219&lt;='club records'!$C$8), AND(E219='club records'!$B$9, F219&lt;='club records'!$C$9), AND(E219='club records'!$B$10, F219&lt;='club records'!$C$10))),"CR"," ")</f>
        <v xml:space="preserve"> </v>
      </c>
      <c r="L219" s="21" t="str">
        <f>IF(AND(B219=200, OR(AND(E219='club records'!$B$11, F219&lt;='club records'!$C$11), AND(E219='club records'!$B$12, F219&lt;='club records'!$C$12), AND(E219='club records'!$B$13, F219&lt;='club records'!$C$13), AND(E219='club records'!$B$14, F219&lt;='club records'!$C$14), AND(E219='club records'!$B$15, F219&lt;='club records'!$C$15))),"CR"," ")</f>
        <v xml:space="preserve"> </v>
      </c>
      <c r="M219" s="21" t="str">
        <f>IF(AND(B219=300, OR(AND(E219='club records'!$B$16, F219&lt;='club records'!$C$16), AND(E219='club records'!$B$17, F219&lt;='club records'!$C$17))),"CR"," ")</f>
        <v xml:space="preserve"> </v>
      </c>
      <c r="N219" s="21" t="str">
        <f>IF(AND(B219=400, OR(AND(E219='club records'!$B$19, F219&lt;='club records'!$C$19), AND(E219='club records'!$B$20, F219&lt;='club records'!$C$20), AND(E219='club records'!$B$21, F219&lt;='club records'!$C$21))),"CR"," ")</f>
        <v xml:space="preserve"> </v>
      </c>
      <c r="O219" s="21" t="str">
        <f>IF(AND(B219=800, OR(AND(E219='club records'!$B$22, F219&lt;='club records'!$C$22), AND(E219='club records'!$B$23, F219&lt;='club records'!$C$23), AND(E219='club records'!$B$24, F219&lt;='club records'!$C$24), AND(E219='club records'!$B$25, F219&lt;='club records'!$C$25), AND(E219='club records'!$B$26, F219&lt;='club records'!$C$26))),"CR"," ")</f>
        <v xml:space="preserve"> </v>
      </c>
      <c r="P219" s="21" t="str">
        <f>IF(AND(B219=1200, AND(E219='club records'!$B$28, F219&lt;='club records'!$C$28)),"CR"," ")</f>
        <v xml:space="preserve"> </v>
      </c>
      <c r="Q219" s="21" t="str">
        <f>IF(AND(B219=1500, OR(AND(E219='club records'!$B$29, F219&lt;='club records'!$C$29), AND(E219='club records'!$B$30, F219&lt;='club records'!$C$30), AND(E219='club records'!$B$31, F219&lt;='club records'!$C$31), AND(E219='club records'!$B$32, F219&lt;='club records'!$C$32), AND(E219='club records'!$B$33, F219&lt;='club records'!$C$33))),"CR"," ")</f>
        <v xml:space="preserve"> </v>
      </c>
      <c r="R219" s="21" t="str">
        <f>IF(AND(B219="1M", AND(E219='club records'!$B$37,F219&lt;='club records'!$C$37)),"CR"," ")</f>
        <v xml:space="preserve"> </v>
      </c>
      <c r="S219" s="21" t="str">
        <f>IF(AND(B219=3000, OR(AND(E219='club records'!$B$39, F219&lt;='club records'!$C$39), AND(E219='club records'!$B$40, F219&lt;='club records'!$C$40), AND(E219='club records'!$B$41, F219&lt;='club records'!$C$41))),"CR"," ")</f>
        <v xml:space="preserve"> </v>
      </c>
      <c r="T219" s="21" t="str">
        <f>IF(AND(B219=5000, OR(AND(E219='club records'!$B$42, F219&lt;='club records'!$C$42), AND(E219='club records'!$B$43, F219&lt;='club records'!$C$43))),"CR"," ")</f>
        <v xml:space="preserve"> </v>
      </c>
      <c r="U219" s="21" t="str">
        <f>IF(AND(B219=10000, OR(AND(E219='club records'!$B$44, F219&lt;='club records'!$C$44), AND(E219='club records'!$B$45, F219&lt;='club records'!$C$45))),"CR"," ")</f>
        <v xml:space="preserve"> </v>
      </c>
      <c r="V219" s="22" t="str">
        <f>IF(AND(B219="high jump", OR(AND(E219='club records'!$F$1, F219&gt;='club records'!$G$1), AND(E219='club records'!$F$2, F219&gt;='club records'!$G$2), AND(E219='club records'!$F$3, F219&gt;='club records'!$G$3),AND(E219='club records'!$F$4, F219&gt;='club records'!$G$4), AND(E219='club records'!$F$5, F219&gt;='club records'!$G$5))), "CR", " ")</f>
        <v xml:space="preserve"> </v>
      </c>
      <c r="W219" s="22" t="str">
        <f>IF(AND(B219="long jump", OR(AND(E219='club records'!$F$6, F219&gt;='club records'!$G$6), AND(E219='club records'!$F$7, F219&gt;='club records'!$G$7), AND(E219='club records'!$F$8, F219&gt;='club records'!$G$8), AND(E219='club records'!$F$9, F219&gt;='club records'!$G$9), AND(E219='club records'!$F$10, F219&gt;='club records'!$G$10))), "CR", " ")</f>
        <v xml:space="preserve"> </v>
      </c>
      <c r="X219" s="22" t="str">
        <f>IF(AND(B219="triple jump", OR(AND(E219='club records'!$F$11, F219&gt;='club records'!$G$11), AND(E219='club records'!$F$12, F219&gt;='club records'!$G$12), AND(E219='club records'!$F$13, F219&gt;='club records'!$G$13), AND(E219='club records'!$F$14, F219&gt;='club records'!$G$14), AND(E219='club records'!$F$15, F219&gt;='club records'!$G$15))), "CR", " ")</f>
        <v xml:space="preserve"> </v>
      </c>
      <c r="Y219" s="22" t="str">
        <f>IF(AND(B219="pole vault", OR(AND(E219='club records'!$F$16, F219&gt;='club records'!$G$16), AND(E219='club records'!$F$17, F219&gt;='club records'!$G$17), AND(E219='club records'!$F$18, F219&gt;='club records'!$G$18), AND(E219='club records'!$F$19, F219&gt;='club records'!$G$19), AND(E219='club records'!$F$20, F219&gt;='club records'!$G$20))), "CR", " ")</f>
        <v xml:space="preserve"> </v>
      </c>
      <c r="Z219" s="22" t="str">
        <f>IF(AND(B219="discus 0.75", AND(E219='club records'!$F$21, F219&gt;='club records'!$G$21)), "CR", " ")</f>
        <v xml:space="preserve"> </v>
      </c>
      <c r="AA219" s="22" t="str">
        <f>IF(AND(B219="discus 1", OR(AND(E219='club records'!$F$22, F219&gt;='club records'!$G$22), AND(E219='club records'!$F$23, F219&gt;='club records'!$G$23), AND(E219='club records'!$F$24, F219&gt;='club records'!$G$24), AND(E219='club records'!$F$25, F219&gt;='club records'!$G$25))), "CR", " ")</f>
        <v xml:space="preserve"> </v>
      </c>
      <c r="AB219" s="22" t="str">
        <f>IF(AND(B219="hammer 3", OR(AND(E219='club records'!$F$26, F219&gt;='club records'!$G$26), AND(E219='club records'!$F$27, F219&gt;='club records'!$G$27), AND(E219='club records'!$F$28, F219&gt;='club records'!$G$28))), "CR", " ")</f>
        <v xml:space="preserve"> </v>
      </c>
      <c r="AC219" s="22" t="str">
        <f>IF(AND(B219="hammer 4", OR(AND(E219='club records'!$F$29, F219&gt;='club records'!$G$29), AND(E219='club records'!$F$30, F219&gt;='club records'!$G$30))), "CR", " ")</f>
        <v xml:space="preserve"> </v>
      </c>
      <c r="AD219" s="22" t="str">
        <f>IF(AND(B219="javelin 400", AND(E219='club records'!$F$31, F219&gt;='club records'!$G$31)), "CR", " ")</f>
        <v xml:space="preserve"> </v>
      </c>
      <c r="AE219" s="22" t="str">
        <f>IF(AND(B219="javelin 500", OR(AND(E219='club records'!$F$32, F219&gt;='club records'!$G$32), AND(E219='club records'!$F$33, F219&gt;='club records'!$G$33))), "CR", " ")</f>
        <v xml:space="preserve"> </v>
      </c>
      <c r="AF219" s="22" t="str">
        <f>IF(AND(B219="javelin 600", OR(AND(E219='club records'!$F$34, F219&gt;='club records'!$G$34), AND(E219='club records'!$F$35, F219&gt;='club records'!$G$35))), "CR", " ")</f>
        <v xml:space="preserve"> </v>
      </c>
      <c r="AG219" s="22" t="str">
        <f>IF(AND(B219="shot 2.72", AND(E219='club records'!$F$36, F219&gt;='club records'!$G$36)), "CR", " ")</f>
        <v xml:space="preserve"> </v>
      </c>
      <c r="AH219" s="22" t="str">
        <f>IF(AND(B219="shot 3", OR(AND(E219='club records'!$F$37, F219&gt;='club records'!$G$37), AND(E219='club records'!$F$38, F219&gt;='club records'!$G$38))), "CR", " ")</f>
        <v xml:space="preserve"> </v>
      </c>
      <c r="AI219" s="22" t="str">
        <f>IF(AND(B219="shot 4", OR(AND(E219='club records'!$F$39, F219&gt;='club records'!$G$39), AND(E219='club records'!$F$40, F219&gt;='club records'!$G$40))), "CR", " ")</f>
        <v xml:space="preserve"> </v>
      </c>
      <c r="AJ219" s="22" t="str">
        <f>IF(AND(B219="70H", AND(E219='club records'!$J$6, F219&lt;='club records'!$K$6)), "CR", " ")</f>
        <v xml:space="preserve"> </v>
      </c>
      <c r="AK219" s="22" t="str">
        <f>IF(AND(B219="75H", AND(E219='club records'!$J$7, F219&lt;='club records'!$K$7)), "CR", " ")</f>
        <v xml:space="preserve"> </v>
      </c>
      <c r="AL219" s="22" t="str">
        <f>IF(AND(B219="80H", AND(E219='club records'!$J$8, F219&lt;='club records'!$K$8)), "CR", " ")</f>
        <v xml:space="preserve"> </v>
      </c>
      <c r="AM219" s="22" t="str">
        <f>IF(AND(B219="100H", OR(AND(E219='club records'!$J$9, F219&lt;='club records'!$K$9), AND(E219='club records'!$J$10, F219&lt;='club records'!$K$10))), "CR", " ")</f>
        <v xml:space="preserve"> </v>
      </c>
      <c r="AN219" s="22" t="str">
        <f>IF(AND(B219="300H", AND(E219='club records'!$J$11, F219&lt;='club records'!$K$11)), "CR", " ")</f>
        <v xml:space="preserve"> </v>
      </c>
      <c r="AO219" s="22" t="str">
        <f>IF(AND(B219="400H", OR(AND(E219='club records'!$J$12, F219&lt;='club records'!$K$12), AND(E219='club records'!$J$13, F219&lt;='club records'!$K$13), AND(E219='club records'!$J$14, F219&lt;='club records'!$K$14))), "CR", " ")</f>
        <v xml:space="preserve"> </v>
      </c>
      <c r="AP219" s="22" t="str">
        <f>IF(AND(B219="1500SC", OR(AND(E219='club records'!$J$15, F219&lt;='club records'!$K$15), AND(E219='club records'!$J$16, F219&lt;='club records'!$K$16))), "CR", " ")</f>
        <v xml:space="preserve"> </v>
      </c>
      <c r="AQ219" s="22" t="str">
        <f>IF(AND(B219="2000SC", OR(AND(E219='club records'!$J$18, F219&lt;='club records'!$K$18), AND(E219='club records'!$J$19, F219&lt;='club records'!$K$19))), "CR", " ")</f>
        <v xml:space="preserve"> </v>
      </c>
      <c r="AR219" s="22" t="str">
        <f>IF(AND(B219="3000SC", AND(E219='club records'!$J$21, F219&lt;='club records'!$K$21)), "CR", " ")</f>
        <v xml:space="preserve"> </v>
      </c>
      <c r="AS219" s="21" t="str">
        <f>IF(AND(B219="4x100", OR(AND(E219='club records'!$N$1, F219&lt;='club records'!$O$1), AND(E219='club records'!$N$2, F219&lt;='club records'!$O$2), AND(E219='club records'!$N$3, F219&lt;='club records'!$O$3), AND(E219='club records'!$N$4, F219&lt;='club records'!$O$4), AND(E219='club records'!$N$5, F219&lt;='club records'!$O$5))), "CR", " ")</f>
        <v xml:space="preserve"> </v>
      </c>
      <c r="AT219" s="21" t="str">
        <f>IF(AND(B219="4x200", OR(AND(E219='club records'!$N$6, F219&lt;='club records'!$O$6), AND(E219='club records'!$N$7, F219&lt;='club records'!$O$7), AND(E219='club records'!$N$8, F219&lt;='club records'!$O$8), AND(E219='club records'!$N$9, F219&lt;='club records'!$O$9), AND(E219='club records'!$N$10, F219&lt;='club records'!$O$10))), "CR", " ")</f>
        <v xml:space="preserve"> </v>
      </c>
      <c r="AU219" s="21" t="str">
        <f>IF(AND(B219="4x300", OR(AND(E219='club records'!$N$11, F219&lt;='club records'!$O$11), AND(E219='club records'!$N$12, F219&lt;='club records'!$O$12))), "CR", " ")</f>
        <v xml:space="preserve"> </v>
      </c>
      <c r="AV219" s="21" t="str">
        <f>IF(AND(B219="4x400", OR(AND(E219='club records'!$N$13, F219&lt;='club records'!$O$13), AND(E219='club records'!$N$14, F219&lt;='club records'!$O$14), AND(E219='club records'!$N$15, F219&lt;='club records'!$O$15))), "CR", " ")</f>
        <v xml:space="preserve"> </v>
      </c>
      <c r="AW219" s="21" t="str">
        <f>IF(AND(B219="3x800", OR(AND(E219='club records'!$N$16, F219&lt;='club records'!$O$16), AND(E219='club records'!$N$17, F219&lt;='club records'!$O$17), AND(E219='club records'!$N$18, F219&lt;='club records'!$O$18), AND(E219='club records'!$N$19, F219&lt;='club records'!$O$19))), "CR", " ")</f>
        <v xml:space="preserve"> </v>
      </c>
      <c r="AX219" s="21" t="str">
        <f>IF(AND(B219="pentathlon", OR(AND(E219='club records'!$N$21, F219&gt;='club records'!$O$21), AND(E219='club records'!$N$22, F219&gt;='club records'!$O$22), AND(E219='club records'!$N$23, F219&gt;='club records'!$O$23), AND(E219='club records'!$N$24, F219&gt;='club records'!$O$24), AND(E219='club records'!$N$25, F219&gt;='club records'!$O$25))), "CR", " ")</f>
        <v xml:space="preserve"> </v>
      </c>
      <c r="AY219" s="21" t="str">
        <f>IF(AND(B219="heptathlon", OR(AND(E219='club records'!$N$26, F219&gt;='club records'!$O$26), AND(E219='club records'!$N$27, F219&gt;='club records'!$O$27), AND(E219='club records'!$N$28, F219&gt;='club records'!$O$28), )), "CR", " ")</f>
        <v xml:space="preserve"> </v>
      </c>
    </row>
    <row r="220" spans="1:51" ht="15">
      <c r="A220" s="13" t="s">
        <v>41</v>
      </c>
      <c r="B220" s="2" t="s">
        <v>149</v>
      </c>
      <c r="C220" s="2" t="s">
        <v>123</v>
      </c>
      <c r="D220" s="2" t="s">
        <v>124</v>
      </c>
      <c r="E220" s="13" t="s">
        <v>41</v>
      </c>
      <c r="F220" s="14">
        <v>22.56</v>
      </c>
      <c r="G220" s="19">
        <v>43604</v>
      </c>
      <c r="H220" s="2" t="s">
        <v>297</v>
      </c>
      <c r="I220" s="2" t="s">
        <v>334</v>
      </c>
      <c r="J220" s="20" t="str">
        <f t="shared" si="11"/>
        <v/>
      </c>
      <c r="K220" s="21" t="str">
        <f>IF(AND(B220=100, OR(AND(E220='club records'!$B$6, F220&lt;='club records'!$C$6), AND(E220='club records'!$B$7, F220&lt;='club records'!$C$7), AND(E220='club records'!$B$8, F220&lt;='club records'!$C$8), AND(E220='club records'!$B$9, F220&lt;='club records'!$C$9), AND(E220='club records'!$B$10, F220&lt;='club records'!$C$10))),"CR"," ")</f>
        <v xml:space="preserve"> </v>
      </c>
      <c r="L220" s="21" t="str">
        <f>IF(AND(B220=200, OR(AND(E220='club records'!$B$11, F220&lt;='club records'!$C$11), AND(E220='club records'!$B$12, F220&lt;='club records'!$C$12), AND(E220='club records'!$B$13, F220&lt;='club records'!$C$13), AND(E220='club records'!$B$14, F220&lt;='club records'!$C$14), AND(E220='club records'!$B$15, F220&lt;='club records'!$C$15))),"CR"," ")</f>
        <v xml:space="preserve"> </v>
      </c>
      <c r="M220" s="21" t="str">
        <f>IF(AND(B220=300, OR(AND(E220='club records'!$B$16, F220&lt;='club records'!$C$16), AND(E220='club records'!$B$17, F220&lt;='club records'!$C$17))),"CR"," ")</f>
        <v xml:space="preserve"> </v>
      </c>
      <c r="N220" s="21" t="str">
        <f>IF(AND(B220=400, OR(AND(E220='club records'!$B$19, F220&lt;='club records'!$C$19), AND(E220='club records'!$B$20, F220&lt;='club records'!$C$20), AND(E220='club records'!$B$21, F220&lt;='club records'!$C$21))),"CR"," ")</f>
        <v xml:space="preserve"> </v>
      </c>
      <c r="O220" s="21" t="str">
        <f>IF(AND(B220=800, OR(AND(E220='club records'!$B$22, F220&lt;='club records'!$C$22), AND(E220='club records'!$B$23, F220&lt;='club records'!$C$23), AND(E220='club records'!$B$24, F220&lt;='club records'!$C$24), AND(E220='club records'!$B$25, F220&lt;='club records'!$C$25), AND(E220='club records'!$B$26, F220&lt;='club records'!$C$26))),"CR"," ")</f>
        <v xml:space="preserve"> </v>
      </c>
      <c r="P220" s="21" t="str">
        <f>IF(AND(B220=1200, AND(E220='club records'!$B$28, F220&lt;='club records'!$C$28)),"CR"," ")</f>
        <v xml:space="preserve"> </v>
      </c>
      <c r="Q220" s="21" t="str">
        <f>IF(AND(B220=1500, OR(AND(E220='club records'!$B$29, F220&lt;='club records'!$C$29), AND(E220='club records'!$B$30, F220&lt;='club records'!$C$30), AND(E220='club records'!$B$31, F220&lt;='club records'!$C$31), AND(E220='club records'!$B$32, F220&lt;='club records'!$C$32), AND(E220='club records'!$B$33, F220&lt;='club records'!$C$33))),"CR"," ")</f>
        <v xml:space="preserve"> </v>
      </c>
      <c r="R220" s="21" t="str">
        <f>IF(AND(B220="1M", AND(E220='club records'!$B$37,F220&lt;='club records'!$C$37)),"CR"," ")</f>
        <v xml:space="preserve"> </v>
      </c>
      <c r="S220" s="21" t="str">
        <f>IF(AND(B220=3000, OR(AND(E220='club records'!$B$39, F220&lt;='club records'!$C$39), AND(E220='club records'!$B$40, F220&lt;='club records'!$C$40), AND(E220='club records'!$B$41, F220&lt;='club records'!$C$41))),"CR"," ")</f>
        <v xml:space="preserve"> </v>
      </c>
      <c r="T220" s="21" t="str">
        <f>IF(AND(B220=5000, OR(AND(E220='club records'!$B$42, F220&lt;='club records'!$C$42), AND(E220='club records'!$B$43, F220&lt;='club records'!$C$43))),"CR"," ")</f>
        <v xml:space="preserve"> </v>
      </c>
      <c r="U220" s="21" t="str">
        <f>IF(AND(B220=10000, OR(AND(E220='club records'!$B$44, F220&lt;='club records'!$C$44), AND(E220='club records'!$B$45, F220&lt;='club records'!$C$45))),"CR"," ")</f>
        <v xml:space="preserve"> </v>
      </c>
      <c r="V220" s="22" t="str">
        <f>IF(AND(B220="high jump", OR(AND(E220='club records'!$F$1, F220&gt;='club records'!$G$1), AND(E220='club records'!$F$2, F220&gt;='club records'!$G$2), AND(E220='club records'!$F$3, F220&gt;='club records'!$G$3),AND(E220='club records'!$F$4, F220&gt;='club records'!$G$4), AND(E220='club records'!$F$5, F220&gt;='club records'!$G$5))), "CR", " ")</f>
        <v xml:space="preserve"> </v>
      </c>
      <c r="W220" s="22" t="str">
        <f>IF(AND(B220="long jump", OR(AND(E220='club records'!$F$6, F220&gt;='club records'!$G$6), AND(E220='club records'!$F$7, F220&gt;='club records'!$G$7), AND(E220='club records'!$F$8, F220&gt;='club records'!$G$8), AND(E220='club records'!$F$9, F220&gt;='club records'!$G$9), AND(E220='club records'!$F$10, F220&gt;='club records'!$G$10))), "CR", " ")</f>
        <v xml:space="preserve"> </v>
      </c>
      <c r="X220" s="22" t="str">
        <f>IF(AND(B220="triple jump", OR(AND(E220='club records'!$F$11, F220&gt;='club records'!$G$11), AND(E220='club records'!$F$12, F220&gt;='club records'!$G$12), AND(E220='club records'!$F$13, F220&gt;='club records'!$G$13), AND(E220='club records'!$F$14, F220&gt;='club records'!$G$14), AND(E220='club records'!$F$15, F220&gt;='club records'!$G$15))), "CR", " ")</f>
        <v xml:space="preserve"> </v>
      </c>
      <c r="Y220" s="22" t="str">
        <f>IF(AND(B220="pole vault", OR(AND(E220='club records'!$F$16, F220&gt;='club records'!$G$16), AND(E220='club records'!$F$17, F220&gt;='club records'!$G$17), AND(E220='club records'!$F$18, F220&gt;='club records'!$G$18), AND(E220='club records'!$F$19, F220&gt;='club records'!$G$19), AND(E220='club records'!$F$20, F220&gt;='club records'!$G$20))), "CR", " ")</f>
        <v xml:space="preserve"> </v>
      </c>
      <c r="Z220" s="22" t="str">
        <f>IF(AND(B220="discus 0.75", AND(E220='club records'!$F$21, F220&gt;='club records'!$G$21)), "CR", " ")</f>
        <v xml:space="preserve"> </v>
      </c>
      <c r="AA220" s="22" t="str">
        <f>IF(AND(B220="discus 1", OR(AND(E220='club records'!$F$22, F220&gt;='club records'!$G$22), AND(E220='club records'!$F$23, F220&gt;='club records'!$G$23), AND(E220='club records'!$F$24, F220&gt;='club records'!$G$24), AND(E220='club records'!$F$25, F220&gt;='club records'!$G$25))), "CR", " ")</f>
        <v xml:space="preserve"> </v>
      </c>
      <c r="AB220" s="22" t="str">
        <f>IF(AND(B220="hammer 3", OR(AND(E220='club records'!$F$26, F220&gt;='club records'!$G$26), AND(E220='club records'!$F$27, F220&gt;='club records'!$G$27), AND(E220='club records'!$F$28, F220&gt;='club records'!$G$28))), "CR", " ")</f>
        <v xml:space="preserve"> </v>
      </c>
      <c r="AC220" s="22" t="str">
        <f>IF(AND(B220="hammer 4", OR(AND(E220='club records'!$F$29, F220&gt;='club records'!$G$29), AND(E220='club records'!$F$30, F220&gt;='club records'!$G$30))), "CR", " ")</f>
        <v xml:space="preserve"> </v>
      </c>
      <c r="AD220" s="22" t="str">
        <f>IF(AND(B220="javelin 400", AND(E220='club records'!$F$31, F220&gt;='club records'!$G$31)), "CR", " ")</f>
        <v xml:space="preserve"> </v>
      </c>
      <c r="AE220" s="22" t="str">
        <f>IF(AND(B220="javelin 500", OR(AND(E220='club records'!$F$32, F220&gt;='club records'!$G$32), AND(E220='club records'!$F$33, F220&gt;='club records'!$G$33))), "CR", " ")</f>
        <v xml:space="preserve"> </v>
      </c>
      <c r="AF220" s="22" t="str">
        <f>IF(AND(B220="javelin 600", OR(AND(E220='club records'!$F$34, F220&gt;='club records'!$G$34), AND(E220='club records'!$F$35, F220&gt;='club records'!$G$35))), "CR", " ")</f>
        <v xml:space="preserve"> </v>
      </c>
      <c r="AG220" s="22" t="str">
        <f>IF(AND(B220="shot 2.72", AND(E220='club records'!$F$36, F220&gt;='club records'!$G$36)), "CR", " ")</f>
        <v xml:space="preserve"> </v>
      </c>
      <c r="AH220" s="22" t="str">
        <f>IF(AND(B220="shot 3", OR(AND(E220='club records'!$F$37, F220&gt;='club records'!$G$37), AND(E220='club records'!$F$38, F220&gt;='club records'!$G$38))), "CR", " ")</f>
        <v xml:space="preserve"> </v>
      </c>
      <c r="AI220" s="22" t="str">
        <f>IF(AND(B220="shot 4", OR(AND(E220='club records'!$F$39, F220&gt;='club records'!$G$39), AND(E220='club records'!$F$40, F220&gt;='club records'!$G$40))), "CR", " ")</f>
        <v xml:space="preserve"> </v>
      </c>
      <c r="AJ220" s="22" t="str">
        <f>IF(AND(B220="70H", AND(E220='club records'!$J$6, F220&lt;='club records'!$K$6)), "CR", " ")</f>
        <v xml:space="preserve"> </v>
      </c>
      <c r="AK220" s="22" t="str">
        <f>IF(AND(B220="75H", AND(E220='club records'!$J$7, F220&lt;='club records'!$K$7)), "CR", " ")</f>
        <v xml:space="preserve"> </v>
      </c>
      <c r="AL220" s="22" t="str">
        <f>IF(AND(B220="80H", AND(E220='club records'!$J$8, F220&lt;='club records'!$K$8)), "CR", " ")</f>
        <v xml:space="preserve"> </v>
      </c>
      <c r="AM220" s="22" t="str">
        <f>IF(AND(B220="100H", OR(AND(E220='club records'!$J$9, F220&lt;='club records'!$K$9), AND(E220='club records'!$J$10, F220&lt;='club records'!$K$10))), "CR", " ")</f>
        <v xml:space="preserve"> </v>
      </c>
      <c r="AN220" s="22" t="str">
        <f>IF(AND(B220="300H", AND(E220='club records'!$J$11, F220&lt;='club records'!$K$11)), "CR", " ")</f>
        <v xml:space="preserve"> </v>
      </c>
      <c r="AO220" s="22" t="str">
        <f>IF(AND(B220="400H", OR(AND(E220='club records'!$J$12, F220&lt;='club records'!$K$12), AND(E220='club records'!$J$13, F220&lt;='club records'!$K$13), AND(E220='club records'!$J$14, F220&lt;='club records'!$K$14))), "CR", " ")</f>
        <v xml:space="preserve"> </v>
      </c>
      <c r="AP220" s="22" t="str">
        <f>IF(AND(B220="1500SC", OR(AND(E220='club records'!$J$15, F220&lt;='club records'!$K$15), AND(E220='club records'!$J$16, F220&lt;='club records'!$K$16))), "CR", " ")</f>
        <v xml:space="preserve"> </v>
      </c>
      <c r="AQ220" s="22" t="str">
        <f>IF(AND(B220="2000SC", OR(AND(E220='club records'!$J$18, F220&lt;='club records'!$K$18), AND(E220='club records'!$J$19, F220&lt;='club records'!$K$19))), "CR", " ")</f>
        <v xml:space="preserve"> </v>
      </c>
      <c r="AR220" s="22" t="str">
        <f>IF(AND(B220="3000SC", AND(E220='club records'!$J$21, F220&lt;='club records'!$K$21)), "CR", " ")</f>
        <v xml:space="preserve"> </v>
      </c>
      <c r="AS220" s="21" t="str">
        <f>IF(AND(B220="4x100", OR(AND(E220='club records'!$N$1, F220&lt;='club records'!$O$1), AND(E220='club records'!$N$2, F220&lt;='club records'!$O$2), AND(E220='club records'!$N$3, F220&lt;='club records'!$O$3), AND(E220='club records'!$N$4, F220&lt;='club records'!$O$4), AND(E220='club records'!$N$5, F220&lt;='club records'!$O$5))), "CR", " ")</f>
        <v xml:space="preserve"> </v>
      </c>
      <c r="AT220" s="21" t="str">
        <f>IF(AND(B220="4x200", OR(AND(E220='club records'!$N$6, F220&lt;='club records'!$O$6), AND(E220='club records'!$N$7, F220&lt;='club records'!$O$7), AND(E220='club records'!$N$8, F220&lt;='club records'!$O$8), AND(E220='club records'!$N$9, F220&lt;='club records'!$O$9), AND(E220='club records'!$N$10, F220&lt;='club records'!$O$10))), "CR", " ")</f>
        <v xml:space="preserve"> </v>
      </c>
      <c r="AU220" s="21" t="str">
        <f>IF(AND(B220="4x300", OR(AND(E220='club records'!$N$11, F220&lt;='club records'!$O$11), AND(E220='club records'!$N$12, F220&lt;='club records'!$O$12))), "CR", " ")</f>
        <v xml:space="preserve"> </v>
      </c>
      <c r="AV220" s="21" t="str">
        <f>IF(AND(B220="4x400", OR(AND(E220='club records'!$N$13, F220&lt;='club records'!$O$13), AND(E220='club records'!$N$14, F220&lt;='club records'!$O$14), AND(E220='club records'!$N$15, F220&lt;='club records'!$O$15))), "CR", " ")</f>
        <v xml:space="preserve"> </v>
      </c>
      <c r="AW220" s="21" t="str">
        <f>IF(AND(B220="3x800", OR(AND(E220='club records'!$N$16, F220&lt;='club records'!$O$16), AND(E220='club records'!$N$17, F220&lt;='club records'!$O$17), AND(E220='club records'!$N$18, F220&lt;='club records'!$O$18), AND(E220='club records'!$N$19, F220&lt;='club records'!$O$19))), "CR", " ")</f>
        <v xml:space="preserve"> </v>
      </c>
      <c r="AX220" s="21" t="str">
        <f>IF(AND(B220="pentathlon", OR(AND(E220='club records'!$N$21, F220&gt;='club records'!$O$21), AND(E220='club records'!$N$22, F220&gt;='club records'!$O$22), AND(E220='club records'!$N$23, F220&gt;='club records'!$O$23), AND(E220='club records'!$N$24, F220&gt;='club records'!$O$24), AND(E220='club records'!$N$25, F220&gt;='club records'!$O$25))), "CR", " ")</f>
        <v xml:space="preserve"> </v>
      </c>
      <c r="AY220" s="21" t="str">
        <f>IF(AND(B220="heptathlon", OR(AND(E220='club records'!$N$26, F220&gt;='club records'!$O$26), AND(E220='club records'!$N$27, F220&gt;='club records'!$O$27), AND(E220='club records'!$N$28, F220&gt;='club records'!$O$28), )), "CR", " ")</f>
        <v xml:space="preserve"> </v>
      </c>
    </row>
    <row r="221" spans="1:51" ht="15">
      <c r="A221" s="13" t="s">
        <v>41</v>
      </c>
      <c r="B221" s="2" t="s">
        <v>149</v>
      </c>
      <c r="C221" s="2" t="s">
        <v>305</v>
      </c>
      <c r="D221" s="2" t="s">
        <v>62</v>
      </c>
      <c r="E221" s="13" t="s">
        <v>41</v>
      </c>
      <c r="F221" s="14">
        <v>25.05</v>
      </c>
      <c r="G221" s="23" t="s">
        <v>374</v>
      </c>
      <c r="H221" s="2" t="s">
        <v>297</v>
      </c>
      <c r="I221" s="2" t="s">
        <v>367</v>
      </c>
      <c r="J221" s="20" t="str">
        <f t="shared" si="11"/>
        <v/>
      </c>
      <c r="K221" s="21" t="str">
        <f>IF(AND(B221=100, OR(AND(E221='club records'!$B$6, F221&lt;='club records'!$C$6), AND(E221='club records'!$B$7, F221&lt;='club records'!$C$7), AND(E221='club records'!$B$8, F221&lt;='club records'!$C$8), AND(E221='club records'!$B$9, F221&lt;='club records'!$C$9), AND(E221='club records'!$B$10, F221&lt;='club records'!$C$10))),"CR"," ")</f>
        <v xml:space="preserve"> </v>
      </c>
      <c r="L221" s="21" t="str">
        <f>IF(AND(B221=200, OR(AND(E221='club records'!$B$11, F221&lt;='club records'!$C$11), AND(E221='club records'!$B$12, F221&lt;='club records'!$C$12), AND(E221='club records'!$B$13, F221&lt;='club records'!$C$13), AND(E221='club records'!$B$14, F221&lt;='club records'!$C$14), AND(E221='club records'!$B$15, F221&lt;='club records'!$C$15))),"CR"," ")</f>
        <v xml:space="preserve"> </v>
      </c>
      <c r="M221" s="21" t="str">
        <f>IF(AND(B221=300, OR(AND(E221='club records'!$B$16, F221&lt;='club records'!$C$16), AND(E221='club records'!$B$17, F221&lt;='club records'!$C$17))),"CR"," ")</f>
        <v xml:space="preserve"> </v>
      </c>
      <c r="N221" s="21" t="str">
        <f>IF(AND(B221=400, OR(AND(E221='club records'!$B$19, F221&lt;='club records'!$C$19), AND(E221='club records'!$B$20, F221&lt;='club records'!$C$20), AND(E221='club records'!$B$21, F221&lt;='club records'!$C$21))),"CR"," ")</f>
        <v xml:space="preserve"> </v>
      </c>
      <c r="O221" s="21" t="str">
        <f>IF(AND(B221=800, OR(AND(E221='club records'!$B$22, F221&lt;='club records'!$C$22), AND(E221='club records'!$B$23, F221&lt;='club records'!$C$23), AND(E221='club records'!$B$24, F221&lt;='club records'!$C$24), AND(E221='club records'!$B$25, F221&lt;='club records'!$C$25), AND(E221='club records'!$B$26, F221&lt;='club records'!$C$26))),"CR"," ")</f>
        <v xml:space="preserve"> </v>
      </c>
      <c r="P221" s="21" t="str">
        <f>IF(AND(B221=1200, AND(E221='club records'!$B$28, F221&lt;='club records'!$C$28)),"CR"," ")</f>
        <v xml:space="preserve"> </v>
      </c>
      <c r="Q221" s="21" t="str">
        <f>IF(AND(B221=1500, OR(AND(E221='club records'!$B$29, F221&lt;='club records'!$C$29), AND(E221='club records'!$B$30, F221&lt;='club records'!$C$30), AND(E221='club records'!$B$31, F221&lt;='club records'!$C$31), AND(E221='club records'!$B$32, F221&lt;='club records'!$C$32), AND(E221='club records'!$B$33, F221&lt;='club records'!$C$33))),"CR"," ")</f>
        <v xml:space="preserve"> </v>
      </c>
      <c r="R221" s="21" t="str">
        <f>IF(AND(B221="1M", AND(E221='club records'!$B$37,F221&lt;='club records'!$C$37)),"CR"," ")</f>
        <v xml:space="preserve"> </v>
      </c>
      <c r="S221" s="21" t="str">
        <f>IF(AND(B221=3000, OR(AND(E221='club records'!$B$39, F221&lt;='club records'!$C$39), AND(E221='club records'!$B$40, F221&lt;='club records'!$C$40), AND(E221='club records'!$B$41, F221&lt;='club records'!$C$41))),"CR"," ")</f>
        <v xml:space="preserve"> </v>
      </c>
      <c r="T221" s="21" t="str">
        <f>IF(AND(B221=5000, OR(AND(E221='club records'!$B$42, F221&lt;='club records'!$C$42), AND(E221='club records'!$B$43, F221&lt;='club records'!$C$43))),"CR"," ")</f>
        <v xml:space="preserve"> </v>
      </c>
      <c r="U221" s="21" t="str">
        <f>IF(AND(B221=10000, OR(AND(E221='club records'!$B$44, F221&lt;='club records'!$C$44), AND(E221='club records'!$B$45, F221&lt;='club records'!$C$45))),"CR"," ")</f>
        <v xml:space="preserve"> </v>
      </c>
      <c r="V221" s="22" t="str">
        <f>IF(AND(B221="high jump", OR(AND(E221='club records'!$F$1, F221&gt;='club records'!$G$1), AND(E221='club records'!$F$2, F221&gt;='club records'!$G$2), AND(E221='club records'!$F$3, F221&gt;='club records'!$G$3),AND(E221='club records'!$F$4, F221&gt;='club records'!$G$4), AND(E221='club records'!$F$5, F221&gt;='club records'!$G$5))), "CR", " ")</f>
        <v xml:space="preserve"> </v>
      </c>
      <c r="W221" s="22" t="str">
        <f>IF(AND(B221="long jump", OR(AND(E221='club records'!$F$6, F221&gt;='club records'!$G$6), AND(E221='club records'!$F$7, F221&gt;='club records'!$G$7), AND(E221='club records'!$F$8, F221&gt;='club records'!$G$8), AND(E221='club records'!$F$9, F221&gt;='club records'!$G$9), AND(E221='club records'!$F$10, F221&gt;='club records'!$G$10))), "CR", " ")</f>
        <v xml:space="preserve"> </v>
      </c>
      <c r="X221" s="22" t="str">
        <f>IF(AND(B221="triple jump", OR(AND(E221='club records'!$F$11, F221&gt;='club records'!$G$11), AND(E221='club records'!$F$12, F221&gt;='club records'!$G$12), AND(E221='club records'!$F$13, F221&gt;='club records'!$G$13), AND(E221='club records'!$F$14, F221&gt;='club records'!$G$14), AND(E221='club records'!$F$15, F221&gt;='club records'!$G$15))), "CR", " ")</f>
        <v xml:space="preserve"> </v>
      </c>
      <c r="Y221" s="22" t="str">
        <f>IF(AND(B221="pole vault", OR(AND(E221='club records'!$F$16, F221&gt;='club records'!$G$16), AND(E221='club records'!$F$17, F221&gt;='club records'!$G$17), AND(E221='club records'!$F$18, F221&gt;='club records'!$G$18), AND(E221='club records'!$F$19, F221&gt;='club records'!$G$19), AND(E221='club records'!$F$20, F221&gt;='club records'!$G$20))), "CR", " ")</f>
        <v xml:space="preserve"> </v>
      </c>
      <c r="Z221" s="22" t="str">
        <f>IF(AND(B221="discus 0.75", AND(E221='club records'!$F$21, F221&gt;='club records'!$G$21)), "CR", " ")</f>
        <v xml:space="preserve"> </v>
      </c>
      <c r="AA221" s="22" t="str">
        <f>IF(AND(B221="discus 1", OR(AND(E221='club records'!$F$22, F221&gt;='club records'!$G$22), AND(E221='club records'!$F$23, F221&gt;='club records'!$G$23), AND(E221='club records'!$F$24, F221&gt;='club records'!$G$24), AND(E221='club records'!$F$25, F221&gt;='club records'!$G$25))), "CR", " ")</f>
        <v xml:space="preserve"> </v>
      </c>
      <c r="AB221" s="22" t="str">
        <f>IF(AND(B221="hammer 3", OR(AND(E221='club records'!$F$26, F221&gt;='club records'!$G$26), AND(E221='club records'!$F$27, F221&gt;='club records'!$G$27), AND(E221='club records'!$F$28, F221&gt;='club records'!$G$28))), "CR", " ")</f>
        <v xml:space="preserve"> </v>
      </c>
      <c r="AC221" s="22" t="str">
        <f>IF(AND(B221="hammer 4", OR(AND(E221='club records'!$F$29, F221&gt;='club records'!$G$29), AND(E221='club records'!$F$30, F221&gt;='club records'!$G$30))), "CR", " ")</f>
        <v xml:space="preserve"> </v>
      </c>
      <c r="AD221" s="22" t="str">
        <f>IF(AND(B221="javelin 400", AND(E221='club records'!$F$31, F221&gt;='club records'!$G$31)), "CR", " ")</f>
        <v xml:space="preserve"> </v>
      </c>
      <c r="AE221" s="22" t="str">
        <f>IF(AND(B221="javelin 500", OR(AND(E221='club records'!$F$32, F221&gt;='club records'!$G$32), AND(E221='club records'!$F$33, F221&gt;='club records'!$G$33))), "CR", " ")</f>
        <v xml:space="preserve"> </v>
      </c>
      <c r="AF221" s="22" t="str">
        <f>IF(AND(B221="javelin 600", OR(AND(E221='club records'!$F$34, F221&gt;='club records'!$G$34), AND(E221='club records'!$F$35, F221&gt;='club records'!$G$35))), "CR", " ")</f>
        <v xml:space="preserve"> </v>
      </c>
      <c r="AG221" s="22" t="str">
        <f>IF(AND(B221="shot 2.72", AND(E221='club records'!$F$36, F221&gt;='club records'!$G$36)), "CR", " ")</f>
        <v xml:space="preserve"> </v>
      </c>
      <c r="AH221" s="22" t="str">
        <f>IF(AND(B221="shot 3", OR(AND(E221='club records'!$F$37, F221&gt;='club records'!$G$37), AND(E221='club records'!$F$38, F221&gt;='club records'!$G$38))), "CR", " ")</f>
        <v xml:space="preserve"> </v>
      </c>
      <c r="AI221" s="22" t="str">
        <f>IF(AND(B221="shot 4", OR(AND(E221='club records'!$F$39, F221&gt;='club records'!$G$39), AND(E221='club records'!$F$40, F221&gt;='club records'!$G$40))), "CR", " ")</f>
        <v xml:space="preserve"> </v>
      </c>
      <c r="AJ221" s="22" t="str">
        <f>IF(AND(B221="70H", AND(E221='club records'!$J$6, F221&lt;='club records'!$K$6)), "CR", " ")</f>
        <v xml:space="preserve"> </v>
      </c>
      <c r="AK221" s="22" t="str">
        <f>IF(AND(B221="75H", AND(E221='club records'!$J$7, F221&lt;='club records'!$K$7)), "CR", " ")</f>
        <v xml:space="preserve"> </v>
      </c>
      <c r="AL221" s="22" t="str">
        <f>IF(AND(B221="80H", AND(E221='club records'!$J$8, F221&lt;='club records'!$K$8)), "CR", " ")</f>
        <v xml:space="preserve"> </v>
      </c>
      <c r="AM221" s="22" t="str">
        <f>IF(AND(B221="100H", OR(AND(E221='club records'!$J$9, F221&lt;='club records'!$K$9), AND(E221='club records'!$J$10, F221&lt;='club records'!$K$10))), "CR", " ")</f>
        <v xml:space="preserve"> </v>
      </c>
      <c r="AN221" s="22" t="str">
        <f>IF(AND(B221="300H", AND(E221='club records'!$J$11, F221&lt;='club records'!$K$11)), "CR", " ")</f>
        <v xml:space="preserve"> </v>
      </c>
      <c r="AO221" s="22" t="str">
        <f>IF(AND(B221="400H", OR(AND(E221='club records'!$J$12, F221&lt;='club records'!$K$12), AND(E221='club records'!$J$13, F221&lt;='club records'!$K$13), AND(E221='club records'!$J$14, F221&lt;='club records'!$K$14))), "CR", " ")</f>
        <v xml:space="preserve"> </v>
      </c>
      <c r="AP221" s="22" t="str">
        <f>IF(AND(B221="1500SC", OR(AND(E221='club records'!$J$15, F221&lt;='club records'!$K$15), AND(E221='club records'!$J$16, F221&lt;='club records'!$K$16))), "CR", " ")</f>
        <v xml:space="preserve"> </v>
      </c>
      <c r="AQ221" s="22" t="str">
        <f>IF(AND(B221="2000SC", OR(AND(E221='club records'!$J$18, F221&lt;='club records'!$K$18), AND(E221='club records'!$J$19, F221&lt;='club records'!$K$19))), "CR", " ")</f>
        <v xml:space="preserve"> </v>
      </c>
      <c r="AR221" s="22" t="str">
        <f>IF(AND(B221="3000SC", AND(E221='club records'!$J$21, F221&lt;='club records'!$K$21)), "CR", " ")</f>
        <v xml:space="preserve"> </v>
      </c>
      <c r="AS221" s="21" t="str">
        <f>IF(AND(B221="4x100", OR(AND(E221='club records'!$N$1, F221&lt;='club records'!$O$1), AND(E221='club records'!$N$2, F221&lt;='club records'!$O$2), AND(E221='club records'!$N$3, F221&lt;='club records'!$O$3), AND(E221='club records'!$N$4, F221&lt;='club records'!$O$4), AND(E221='club records'!$N$5, F221&lt;='club records'!$O$5))), "CR", " ")</f>
        <v xml:space="preserve"> </v>
      </c>
      <c r="AT221" s="21" t="str">
        <f>IF(AND(B221="4x200", OR(AND(E221='club records'!$N$6, F221&lt;='club records'!$O$6), AND(E221='club records'!$N$7, F221&lt;='club records'!$O$7), AND(E221='club records'!$N$8, F221&lt;='club records'!$O$8), AND(E221='club records'!$N$9, F221&lt;='club records'!$O$9), AND(E221='club records'!$N$10, F221&lt;='club records'!$O$10))), "CR", " ")</f>
        <v xml:space="preserve"> </v>
      </c>
      <c r="AU221" s="21" t="str">
        <f>IF(AND(B221="4x300", OR(AND(E221='club records'!$N$11, F221&lt;='club records'!$O$11), AND(E221='club records'!$N$12, F221&lt;='club records'!$O$12))), "CR", " ")</f>
        <v xml:space="preserve"> </v>
      </c>
      <c r="AV221" s="21" t="str">
        <f>IF(AND(B221="4x400", OR(AND(E221='club records'!$N$13, F221&lt;='club records'!$O$13), AND(E221='club records'!$N$14, F221&lt;='club records'!$O$14), AND(E221='club records'!$N$15, F221&lt;='club records'!$O$15))), "CR", " ")</f>
        <v xml:space="preserve"> </v>
      </c>
      <c r="AW221" s="21" t="str">
        <f>IF(AND(B221="3x800", OR(AND(E221='club records'!$N$16, F221&lt;='club records'!$O$16), AND(E221='club records'!$N$17, F221&lt;='club records'!$O$17), AND(E221='club records'!$N$18, F221&lt;='club records'!$O$18), AND(E221='club records'!$N$19, F221&lt;='club records'!$O$19))), "CR", " ")</f>
        <v xml:space="preserve"> </v>
      </c>
      <c r="AX221" s="21" t="str">
        <f>IF(AND(B221="pentathlon", OR(AND(E221='club records'!$N$21, F221&gt;='club records'!$O$21), AND(E221='club records'!$N$22, F221&gt;='club records'!$O$22), AND(E221='club records'!$N$23, F221&gt;='club records'!$O$23), AND(E221='club records'!$N$24, F221&gt;='club records'!$O$24), AND(E221='club records'!$N$25, F221&gt;='club records'!$O$25))), "CR", " ")</f>
        <v xml:space="preserve"> </v>
      </c>
      <c r="AY221" s="21" t="str">
        <f>IF(AND(B221="heptathlon", OR(AND(E221='club records'!$N$26, F221&gt;='club records'!$O$26), AND(E221='club records'!$N$27, F221&gt;='club records'!$O$27), AND(E221='club records'!$N$28, F221&gt;='club records'!$O$28), )), "CR", " ")</f>
        <v xml:space="preserve"> </v>
      </c>
    </row>
    <row r="222" spans="1:51" ht="15">
      <c r="A222" s="13" t="s">
        <v>41</v>
      </c>
      <c r="B222" s="2" t="s">
        <v>149</v>
      </c>
      <c r="C222" s="2" t="s">
        <v>478</v>
      </c>
      <c r="D222" s="2" t="s">
        <v>479</v>
      </c>
      <c r="E222" s="13" t="s">
        <v>41</v>
      </c>
      <c r="F222" s="14">
        <v>26.32</v>
      </c>
      <c r="G222" s="23" t="s">
        <v>374</v>
      </c>
      <c r="H222" s="2" t="s">
        <v>297</v>
      </c>
      <c r="I222" s="2" t="s">
        <v>367</v>
      </c>
      <c r="J222" s="20" t="s">
        <v>372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1"/>
      <c r="AT222" s="21"/>
      <c r="AU222" s="21"/>
      <c r="AV222" s="21"/>
      <c r="AW222" s="21"/>
      <c r="AX222" s="21"/>
      <c r="AY222" s="21"/>
    </row>
    <row r="223" spans="1:51" ht="15">
      <c r="A223" s="13" t="s">
        <v>41</v>
      </c>
      <c r="B223" s="2" t="s">
        <v>37</v>
      </c>
      <c r="C223" s="2" t="s">
        <v>63</v>
      </c>
      <c r="D223" s="2" t="s">
        <v>64</v>
      </c>
      <c r="E223" s="13" t="s">
        <v>41</v>
      </c>
      <c r="F223" s="14">
        <v>3.76</v>
      </c>
      <c r="G223" s="19">
        <v>39903</v>
      </c>
      <c r="H223" s="2" t="s">
        <v>252</v>
      </c>
      <c r="I223" s="2" t="s">
        <v>253</v>
      </c>
      <c r="J223" s="20" t="str">
        <f t="shared" ref="J223:J231" si="12">IF(OR(L223="CR", K223="CR", M223="CR", N223="CR", O223="CR", P223="CR", Q223="CR", R223="CR", S223="CR", T223="CR",U223="CR", V223="CR", W223="CR", X223="CR", Y223="CR", Z223="CR", AA223="CR", AB223="CR", AC223="CR", AD223="CR", AE223="CR", AF223="CR", AG223="CR", AH223="CR", AI223="CR", AJ223="CR", AK223="CR", AL223="CR", AM223="CR", AN223="CR", AO223="CR", AP223="CR", AQ223="CR", AR223="CR", AS223="CR", AT223="CR", AU223="CR", AV223="CR", AW223="CR", AX223="CR", AY223="CR"), "***CLUB RECORD***", "")</f>
        <v/>
      </c>
      <c r="K223" s="21" t="str">
        <f>IF(AND(B223=100, OR(AND(E223='club records'!$B$6, F223&lt;='club records'!$C$6), AND(E223='club records'!$B$7, F223&lt;='club records'!$C$7), AND(E223='club records'!$B$8, F223&lt;='club records'!$C$8), AND(E223='club records'!$B$9, F223&lt;='club records'!$C$9), AND(E223='club records'!$B$10, F223&lt;='club records'!$C$10))),"CR"," ")</f>
        <v xml:space="preserve"> </v>
      </c>
      <c r="L223" s="21" t="str">
        <f>IF(AND(B223=200, OR(AND(E223='club records'!$B$11, F223&lt;='club records'!$C$11), AND(E223='club records'!$B$12, F223&lt;='club records'!$C$12), AND(E223='club records'!$B$13, F223&lt;='club records'!$C$13), AND(E223='club records'!$B$14, F223&lt;='club records'!$C$14), AND(E223='club records'!$B$15, F223&lt;='club records'!$C$15))),"CR"," ")</f>
        <v xml:space="preserve"> </v>
      </c>
      <c r="M223" s="21" t="str">
        <f>IF(AND(B223=300, OR(AND(E223='club records'!$B$16, F223&lt;='club records'!$C$16), AND(E223='club records'!$B$17, F223&lt;='club records'!$C$17))),"CR"," ")</f>
        <v xml:space="preserve"> </v>
      </c>
      <c r="N223" s="21" t="str">
        <f>IF(AND(B223=400, OR(AND(E223='club records'!$B$19, F223&lt;='club records'!$C$19), AND(E223='club records'!$B$20, F223&lt;='club records'!$C$20), AND(E223='club records'!$B$21, F223&lt;='club records'!$C$21))),"CR"," ")</f>
        <v xml:space="preserve"> </v>
      </c>
      <c r="O223" s="21" t="str">
        <f>IF(AND(B223=800, OR(AND(E223='club records'!$B$22, F223&lt;='club records'!$C$22), AND(E223='club records'!$B$23, F223&lt;='club records'!$C$23), AND(E223='club records'!$B$24, F223&lt;='club records'!$C$24), AND(E223='club records'!$B$25, F223&lt;='club records'!$C$25), AND(E223='club records'!$B$26, F223&lt;='club records'!$C$26))),"CR"," ")</f>
        <v xml:space="preserve"> </v>
      </c>
      <c r="P223" s="21" t="str">
        <f>IF(AND(B223=1200, AND(E223='club records'!$B$28, F223&lt;='club records'!$C$28)),"CR"," ")</f>
        <v xml:space="preserve"> </v>
      </c>
      <c r="Q223" s="21" t="str">
        <f>IF(AND(B223=1500, OR(AND(E223='club records'!$B$29, F223&lt;='club records'!$C$29), AND(E223='club records'!$B$30, F223&lt;='club records'!$C$30), AND(E223='club records'!$B$31, F223&lt;='club records'!$C$31), AND(E223='club records'!$B$32, F223&lt;='club records'!$C$32), AND(E223='club records'!$B$33, F223&lt;='club records'!$C$33))),"CR"," ")</f>
        <v xml:space="preserve"> </v>
      </c>
      <c r="R223" s="21" t="str">
        <f>IF(AND(B223="1M", AND(E223='club records'!$B$37,F223&lt;='club records'!$C$37)),"CR"," ")</f>
        <v xml:space="preserve"> </v>
      </c>
      <c r="S223" s="21" t="str">
        <f>IF(AND(B223=3000, OR(AND(E223='club records'!$B$39, F223&lt;='club records'!$C$39), AND(E223='club records'!$B$40, F223&lt;='club records'!$C$40), AND(E223='club records'!$B$41, F223&lt;='club records'!$C$41))),"CR"," ")</f>
        <v xml:space="preserve"> </v>
      </c>
      <c r="T223" s="21" t="str">
        <f>IF(AND(B223=5000, OR(AND(E223='club records'!$B$42, F223&lt;='club records'!$C$42), AND(E223='club records'!$B$43, F223&lt;='club records'!$C$43))),"CR"," ")</f>
        <v xml:space="preserve"> </v>
      </c>
      <c r="U223" s="21" t="str">
        <f>IF(AND(B223=10000, OR(AND(E223='club records'!$B$44, F223&lt;='club records'!$C$44), AND(E223='club records'!$B$45, F223&lt;='club records'!$C$45))),"CR"," ")</f>
        <v xml:space="preserve"> </v>
      </c>
      <c r="V223" s="22" t="str">
        <f>IF(AND(B223="high jump", OR(AND(E223='club records'!$F$1, F223&gt;='club records'!$G$1), AND(E223='club records'!$F$2, F223&gt;='club records'!$G$2), AND(E223='club records'!$F$3, F223&gt;='club records'!$G$3),AND(E223='club records'!$F$4, F223&gt;='club records'!$G$4), AND(E223='club records'!$F$5, F223&gt;='club records'!$G$5))), "CR", " ")</f>
        <v xml:space="preserve"> </v>
      </c>
      <c r="W223" s="22" t="str">
        <f>IF(AND(B223="long jump", OR(AND(E223='club records'!$F$6, F223&gt;='club records'!$G$6), AND(E223='club records'!$F$7, F223&gt;='club records'!$G$7), AND(E223='club records'!$F$8, F223&gt;='club records'!$G$8), AND(E223='club records'!$F$9, F223&gt;='club records'!$G$9), AND(E223='club records'!$F$10, F223&gt;='club records'!$G$10))), "CR", " ")</f>
        <v xml:space="preserve"> </v>
      </c>
      <c r="X223" s="22" t="str">
        <f>IF(AND(B223="triple jump", OR(AND(E223='club records'!$F$11, F223&gt;='club records'!$G$11), AND(E223='club records'!$F$12, F223&gt;='club records'!$G$12), AND(E223='club records'!$F$13, F223&gt;='club records'!$G$13), AND(E223='club records'!$F$14, F223&gt;='club records'!$G$14), AND(E223='club records'!$F$15, F223&gt;='club records'!$G$15))), "CR", " ")</f>
        <v xml:space="preserve"> </v>
      </c>
      <c r="Y223" s="22" t="str">
        <f>IF(AND(B223="pole vault", OR(AND(E223='club records'!$F$16, F223&gt;='club records'!$G$16), AND(E223='club records'!$F$17, F223&gt;='club records'!$G$17), AND(E223='club records'!$F$18, F223&gt;='club records'!$G$18), AND(E223='club records'!$F$19, F223&gt;='club records'!$G$19), AND(E223='club records'!$F$20, F223&gt;='club records'!$G$20))), "CR", " ")</f>
        <v xml:space="preserve"> </v>
      </c>
      <c r="Z223" s="22" t="str">
        <f>IF(AND(B223="discus 0.75", AND(E223='club records'!$F$21, F223&gt;='club records'!$G$21)), "CR", " ")</f>
        <v xml:space="preserve"> </v>
      </c>
      <c r="AA223" s="22" t="str">
        <f>IF(AND(B223="discus 1", OR(AND(E223='club records'!$F$22, F223&gt;='club records'!$G$22), AND(E223='club records'!$F$23, F223&gt;='club records'!$G$23), AND(E223='club records'!$F$24, F223&gt;='club records'!$G$24), AND(E223='club records'!$F$25, F223&gt;='club records'!$G$25))), "CR", " ")</f>
        <v xml:space="preserve"> </v>
      </c>
      <c r="AB223" s="22" t="str">
        <f>IF(AND(B223="hammer 3", OR(AND(E223='club records'!$F$26, F223&gt;='club records'!$G$26), AND(E223='club records'!$F$27, F223&gt;='club records'!$G$27), AND(E223='club records'!$F$28, F223&gt;='club records'!$G$28))), "CR", " ")</f>
        <v xml:space="preserve"> </v>
      </c>
      <c r="AC223" s="22" t="str">
        <f>IF(AND(B223="hammer 4", OR(AND(E223='club records'!$F$29, F223&gt;='club records'!$G$29), AND(E223='club records'!$F$30, F223&gt;='club records'!$G$30))), "CR", " ")</f>
        <v xml:space="preserve"> </v>
      </c>
      <c r="AD223" s="22" t="str">
        <f>IF(AND(B223="javelin 400", AND(E223='club records'!$F$31, F223&gt;='club records'!$G$31)), "CR", " ")</f>
        <v xml:space="preserve"> </v>
      </c>
      <c r="AE223" s="22" t="str">
        <f>IF(AND(B223="javelin 500", OR(AND(E223='club records'!$F$32, F223&gt;='club records'!$G$32), AND(E223='club records'!$F$33, F223&gt;='club records'!$G$33))), "CR", " ")</f>
        <v xml:space="preserve"> </v>
      </c>
      <c r="AF223" s="22" t="str">
        <f>IF(AND(B223="javelin 600", OR(AND(E223='club records'!$F$34, F223&gt;='club records'!$G$34), AND(E223='club records'!$F$35, F223&gt;='club records'!$G$35))), "CR", " ")</f>
        <v xml:space="preserve"> </v>
      </c>
      <c r="AG223" s="22" t="str">
        <f>IF(AND(B223="shot 2.72", AND(E223='club records'!$F$36, F223&gt;='club records'!$G$36)), "CR", " ")</f>
        <v xml:space="preserve"> </v>
      </c>
      <c r="AH223" s="22" t="str">
        <f>IF(AND(B223="shot 3", OR(AND(E223='club records'!$F$37, F223&gt;='club records'!$G$37), AND(E223='club records'!$F$38, F223&gt;='club records'!$G$38))), "CR", " ")</f>
        <v xml:space="preserve"> </v>
      </c>
      <c r="AI223" s="22" t="str">
        <f>IF(AND(B223="shot 4", OR(AND(E223='club records'!$F$39, F223&gt;='club records'!$G$39), AND(E223='club records'!$F$40, F223&gt;='club records'!$G$40))), "CR", " ")</f>
        <v xml:space="preserve"> </v>
      </c>
      <c r="AJ223" s="22" t="str">
        <f>IF(AND(B223="70H", AND(E223='club records'!$J$6, F223&lt;='club records'!$K$6)), "CR", " ")</f>
        <v xml:space="preserve"> </v>
      </c>
      <c r="AK223" s="22" t="str">
        <f>IF(AND(B223="75H", AND(E223='club records'!$J$7, F223&lt;='club records'!$K$7)), "CR", " ")</f>
        <v xml:space="preserve"> </v>
      </c>
      <c r="AL223" s="22" t="str">
        <f>IF(AND(B223="80H", AND(E223='club records'!$J$8, F223&lt;='club records'!$K$8)), "CR", " ")</f>
        <v xml:space="preserve"> </v>
      </c>
      <c r="AM223" s="22" t="str">
        <f>IF(AND(B223="100H", OR(AND(E223='club records'!$J$9, F223&lt;='club records'!$K$9), AND(E223='club records'!$J$10, F223&lt;='club records'!$K$10))), "CR", " ")</f>
        <v xml:space="preserve"> </v>
      </c>
      <c r="AN223" s="22" t="str">
        <f>IF(AND(B223="300H", AND(E223='club records'!$J$11, F223&lt;='club records'!$K$11)), "CR", " ")</f>
        <v xml:space="preserve"> </v>
      </c>
      <c r="AO223" s="22" t="str">
        <f>IF(AND(B223="400H", OR(AND(E223='club records'!$J$12, F223&lt;='club records'!$K$12), AND(E223='club records'!$J$13, F223&lt;='club records'!$K$13), AND(E223='club records'!$J$14, F223&lt;='club records'!$K$14))), "CR", " ")</f>
        <v xml:space="preserve"> </v>
      </c>
      <c r="AP223" s="22" t="str">
        <f>IF(AND(B223="1500SC", OR(AND(E223='club records'!$J$15, F223&lt;='club records'!$K$15), AND(E223='club records'!$J$16, F223&lt;='club records'!$K$16))), "CR", " ")</f>
        <v xml:space="preserve"> </v>
      </c>
      <c r="AQ223" s="22" t="str">
        <f>IF(AND(B223="2000SC", OR(AND(E223='club records'!$J$18, F223&lt;='club records'!$K$18), AND(E223='club records'!$J$19, F223&lt;='club records'!$K$19))), "CR", " ")</f>
        <v xml:space="preserve"> </v>
      </c>
      <c r="AR223" s="22" t="str">
        <f>IF(AND(B223="3000SC", AND(E223='club records'!$J$21, F223&lt;='club records'!$K$21)), "CR", " ")</f>
        <v xml:space="preserve"> </v>
      </c>
      <c r="AS223" s="21" t="str">
        <f>IF(AND(B223="4x100", OR(AND(E223='club records'!$N$1, F223&lt;='club records'!$O$1), AND(E223='club records'!$N$2, F223&lt;='club records'!$O$2), AND(E223='club records'!$N$3, F223&lt;='club records'!$O$3), AND(E223='club records'!$N$4, F223&lt;='club records'!$O$4), AND(E223='club records'!$N$5, F223&lt;='club records'!$O$5))), "CR", " ")</f>
        <v xml:space="preserve"> </v>
      </c>
      <c r="AT223" s="21" t="str">
        <f>IF(AND(B223="4x200", OR(AND(E223='club records'!$N$6, F223&lt;='club records'!$O$6), AND(E223='club records'!$N$7, F223&lt;='club records'!$O$7), AND(E223='club records'!$N$8, F223&lt;='club records'!$O$8), AND(E223='club records'!$N$9, F223&lt;='club records'!$O$9), AND(E223='club records'!$N$10, F223&lt;='club records'!$O$10))), "CR", " ")</f>
        <v xml:space="preserve"> </v>
      </c>
      <c r="AU223" s="21" t="str">
        <f>IF(AND(B223="4x300", OR(AND(E223='club records'!$N$11, F223&lt;='club records'!$O$11), AND(E223='club records'!$N$12, F223&lt;='club records'!$O$12))), "CR", " ")</f>
        <v xml:space="preserve"> </v>
      </c>
      <c r="AV223" s="21" t="str">
        <f>IF(AND(B223="4x400", OR(AND(E223='club records'!$N$13, F223&lt;='club records'!$O$13), AND(E223='club records'!$N$14, F223&lt;='club records'!$O$14), AND(E223='club records'!$N$15, F223&lt;='club records'!$O$15))), "CR", " ")</f>
        <v xml:space="preserve"> </v>
      </c>
      <c r="AW223" s="21" t="str">
        <f>IF(AND(B223="3x800", OR(AND(E223='club records'!$N$16, F223&lt;='club records'!$O$16), AND(E223='club records'!$N$17, F223&lt;='club records'!$O$17), AND(E223='club records'!$N$18, F223&lt;='club records'!$O$18), AND(E223='club records'!$N$19, F223&lt;='club records'!$O$19))), "CR", " ")</f>
        <v xml:space="preserve"> </v>
      </c>
      <c r="AX223" s="21" t="str">
        <f>IF(AND(B223="pentathlon", OR(AND(E223='club records'!$N$21, F223&gt;='club records'!$O$21), AND(E223='club records'!$N$22, F223&gt;='club records'!$O$22), AND(E223='club records'!$N$23, F223&gt;='club records'!$O$23), AND(E223='club records'!$N$24, F223&gt;='club records'!$O$24), AND(E223='club records'!$N$25, F223&gt;='club records'!$O$25))), "CR", " ")</f>
        <v xml:space="preserve"> </v>
      </c>
      <c r="AY223" s="21" t="str">
        <f>IF(AND(B223="heptathlon", OR(AND(E223='club records'!$N$26, F223&gt;='club records'!$O$26), AND(E223='club records'!$N$27, F223&gt;='club records'!$O$27), AND(E223='club records'!$N$28, F223&gt;='club records'!$O$28), )), "CR", " ")</f>
        <v xml:space="preserve"> </v>
      </c>
    </row>
    <row r="224" spans="1:51" ht="15">
      <c r="A224" s="13" t="s">
        <v>41</v>
      </c>
      <c r="B224" s="2" t="s">
        <v>37</v>
      </c>
      <c r="C224" s="2" t="s">
        <v>28</v>
      </c>
      <c r="D224" s="2" t="s">
        <v>113</v>
      </c>
      <c r="E224" s="13" t="s">
        <v>41</v>
      </c>
      <c r="F224" s="14">
        <v>3.82</v>
      </c>
      <c r="G224" s="19">
        <v>43701</v>
      </c>
      <c r="H224" s="2" t="s">
        <v>297</v>
      </c>
      <c r="I224" s="2" t="s">
        <v>522</v>
      </c>
      <c r="J224" s="20" t="str">
        <f t="shared" si="12"/>
        <v/>
      </c>
      <c r="K224" s="21" t="str">
        <f>IF(AND(B224=100, OR(AND(E224='club records'!$B$6, F224&lt;='club records'!$C$6), AND(E224='club records'!$B$7, F224&lt;='club records'!$C$7), AND(E224='club records'!$B$8, F224&lt;='club records'!$C$8), AND(E224='club records'!$B$9, F224&lt;='club records'!$C$9), AND(E224='club records'!$B$10, F224&lt;='club records'!$C$10))),"CR"," ")</f>
        <v xml:space="preserve"> </v>
      </c>
      <c r="L224" s="21" t="str">
        <f>IF(AND(B224=200, OR(AND(E224='club records'!$B$11, F224&lt;='club records'!$C$11), AND(E224='club records'!$B$12, F224&lt;='club records'!$C$12), AND(E224='club records'!$B$13, F224&lt;='club records'!$C$13), AND(E224='club records'!$B$14, F224&lt;='club records'!$C$14), AND(E224='club records'!$B$15, F224&lt;='club records'!$C$15))),"CR"," ")</f>
        <v xml:space="preserve"> </v>
      </c>
      <c r="M224" s="21" t="str">
        <f>IF(AND(B224=300, OR(AND(E224='club records'!$B$16, F224&lt;='club records'!$C$16), AND(E224='club records'!$B$17, F224&lt;='club records'!$C$17))),"CR"," ")</f>
        <v xml:space="preserve"> </v>
      </c>
      <c r="N224" s="21" t="str">
        <f>IF(AND(B224=400, OR(AND(E224='club records'!$B$19, F224&lt;='club records'!$C$19), AND(E224='club records'!$B$20, F224&lt;='club records'!$C$20), AND(E224='club records'!$B$21, F224&lt;='club records'!$C$21))),"CR"," ")</f>
        <v xml:space="preserve"> </v>
      </c>
      <c r="O224" s="21" t="str">
        <f>IF(AND(B224=800, OR(AND(E224='club records'!$B$22, F224&lt;='club records'!$C$22), AND(E224='club records'!$B$23, F224&lt;='club records'!$C$23), AND(E224='club records'!$B$24, F224&lt;='club records'!$C$24), AND(E224='club records'!$B$25, F224&lt;='club records'!$C$25), AND(E224='club records'!$B$26, F224&lt;='club records'!$C$26))),"CR"," ")</f>
        <v xml:space="preserve"> </v>
      </c>
      <c r="P224" s="21" t="str">
        <f>IF(AND(B224=1200, AND(E224='club records'!$B$28, F224&lt;='club records'!$C$28)),"CR"," ")</f>
        <v xml:space="preserve"> </v>
      </c>
      <c r="Q224" s="21" t="str">
        <f>IF(AND(B224=1500, OR(AND(E224='club records'!$B$29, F224&lt;='club records'!$C$29), AND(E224='club records'!$B$30, F224&lt;='club records'!$C$30), AND(E224='club records'!$B$31, F224&lt;='club records'!$C$31), AND(E224='club records'!$B$32, F224&lt;='club records'!$C$32), AND(E224='club records'!$B$33, F224&lt;='club records'!$C$33))),"CR"," ")</f>
        <v xml:space="preserve"> </v>
      </c>
      <c r="R224" s="21" t="str">
        <f>IF(AND(B224="1M", AND(E224='club records'!$B$37,F224&lt;='club records'!$C$37)),"CR"," ")</f>
        <v xml:space="preserve"> </v>
      </c>
      <c r="S224" s="21" t="str">
        <f>IF(AND(B224=3000, OR(AND(E224='club records'!$B$39, F224&lt;='club records'!$C$39), AND(E224='club records'!$B$40, F224&lt;='club records'!$C$40), AND(E224='club records'!$B$41, F224&lt;='club records'!$C$41))),"CR"," ")</f>
        <v xml:space="preserve"> </v>
      </c>
      <c r="T224" s="21" t="str">
        <f>IF(AND(B224=5000, OR(AND(E224='club records'!$B$42, F224&lt;='club records'!$C$42), AND(E224='club records'!$B$43, F224&lt;='club records'!$C$43))),"CR"," ")</f>
        <v xml:space="preserve"> </v>
      </c>
      <c r="U224" s="21" t="str">
        <f>IF(AND(B224=10000, OR(AND(E224='club records'!$B$44, F224&lt;='club records'!$C$44), AND(E224='club records'!$B$45, F224&lt;='club records'!$C$45))),"CR"," ")</f>
        <v xml:space="preserve"> </v>
      </c>
      <c r="V224" s="22" t="str">
        <f>IF(AND(B224="high jump", OR(AND(E224='club records'!$F$1, F224&gt;='club records'!$G$1), AND(E224='club records'!$F$2, F224&gt;='club records'!$G$2), AND(E224='club records'!$F$3, F224&gt;='club records'!$G$3),AND(E224='club records'!$F$4, F224&gt;='club records'!$G$4), AND(E224='club records'!$F$5, F224&gt;='club records'!$G$5))), "CR", " ")</f>
        <v xml:space="preserve"> </v>
      </c>
      <c r="W224" s="22" t="str">
        <f>IF(AND(B224="long jump", OR(AND(E224='club records'!$F$6, F224&gt;='club records'!$G$6), AND(E224='club records'!$F$7, F224&gt;='club records'!$G$7), AND(E224='club records'!$F$8, F224&gt;='club records'!$G$8), AND(E224='club records'!$F$9, F224&gt;='club records'!$G$9), AND(E224='club records'!$F$10, F224&gt;='club records'!$G$10))), "CR", " ")</f>
        <v xml:space="preserve"> </v>
      </c>
      <c r="X224" s="22" t="str">
        <f>IF(AND(B224="triple jump", OR(AND(E224='club records'!$F$11, F224&gt;='club records'!$G$11), AND(E224='club records'!$F$12, F224&gt;='club records'!$G$12), AND(E224='club records'!$F$13, F224&gt;='club records'!$G$13), AND(E224='club records'!$F$14, F224&gt;='club records'!$G$14), AND(E224='club records'!$F$15, F224&gt;='club records'!$G$15))), "CR", " ")</f>
        <v xml:space="preserve"> </v>
      </c>
      <c r="Y224" s="22" t="str">
        <f>IF(AND(B224="pole vault", OR(AND(E224='club records'!$F$16, F224&gt;='club records'!$G$16), AND(E224='club records'!$F$17, F224&gt;='club records'!$G$17), AND(E224='club records'!$F$18, F224&gt;='club records'!$G$18), AND(E224='club records'!$F$19, F224&gt;='club records'!$G$19), AND(E224='club records'!$F$20, F224&gt;='club records'!$G$20))), "CR", " ")</f>
        <v xml:space="preserve"> </v>
      </c>
      <c r="Z224" s="22" t="str">
        <f>IF(AND(B224="discus 0.75", AND(E224='club records'!$F$21, F224&gt;='club records'!$G$21)), "CR", " ")</f>
        <v xml:space="preserve"> </v>
      </c>
      <c r="AA224" s="22" t="str">
        <f>IF(AND(B224="discus 1", OR(AND(E224='club records'!$F$22, F224&gt;='club records'!$G$22), AND(E224='club records'!$F$23, F224&gt;='club records'!$G$23), AND(E224='club records'!$F$24, F224&gt;='club records'!$G$24), AND(E224='club records'!$F$25, F224&gt;='club records'!$G$25))), "CR", " ")</f>
        <v xml:space="preserve"> </v>
      </c>
      <c r="AB224" s="22" t="str">
        <f>IF(AND(B224="hammer 3", OR(AND(E224='club records'!$F$26, F224&gt;='club records'!$G$26), AND(E224='club records'!$F$27, F224&gt;='club records'!$G$27), AND(E224='club records'!$F$28, F224&gt;='club records'!$G$28))), "CR", " ")</f>
        <v xml:space="preserve"> </v>
      </c>
      <c r="AC224" s="22" t="str">
        <f>IF(AND(B224="hammer 4", OR(AND(E224='club records'!$F$29, F224&gt;='club records'!$G$29), AND(E224='club records'!$F$30, F224&gt;='club records'!$G$30))), "CR", " ")</f>
        <v xml:space="preserve"> </v>
      </c>
      <c r="AD224" s="22" t="str">
        <f>IF(AND(B224="javelin 400", AND(E224='club records'!$F$31, F224&gt;='club records'!$G$31)), "CR", " ")</f>
        <v xml:space="preserve"> </v>
      </c>
      <c r="AE224" s="22" t="str">
        <f>IF(AND(B224="javelin 500", OR(AND(E224='club records'!$F$32, F224&gt;='club records'!$G$32), AND(E224='club records'!$F$33, F224&gt;='club records'!$G$33))), "CR", " ")</f>
        <v xml:space="preserve"> </v>
      </c>
      <c r="AF224" s="22" t="str">
        <f>IF(AND(B224="javelin 600", OR(AND(E224='club records'!$F$34, F224&gt;='club records'!$G$34), AND(E224='club records'!$F$35, F224&gt;='club records'!$G$35))), "CR", " ")</f>
        <v xml:space="preserve"> </v>
      </c>
      <c r="AG224" s="22" t="str">
        <f>IF(AND(B224="shot 2.72", AND(E224='club records'!$F$36, F224&gt;='club records'!$G$36)), "CR", " ")</f>
        <v xml:space="preserve"> </v>
      </c>
      <c r="AH224" s="22" t="str">
        <f>IF(AND(B224="shot 3", OR(AND(E224='club records'!$F$37, F224&gt;='club records'!$G$37), AND(E224='club records'!$F$38, F224&gt;='club records'!$G$38))), "CR", " ")</f>
        <v xml:space="preserve"> </v>
      </c>
      <c r="AI224" s="22" t="str">
        <f>IF(AND(B224="shot 4", OR(AND(E224='club records'!$F$39, F224&gt;='club records'!$G$39), AND(E224='club records'!$F$40, F224&gt;='club records'!$G$40))), "CR", " ")</f>
        <v xml:space="preserve"> </v>
      </c>
      <c r="AJ224" s="22" t="str">
        <f>IF(AND(B224="70H", AND(E224='club records'!$J$6, F224&lt;='club records'!$K$6)), "CR", " ")</f>
        <v xml:space="preserve"> </v>
      </c>
      <c r="AK224" s="22" t="str">
        <f>IF(AND(B224="75H", AND(E224='club records'!$J$7, F224&lt;='club records'!$K$7)), "CR", " ")</f>
        <v xml:space="preserve"> </v>
      </c>
      <c r="AL224" s="22" t="str">
        <f>IF(AND(B224="80H", AND(E224='club records'!$J$8, F224&lt;='club records'!$K$8)), "CR", " ")</f>
        <v xml:space="preserve"> </v>
      </c>
      <c r="AM224" s="22" t="str">
        <f>IF(AND(B224="100H", OR(AND(E224='club records'!$J$9, F224&lt;='club records'!$K$9), AND(E224='club records'!$J$10, F224&lt;='club records'!$K$10))), "CR", " ")</f>
        <v xml:space="preserve"> </v>
      </c>
      <c r="AN224" s="22" t="str">
        <f>IF(AND(B224="300H", AND(E224='club records'!$J$11, F224&lt;='club records'!$K$11)), "CR", " ")</f>
        <v xml:space="preserve"> </v>
      </c>
      <c r="AO224" s="22" t="str">
        <f>IF(AND(B224="400H", OR(AND(E224='club records'!$J$12, F224&lt;='club records'!$K$12), AND(E224='club records'!$J$13, F224&lt;='club records'!$K$13), AND(E224='club records'!$J$14, F224&lt;='club records'!$K$14))), "CR", " ")</f>
        <v xml:space="preserve"> </v>
      </c>
      <c r="AP224" s="22" t="str">
        <f>IF(AND(B224="1500SC", OR(AND(E224='club records'!$J$15, F224&lt;='club records'!$K$15), AND(E224='club records'!$J$16, F224&lt;='club records'!$K$16))), "CR", " ")</f>
        <v xml:space="preserve"> </v>
      </c>
      <c r="AQ224" s="22" t="str">
        <f>IF(AND(B224="2000SC", OR(AND(E224='club records'!$J$18, F224&lt;='club records'!$K$18), AND(E224='club records'!$J$19, F224&lt;='club records'!$K$19))), "CR", " ")</f>
        <v xml:space="preserve"> </v>
      </c>
      <c r="AR224" s="22" t="str">
        <f>IF(AND(B224="3000SC", AND(E224='club records'!$J$21, F224&lt;='club records'!$K$21)), "CR", " ")</f>
        <v xml:space="preserve"> </v>
      </c>
      <c r="AS224" s="21" t="str">
        <f>IF(AND(B224="4x100", OR(AND(E224='club records'!$N$1, F224&lt;='club records'!$O$1), AND(E224='club records'!$N$2, F224&lt;='club records'!$O$2), AND(E224='club records'!$N$3, F224&lt;='club records'!$O$3), AND(E224='club records'!$N$4, F224&lt;='club records'!$O$4), AND(E224='club records'!$N$5, F224&lt;='club records'!$O$5))), "CR", " ")</f>
        <v xml:space="preserve"> </v>
      </c>
      <c r="AT224" s="21" t="str">
        <f>IF(AND(B224="4x200", OR(AND(E224='club records'!$N$6, F224&lt;='club records'!$O$6), AND(E224='club records'!$N$7, F224&lt;='club records'!$O$7), AND(E224='club records'!$N$8, F224&lt;='club records'!$O$8), AND(E224='club records'!$N$9, F224&lt;='club records'!$O$9), AND(E224='club records'!$N$10, F224&lt;='club records'!$O$10))), "CR", " ")</f>
        <v xml:space="preserve"> </v>
      </c>
      <c r="AU224" s="21" t="str">
        <f>IF(AND(B224="4x300", OR(AND(E224='club records'!$N$11, F224&lt;='club records'!$O$11), AND(E224='club records'!$N$12, F224&lt;='club records'!$O$12))), "CR", " ")</f>
        <v xml:space="preserve"> </v>
      </c>
      <c r="AV224" s="21" t="str">
        <f>IF(AND(B224="4x400", OR(AND(E224='club records'!$N$13, F224&lt;='club records'!$O$13), AND(E224='club records'!$N$14, F224&lt;='club records'!$O$14), AND(E224='club records'!$N$15, F224&lt;='club records'!$O$15))), "CR", " ")</f>
        <v xml:space="preserve"> </v>
      </c>
      <c r="AW224" s="21" t="str">
        <f>IF(AND(B224="3x800", OR(AND(E224='club records'!$N$16, F224&lt;='club records'!$O$16), AND(E224='club records'!$N$17, F224&lt;='club records'!$O$17), AND(E224='club records'!$N$18, F224&lt;='club records'!$O$18), AND(E224='club records'!$N$19, F224&lt;='club records'!$O$19))), "CR", " ")</f>
        <v xml:space="preserve"> </v>
      </c>
      <c r="AX224" s="21" t="str">
        <f>IF(AND(B224="pentathlon", OR(AND(E224='club records'!$N$21, F224&gt;='club records'!$O$21), AND(E224='club records'!$N$22, F224&gt;='club records'!$O$22), AND(E224='club records'!$N$23, F224&gt;='club records'!$O$23), AND(E224='club records'!$N$24, F224&gt;='club records'!$O$24), AND(E224='club records'!$N$25, F224&gt;='club records'!$O$25))), "CR", " ")</f>
        <v xml:space="preserve"> </v>
      </c>
      <c r="AY224" s="21" t="str">
        <f>IF(AND(B224="heptathlon", OR(AND(E224='club records'!$N$26, F224&gt;='club records'!$O$26), AND(E224='club records'!$N$27, F224&gt;='club records'!$O$27), AND(E224='club records'!$N$28, F224&gt;='club records'!$O$28), )), "CR", " ")</f>
        <v xml:space="preserve"> </v>
      </c>
    </row>
    <row r="225" spans="1:51" ht="15">
      <c r="A225" s="13" t="s">
        <v>41</v>
      </c>
      <c r="B225" s="2" t="s">
        <v>37</v>
      </c>
      <c r="C225" s="2" t="s">
        <v>58</v>
      </c>
      <c r="D225" s="2" t="s">
        <v>62</v>
      </c>
      <c r="E225" s="13" t="s">
        <v>41</v>
      </c>
      <c r="F225" s="14">
        <v>3.94</v>
      </c>
      <c r="G225" s="19">
        <v>39903</v>
      </c>
      <c r="H225" s="2" t="s">
        <v>252</v>
      </c>
      <c r="I225" s="2" t="s">
        <v>253</v>
      </c>
      <c r="J225" s="20" t="str">
        <f t="shared" si="12"/>
        <v/>
      </c>
      <c r="K225" s="21" t="str">
        <f>IF(AND(B225=100, OR(AND(E225='club records'!$B$6, F225&lt;='club records'!$C$6), AND(E225='club records'!$B$7, F225&lt;='club records'!$C$7), AND(E225='club records'!$B$8, F225&lt;='club records'!$C$8), AND(E225='club records'!$B$9, F225&lt;='club records'!$C$9), AND(E225='club records'!$B$10, F225&lt;='club records'!$C$10))),"CR"," ")</f>
        <v xml:space="preserve"> </v>
      </c>
      <c r="L225" s="21" t="str">
        <f>IF(AND(B225=200, OR(AND(E225='club records'!$B$11, F225&lt;='club records'!$C$11), AND(E225='club records'!$B$12, F225&lt;='club records'!$C$12), AND(E225='club records'!$B$13, F225&lt;='club records'!$C$13), AND(E225='club records'!$B$14, F225&lt;='club records'!$C$14), AND(E225='club records'!$B$15, F225&lt;='club records'!$C$15))),"CR"," ")</f>
        <v xml:space="preserve"> </v>
      </c>
      <c r="M225" s="21" t="str">
        <f>IF(AND(B225=300, OR(AND(E225='club records'!$B$16, F225&lt;='club records'!$C$16), AND(E225='club records'!$B$17, F225&lt;='club records'!$C$17))),"CR"," ")</f>
        <v xml:space="preserve"> </v>
      </c>
      <c r="N225" s="21" t="str">
        <f>IF(AND(B225=400, OR(AND(E225='club records'!$B$19, F225&lt;='club records'!$C$19), AND(E225='club records'!$B$20, F225&lt;='club records'!$C$20), AND(E225='club records'!$B$21, F225&lt;='club records'!$C$21))),"CR"," ")</f>
        <v xml:space="preserve"> </v>
      </c>
      <c r="O225" s="21" t="str">
        <f>IF(AND(B225=800, OR(AND(E225='club records'!$B$22, F225&lt;='club records'!$C$22), AND(E225='club records'!$B$23, F225&lt;='club records'!$C$23), AND(E225='club records'!$B$24, F225&lt;='club records'!$C$24), AND(E225='club records'!$B$25, F225&lt;='club records'!$C$25), AND(E225='club records'!$B$26, F225&lt;='club records'!$C$26))),"CR"," ")</f>
        <v xml:space="preserve"> </v>
      </c>
      <c r="P225" s="21" t="str">
        <f>IF(AND(B225=1200, AND(E225='club records'!$B$28, F225&lt;='club records'!$C$28)),"CR"," ")</f>
        <v xml:space="preserve"> </v>
      </c>
      <c r="Q225" s="21" t="str">
        <f>IF(AND(B225=1500, OR(AND(E225='club records'!$B$29, F225&lt;='club records'!$C$29), AND(E225='club records'!$B$30, F225&lt;='club records'!$C$30), AND(E225='club records'!$B$31, F225&lt;='club records'!$C$31), AND(E225='club records'!$B$32, F225&lt;='club records'!$C$32), AND(E225='club records'!$B$33, F225&lt;='club records'!$C$33))),"CR"," ")</f>
        <v xml:space="preserve"> </v>
      </c>
      <c r="R225" s="21" t="str">
        <f>IF(AND(B225="1M", AND(E225='club records'!$B$37,F225&lt;='club records'!$C$37)),"CR"," ")</f>
        <v xml:space="preserve"> </v>
      </c>
      <c r="S225" s="21" t="str">
        <f>IF(AND(B225=3000, OR(AND(E225='club records'!$B$39, F225&lt;='club records'!$C$39), AND(E225='club records'!$B$40, F225&lt;='club records'!$C$40), AND(E225='club records'!$B$41, F225&lt;='club records'!$C$41))),"CR"," ")</f>
        <v xml:space="preserve"> </v>
      </c>
      <c r="T225" s="21" t="str">
        <f>IF(AND(B225=5000, OR(AND(E225='club records'!$B$42, F225&lt;='club records'!$C$42), AND(E225='club records'!$B$43, F225&lt;='club records'!$C$43))),"CR"," ")</f>
        <v xml:space="preserve"> </v>
      </c>
      <c r="U225" s="21" t="str">
        <f>IF(AND(B225=10000, OR(AND(E225='club records'!$B$44, F225&lt;='club records'!$C$44), AND(E225='club records'!$B$45, F225&lt;='club records'!$C$45))),"CR"," ")</f>
        <v xml:space="preserve"> </v>
      </c>
      <c r="V225" s="22" t="str">
        <f>IF(AND(B225="high jump", OR(AND(E225='club records'!$F$1, F225&gt;='club records'!$G$1), AND(E225='club records'!$F$2, F225&gt;='club records'!$G$2), AND(E225='club records'!$F$3, F225&gt;='club records'!$G$3),AND(E225='club records'!$F$4, F225&gt;='club records'!$G$4), AND(E225='club records'!$F$5, F225&gt;='club records'!$G$5))), "CR", " ")</f>
        <v xml:space="preserve"> </v>
      </c>
      <c r="W225" s="22" t="str">
        <f>IF(AND(B225="long jump", OR(AND(E225='club records'!$F$6, F225&gt;='club records'!$G$6), AND(E225='club records'!$F$7, F225&gt;='club records'!$G$7), AND(E225='club records'!$F$8, F225&gt;='club records'!$G$8), AND(E225='club records'!$F$9, F225&gt;='club records'!$G$9), AND(E225='club records'!$F$10, F225&gt;='club records'!$G$10))), "CR", " ")</f>
        <v xml:space="preserve"> </v>
      </c>
      <c r="X225" s="22" t="str">
        <f>IF(AND(B225="triple jump", OR(AND(E225='club records'!$F$11, F225&gt;='club records'!$G$11), AND(E225='club records'!$F$12, F225&gt;='club records'!$G$12), AND(E225='club records'!$F$13, F225&gt;='club records'!$G$13), AND(E225='club records'!$F$14, F225&gt;='club records'!$G$14), AND(E225='club records'!$F$15, F225&gt;='club records'!$G$15))), "CR", " ")</f>
        <v xml:space="preserve"> </v>
      </c>
      <c r="Y225" s="22" t="str">
        <f>IF(AND(B225="pole vault", OR(AND(E225='club records'!$F$16, F225&gt;='club records'!$G$16), AND(E225='club records'!$F$17, F225&gt;='club records'!$G$17), AND(E225='club records'!$F$18, F225&gt;='club records'!$G$18), AND(E225='club records'!$F$19, F225&gt;='club records'!$G$19), AND(E225='club records'!$F$20, F225&gt;='club records'!$G$20))), "CR", " ")</f>
        <v xml:space="preserve"> </v>
      </c>
      <c r="Z225" s="22" t="str">
        <f>IF(AND(B225="discus 0.75", AND(E225='club records'!$F$21, F225&gt;='club records'!$G$21)), "CR", " ")</f>
        <v xml:space="preserve"> </v>
      </c>
      <c r="AA225" s="22" t="str">
        <f>IF(AND(B225="discus 1", OR(AND(E225='club records'!$F$22, F225&gt;='club records'!$G$22), AND(E225='club records'!$F$23, F225&gt;='club records'!$G$23), AND(E225='club records'!$F$24, F225&gt;='club records'!$G$24), AND(E225='club records'!$F$25, F225&gt;='club records'!$G$25))), "CR", " ")</f>
        <v xml:space="preserve"> </v>
      </c>
      <c r="AB225" s="22" t="str">
        <f>IF(AND(B225="hammer 3", OR(AND(E225='club records'!$F$26, F225&gt;='club records'!$G$26), AND(E225='club records'!$F$27, F225&gt;='club records'!$G$27), AND(E225='club records'!$F$28, F225&gt;='club records'!$G$28))), "CR", " ")</f>
        <v xml:space="preserve"> </v>
      </c>
      <c r="AC225" s="22" t="str">
        <f>IF(AND(B225="hammer 4", OR(AND(E225='club records'!$F$29, F225&gt;='club records'!$G$29), AND(E225='club records'!$F$30, F225&gt;='club records'!$G$30))), "CR", " ")</f>
        <v xml:space="preserve"> </v>
      </c>
      <c r="AD225" s="22" t="str">
        <f>IF(AND(B225="javelin 400", AND(E225='club records'!$F$31, F225&gt;='club records'!$G$31)), "CR", " ")</f>
        <v xml:space="preserve"> </v>
      </c>
      <c r="AE225" s="22" t="str">
        <f>IF(AND(B225="javelin 500", OR(AND(E225='club records'!$F$32, F225&gt;='club records'!$G$32), AND(E225='club records'!$F$33, F225&gt;='club records'!$G$33))), "CR", " ")</f>
        <v xml:space="preserve"> </v>
      </c>
      <c r="AF225" s="22" t="str">
        <f>IF(AND(B225="javelin 600", OR(AND(E225='club records'!$F$34, F225&gt;='club records'!$G$34), AND(E225='club records'!$F$35, F225&gt;='club records'!$G$35))), "CR", " ")</f>
        <v xml:space="preserve"> </v>
      </c>
      <c r="AG225" s="22" t="str">
        <f>IF(AND(B225="shot 2.72", AND(E225='club records'!$F$36, F225&gt;='club records'!$G$36)), "CR", " ")</f>
        <v xml:space="preserve"> </v>
      </c>
      <c r="AH225" s="22" t="str">
        <f>IF(AND(B225="shot 3", OR(AND(E225='club records'!$F$37, F225&gt;='club records'!$G$37), AND(E225='club records'!$F$38, F225&gt;='club records'!$G$38))), "CR", " ")</f>
        <v xml:space="preserve"> </v>
      </c>
      <c r="AI225" s="22" t="str">
        <f>IF(AND(B225="shot 4", OR(AND(E225='club records'!$F$39, F225&gt;='club records'!$G$39), AND(E225='club records'!$F$40, F225&gt;='club records'!$G$40))), "CR", " ")</f>
        <v xml:space="preserve"> </v>
      </c>
      <c r="AJ225" s="22" t="str">
        <f>IF(AND(B225="70H", AND(E225='club records'!$J$6, F225&lt;='club records'!$K$6)), "CR", " ")</f>
        <v xml:space="preserve"> </v>
      </c>
      <c r="AK225" s="22" t="str">
        <f>IF(AND(B225="75H", AND(E225='club records'!$J$7, F225&lt;='club records'!$K$7)), "CR", " ")</f>
        <v xml:space="preserve"> </v>
      </c>
      <c r="AL225" s="22" t="str">
        <f>IF(AND(B225="80H", AND(E225='club records'!$J$8, F225&lt;='club records'!$K$8)), "CR", " ")</f>
        <v xml:space="preserve"> </v>
      </c>
      <c r="AM225" s="22" t="str">
        <f>IF(AND(B225="100H", OR(AND(E225='club records'!$J$9, F225&lt;='club records'!$K$9), AND(E225='club records'!$J$10, F225&lt;='club records'!$K$10))), "CR", " ")</f>
        <v xml:space="preserve"> </v>
      </c>
      <c r="AN225" s="22" t="str">
        <f>IF(AND(B225="300H", AND(E225='club records'!$J$11, F225&lt;='club records'!$K$11)), "CR", " ")</f>
        <v xml:space="preserve"> </v>
      </c>
      <c r="AO225" s="22" t="str">
        <f>IF(AND(B225="400H", OR(AND(E225='club records'!$J$12, F225&lt;='club records'!$K$12), AND(E225='club records'!$J$13, F225&lt;='club records'!$K$13), AND(E225='club records'!$J$14, F225&lt;='club records'!$K$14))), "CR", " ")</f>
        <v xml:space="preserve"> </v>
      </c>
      <c r="AP225" s="22" t="str">
        <f>IF(AND(B225="1500SC", OR(AND(E225='club records'!$J$15, F225&lt;='club records'!$K$15), AND(E225='club records'!$J$16, F225&lt;='club records'!$K$16))), "CR", " ")</f>
        <v xml:space="preserve"> </v>
      </c>
      <c r="AQ225" s="22" t="str">
        <f>IF(AND(B225="2000SC", OR(AND(E225='club records'!$J$18, F225&lt;='club records'!$K$18), AND(E225='club records'!$J$19, F225&lt;='club records'!$K$19))), "CR", " ")</f>
        <v xml:space="preserve"> </v>
      </c>
      <c r="AR225" s="22" t="str">
        <f>IF(AND(B225="3000SC", AND(E225='club records'!$J$21, F225&lt;='club records'!$K$21)), "CR", " ")</f>
        <v xml:space="preserve"> </v>
      </c>
      <c r="AS225" s="21" t="str">
        <f>IF(AND(B225="4x100", OR(AND(E225='club records'!$N$1, F225&lt;='club records'!$O$1), AND(E225='club records'!$N$2, F225&lt;='club records'!$O$2), AND(E225='club records'!$N$3, F225&lt;='club records'!$O$3), AND(E225='club records'!$N$4, F225&lt;='club records'!$O$4), AND(E225='club records'!$N$5, F225&lt;='club records'!$O$5))), "CR", " ")</f>
        <v xml:space="preserve"> </v>
      </c>
      <c r="AT225" s="21" t="str">
        <f>IF(AND(B225="4x200", OR(AND(E225='club records'!$N$6, F225&lt;='club records'!$O$6), AND(E225='club records'!$N$7, F225&lt;='club records'!$O$7), AND(E225='club records'!$N$8, F225&lt;='club records'!$O$8), AND(E225='club records'!$N$9, F225&lt;='club records'!$O$9), AND(E225='club records'!$N$10, F225&lt;='club records'!$O$10))), "CR", " ")</f>
        <v xml:space="preserve"> </v>
      </c>
      <c r="AU225" s="21" t="str">
        <f>IF(AND(B225="4x300", OR(AND(E225='club records'!$N$11, F225&lt;='club records'!$O$11), AND(E225='club records'!$N$12, F225&lt;='club records'!$O$12))), "CR", " ")</f>
        <v xml:space="preserve"> </v>
      </c>
      <c r="AV225" s="21" t="str">
        <f>IF(AND(B225="4x400", OR(AND(E225='club records'!$N$13, F225&lt;='club records'!$O$13), AND(E225='club records'!$N$14, F225&lt;='club records'!$O$14), AND(E225='club records'!$N$15, F225&lt;='club records'!$O$15))), "CR", " ")</f>
        <v xml:space="preserve"> </v>
      </c>
      <c r="AW225" s="21" t="str">
        <f>IF(AND(B225="3x800", OR(AND(E225='club records'!$N$16, F225&lt;='club records'!$O$16), AND(E225='club records'!$N$17, F225&lt;='club records'!$O$17), AND(E225='club records'!$N$18, F225&lt;='club records'!$O$18), AND(E225='club records'!$N$19, F225&lt;='club records'!$O$19))), "CR", " ")</f>
        <v xml:space="preserve"> </v>
      </c>
      <c r="AX225" s="21" t="str">
        <f>IF(AND(B225="pentathlon", OR(AND(E225='club records'!$N$21, F225&gt;='club records'!$O$21), AND(E225='club records'!$N$22, F225&gt;='club records'!$O$22), AND(E225='club records'!$N$23, F225&gt;='club records'!$O$23), AND(E225='club records'!$N$24, F225&gt;='club records'!$O$24), AND(E225='club records'!$N$25, F225&gt;='club records'!$O$25))), "CR", " ")</f>
        <v xml:space="preserve"> </v>
      </c>
      <c r="AY225" s="21" t="str">
        <f>IF(AND(B225="heptathlon", OR(AND(E225='club records'!$N$26, F225&gt;='club records'!$O$26), AND(E225='club records'!$N$27, F225&gt;='club records'!$O$27), AND(E225='club records'!$N$28, F225&gt;='club records'!$O$28), )), "CR", " ")</f>
        <v xml:space="preserve"> </v>
      </c>
    </row>
    <row r="226" spans="1:51" ht="15">
      <c r="A226" s="13" t="s">
        <v>41</v>
      </c>
      <c r="B226" s="2" t="s">
        <v>37</v>
      </c>
      <c r="C226" s="2" t="s">
        <v>123</v>
      </c>
      <c r="D226" s="2" t="s">
        <v>124</v>
      </c>
      <c r="E226" s="13" t="s">
        <v>41</v>
      </c>
      <c r="F226" s="14">
        <v>4.0199999999999996</v>
      </c>
      <c r="G226" s="19">
        <v>43701</v>
      </c>
      <c r="H226" s="2" t="s">
        <v>297</v>
      </c>
      <c r="I226" s="2" t="s">
        <v>522</v>
      </c>
      <c r="J226" s="20" t="str">
        <f t="shared" si="12"/>
        <v/>
      </c>
      <c r="K226" s="21" t="str">
        <f>IF(AND(B226=100, OR(AND(E226='club records'!$B$6, F226&lt;='club records'!$C$6), AND(E226='club records'!$B$7, F226&lt;='club records'!$C$7), AND(E226='club records'!$B$8, F226&lt;='club records'!$C$8), AND(E226='club records'!$B$9, F226&lt;='club records'!$C$9), AND(E226='club records'!$B$10, F226&lt;='club records'!$C$10))),"CR"," ")</f>
        <v xml:space="preserve"> </v>
      </c>
      <c r="L226" s="21" t="str">
        <f>IF(AND(B226=200, OR(AND(E226='club records'!$B$11, F226&lt;='club records'!$C$11), AND(E226='club records'!$B$12, F226&lt;='club records'!$C$12), AND(E226='club records'!$B$13, F226&lt;='club records'!$C$13), AND(E226='club records'!$B$14, F226&lt;='club records'!$C$14), AND(E226='club records'!$B$15, F226&lt;='club records'!$C$15))),"CR"," ")</f>
        <v xml:space="preserve"> </v>
      </c>
      <c r="M226" s="21" t="str">
        <f>IF(AND(B226=300, OR(AND(E226='club records'!$B$16, F226&lt;='club records'!$C$16), AND(E226='club records'!$B$17, F226&lt;='club records'!$C$17))),"CR"," ")</f>
        <v xml:space="preserve"> </v>
      </c>
      <c r="N226" s="21" t="str">
        <f>IF(AND(B226=400, OR(AND(E226='club records'!$B$19, F226&lt;='club records'!$C$19), AND(E226='club records'!$B$20, F226&lt;='club records'!$C$20), AND(E226='club records'!$B$21, F226&lt;='club records'!$C$21))),"CR"," ")</f>
        <v xml:space="preserve"> </v>
      </c>
      <c r="O226" s="21" t="str">
        <f>IF(AND(B226=800, OR(AND(E226='club records'!$B$22, F226&lt;='club records'!$C$22), AND(E226='club records'!$B$23, F226&lt;='club records'!$C$23), AND(E226='club records'!$B$24, F226&lt;='club records'!$C$24), AND(E226='club records'!$B$25, F226&lt;='club records'!$C$25), AND(E226='club records'!$B$26, F226&lt;='club records'!$C$26))),"CR"," ")</f>
        <v xml:space="preserve"> </v>
      </c>
      <c r="P226" s="21" t="str">
        <f>IF(AND(B226=1200, AND(E226='club records'!$B$28, F226&lt;='club records'!$C$28)),"CR"," ")</f>
        <v xml:space="preserve"> </v>
      </c>
      <c r="Q226" s="21" t="str">
        <f>IF(AND(B226=1500, OR(AND(E226='club records'!$B$29, F226&lt;='club records'!$C$29), AND(E226='club records'!$B$30, F226&lt;='club records'!$C$30), AND(E226='club records'!$B$31, F226&lt;='club records'!$C$31), AND(E226='club records'!$B$32, F226&lt;='club records'!$C$32), AND(E226='club records'!$B$33, F226&lt;='club records'!$C$33))),"CR"," ")</f>
        <v xml:space="preserve"> </v>
      </c>
      <c r="R226" s="21" t="str">
        <f>IF(AND(B226="1M", AND(E226='club records'!$B$37,F226&lt;='club records'!$C$37)),"CR"," ")</f>
        <v xml:space="preserve"> </v>
      </c>
      <c r="S226" s="21" t="str">
        <f>IF(AND(B226=3000, OR(AND(E226='club records'!$B$39, F226&lt;='club records'!$C$39), AND(E226='club records'!$B$40, F226&lt;='club records'!$C$40), AND(E226='club records'!$B$41, F226&lt;='club records'!$C$41))),"CR"," ")</f>
        <v xml:space="preserve"> </v>
      </c>
      <c r="T226" s="21" t="str">
        <f>IF(AND(B226=5000, OR(AND(E226='club records'!$B$42, F226&lt;='club records'!$C$42), AND(E226='club records'!$B$43, F226&lt;='club records'!$C$43))),"CR"," ")</f>
        <v xml:space="preserve"> </v>
      </c>
      <c r="U226" s="21" t="str">
        <f>IF(AND(B226=10000, OR(AND(E226='club records'!$B$44, F226&lt;='club records'!$C$44), AND(E226='club records'!$B$45, F226&lt;='club records'!$C$45))),"CR"," ")</f>
        <v xml:space="preserve"> </v>
      </c>
      <c r="V226" s="22" t="str">
        <f>IF(AND(B226="high jump", OR(AND(E226='club records'!$F$1, F226&gt;='club records'!$G$1), AND(E226='club records'!$F$2, F226&gt;='club records'!$G$2), AND(E226='club records'!$F$3, F226&gt;='club records'!$G$3),AND(E226='club records'!$F$4, F226&gt;='club records'!$G$4), AND(E226='club records'!$F$5, F226&gt;='club records'!$G$5))), "CR", " ")</f>
        <v xml:space="preserve"> </v>
      </c>
      <c r="W226" s="22" t="str">
        <f>IF(AND(B226="long jump", OR(AND(E226='club records'!$F$6, F226&gt;='club records'!$G$6), AND(E226='club records'!$F$7, F226&gt;='club records'!$G$7), AND(E226='club records'!$F$8, F226&gt;='club records'!$G$8), AND(E226='club records'!$F$9, F226&gt;='club records'!$G$9), AND(E226='club records'!$F$10, F226&gt;='club records'!$G$10))), "CR", " ")</f>
        <v xml:space="preserve"> </v>
      </c>
      <c r="X226" s="22" t="str">
        <f>IF(AND(B226="triple jump", OR(AND(E226='club records'!$F$11, F226&gt;='club records'!$G$11), AND(E226='club records'!$F$12, F226&gt;='club records'!$G$12), AND(E226='club records'!$F$13, F226&gt;='club records'!$G$13), AND(E226='club records'!$F$14, F226&gt;='club records'!$G$14), AND(E226='club records'!$F$15, F226&gt;='club records'!$G$15))), "CR", " ")</f>
        <v xml:space="preserve"> </v>
      </c>
      <c r="Y226" s="22" t="str">
        <f>IF(AND(B226="pole vault", OR(AND(E226='club records'!$F$16, F226&gt;='club records'!$G$16), AND(E226='club records'!$F$17, F226&gt;='club records'!$G$17), AND(E226='club records'!$F$18, F226&gt;='club records'!$G$18), AND(E226='club records'!$F$19, F226&gt;='club records'!$G$19), AND(E226='club records'!$F$20, F226&gt;='club records'!$G$20))), "CR", " ")</f>
        <v xml:space="preserve"> </v>
      </c>
      <c r="Z226" s="22" t="str">
        <f>IF(AND(B226="discus 0.75", AND(E226='club records'!$F$21, F226&gt;='club records'!$G$21)), "CR", " ")</f>
        <v xml:space="preserve"> </v>
      </c>
      <c r="AA226" s="22" t="str">
        <f>IF(AND(B226="discus 1", OR(AND(E226='club records'!$F$22, F226&gt;='club records'!$G$22), AND(E226='club records'!$F$23, F226&gt;='club records'!$G$23), AND(E226='club records'!$F$24, F226&gt;='club records'!$G$24), AND(E226='club records'!$F$25, F226&gt;='club records'!$G$25))), "CR", " ")</f>
        <v xml:space="preserve"> </v>
      </c>
      <c r="AB226" s="22" t="str">
        <f>IF(AND(B226="hammer 3", OR(AND(E226='club records'!$F$26, F226&gt;='club records'!$G$26), AND(E226='club records'!$F$27, F226&gt;='club records'!$G$27), AND(E226='club records'!$F$28, F226&gt;='club records'!$G$28))), "CR", " ")</f>
        <v xml:space="preserve"> </v>
      </c>
      <c r="AC226" s="22" t="str">
        <f>IF(AND(B226="hammer 4", OR(AND(E226='club records'!$F$29, F226&gt;='club records'!$G$29), AND(E226='club records'!$F$30, F226&gt;='club records'!$G$30))), "CR", " ")</f>
        <v xml:space="preserve"> </v>
      </c>
      <c r="AD226" s="22" t="str">
        <f>IF(AND(B226="javelin 400", AND(E226='club records'!$F$31, F226&gt;='club records'!$G$31)), "CR", " ")</f>
        <v xml:space="preserve"> </v>
      </c>
      <c r="AE226" s="22" t="str">
        <f>IF(AND(B226="javelin 500", OR(AND(E226='club records'!$F$32, F226&gt;='club records'!$G$32), AND(E226='club records'!$F$33, F226&gt;='club records'!$G$33))), "CR", " ")</f>
        <v xml:space="preserve"> </v>
      </c>
      <c r="AF226" s="22" t="str">
        <f>IF(AND(B226="javelin 600", OR(AND(E226='club records'!$F$34, F226&gt;='club records'!$G$34), AND(E226='club records'!$F$35, F226&gt;='club records'!$G$35))), "CR", " ")</f>
        <v xml:space="preserve"> </v>
      </c>
      <c r="AG226" s="22" t="str">
        <f>IF(AND(B226="shot 2.72", AND(E226='club records'!$F$36, F226&gt;='club records'!$G$36)), "CR", " ")</f>
        <v xml:space="preserve"> </v>
      </c>
      <c r="AH226" s="22" t="str">
        <f>IF(AND(B226="shot 3", OR(AND(E226='club records'!$F$37, F226&gt;='club records'!$G$37), AND(E226='club records'!$F$38, F226&gt;='club records'!$G$38))), "CR", " ")</f>
        <v xml:space="preserve"> </v>
      </c>
      <c r="AI226" s="22" t="str">
        <f>IF(AND(B226="shot 4", OR(AND(E226='club records'!$F$39, F226&gt;='club records'!$G$39), AND(E226='club records'!$F$40, F226&gt;='club records'!$G$40))), "CR", " ")</f>
        <v xml:space="preserve"> </v>
      </c>
      <c r="AJ226" s="22" t="str">
        <f>IF(AND(B226="70H", AND(E226='club records'!$J$6, F226&lt;='club records'!$K$6)), "CR", " ")</f>
        <v xml:space="preserve"> </v>
      </c>
      <c r="AK226" s="22" t="str">
        <f>IF(AND(B226="75H", AND(E226='club records'!$J$7, F226&lt;='club records'!$K$7)), "CR", " ")</f>
        <v xml:space="preserve"> </v>
      </c>
      <c r="AL226" s="22" t="str">
        <f>IF(AND(B226="80H", AND(E226='club records'!$J$8, F226&lt;='club records'!$K$8)), "CR", " ")</f>
        <v xml:space="preserve"> </v>
      </c>
      <c r="AM226" s="22" t="str">
        <f>IF(AND(B226="100H", OR(AND(E226='club records'!$J$9, F226&lt;='club records'!$K$9), AND(E226='club records'!$J$10, F226&lt;='club records'!$K$10))), "CR", " ")</f>
        <v xml:space="preserve"> </v>
      </c>
      <c r="AN226" s="22" t="str">
        <f>IF(AND(B226="300H", AND(E226='club records'!$J$11, F226&lt;='club records'!$K$11)), "CR", " ")</f>
        <v xml:space="preserve"> </v>
      </c>
      <c r="AO226" s="22" t="str">
        <f>IF(AND(B226="400H", OR(AND(E226='club records'!$J$12, F226&lt;='club records'!$K$12), AND(E226='club records'!$J$13, F226&lt;='club records'!$K$13), AND(E226='club records'!$J$14, F226&lt;='club records'!$K$14))), "CR", " ")</f>
        <v xml:space="preserve"> </v>
      </c>
      <c r="AP226" s="22" t="str">
        <f>IF(AND(B226="1500SC", OR(AND(E226='club records'!$J$15, F226&lt;='club records'!$K$15), AND(E226='club records'!$J$16, F226&lt;='club records'!$K$16))), "CR", " ")</f>
        <v xml:space="preserve"> </v>
      </c>
      <c r="AQ226" s="22" t="str">
        <f>IF(AND(B226="2000SC", OR(AND(E226='club records'!$J$18, F226&lt;='club records'!$K$18), AND(E226='club records'!$J$19, F226&lt;='club records'!$K$19))), "CR", " ")</f>
        <v xml:space="preserve"> </v>
      </c>
      <c r="AR226" s="22" t="str">
        <f>IF(AND(B226="3000SC", AND(E226='club records'!$J$21, F226&lt;='club records'!$K$21)), "CR", " ")</f>
        <v xml:space="preserve"> </v>
      </c>
      <c r="AS226" s="21" t="str">
        <f>IF(AND(B226="4x100", OR(AND(E226='club records'!$N$1, F226&lt;='club records'!$O$1), AND(E226='club records'!$N$2, F226&lt;='club records'!$O$2), AND(E226='club records'!$N$3, F226&lt;='club records'!$O$3), AND(E226='club records'!$N$4, F226&lt;='club records'!$O$4), AND(E226='club records'!$N$5, F226&lt;='club records'!$O$5))), "CR", " ")</f>
        <v xml:space="preserve"> </v>
      </c>
      <c r="AT226" s="21" t="str">
        <f>IF(AND(B226="4x200", OR(AND(E226='club records'!$N$6, F226&lt;='club records'!$O$6), AND(E226='club records'!$N$7, F226&lt;='club records'!$O$7), AND(E226='club records'!$N$8, F226&lt;='club records'!$O$8), AND(E226='club records'!$N$9, F226&lt;='club records'!$O$9), AND(E226='club records'!$N$10, F226&lt;='club records'!$O$10))), "CR", " ")</f>
        <v xml:space="preserve"> </v>
      </c>
      <c r="AU226" s="21" t="str">
        <f>IF(AND(B226="4x300", OR(AND(E226='club records'!$N$11, F226&lt;='club records'!$O$11), AND(E226='club records'!$N$12, F226&lt;='club records'!$O$12))), "CR", " ")</f>
        <v xml:space="preserve"> </v>
      </c>
      <c r="AV226" s="21" t="str">
        <f>IF(AND(B226="4x400", OR(AND(E226='club records'!$N$13, F226&lt;='club records'!$O$13), AND(E226='club records'!$N$14, F226&lt;='club records'!$O$14), AND(E226='club records'!$N$15, F226&lt;='club records'!$O$15))), "CR", " ")</f>
        <v xml:space="preserve"> </v>
      </c>
      <c r="AW226" s="21" t="str">
        <f>IF(AND(B226="3x800", OR(AND(E226='club records'!$N$16, F226&lt;='club records'!$O$16), AND(E226='club records'!$N$17, F226&lt;='club records'!$O$17), AND(E226='club records'!$N$18, F226&lt;='club records'!$O$18), AND(E226='club records'!$N$19, F226&lt;='club records'!$O$19))), "CR", " ")</f>
        <v xml:space="preserve"> </v>
      </c>
      <c r="AX226" s="21" t="str">
        <f>IF(AND(B226="pentathlon", OR(AND(E226='club records'!$N$21, F226&gt;='club records'!$O$21), AND(E226='club records'!$N$22, F226&gt;='club records'!$O$22), AND(E226='club records'!$N$23, F226&gt;='club records'!$O$23), AND(E226='club records'!$N$24, F226&gt;='club records'!$O$24), AND(E226='club records'!$N$25, F226&gt;='club records'!$O$25))), "CR", " ")</f>
        <v xml:space="preserve"> </v>
      </c>
      <c r="AY226" s="21" t="str">
        <f>IF(AND(B226="heptathlon", OR(AND(E226='club records'!$N$26, F226&gt;='club records'!$O$26), AND(E226='club records'!$N$27, F226&gt;='club records'!$O$27), AND(E226='club records'!$N$28, F226&gt;='club records'!$O$28), )), "CR", " ")</f>
        <v xml:space="preserve"> </v>
      </c>
    </row>
    <row r="227" spans="1:51" ht="15">
      <c r="A227" s="13" t="s">
        <v>41</v>
      </c>
      <c r="B227" s="2" t="s">
        <v>37</v>
      </c>
      <c r="C227" s="2" t="s">
        <v>279</v>
      </c>
      <c r="D227" s="2" t="s">
        <v>280</v>
      </c>
      <c r="E227" s="13" t="s">
        <v>41</v>
      </c>
      <c r="F227" s="14">
        <v>4.33</v>
      </c>
      <c r="G227" s="19">
        <v>43674</v>
      </c>
      <c r="H227" s="2" t="s">
        <v>289</v>
      </c>
      <c r="I227" s="2" t="s">
        <v>457</v>
      </c>
      <c r="J227" s="20" t="str">
        <f t="shared" si="12"/>
        <v/>
      </c>
      <c r="K227" s="21" t="str">
        <f>IF(AND(B227=100, OR(AND(E227='club records'!$B$6, F227&lt;='club records'!$C$6), AND(E227='club records'!$B$7, F227&lt;='club records'!$C$7), AND(E227='club records'!$B$8, F227&lt;='club records'!$C$8), AND(E227='club records'!$B$9, F227&lt;='club records'!$C$9), AND(E227='club records'!$B$10, F227&lt;='club records'!$C$10))),"CR"," ")</f>
        <v xml:space="preserve"> </v>
      </c>
      <c r="L227" s="21" t="str">
        <f>IF(AND(B227=200, OR(AND(E227='club records'!$B$11, F227&lt;='club records'!$C$11), AND(E227='club records'!$B$12, F227&lt;='club records'!$C$12), AND(E227='club records'!$B$13, F227&lt;='club records'!$C$13), AND(E227='club records'!$B$14, F227&lt;='club records'!$C$14), AND(E227='club records'!$B$15, F227&lt;='club records'!$C$15))),"CR"," ")</f>
        <v xml:space="preserve"> </v>
      </c>
      <c r="M227" s="21" t="str">
        <f>IF(AND(B227=300, OR(AND(E227='club records'!$B$16, F227&lt;='club records'!$C$16), AND(E227='club records'!$B$17, F227&lt;='club records'!$C$17))),"CR"," ")</f>
        <v xml:space="preserve"> </v>
      </c>
      <c r="N227" s="21" t="str">
        <f>IF(AND(B227=400, OR(AND(E227='club records'!$B$19, F227&lt;='club records'!$C$19), AND(E227='club records'!$B$20, F227&lt;='club records'!$C$20), AND(E227='club records'!$B$21, F227&lt;='club records'!$C$21))),"CR"," ")</f>
        <v xml:space="preserve"> </v>
      </c>
      <c r="O227" s="21" t="str">
        <f>IF(AND(B227=800, OR(AND(E227='club records'!$B$22, F227&lt;='club records'!$C$22), AND(E227='club records'!$B$23, F227&lt;='club records'!$C$23), AND(E227='club records'!$B$24, F227&lt;='club records'!$C$24), AND(E227='club records'!$B$25, F227&lt;='club records'!$C$25), AND(E227='club records'!$B$26, F227&lt;='club records'!$C$26))),"CR"," ")</f>
        <v xml:space="preserve"> </v>
      </c>
      <c r="P227" s="21" t="str">
        <f>IF(AND(B227=1200, AND(E227='club records'!$B$28, F227&lt;='club records'!$C$28)),"CR"," ")</f>
        <v xml:space="preserve"> </v>
      </c>
      <c r="Q227" s="21" t="str">
        <f>IF(AND(B227=1500, OR(AND(E227='club records'!$B$29, F227&lt;='club records'!$C$29), AND(E227='club records'!$B$30, F227&lt;='club records'!$C$30), AND(E227='club records'!$B$31, F227&lt;='club records'!$C$31), AND(E227='club records'!$B$32, F227&lt;='club records'!$C$32), AND(E227='club records'!$B$33, F227&lt;='club records'!$C$33))),"CR"," ")</f>
        <v xml:space="preserve"> </v>
      </c>
      <c r="R227" s="21" t="str">
        <f>IF(AND(B227="1M", AND(E227='club records'!$B$37,F227&lt;='club records'!$C$37)),"CR"," ")</f>
        <v xml:space="preserve"> </v>
      </c>
      <c r="S227" s="21" t="str">
        <f>IF(AND(B227=3000, OR(AND(E227='club records'!$B$39, F227&lt;='club records'!$C$39), AND(E227='club records'!$B$40, F227&lt;='club records'!$C$40), AND(E227='club records'!$B$41, F227&lt;='club records'!$C$41))),"CR"," ")</f>
        <v xml:space="preserve"> </v>
      </c>
      <c r="T227" s="21" t="str">
        <f>IF(AND(B227=5000, OR(AND(E227='club records'!$B$42, F227&lt;='club records'!$C$42), AND(E227='club records'!$B$43, F227&lt;='club records'!$C$43))),"CR"," ")</f>
        <v xml:space="preserve"> </v>
      </c>
      <c r="U227" s="21" t="str">
        <f>IF(AND(B227=10000, OR(AND(E227='club records'!$B$44, F227&lt;='club records'!$C$44), AND(E227='club records'!$B$45, F227&lt;='club records'!$C$45))),"CR"," ")</f>
        <v xml:space="preserve"> </v>
      </c>
      <c r="V227" s="22" t="str">
        <f>IF(AND(B227="high jump", OR(AND(E227='club records'!$F$1, F227&gt;='club records'!$G$1), AND(E227='club records'!$F$2, F227&gt;='club records'!$G$2), AND(E227='club records'!$F$3, F227&gt;='club records'!$G$3),AND(E227='club records'!$F$4, F227&gt;='club records'!$G$4), AND(E227='club records'!$F$5, F227&gt;='club records'!$G$5))), "CR", " ")</f>
        <v xml:space="preserve"> </v>
      </c>
      <c r="W227" s="22" t="str">
        <f>IF(AND(B227="long jump", OR(AND(E227='club records'!$F$6, F227&gt;='club records'!$G$6), AND(E227='club records'!$F$7, F227&gt;='club records'!$G$7), AND(E227='club records'!$F$8, F227&gt;='club records'!$G$8), AND(E227='club records'!$F$9, F227&gt;='club records'!$G$9), AND(E227='club records'!$F$10, F227&gt;='club records'!$G$10))), "CR", " ")</f>
        <v xml:space="preserve"> </v>
      </c>
      <c r="X227" s="22" t="str">
        <f>IF(AND(B227="triple jump", OR(AND(E227='club records'!$F$11, F227&gt;='club records'!$G$11), AND(E227='club records'!$F$12, F227&gt;='club records'!$G$12), AND(E227='club records'!$F$13, F227&gt;='club records'!$G$13), AND(E227='club records'!$F$14, F227&gt;='club records'!$G$14), AND(E227='club records'!$F$15, F227&gt;='club records'!$G$15))), "CR", " ")</f>
        <v xml:space="preserve"> </v>
      </c>
      <c r="Y227" s="22" t="str">
        <f>IF(AND(B227="pole vault", OR(AND(E227='club records'!$F$16, F227&gt;='club records'!$G$16), AND(E227='club records'!$F$17, F227&gt;='club records'!$G$17), AND(E227='club records'!$F$18, F227&gt;='club records'!$G$18), AND(E227='club records'!$F$19, F227&gt;='club records'!$G$19), AND(E227='club records'!$F$20, F227&gt;='club records'!$G$20))), "CR", " ")</f>
        <v xml:space="preserve"> </v>
      </c>
      <c r="Z227" s="22" t="str">
        <f>IF(AND(B227="discus 0.75", AND(E227='club records'!$F$21, F227&gt;='club records'!$G$21)), "CR", " ")</f>
        <v xml:space="preserve"> </v>
      </c>
      <c r="AA227" s="22" t="str">
        <f>IF(AND(B227="discus 1", OR(AND(E227='club records'!$F$22, F227&gt;='club records'!$G$22), AND(E227='club records'!$F$23, F227&gt;='club records'!$G$23), AND(E227='club records'!$F$24, F227&gt;='club records'!$G$24), AND(E227='club records'!$F$25, F227&gt;='club records'!$G$25))), "CR", " ")</f>
        <v xml:space="preserve"> </v>
      </c>
      <c r="AB227" s="22" t="str">
        <f>IF(AND(B227="hammer 3", OR(AND(E227='club records'!$F$26, F227&gt;='club records'!$G$26), AND(E227='club records'!$F$27, F227&gt;='club records'!$G$27), AND(E227='club records'!$F$28, F227&gt;='club records'!$G$28))), "CR", " ")</f>
        <v xml:space="preserve"> </v>
      </c>
      <c r="AC227" s="22" t="str">
        <f>IF(AND(B227="hammer 4", OR(AND(E227='club records'!$F$29, F227&gt;='club records'!$G$29), AND(E227='club records'!$F$30, F227&gt;='club records'!$G$30))), "CR", " ")</f>
        <v xml:space="preserve"> </v>
      </c>
      <c r="AD227" s="22" t="str">
        <f>IF(AND(B227="javelin 400", AND(E227='club records'!$F$31, F227&gt;='club records'!$G$31)), "CR", " ")</f>
        <v xml:space="preserve"> </v>
      </c>
      <c r="AE227" s="22" t="str">
        <f>IF(AND(B227="javelin 500", OR(AND(E227='club records'!$F$32, F227&gt;='club records'!$G$32), AND(E227='club records'!$F$33, F227&gt;='club records'!$G$33))), "CR", " ")</f>
        <v xml:space="preserve"> </v>
      </c>
      <c r="AF227" s="22" t="str">
        <f>IF(AND(B227="javelin 600", OR(AND(E227='club records'!$F$34, F227&gt;='club records'!$G$34), AND(E227='club records'!$F$35, F227&gt;='club records'!$G$35))), "CR", " ")</f>
        <v xml:space="preserve"> </v>
      </c>
      <c r="AG227" s="22" t="str">
        <f>IF(AND(B227="shot 2.72", AND(E227='club records'!$F$36, F227&gt;='club records'!$G$36)), "CR", " ")</f>
        <v xml:space="preserve"> </v>
      </c>
      <c r="AH227" s="22" t="str">
        <f>IF(AND(B227="shot 3", OR(AND(E227='club records'!$F$37, F227&gt;='club records'!$G$37), AND(E227='club records'!$F$38, F227&gt;='club records'!$G$38))), "CR", " ")</f>
        <v xml:space="preserve"> </v>
      </c>
      <c r="AI227" s="22" t="str">
        <f>IF(AND(B227="shot 4", OR(AND(E227='club records'!$F$39, F227&gt;='club records'!$G$39), AND(E227='club records'!$F$40, F227&gt;='club records'!$G$40))), "CR", " ")</f>
        <v xml:space="preserve"> </v>
      </c>
      <c r="AJ227" s="22" t="str">
        <f>IF(AND(B227="70H", AND(E227='club records'!$J$6, F227&lt;='club records'!$K$6)), "CR", " ")</f>
        <v xml:space="preserve"> </v>
      </c>
      <c r="AK227" s="22" t="str">
        <f>IF(AND(B227="75H", AND(E227='club records'!$J$7, F227&lt;='club records'!$K$7)), "CR", " ")</f>
        <v xml:space="preserve"> </v>
      </c>
      <c r="AL227" s="22" t="str">
        <f>IF(AND(B227="80H", AND(E227='club records'!$J$8, F227&lt;='club records'!$K$8)), "CR", " ")</f>
        <v xml:space="preserve"> </v>
      </c>
      <c r="AM227" s="22" t="str">
        <f>IF(AND(B227="100H", OR(AND(E227='club records'!$J$9, F227&lt;='club records'!$K$9), AND(E227='club records'!$J$10, F227&lt;='club records'!$K$10))), "CR", " ")</f>
        <v xml:space="preserve"> </v>
      </c>
      <c r="AN227" s="22" t="str">
        <f>IF(AND(B227="300H", AND(E227='club records'!$J$11, F227&lt;='club records'!$K$11)), "CR", " ")</f>
        <v xml:space="preserve"> </v>
      </c>
      <c r="AO227" s="22" t="str">
        <f>IF(AND(B227="400H", OR(AND(E227='club records'!$J$12, F227&lt;='club records'!$K$12), AND(E227='club records'!$J$13, F227&lt;='club records'!$K$13), AND(E227='club records'!$J$14, F227&lt;='club records'!$K$14))), "CR", " ")</f>
        <v xml:space="preserve"> </v>
      </c>
      <c r="AP227" s="22" t="str">
        <f>IF(AND(B227="1500SC", OR(AND(E227='club records'!$J$15, F227&lt;='club records'!$K$15), AND(E227='club records'!$J$16, F227&lt;='club records'!$K$16))), "CR", " ")</f>
        <v xml:space="preserve"> </v>
      </c>
      <c r="AQ227" s="22" t="str">
        <f>IF(AND(B227="2000SC", OR(AND(E227='club records'!$J$18, F227&lt;='club records'!$K$18), AND(E227='club records'!$J$19, F227&lt;='club records'!$K$19))), "CR", " ")</f>
        <v xml:space="preserve"> </v>
      </c>
      <c r="AR227" s="22" t="str">
        <f>IF(AND(B227="3000SC", AND(E227='club records'!$J$21, F227&lt;='club records'!$K$21)), "CR", " ")</f>
        <v xml:space="preserve"> </v>
      </c>
      <c r="AS227" s="21" t="str">
        <f>IF(AND(B227="4x100", OR(AND(E227='club records'!$N$1, F227&lt;='club records'!$O$1), AND(E227='club records'!$N$2, F227&lt;='club records'!$O$2), AND(E227='club records'!$N$3, F227&lt;='club records'!$O$3), AND(E227='club records'!$N$4, F227&lt;='club records'!$O$4), AND(E227='club records'!$N$5, F227&lt;='club records'!$O$5))), "CR", " ")</f>
        <v xml:space="preserve"> </v>
      </c>
      <c r="AT227" s="21" t="str">
        <f>IF(AND(B227="4x200", OR(AND(E227='club records'!$N$6, F227&lt;='club records'!$O$6), AND(E227='club records'!$N$7, F227&lt;='club records'!$O$7), AND(E227='club records'!$N$8, F227&lt;='club records'!$O$8), AND(E227='club records'!$N$9, F227&lt;='club records'!$O$9), AND(E227='club records'!$N$10, F227&lt;='club records'!$O$10))), "CR", " ")</f>
        <v xml:space="preserve"> </v>
      </c>
      <c r="AU227" s="21" t="str">
        <f>IF(AND(B227="4x300", OR(AND(E227='club records'!$N$11, F227&lt;='club records'!$O$11), AND(E227='club records'!$N$12, F227&lt;='club records'!$O$12))), "CR", " ")</f>
        <v xml:space="preserve"> </v>
      </c>
      <c r="AV227" s="21" t="str">
        <f>IF(AND(B227="4x400", OR(AND(E227='club records'!$N$13, F227&lt;='club records'!$O$13), AND(E227='club records'!$N$14, F227&lt;='club records'!$O$14), AND(E227='club records'!$N$15, F227&lt;='club records'!$O$15))), "CR", " ")</f>
        <v xml:space="preserve"> </v>
      </c>
      <c r="AW227" s="21" t="str">
        <f>IF(AND(B227="3x800", OR(AND(E227='club records'!$N$16, F227&lt;='club records'!$O$16), AND(E227='club records'!$N$17, F227&lt;='club records'!$O$17), AND(E227='club records'!$N$18, F227&lt;='club records'!$O$18), AND(E227='club records'!$N$19, F227&lt;='club records'!$O$19))), "CR", " ")</f>
        <v xml:space="preserve"> </v>
      </c>
      <c r="AX227" s="21" t="str">
        <f>IF(AND(B227="pentathlon", OR(AND(E227='club records'!$N$21, F227&gt;='club records'!$O$21), AND(E227='club records'!$N$22, F227&gt;='club records'!$O$22), AND(E227='club records'!$N$23, F227&gt;='club records'!$O$23), AND(E227='club records'!$N$24, F227&gt;='club records'!$O$24), AND(E227='club records'!$N$25, F227&gt;='club records'!$O$25))), "CR", " ")</f>
        <v xml:space="preserve"> </v>
      </c>
      <c r="AY227" s="21" t="str">
        <f>IF(AND(B227="heptathlon", OR(AND(E227='club records'!$N$26, F227&gt;='club records'!$O$26), AND(E227='club records'!$N$27, F227&gt;='club records'!$O$27), AND(E227='club records'!$N$28, F227&gt;='club records'!$O$28), )), "CR", " ")</f>
        <v xml:space="preserve"> </v>
      </c>
    </row>
    <row r="228" spans="1:51" ht="15">
      <c r="A228" s="13" t="s">
        <v>41</v>
      </c>
      <c r="B228" s="2" t="s">
        <v>37</v>
      </c>
      <c r="C228" s="2" t="s">
        <v>116</v>
      </c>
      <c r="D228" s="2" t="s">
        <v>117</v>
      </c>
      <c r="E228" s="13" t="s">
        <v>41</v>
      </c>
      <c r="F228" s="14">
        <v>4.4000000000000004</v>
      </c>
      <c r="G228" s="23">
        <v>43569</v>
      </c>
      <c r="H228" s="2" t="s">
        <v>291</v>
      </c>
      <c r="I228" s="2" t="s">
        <v>292</v>
      </c>
      <c r="J228" s="20" t="str">
        <f t="shared" si="12"/>
        <v/>
      </c>
      <c r="K228" s="21" t="str">
        <f>IF(AND(B228=100, OR(AND(E228='club records'!$B$6, F228&lt;='club records'!$C$6), AND(E228='club records'!$B$7, F228&lt;='club records'!$C$7), AND(E228='club records'!$B$8, F228&lt;='club records'!$C$8), AND(E228='club records'!$B$9, F228&lt;='club records'!$C$9), AND(E228='club records'!$B$10, F228&lt;='club records'!$C$10))),"CR"," ")</f>
        <v xml:space="preserve"> </v>
      </c>
      <c r="L228" s="21" t="str">
        <f>IF(AND(B228=200, OR(AND(E228='club records'!$B$11, F228&lt;='club records'!$C$11), AND(E228='club records'!$B$12, F228&lt;='club records'!$C$12), AND(E228='club records'!$B$13, F228&lt;='club records'!$C$13), AND(E228='club records'!$B$14, F228&lt;='club records'!$C$14), AND(E228='club records'!$B$15, F228&lt;='club records'!$C$15))),"CR"," ")</f>
        <v xml:space="preserve"> </v>
      </c>
      <c r="M228" s="21" t="str">
        <f>IF(AND(B228=300, OR(AND(E228='club records'!$B$16, F228&lt;='club records'!$C$16), AND(E228='club records'!$B$17, F228&lt;='club records'!$C$17))),"CR"," ")</f>
        <v xml:space="preserve"> </v>
      </c>
      <c r="N228" s="21" t="str">
        <f>IF(AND(B228=400, OR(AND(E228='club records'!$B$19, F228&lt;='club records'!$C$19), AND(E228='club records'!$B$20, F228&lt;='club records'!$C$20), AND(E228='club records'!$B$21, F228&lt;='club records'!$C$21))),"CR"," ")</f>
        <v xml:space="preserve"> </v>
      </c>
      <c r="O228" s="21" t="str">
        <f>IF(AND(B228=800, OR(AND(E228='club records'!$B$22, F228&lt;='club records'!$C$22), AND(E228='club records'!$B$23, F228&lt;='club records'!$C$23), AND(E228='club records'!$B$24, F228&lt;='club records'!$C$24), AND(E228='club records'!$B$25, F228&lt;='club records'!$C$25), AND(E228='club records'!$B$26, F228&lt;='club records'!$C$26))),"CR"," ")</f>
        <v xml:space="preserve"> </v>
      </c>
      <c r="P228" s="21" t="str">
        <f>IF(AND(B228=1200, AND(E228='club records'!$B$28, F228&lt;='club records'!$C$28)),"CR"," ")</f>
        <v xml:space="preserve"> </v>
      </c>
      <c r="Q228" s="21" t="str">
        <f>IF(AND(B228=1500, OR(AND(E228='club records'!$B$29, F228&lt;='club records'!$C$29), AND(E228='club records'!$B$30, F228&lt;='club records'!$C$30), AND(E228='club records'!$B$31, F228&lt;='club records'!$C$31), AND(E228='club records'!$B$32, F228&lt;='club records'!$C$32), AND(E228='club records'!$B$33, F228&lt;='club records'!$C$33))),"CR"," ")</f>
        <v xml:space="preserve"> </v>
      </c>
      <c r="R228" s="21" t="str">
        <f>IF(AND(B228="1M", AND(E228='club records'!$B$37,F228&lt;='club records'!$C$37)),"CR"," ")</f>
        <v xml:space="preserve"> </v>
      </c>
      <c r="S228" s="21" t="str">
        <f>IF(AND(B228=3000, OR(AND(E228='club records'!$B$39, F228&lt;='club records'!$C$39), AND(E228='club records'!$B$40, F228&lt;='club records'!$C$40), AND(E228='club records'!$B$41, F228&lt;='club records'!$C$41))),"CR"," ")</f>
        <v xml:space="preserve"> </v>
      </c>
      <c r="T228" s="21" t="str">
        <f>IF(AND(B228=5000, OR(AND(E228='club records'!$B$42, F228&lt;='club records'!$C$42), AND(E228='club records'!$B$43, F228&lt;='club records'!$C$43))),"CR"," ")</f>
        <v xml:space="preserve"> </v>
      </c>
      <c r="U228" s="21" t="str">
        <f>IF(AND(B228=10000, OR(AND(E228='club records'!$B$44, F228&lt;='club records'!$C$44), AND(E228='club records'!$B$45, F228&lt;='club records'!$C$45))),"CR"," ")</f>
        <v xml:space="preserve"> </v>
      </c>
      <c r="V228" s="22" t="str">
        <f>IF(AND(B228="high jump", OR(AND(E228='club records'!$F$1, F228&gt;='club records'!$G$1), AND(E228='club records'!$F$2, F228&gt;='club records'!$G$2), AND(E228='club records'!$F$3, F228&gt;='club records'!$G$3),AND(E228='club records'!$F$4, F228&gt;='club records'!$G$4), AND(E228='club records'!$F$5, F228&gt;='club records'!$G$5))), "CR", " ")</f>
        <v xml:space="preserve"> </v>
      </c>
      <c r="W228" s="22" t="str">
        <f>IF(AND(B228="long jump", OR(AND(E228='club records'!$F$6, F228&gt;='club records'!$G$6), AND(E228='club records'!$F$7, F228&gt;='club records'!$G$7), AND(E228='club records'!$F$8, F228&gt;='club records'!$G$8), AND(E228='club records'!$F$9, F228&gt;='club records'!$G$9), AND(E228='club records'!$F$10, F228&gt;='club records'!$G$10))), "CR", " ")</f>
        <v xml:space="preserve"> </v>
      </c>
      <c r="X228" s="22" t="str">
        <f>IF(AND(B228="triple jump", OR(AND(E228='club records'!$F$11, F228&gt;='club records'!$G$11), AND(E228='club records'!$F$12, F228&gt;='club records'!$G$12), AND(E228='club records'!$F$13, F228&gt;='club records'!$G$13), AND(E228='club records'!$F$14, F228&gt;='club records'!$G$14), AND(E228='club records'!$F$15, F228&gt;='club records'!$G$15))), "CR", " ")</f>
        <v xml:space="preserve"> </v>
      </c>
      <c r="Y228" s="22" t="str">
        <f>IF(AND(B228="pole vault", OR(AND(E228='club records'!$F$16, F228&gt;='club records'!$G$16), AND(E228='club records'!$F$17, F228&gt;='club records'!$G$17), AND(E228='club records'!$F$18, F228&gt;='club records'!$G$18), AND(E228='club records'!$F$19, F228&gt;='club records'!$G$19), AND(E228='club records'!$F$20, F228&gt;='club records'!$G$20))), "CR", " ")</f>
        <v xml:space="preserve"> </v>
      </c>
      <c r="Z228" s="22" t="str">
        <f>IF(AND(B228="discus 0.75", AND(E228='club records'!$F$21, F228&gt;='club records'!$G$21)), "CR", " ")</f>
        <v xml:space="preserve"> </v>
      </c>
      <c r="AA228" s="22" t="str">
        <f>IF(AND(B228="discus 1", OR(AND(E228='club records'!$F$22, F228&gt;='club records'!$G$22), AND(E228='club records'!$F$23, F228&gt;='club records'!$G$23), AND(E228='club records'!$F$24, F228&gt;='club records'!$G$24), AND(E228='club records'!$F$25, F228&gt;='club records'!$G$25))), "CR", " ")</f>
        <v xml:space="preserve"> </v>
      </c>
      <c r="AB228" s="22" t="str">
        <f>IF(AND(B228="hammer 3", OR(AND(E228='club records'!$F$26, F228&gt;='club records'!$G$26), AND(E228='club records'!$F$27, F228&gt;='club records'!$G$27), AND(E228='club records'!$F$28, F228&gt;='club records'!$G$28))), "CR", " ")</f>
        <v xml:space="preserve"> </v>
      </c>
      <c r="AC228" s="22" t="str">
        <f>IF(AND(B228="hammer 4", OR(AND(E228='club records'!$F$29, F228&gt;='club records'!$G$29), AND(E228='club records'!$F$30, F228&gt;='club records'!$G$30))), "CR", " ")</f>
        <v xml:space="preserve"> </v>
      </c>
      <c r="AD228" s="22" t="str">
        <f>IF(AND(B228="javelin 400", AND(E228='club records'!$F$31, F228&gt;='club records'!$G$31)), "CR", " ")</f>
        <v xml:space="preserve"> </v>
      </c>
      <c r="AE228" s="22" t="str">
        <f>IF(AND(B228="javelin 500", OR(AND(E228='club records'!$F$32, F228&gt;='club records'!$G$32), AND(E228='club records'!$F$33, F228&gt;='club records'!$G$33))), "CR", " ")</f>
        <v xml:space="preserve"> </v>
      </c>
      <c r="AF228" s="22" t="str">
        <f>IF(AND(B228="javelin 600", OR(AND(E228='club records'!$F$34, F228&gt;='club records'!$G$34), AND(E228='club records'!$F$35, F228&gt;='club records'!$G$35))), "CR", " ")</f>
        <v xml:space="preserve"> </v>
      </c>
      <c r="AG228" s="22" t="str">
        <f>IF(AND(B228="shot 2.72", AND(E228='club records'!$F$36, F228&gt;='club records'!$G$36)), "CR", " ")</f>
        <v xml:space="preserve"> </v>
      </c>
      <c r="AH228" s="22" t="str">
        <f>IF(AND(B228="shot 3", OR(AND(E228='club records'!$F$37, F228&gt;='club records'!$G$37), AND(E228='club records'!$F$38, F228&gt;='club records'!$G$38))), "CR", " ")</f>
        <v xml:space="preserve"> </v>
      </c>
      <c r="AI228" s="22" t="str">
        <f>IF(AND(B228="shot 4", OR(AND(E228='club records'!$F$39, F228&gt;='club records'!$G$39), AND(E228='club records'!$F$40, F228&gt;='club records'!$G$40))), "CR", " ")</f>
        <v xml:space="preserve"> </v>
      </c>
      <c r="AJ228" s="22" t="str">
        <f>IF(AND(B228="70H", AND(E228='club records'!$J$6, F228&lt;='club records'!$K$6)), "CR", " ")</f>
        <v xml:space="preserve"> </v>
      </c>
      <c r="AK228" s="22" t="str">
        <f>IF(AND(B228="75H", AND(E228='club records'!$J$7, F228&lt;='club records'!$K$7)), "CR", " ")</f>
        <v xml:space="preserve"> </v>
      </c>
      <c r="AL228" s="22" t="str">
        <f>IF(AND(B228="80H", AND(E228='club records'!$J$8, F228&lt;='club records'!$K$8)), "CR", " ")</f>
        <v xml:space="preserve"> </v>
      </c>
      <c r="AM228" s="22" t="str">
        <f>IF(AND(B228="100H", OR(AND(E228='club records'!$J$9, F228&lt;='club records'!$K$9), AND(E228='club records'!$J$10, F228&lt;='club records'!$K$10))), "CR", " ")</f>
        <v xml:space="preserve"> </v>
      </c>
      <c r="AN228" s="22" t="str">
        <f>IF(AND(B228="300H", AND(E228='club records'!$J$11, F228&lt;='club records'!$K$11)), "CR", " ")</f>
        <v xml:space="preserve"> </v>
      </c>
      <c r="AO228" s="22" t="str">
        <f>IF(AND(B228="400H", OR(AND(E228='club records'!$J$12, F228&lt;='club records'!$K$12), AND(E228='club records'!$J$13, F228&lt;='club records'!$K$13), AND(E228='club records'!$J$14, F228&lt;='club records'!$K$14))), "CR", " ")</f>
        <v xml:space="preserve"> </v>
      </c>
      <c r="AP228" s="22" t="str">
        <f>IF(AND(B228="1500SC", OR(AND(E228='club records'!$J$15, F228&lt;='club records'!$K$15), AND(E228='club records'!$J$16, F228&lt;='club records'!$K$16))), "CR", " ")</f>
        <v xml:space="preserve"> </v>
      </c>
      <c r="AQ228" s="22" t="str">
        <f>IF(AND(B228="2000SC", OR(AND(E228='club records'!$J$18, F228&lt;='club records'!$K$18), AND(E228='club records'!$J$19, F228&lt;='club records'!$K$19))), "CR", " ")</f>
        <v xml:space="preserve"> </v>
      </c>
      <c r="AR228" s="22" t="str">
        <f>IF(AND(B228="3000SC", AND(E228='club records'!$J$21, F228&lt;='club records'!$K$21)), "CR", " ")</f>
        <v xml:space="preserve"> </v>
      </c>
      <c r="AS228" s="21" t="str">
        <f>IF(AND(B228="4x100", OR(AND(E228='club records'!$N$1, F228&lt;='club records'!$O$1), AND(E228='club records'!$N$2, F228&lt;='club records'!$O$2), AND(E228='club records'!$N$3, F228&lt;='club records'!$O$3), AND(E228='club records'!$N$4, F228&lt;='club records'!$O$4), AND(E228='club records'!$N$5, F228&lt;='club records'!$O$5))), "CR", " ")</f>
        <v xml:space="preserve"> </v>
      </c>
      <c r="AT228" s="21" t="str">
        <f>IF(AND(B228="4x200", OR(AND(E228='club records'!$N$6, F228&lt;='club records'!$O$6), AND(E228='club records'!$N$7, F228&lt;='club records'!$O$7), AND(E228='club records'!$N$8, F228&lt;='club records'!$O$8), AND(E228='club records'!$N$9, F228&lt;='club records'!$O$9), AND(E228='club records'!$N$10, F228&lt;='club records'!$O$10))), "CR", " ")</f>
        <v xml:space="preserve"> </v>
      </c>
      <c r="AU228" s="21" t="str">
        <f>IF(AND(B228="4x300", OR(AND(E228='club records'!$N$11, F228&lt;='club records'!$O$11), AND(E228='club records'!$N$12, F228&lt;='club records'!$O$12))), "CR", " ")</f>
        <v xml:space="preserve"> </v>
      </c>
      <c r="AV228" s="21" t="str">
        <f>IF(AND(B228="4x400", OR(AND(E228='club records'!$N$13, F228&lt;='club records'!$O$13), AND(E228='club records'!$N$14, F228&lt;='club records'!$O$14), AND(E228='club records'!$N$15, F228&lt;='club records'!$O$15))), "CR", " ")</f>
        <v xml:space="preserve"> </v>
      </c>
      <c r="AW228" s="21" t="str">
        <f>IF(AND(B228="3x800", OR(AND(E228='club records'!$N$16, F228&lt;='club records'!$O$16), AND(E228='club records'!$N$17, F228&lt;='club records'!$O$17), AND(E228='club records'!$N$18, F228&lt;='club records'!$O$18), AND(E228='club records'!$N$19, F228&lt;='club records'!$O$19))), "CR", " ")</f>
        <v xml:space="preserve"> </v>
      </c>
      <c r="AX228" s="21" t="str">
        <f>IF(AND(B228="pentathlon", OR(AND(E228='club records'!$N$21, F228&gt;='club records'!$O$21), AND(E228='club records'!$N$22, F228&gt;='club records'!$O$22), AND(E228='club records'!$N$23, F228&gt;='club records'!$O$23), AND(E228='club records'!$N$24, F228&gt;='club records'!$O$24), AND(E228='club records'!$N$25, F228&gt;='club records'!$O$25))), "CR", " ")</f>
        <v xml:space="preserve"> </v>
      </c>
      <c r="AY228" s="21" t="str">
        <f>IF(AND(B228="heptathlon", OR(AND(E228='club records'!$N$26, F228&gt;='club records'!$O$26), AND(E228='club records'!$N$27, F228&gt;='club records'!$O$27), AND(E228='club records'!$N$28, F228&gt;='club records'!$O$28), )), "CR", " ")</f>
        <v xml:space="preserve"> </v>
      </c>
    </row>
    <row r="229" spans="1:51" ht="15">
      <c r="A229" s="13" t="s">
        <v>41</v>
      </c>
      <c r="B229" s="2" t="s">
        <v>37</v>
      </c>
      <c r="C229" s="2" t="s">
        <v>51</v>
      </c>
      <c r="D229" s="2" t="s">
        <v>52</v>
      </c>
      <c r="E229" s="13" t="s">
        <v>41</v>
      </c>
      <c r="F229" s="14">
        <v>4.45</v>
      </c>
      <c r="G229" s="19">
        <v>43635</v>
      </c>
      <c r="H229" s="2" t="s">
        <v>289</v>
      </c>
      <c r="I229" s="2" t="s">
        <v>290</v>
      </c>
      <c r="J229" s="20" t="str">
        <f t="shared" si="12"/>
        <v/>
      </c>
      <c r="K229" s="21" t="str">
        <f>IF(AND(B229=100, OR(AND(E229='club records'!$B$6, F229&lt;='club records'!$C$6), AND(E229='club records'!$B$7, F229&lt;='club records'!$C$7), AND(E229='club records'!$B$8, F229&lt;='club records'!$C$8), AND(E229='club records'!$B$9, F229&lt;='club records'!$C$9), AND(E229='club records'!$B$10, F229&lt;='club records'!$C$10))),"CR"," ")</f>
        <v xml:space="preserve"> </v>
      </c>
      <c r="L229" s="21" t="str">
        <f>IF(AND(B229=200, OR(AND(E229='club records'!$B$11, F229&lt;='club records'!$C$11), AND(E229='club records'!$B$12, F229&lt;='club records'!$C$12), AND(E229='club records'!$B$13, F229&lt;='club records'!$C$13), AND(E229='club records'!$B$14, F229&lt;='club records'!$C$14), AND(E229='club records'!$B$15, F229&lt;='club records'!$C$15))),"CR"," ")</f>
        <v xml:space="preserve"> </v>
      </c>
      <c r="M229" s="21" t="str">
        <f>IF(AND(B229=300, OR(AND(E229='club records'!$B$16, F229&lt;='club records'!$C$16), AND(E229='club records'!$B$17, F229&lt;='club records'!$C$17))),"CR"," ")</f>
        <v xml:space="preserve"> </v>
      </c>
      <c r="N229" s="21" t="str">
        <f>IF(AND(B229=400, OR(AND(E229='club records'!$B$19, F229&lt;='club records'!$C$19), AND(E229='club records'!$B$20, F229&lt;='club records'!$C$20), AND(E229='club records'!$B$21, F229&lt;='club records'!$C$21))),"CR"," ")</f>
        <v xml:space="preserve"> </v>
      </c>
      <c r="O229" s="21" t="str">
        <f>IF(AND(B229=800, OR(AND(E229='club records'!$B$22, F229&lt;='club records'!$C$22), AND(E229='club records'!$B$23, F229&lt;='club records'!$C$23), AND(E229='club records'!$B$24, F229&lt;='club records'!$C$24), AND(E229='club records'!$B$25, F229&lt;='club records'!$C$25), AND(E229='club records'!$B$26, F229&lt;='club records'!$C$26))),"CR"," ")</f>
        <v xml:space="preserve"> </v>
      </c>
      <c r="P229" s="21" t="str">
        <f>IF(AND(B229=1200, AND(E229='club records'!$B$28, F229&lt;='club records'!$C$28)),"CR"," ")</f>
        <v xml:space="preserve"> </v>
      </c>
      <c r="Q229" s="21" t="str">
        <f>IF(AND(B229=1500, OR(AND(E229='club records'!$B$29, F229&lt;='club records'!$C$29), AND(E229='club records'!$B$30, F229&lt;='club records'!$C$30), AND(E229='club records'!$B$31, F229&lt;='club records'!$C$31), AND(E229='club records'!$B$32, F229&lt;='club records'!$C$32), AND(E229='club records'!$B$33, F229&lt;='club records'!$C$33))),"CR"," ")</f>
        <v xml:space="preserve"> </v>
      </c>
      <c r="R229" s="21" t="str">
        <f>IF(AND(B229="1M", AND(E229='club records'!$B$37,F229&lt;='club records'!$C$37)),"CR"," ")</f>
        <v xml:space="preserve"> </v>
      </c>
      <c r="S229" s="21" t="str">
        <f>IF(AND(B229=3000, OR(AND(E229='club records'!$B$39, F229&lt;='club records'!$C$39), AND(E229='club records'!$B$40, F229&lt;='club records'!$C$40), AND(E229='club records'!$B$41, F229&lt;='club records'!$C$41))),"CR"," ")</f>
        <v xml:space="preserve"> </v>
      </c>
      <c r="T229" s="21" t="str">
        <f>IF(AND(B229=5000, OR(AND(E229='club records'!$B$42, F229&lt;='club records'!$C$42), AND(E229='club records'!$B$43, F229&lt;='club records'!$C$43))),"CR"," ")</f>
        <v xml:space="preserve"> </v>
      </c>
      <c r="U229" s="21" t="str">
        <f>IF(AND(B229=10000, OR(AND(E229='club records'!$B$44, F229&lt;='club records'!$C$44), AND(E229='club records'!$B$45, F229&lt;='club records'!$C$45))),"CR"," ")</f>
        <v xml:space="preserve"> </v>
      </c>
      <c r="V229" s="22" t="str">
        <f>IF(AND(B229="high jump", OR(AND(E229='club records'!$F$1, F229&gt;='club records'!$G$1), AND(E229='club records'!$F$2, F229&gt;='club records'!$G$2), AND(E229='club records'!$F$3, F229&gt;='club records'!$G$3),AND(E229='club records'!$F$4, F229&gt;='club records'!$G$4), AND(E229='club records'!$F$5, F229&gt;='club records'!$G$5))), "CR", " ")</f>
        <v xml:space="preserve"> </v>
      </c>
      <c r="W229" s="22" t="str">
        <f>IF(AND(B229="long jump", OR(AND(E229='club records'!$F$6, F229&gt;='club records'!$G$6), AND(E229='club records'!$F$7, F229&gt;='club records'!$G$7), AND(E229='club records'!$F$8, F229&gt;='club records'!$G$8), AND(E229='club records'!$F$9, F229&gt;='club records'!$G$9), AND(E229='club records'!$F$10, F229&gt;='club records'!$G$10))), "CR", " ")</f>
        <v xml:space="preserve"> </v>
      </c>
      <c r="X229" s="22" t="str">
        <f>IF(AND(B229="triple jump", OR(AND(E229='club records'!$F$11, F229&gt;='club records'!$G$11), AND(E229='club records'!$F$12, F229&gt;='club records'!$G$12), AND(E229='club records'!$F$13, F229&gt;='club records'!$G$13), AND(E229='club records'!$F$14, F229&gt;='club records'!$G$14), AND(E229='club records'!$F$15, F229&gt;='club records'!$G$15))), "CR", " ")</f>
        <v xml:space="preserve"> </v>
      </c>
      <c r="Y229" s="22" t="str">
        <f>IF(AND(B229="pole vault", OR(AND(E229='club records'!$F$16, F229&gt;='club records'!$G$16), AND(E229='club records'!$F$17, F229&gt;='club records'!$G$17), AND(E229='club records'!$F$18, F229&gt;='club records'!$G$18), AND(E229='club records'!$F$19, F229&gt;='club records'!$G$19), AND(E229='club records'!$F$20, F229&gt;='club records'!$G$20))), "CR", " ")</f>
        <v xml:space="preserve"> </v>
      </c>
      <c r="Z229" s="22" t="str">
        <f>IF(AND(B229="discus 0.75", AND(E229='club records'!$F$21, F229&gt;='club records'!$G$21)), "CR", " ")</f>
        <v xml:space="preserve"> </v>
      </c>
      <c r="AA229" s="22" t="str">
        <f>IF(AND(B229="discus 1", OR(AND(E229='club records'!$F$22, F229&gt;='club records'!$G$22), AND(E229='club records'!$F$23, F229&gt;='club records'!$G$23), AND(E229='club records'!$F$24, F229&gt;='club records'!$G$24), AND(E229='club records'!$F$25, F229&gt;='club records'!$G$25))), "CR", " ")</f>
        <v xml:space="preserve"> </v>
      </c>
      <c r="AB229" s="22" t="str">
        <f>IF(AND(B229="hammer 3", OR(AND(E229='club records'!$F$26, F229&gt;='club records'!$G$26), AND(E229='club records'!$F$27, F229&gt;='club records'!$G$27), AND(E229='club records'!$F$28, F229&gt;='club records'!$G$28))), "CR", " ")</f>
        <v xml:space="preserve"> </v>
      </c>
      <c r="AC229" s="22" t="str">
        <f>IF(AND(B229="hammer 4", OR(AND(E229='club records'!$F$29, F229&gt;='club records'!$G$29), AND(E229='club records'!$F$30, F229&gt;='club records'!$G$30))), "CR", " ")</f>
        <v xml:space="preserve"> </v>
      </c>
      <c r="AD229" s="22" t="str">
        <f>IF(AND(B229="javelin 400", AND(E229='club records'!$F$31, F229&gt;='club records'!$G$31)), "CR", " ")</f>
        <v xml:space="preserve"> </v>
      </c>
      <c r="AE229" s="22" t="str">
        <f>IF(AND(B229="javelin 500", OR(AND(E229='club records'!$F$32, F229&gt;='club records'!$G$32), AND(E229='club records'!$F$33, F229&gt;='club records'!$G$33))), "CR", " ")</f>
        <v xml:space="preserve"> </v>
      </c>
      <c r="AF229" s="22" t="str">
        <f>IF(AND(B229="javelin 600", OR(AND(E229='club records'!$F$34, F229&gt;='club records'!$G$34), AND(E229='club records'!$F$35, F229&gt;='club records'!$G$35))), "CR", " ")</f>
        <v xml:space="preserve"> </v>
      </c>
      <c r="AG229" s="22" t="str">
        <f>IF(AND(B229="shot 2.72", AND(E229='club records'!$F$36, F229&gt;='club records'!$G$36)), "CR", " ")</f>
        <v xml:space="preserve"> </v>
      </c>
      <c r="AH229" s="22" t="str">
        <f>IF(AND(B229="shot 3", OR(AND(E229='club records'!$F$37, F229&gt;='club records'!$G$37), AND(E229='club records'!$F$38, F229&gt;='club records'!$G$38))), "CR", " ")</f>
        <v xml:space="preserve"> </v>
      </c>
      <c r="AI229" s="22" t="str">
        <f>IF(AND(B229="shot 4", OR(AND(E229='club records'!$F$39, F229&gt;='club records'!$G$39), AND(E229='club records'!$F$40, F229&gt;='club records'!$G$40))), "CR", " ")</f>
        <v xml:space="preserve"> </v>
      </c>
      <c r="AJ229" s="22" t="str">
        <f>IF(AND(B229="70H", AND(E229='club records'!$J$6, F229&lt;='club records'!$K$6)), "CR", " ")</f>
        <v xml:space="preserve"> </v>
      </c>
      <c r="AK229" s="22" t="str">
        <f>IF(AND(B229="75H", AND(E229='club records'!$J$7, F229&lt;='club records'!$K$7)), "CR", " ")</f>
        <v xml:space="preserve"> </v>
      </c>
      <c r="AL229" s="22" t="str">
        <f>IF(AND(B229="80H", AND(E229='club records'!$J$8, F229&lt;='club records'!$K$8)), "CR", " ")</f>
        <v xml:space="preserve"> </v>
      </c>
      <c r="AM229" s="22" t="str">
        <f>IF(AND(B229="100H", OR(AND(E229='club records'!$J$9, F229&lt;='club records'!$K$9), AND(E229='club records'!$J$10, F229&lt;='club records'!$K$10))), "CR", " ")</f>
        <v xml:space="preserve"> </v>
      </c>
      <c r="AN229" s="22" t="str">
        <f>IF(AND(B229="300H", AND(E229='club records'!$J$11, F229&lt;='club records'!$K$11)), "CR", " ")</f>
        <v xml:space="preserve"> </v>
      </c>
      <c r="AO229" s="22" t="str">
        <f>IF(AND(B229="400H", OR(AND(E229='club records'!$J$12, F229&lt;='club records'!$K$12), AND(E229='club records'!$J$13, F229&lt;='club records'!$K$13), AND(E229='club records'!$J$14, F229&lt;='club records'!$K$14))), "CR", " ")</f>
        <v xml:space="preserve"> </v>
      </c>
      <c r="AP229" s="22" t="str">
        <f>IF(AND(B229="1500SC", OR(AND(E229='club records'!$J$15, F229&lt;='club records'!$K$15), AND(E229='club records'!$J$16, F229&lt;='club records'!$K$16))), "CR", " ")</f>
        <v xml:space="preserve"> </v>
      </c>
      <c r="AQ229" s="22" t="str">
        <f>IF(AND(B229="2000SC", OR(AND(E229='club records'!$J$18, F229&lt;='club records'!$K$18), AND(E229='club records'!$J$19, F229&lt;='club records'!$K$19))), "CR", " ")</f>
        <v xml:space="preserve"> </v>
      </c>
      <c r="AR229" s="22" t="str">
        <f>IF(AND(B229="3000SC", AND(E229='club records'!$J$21, F229&lt;='club records'!$K$21)), "CR", " ")</f>
        <v xml:space="preserve"> </v>
      </c>
      <c r="AS229" s="21" t="str">
        <f>IF(AND(B229="4x100", OR(AND(E229='club records'!$N$1, F229&lt;='club records'!$O$1), AND(E229='club records'!$N$2, F229&lt;='club records'!$O$2), AND(E229='club records'!$N$3, F229&lt;='club records'!$O$3), AND(E229='club records'!$N$4, F229&lt;='club records'!$O$4), AND(E229='club records'!$N$5, F229&lt;='club records'!$O$5))), "CR", " ")</f>
        <v xml:space="preserve"> </v>
      </c>
      <c r="AT229" s="21" t="str">
        <f>IF(AND(B229="4x200", OR(AND(E229='club records'!$N$6, F229&lt;='club records'!$O$6), AND(E229='club records'!$N$7, F229&lt;='club records'!$O$7), AND(E229='club records'!$N$8, F229&lt;='club records'!$O$8), AND(E229='club records'!$N$9, F229&lt;='club records'!$O$9), AND(E229='club records'!$N$10, F229&lt;='club records'!$O$10))), "CR", " ")</f>
        <v xml:space="preserve"> </v>
      </c>
      <c r="AU229" s="21" t="str">
        <f>IF(AND(B229="4x300", OR(AND(E229='club records'!$N$11, F229&lt;='club records'!$O$11), AND(E229='club records'!$N$12, F229&lt;='club records'!$O$12))), "CR", " ")</f>
        <v xml:space="preserve"> </v>
      </c>
      <c r="AV229" s="21" t="str">
        <f>IF(AND(B229="4x400", OR(AND(E229='club records'!$N$13, F229&lt;='club records'!$O$13), AND(E229='club records'!$N$14, F229&lt;='club records'!$O$14), AND(E229='club records'!$N$15, F229&lt;='club records'!$O$15))), "CR", " ")</f>
        <v xml:space="preserve"> </v>
      </c>
      <c r="AW229" s="21" t="str">
        <f>IF(AND(B229="3x800", OR(AND(E229='club records'!$N$16, F229&lt;='club records'!$O$16), AND(E229='club records'!$N$17, F229&lt;='club records'!$O$17), AND(E229='club records'!$N$18, F229&lt;='club records'!$O$18), AND(E229='club records'!$N$19, F229&lt;='club records'!$O$19))), "CR", " ")</f>
        <v xml:space="preserve"> </v>
      </c>
      <c r="AX229" s="21" t="str">
        <f>IF(AND(B229="pentathlon", OR(AND(E229='club records'!$N$21, F229&gt;='club records'!$O$21), AND(E229='club records'!$N$22, F229&gt;='club records'!$O$22), AND(E229='club records'!$N$23, F229&gt;='club records'!$O$23), AND(E229='club records'!$N$24, F229&gt;='club records'!$O$24), AND(E229='club records'!$N$25, F229&gt;='club records'!$O$25))), "CR", " ")</f>
        <v xml:space="preserve"> </v>
      </c>
      <c r="AY229" s="21" t="str">
        <f>IF(AND(B229="heptathlon", OR(AND(E229='club records'!$N$26, F229&gt;='club records'!$O$26), AND(E229='club records'!$N$27, F229&gt;='club records'!$O$27), AND(E229='club records'!$N$28, F229&gt;='club records'!$O$28), )), "CR", " ")</f>
        <v xml:space="preserve"> </v>
      </c>
    </row>
    <row r="230" spans="1:51" ht="15">
      <c r="A230" s="13" t="s">
        <v>41</v>
      </c>
      <c r="B230" s="2" t="s">
        <v>37</v>
      </c>
      <c r="C230" s="2" t="s">
        <v>271</v>
      </c>
      <c r="D230" s="2" t="s">
        <v>93</v>
      </c>
      <c r="E230" s="13" t="s">
        <v>41</v>
      </c>
      <c r="F230" s="14">
        <v>4.55</v>
      </c>
      <c r="G230" s="19">
        <v>43604</v>
      </c>
      <c r="H230" s="2" t="s">
        <v>297</v>
      </c>
      <c r="I230" s="2" t="s">
        <v>334</v>
      </c>
      <c r="J230" s="20" t="str">
        <f t="shared" si="12"/>
        <v/>
      </c>
      <c r="K230" s="21" t="str">
        <f>IF(AND(B230=100, OR(AND(E230='club records'!$B$6, F230&lt;='club records'!$C$6), AND(E230='club records'!$B$7, F230&lt;='club records'!$C$7), AND(E230='club records'!$B$8, F230&lt;='club records'!$C$8), AND(E230='club records'!$B$9, F230&lt;='club records'!$C$9), AND(E230='club records'!$B$10, F230&lt;='club records'!$C$10))),"CR"," ")</f>
        <v xml:space="preserve"> </v>
      </c>
      <c r="L230" s="21" t="str">
        <f>IF(AND(B230=200, OR(AND(E230='club records'!$B$11, F230&lt;='club records'!$C$11), AND(E230='club records'!$B$12, F230&lt;='club records'!$C$12), AND(E230='club records'!$B$13, F230&lt;='club records'!$C$13), AND(E230='club records'!$B$14, F230&lt;='club records'!$C$14), AND(E230='club records'!$B$15, F230&lt;='club records'!$C$15))),"CR"," ")</f>
        <v xml:space="preserve"> </v>
      </c>
      <c r="M230" s="21" t="str">
        <f>IF(AND(B230=300, OR(AND(E230='club records'!$B$16, F230&lt;='club records'!$C$16), AND(E230='club records'!$B$17, F230&lt;='club records'!$C$17))),"CR"," ")</f>
        <v xml:space="preserve"> </v>
      </c>
      <c r="N230" s="21" t="str">
        <f>IF(AND(B230=400, OR(AND(E230='club records'!$B$19, F230&lt;='club records'!$C$19), AND(E230='club records'!$B$20, F230&lt;='club records'!$C$20), AND(E230='club records'!$B$21, F230&lt;='club records'!$C$21))),"CR"," ")</f>
        <v xml:space="preserve"> </v>
      </c>
      <c r="O230" s="21" t="str">
        <f>IF(AND(B230=800, OR(AND(E230='club records'!$B$22, F230&lt;='club records'!$C$22), AND(E230='club records'!$B$23, F230&lt;='club records'!$C$23), AND(E230='club records'!$B$24, F230&lt;='club records'!$C$24), AND(E230='club records'!$B$25, F230&lt;='club records'!$C$25), AND(E230='club records'!$B$26, F230&lt;='club records'!$C$26))),"CR"," ")</f>
        <v xml:space="preserve"> </v>
      </c>
      <c r="P230" s="21" t="str">
        <f>IF(AND(B230=1200, AND(E230='club records'!$B$28, F230&lt;='club records'!$C$28)),"CR"," ")</f>
        <v xml:space="preserve"> </v>
      </c>
      <c r="Q230" s="21" t="str">
        <f>IF(AND(B230=1500, OR(AND(E230='club records'!$B$29, F230&lt;='club records'!$C$29), AND(E230='club records'!$B$30, F230&lt;='club records'!$C$30), AND(E230='club records'!$B$31, F230&lt;='club records'!$C$31), AND(E230='club records'!$B$32, F230&lt;='club records'!$C$32), AND(E230='club records'!$B$33, F230&lt;='club records'!$C$33))),"CR"," ")</f>
        <v xml:space="preserve"> </v>
      </c>
      <c r="R230" s="21" t="str">
        <f>IF(AND(B230="1M", AND(E230='club records'!$B$37,F230&lt;='club records'!$C$37)),"CR"," ")</f>
        <v xml:space="preserve"> </v>
      </c>
      <c r="S230" s="21" t="str">
        <f>IF(AND(B230=3000, OR(AND(E230='club records'!$B$39, F230&lt;='club records'!$C$39), AND(E230='club records'!$B$40, F230&lt;='club records'!$C$40), AND(E230='club records'!$B$41, F230&lt;='club records'!$C$41))),"CR"," ")</f>
        <v xml:space="preserve"> </v>
      </c>
      <c r="T230" s="21" t="str">
        <f>IF(AND(B230=5000, OR(AND(E230='club records'!$B$42, F230&lt;='club records'!$C$42), AND(E230='club records'!$B$43, F230&lt;='club records'!$C$43))),"CR"," ")</f>
        <v xml:space="preserve"> </v>
      </c>
      <c r="U230" s="21" t="str">
        <f>IF(AND(B230=10000, OR(AND(E230='club records'!$B$44, F230&lt;='club records'!$C$44), AND(E230='club records'!$B$45, F230&lt;='club records'!$C$45))),"CR"," ")</f>
        <v xml:space="preserve"> </v>
      </c>
      <c r="V230" s="22" t="str">
        <f>IF(AND(B230="high jump", OR(AND(E230='club records'!$F$1, F230&gt;='club records'!$G$1), AND(E230='club records'!$F$2, F230&gt;='club records'!$G$2), AND(E230='club records'!$F$3, F230&gt;='club records'!$G$3),AND(E230='club records'!$F$4, F230&gt;='club records'!$G$4), AND(E230='club records'!$F$5, F230&gt;='club records'!$G$5))), "CR", " ")</f>
        <v xml:space="preserve"> </v>
      </c>
      <c r="W230" s="22" t="str">
        <f>IF(AND(B230="long jump", OR(AND(E230='club records'!$F$6, F230&gt;='club records'!$G$6), AND(E230='club records'!$F$7, F230&gt;='club records'!$G$7), AND(E230='club records'!$F$8, F230&gt;='club records'!$G$8), AND(E230='club records'!$F$9, F230&gt;='club records'!$G$9), AND(E230='club records'!$F$10, F230&gt;='club records'!$G$10))), "CR", " ")</f>
        <v xml:space="preserve"> </v>
      </c>
      <c r="X230" s="22" t="str">
        <f>IF(AND(B230="triple jump", OR(AND(E230='club records'!$F$11, F230&gt;='club records'!$G$11), AND(E230='club records'!$F$12, F230&gt;='club records'!$G$12), AND(E230='club records'!$F$13, F230&gt;='club records'!$G$13), AND(E230='club records'!$F$14, F230&gt;='club records'!$G$14), AND(E230='club records'!$F$15, F230&gt;='club records'!$G$15))), "CR", " ")</f>
        <v xml:space="preserve"> </v>
      </c>
      <c r="Y230" s="22" t="str">
        <f>IF(AND(B230="pole vault", OR(AND(E230='club records'!$F$16, F230&gt;='club records'!$G$16), AND(E230='club records'!$F$17, F230&gt;='club records'!$G$17), AND(E230='club records'!$F$18, F230&gt;='club records'!$G$18), AND(E230='club records'!$F$19, F230&gt;='club records'!$G$19), AND(E230='club records'!$F$20, F230&gt;='club records'!$G$20))), "CR", " ")</f>
        <v xml:space="preserve"> </v>
      </c>
      <c r="Z230" s="22" t="str">
        <f>IF(AND(B230="discus 0.75", AND(E230='club records'!$F$21, F230&gt;='club records'!$G$21)), "CR", " ")</f>
        <v xml:space="preserve"> </v>
      </c>
      <c r="AA230" s="22" t="str">
        <f>IF(AND(B230="discus 1", OR(AND(E230='club records'!$F$22, F230&gt;='club records'!$G$22), AND(E230='club records'!$F$23, F230&gt;='club records'!$G$23), AND(E230='club records'!$F$24, F230&gt;='club records'!$G$24), AND(E230='club records'!$F$25, F230&gt;='club records'!$G$25))), "CR", " ")</f>
        <v xml:space="preserve"> </v>
      </c>
      <c r="AB230" s="22" t="str">
        <f>IF(AND(B230="hammer 3", OR(AND(E230='club records'!$F$26, F230&gt;='club records'!$G$26), AND(E230='club records'!$F$27, F230&gt;='club records'!$G$27), AND(E230='club records'!$F$28, F230&gt;='club records'!$G$28))), "CR", " ")</f>
        <v xml:space="preserve"> </v>
      </c>
      <c r="AC230" s="22" t="str">
        <f>IF(AND(B230="hammer 4", OR(AND(E230='club records'!$F$29, F230&gt;='club records'!$G$29), AND(E230='club records'!$F$30, F230&gt;='club records'!$G$30))), "CR", " ")</f>
        <v xml:space="preserve"> </v>
      </c>
      <c r="AD230" s="22" t="str">
        <f>IF(AND(B230="javelin 400", AND(E230='club records'!$F$31, F230&gt;='club records'!$G$31)), "CR", " ")</f>
        <v xml:space="preserve"> </v>
      </c>
      <c r="AE230" s="22" t="str">
        <f>IF(AND(B230="javelin 500", OR(AND(E230='club records'!$F$32, F230&gt;='club records'!$G$32), AND(E230='club records'!$F$33, F230&gt;='club records'!$G$33))), "CR", " ")</f>
        <v xml:space="preserve"> </v>
      </c>
      <c r="AF230" s="22" t="str">
        <f>IF(AND(B230="javelin 600", OR(AND(E230='club records'!$F$34, F230&gt;='club records'!$G$34), AND(E230='club records'!$F$35, F230&gt;='club records'!$G$35))), "CR", " ")</f>
        <v xml:space="preserve"> </v>
      </c>
      <c r="AG230" s="22" t="str">
        <f>IF(AND(B230="shot 2.72", AND(E230='club records'!$F$36, F230&gt;='club records'!$G$36)), "CR", " ")</f>
        <v xml:space="preserve"> </v>
      </c>
      <c r="AH230" s="22" t="str">
        <f>IF(AND(B230="shot 3", OR(AND(E230='club records'!$F$37, F230&gt;='club records'!$G$37), AND(E230='club records'!$F$38, F230&gt;='club records'!$G$38))), "CR", " ")</f>
        <v xml:space="preserve"> </v>
      </c>
      <c r="AI230" s="22" t="str">
        <f>IF(AND(B230="shot 4", OR(AND(E230='club records'!$F$39, F230&gt;='club records'!$G$39), AND(E230='club records'!$F$40, F230&gt;='club records'!$G$40))), "CR", " ")</f>
        <v xml:space="preserve"> </v>
      </c>
      <c r="AJ230" s="22" t="str">
        <f>IF(AND(B230="70H", AND(E230='club records'!$J$6, F230&lt;='club records'!$K$6)), "CR", " ")</f>
        <v xml:space="preserve"> </v>
      </c>
      <c r="AK230" s="22" t="str">
        <f>IF(AND(B230="75H", AND(E230='club records'!$J$7, F230&lt;='club records'!$K$7)), "CR", " ")</f>
        <v xml:space="preserve"> </v>
      </c>
      <c r="AL230" s="22" t="str">
        <f>IF(AND(B230="80H", AND(E230='club records'!$J$8, F230&lt;='club records'!$K$8)), "CR", " ")</f>
        <v xml:space="preserve"> </v>
      </c>
      <c r="AM230" s="22" t="str">
        <f>IF(AND(B230="100H", OR(AND(E230='club records'!$J$9, F230&lt;='club records'!$K$9), AND(E230='club records'!$J$10, F230&lt;='club records'!$K$10))), "CR", " ")</f>
        <v xml:space="preserve"> </v>
      </c>
      <c r="AN230" s="22" t="str">
        <f>IF(AND(B230="300H", AND(E230='club records'!$J$11, F230&lt;='club records'!$K$11)), "CR", " ")</f>
        <v xml:space="preserve"> </v>
      </c>
      <c r="AO230" s="22" t="str">
        <f>IF(AND(B230="400H", OR(AND(E230='club records'!$J$12, F230&lt;='club records'!$K$12), AND(E230='club records'!$J$13, F230&lt;='club records'!$K$13), AND(E230='club records'!$J$14, F230&lt;='club records'!$K$14))), "CR", " ")</f>
        <v xml:space="preserve"> </v>
      </c>
      <c r="AP230" s="22" t="str">
        <f>IF(AND(B230="1500SC", OR(AND(E230='club records'!$J$15, F230&lt;='club records'!$K$15), AND(E230='club records'!$J$16, F230&lt;='club records'!$K$16))), "CR", " ")</f>
        <v xml:space="preserve"> </v>
      </c>
      <c r="AQ230" s="22" t="str">
        <f>IF(AND(B230="2000SC", OR(AND(E230='club records'!$J$18, F230&lt;='club records'!$K$18), AND(E230='club records'!$J$19, F230&lt;='club records'!$K$19))), "CR", " ")</f>
        <v xml:space="preserve"> </v>
      </c>
      <c r="AR230" s="22" t="str">
        <f>IF(AND(B230="3000SC", AND(E230='club records'!$J$21, F230&lt;='club records'!$K$21)), "CR", " ")</f>
        <v xml:space="preserve"> </v>
      </c>
      <c r="AS230" s="21" t="str">
        <f>IF(AND(B230="4x100", OR(AND(E230='club records'!$N$1, F230&lt;='club records'!$O$1), AND(E230='club records'!$N$2, F230&lt;='club records'!$O$2), AND(E230='club records'!$N$3, F230&lt;='club records'!$O$3), AND(E230='club records'!$N$4, F230&lt;='club records'!$O$4), AND(E230='club records'!$N$5, F230&lt;='club records'!$O$5))), "CR", " ")</f>
        <v xml:space="preserve"> </v>
      </c>
      <c r="AT230" s="21" t="str">
        <f>IF(AND(B230="4x200", OR(AND(E230='club records'!$N$6, F230&lt;='club records'!$O$6), AND(E230='club records'!$N$7, F230&lt;='club records'!$O$7), AND(E230='club records'!$N$8, F230&lt;='club records'!$O$8), AND(E230='club records'!$N$9, F230&lt;='club records'!$O$9), AND(E230='club records'!$N$10, F230&lt;='club records'!$O$10))), "CR", " ")</f>
        <v xml:space="preserve"> </v>
      </c>
      <c r="AU230" s="21" t="str">
        <f>IF(AND(B230="4x300", OR(AND(E230='club records'!$N$11, F230&lt;='club records'!$O$11), AND(E230='club records'!$N$12, F230&lt;='club records'!$O$12))), "CR", " ")</f>
        <v xml:space="preserve"> </v>
      </c>
      <c r="AV230" s="21" t="str">
        <f>IF(AND(B230="4x400", OR(AND(E230='club records'!$N$13, F230&lt;='club records'!$O$13), AND(E230='club records'!$N$14, F230&lt;='club records'!$O$14), AND(E230='club records'!$N$15, F230&lt;='club records'!$O$15))), "CR", " ")</f>
        <v xml:space="preserve"> </v>
      </c>
      <c r="AW230" s="21" t="str">
        <f>IF(AND(B230="3x800", OR(AND(E230='club records'!$N$16, F230&lt;='club records'!$O$16), AND(E230='club records'!$N$17, F230&lt;='club records'!$O$17), AND(E230='club records'!$N$18, F230&lt;='club records'!$O$18), AND(E230='club records'!$N$19, F230&lt;='club records'!$O$19))), "CR", " ")</f>
        <v xml:space="preserve"> </v>
      </c>
      <c r="AX230" s="21" t="str">
        <f>IF(AND(B230="pentathlon", OR(AND(E230='club records'!$N$21, F230&gt;='club records'!$O$21), AND(E230='club records'!$N$22, F230&gt;='club records'!$O$22), AND(E230='club records'!$N$23, F230&gt;='club records'!$O$23), AND(E230='club records'!$N$24, F230&gt;='club records'!$O$24), AND(E230='club records'!$N$25, F230&gt;='club records'!$O$25))), "CR", " ")</f>
        <v xml:space="preserve"> </v>
      </c>
      <c r="AY230" s="21" t="str">
        <f>IF(AND(B230="heptathlon", OR(AND(E230='club records'!$N$26, F230&gt;='club records'!$O$26), AND(E230='club records'!$N$27, F230&gt;='club records'!$O$27), AND(E230='club records'!$N$28, F230&gt;='club records'!$O$28), )), "CR", " ")</f>
        <v xml:space="preserve"> </v>
      </c>
    </row>
    <row r="231" spans="1:51" ht="15">
      <c r="A231" s="16" t="s">
        <v>41</v>
      </c>
      <c r="B231" s="12" t="s">
        <v>37</v>
      </c>
      <c r="C231" s="12" t="s">
        <v>86</v>
      </c>
      <c r="D231" s="12" t="s">
        <v>44</v>
      </c>
      <c r="E231" s="16" t="s">
        <v>41</v>
      </c>
      <c r="F231" s="17">
        <v>5.51</v>
      </c>
      <c r="G231" s="25">
        <v>43687</v>
      </c>
      <c r="H231" s="12" t="s">
        <v>297</v>
      </c>
      <c r="I231" s="12" t="s">
        <v>492</v>
      </c>
      <c r="J231" s="20" t="str">
        <f t="shared" si="12"/>
        <v>***CLUB RECORD***</v>
      </c>
      <c r="K231" s="21" t="str">
        <f>IF(AND(B231=100, OR(AND(E231='club records'!$B$6, F231&lt;='club records'!$C$6), AND(E231='club records'!$B$7, F231&lt;='club records'!$C$7), AND(E231='club records'!$B$8, F231&lt;='club records'!$C$8), AND(E231='club records'!$B$9, F231&lt;='club records'!$C$9), AND(E231='club records'!$B$10, F231&lt;='club records'!$C$10))),"CR"," ")</f>
        <v xml:space="preserve"> </v>
      </c>
      <c r="L231" s="21" t="str">
        <f>IF(AND(B231=200, OR(AND(E231='club records'!$B$11, F231&lt;='club records'!$C$11), AND(E231='club records'!$B$12, F231&lt;='club records'!$C$12), AND(E231='club records'!$B$13, F231&lt;='club records'!$C$13), AND(E231='club records'!$B$14, F231&lt;='club records'!$C$14), AND(E231='club records'!$B$15, F231&lt;='club records'!$C$15))),"CR"," ")</f>
        <v xml:space="preserve"> </v>
      </c>
      <c r="M231" s="21" t="str">
        <f>IF(AND(B231=300, OR(AND(E231='club records'!$B$16, F231&lt;='club records'!$C$16), AND(E231='club records'!$B$17, F231&lt;='club records'!$C$17))),"CR"," ")</f>
        <v xml:space="preserve"> </v>
      </c>
      <c r="N231" s="21" t="str">
        <f>IF(AND(B231=400, OR(AND(E231='club records'!$B$19, F231&lt;='club records'!$C$19), AND(E231='club records'!$B$20, F231&lt;='club records'!$C$20), AND(E231='club records'!$B$21, F231&lt;='club records'!$C$21))),"CR"," ")</f>
        <v xml:space="preserve"> </v>
      </c>
      <c r="O231" s="21" t="str">
        <f>IF(AND(B231=800, OR(AND(E231='club records'!$B$22, F231&lt;='club records'!$C$22), AND(E231='club records'!$B$23, F231&lt;='club records'!$C$23), AND(E231='club records'!$B$24, F231&lt;='club records'!$C$24), AND(E231='club records'!$B$25, F231&lt;='club records'!$C$25), AND(E231='club records'!$B$26, F231&lt;='club records'!$C$26))),"CR"," ")</f>
        <v xml:space="preserve"> </v>
      </c>
      <c r="P231" s="21" t="str">
        <f>IF(AND(B231=1200, AND(E231='club records'!$B$28, F231&lt;='club records'!$C$28)),"CR"," ")</f>
        <v xml:space="preserve"> </v>
      </c>
      <c r="Q231" s="21" t="str">
        <f>IF(AND(B231=1500, OR(AND(E231='club records'!$B$29, F231&lt;='club records'!$C$29), AND(E231='club records'!$B$30, F231&lt;='club records'!$C$30), AND(E231='club records'!$B$31, F231&lt;='club records'!$C$31), AND(E231='club records'!$B$32, F231&lt;='club records'!$C$32), AND(E231='club records'!$B$33, F231&lt;='club records'!$C$33))),"CR"," ")</f>
        <v xml:space="preserve"> </v>
      </c>
      <c r="R231" s="21" t="str">
        <f>IF(AND(B231="1M", AND(E231='club records'!$B$37,F231&lt;='club records'!$C$37)),"CR"," ")</f>
        <v xml:space="preserve"> </v>
      </c>
      <c r="S231" s="21" t="str">
        <f>IF(AND(B231=3000, OR(AND(E231='club records'!$B$39, F231&lt;='club records'!$C$39), AND(E231='club records'!$B$40, F231&lt;='club records'!$C$40), AND(E231='club records'!$B$41, F231&lt;='club records'!$C$41))),"CR"," ")</f>
        <v xml:space="preserve"> </v>
      </c>
      <c r="T231" s="21" t="str">
        <f>IF(AND(B231=5000, OR(AND(E231='club records'!$B$42, F231&lt;='club records'!$C$42), AND(E231='club records'!$B$43, F231&lt;='club records'!$C$43))),"CR"," ")</f>
        <v xml:space="preserve"> </v>
      </c>
      <c r="U231" s="21" t="str">
        <f>IF(AND(B231=10000, OR(AND(E231='club records'!$B$44, F231&lt;='club records'!$C$44), AND(E231='club records'!$B$45, F231&lt;='club records'!$C$45))),"CR"," ")</f>
        <v xml:space="preserve"> </v>
      </c>
      <c r="V231" s="22" t="str">
        <f>IF(AND(B231="high jump", OR(AND(E231='club records'!$F$1, F231&gt;='club records'!$G$1), AND(E231='club records'!$F$2, F231&gt;='club records'!$G$2), AND(E231='club records'!$F$3, F231&gt;='club records'!$G$3),AND(E231='club records'!$F$4, F231&gt;='club records'!$G$4), AND(E231='club records'!$F$5, F231&gt;='club records'!$G$5))), "CR", " ")</f>
        <v xml:space="preserve"> </v>
      </c>
      <c r="W231" s="22" t="str">
        <f>IF(AND(B231="long jump", OR(AND(E231='club records'!$F$6, F231&gt;='club records'!$G$6), AND(E231='club records'!$F$7, F231&gt;='club records'!$G$7), AND(E231='club records'!$F$8, F231&gt;='club records'!$G$8), AND(E231='club records'!$F$9, F231&gt;='club records'!$G$9), AND(E231='club records'!$F$10, F231&gt;='club records'!$G$10))), "CR", " ")</f>
        <v>CR</v>
      </c>
      <c r="X231" s="22" t="str">
        <f>IF(AND(B231="triple jump", OR(AND(E231='club records'!$F$11, F231&gt;='club records'!$G$11), AND(E231='club records'!$F$12, F231&gt;='club records'!$G$12), AND(E231='club records'!$F$13, F231&gt;='club records'!$G$13), AND(E231='club records'!$F$14, F231&gt;='club records'!$G$14), AND(E231='club records'!$F$15, F231&gt;='club records'!$G$15))), "CR", " ")</f>
        <v xml:space="preserve"> </v>
      </c>
      <c r="Y231" s="22" t="str">
        <f>IF(AND(B231="pole vault", OR(AND(E231='club records'!$F$16, F231&gt;='club records'!$G$16), AND(E231='club records'!$F$17, F231&gt;='club records'!$G$17), AND(E231='club records'!$F$18, F231&gt;='club records'!$G$18), AND(E231='club records'!$F$19, F231&gt;='club records'!$G$19), AND(E231='club records'!$F$20, F231&gt;='club records'!$G$20))), "CR", " ")</f>
        <v xml:space="preserve"> </v>
      </c>
      <c r="Z231" s="22" t="str">
        <f>IF(AND(B231="discus 0.75", AND(E231='club records'!$F$21, F231&gt;='club records'!$G$21)), "CR", " ")</f>
        <v xml:space="preserve"> </v>
      </c>
      <c r="AA231" s="22" t="str">
        <f>IF(AND(B231="discus 1", OR(AND(E231='club records'!$F$22, F231&gt;='club records'!$G$22), AND(E231='club records'!$F$23, F231&gt;='club records'!$G$23), AND(E231='club records'!$F$24, F231&gt;='club records'!$G$24), AND(E231='club records'!$F$25, F231&gt;='club records'!$G$25))), "CR", " ")</f>
        <v xml:space="preserve"> </v>
      </c>
      <c r="AB231" s="22" t="str">
        <f>IF(AND(B231="hammer 3", OR(AND(E231='club records'!$F$26, F231&gt;='club records'!$G$26), AND(E231='club records'!$F$27, F231&gt;='club records'!$G$27), AND(E231='club records'!$F$28, F231&gt;='club records'!$G$28))), "CR", " ")</f>
        <v xml:space="preserve"> </v>
      </c>
      <c r="AC231" s="22" t="str">
        <f>IF(AND(B231="hammer 4", OR(AND(E231='club records'!$F$29, F231&gt;='club records'!$G$29), AND(E231='club records'!$F$30, F231&gt;='club records'!$G$30))), "CR", " ")</f>
        <v xml:space="preserve"> </v>
      </c>
      <c r="AD231" s="22" t="str">
        <f>IF(AND(B231="javelin 400", AND(E231='club records'!$F$31, F231&gt;='club records'!$G$31)), "CR", " ")</f>
        <v xml:space="preserve"> </v>
      </c>
      <c r="AE231" s="22" t="str">
        <f>IF(AND(B231="javelin 500", OR(AND(E231='club records'!$F$32, F231&gt;='club records'!$G$32), AND(E231='club records'!$F$33, F231&gt;='club records'!$G$33))), "CR", " ")</f>
        <v xml:space="preserve"> </v>
      </c>
      <c r="AF231" s="22" t="str">
        <f>IF(AND(B231="javelin 600", OR(AND(E231='club records'!$F$34, F231&gt;='club records'!$G$34), AND(E231='club records'!$F$35, F231&gt;='club records'!$G$35))), "CR", " ")</f>
        <v xml:space="preserve"> </v>
      </c>
      <c r="AG231" s="22" t="str">
        <f>IF(AND(B231="shot 2.72", AND(E231='club records'!$F$36, F231&gt;='club records'!$G$36)), "CR", " ")</f>
        <v xml:space="preserve"> </v>
      </c>
      <c r="AH231" s="22" t="str">
        <f>IF(AND(B231="shot 3", OR(AND(E231='club records'!$F$37, F231&gt;='club records'!$G$37), AND(E231='club records'!$F$38, F231&gt;='club records'!$G$38))), "CR", " ")</f>
        <v xml:space="preserve"> </v>
      </c>
      <c r="AI231" s="22" t="str">
        <f>IF(AND(B231="shot 4", OR(AND(E231='club records'!$F$39, F231&gt;='club records'!$G$39), AND(E231='club records'!$F$40, F231&gt;='club records'!$G$40))), "CR", " ")</f>
        <v xml:space="preserve"> </v>
      </c>
      <c r="AJ231" s="22" t="str">
        <f>IF(AND(B231="70H", AND(E231='club records'!$J$6, F231&lt;='club records'!$K$6)), "CR", " ")</f>
        <v xml:space="preserve"> </v>
      </c>
      <c r="AK231" s="22" t="str">
        <f>IF(AND(B231="75H", AND(E231='club records'!$J$7, F231&lt;='club records'!$K$7)), "CR", " ")</f>
        <v xml:space="preserve"> </v>
      </c>
      <c r="AL231" s="22" t="str">
        <f>IF(AND(B231="80H", AND(E231='club records'!$J$8, F231&lt;='club records'!$K$8)), "CR", " ")</f>
        <v xml:space="preserve"> </v>
      </c>
      <c r="AM231" s="22" t="str">
        <f>IF(AND(B231="100H", OR(AND(E231='club records'!$J$9, F231&lt;='club records'!$K$9), AND(E231='club records'!$J$10, F231&lt;='club records'!$K$10))), "CR", " ")</f>
        <v xml:space="preserve"> </v>
      </c>
      <c r="AN231" s="22" t="str">
        <f>IF(AND(B231="300H", AND(E231='club records'!$J$11, F231&lt;='club records'!$K$11)), "CR", " ")</f>
        <v xml:space="preserve"> </v>
      </c>
      <c r="AO231" s="22" t="str">
        <f>IF(AND(B231="400H", OR(AND(E231='club records'!$J$12, F231&lt;='club records'!$K$12), AND(E231='club records'!$J$13, F231&lt;='club records'!$K$13), AND(E231='club records'!$J$14, F231&lt;='club records'!$K$14))), "CR", " ")</f>
        <v xml:space="preserve"> </v>
      </c>
      <c r="AP231" s="22" t="str">
        <f>IF(AND(B231="1500SC", OR(AND(E231='club records'!$J$15, F231&lt;='club records'!$K$15), AND(E231='club records'!$J$16, F231&lt;='club records'!$K$16))), "CR", " ")</f>
        <v xml:space="preserve"> </v>
      </c>
      <c r="AQ231" s="22" t="str">
        <f>IF(AND(B231="2000SC", OR(AND(E231='club records'!$J$18, F231&lt;='club records'!$K$18), AND(E231='club records'!$J$19, F231&lt;='club records'!$K$19))), "CR", " ")</f>
        <v xml:space="preserve"> </v>
      </c>
      <c r="AR231" s="22" t="str">
        <f>IF(AND(B231="3000SC", AND(E231='club records'!$J$21, F231&lt;='club records'!$K$21)), "CR", " ")</f>
        <v xml:space="preserve"> </v>
      </c>
      <c r="AS231" s="21" t="str">
        <f>IF(AND(B231="4x100", OR(AND(E231='club records'!$N$1, F231&lt;='club records'!$O$1), AND(E231='club records'!$N$2, F231&lt;='club records'!$O$2), AND(E231='club records'!$N$3, F231&lt;='club records'!$O$3), AND(E231='club records'!$N$4, F231&lt;='club records'!$O$4), AND(E231='club records'!$N$5, F231&lt;='club records'!$O$5))), "CR", " ")</f>
        <v xml:space="preserve"> </v>
      </c>
      <c r="AT231" s="21" t="str">
        <f>IF(AND(B231="4x200", OR(AND(E231='club records'!$N$6, F231&lt;='club records'!$O$6), AND(E231='club records'!$N$7, F231&lt;='club records'!$O$7), AND(E231='club records'!$N$8, F231&lt;='club records'!$O$8), AND(E231='club records'!$N$9, F231&lt;='club records'!$O$9), AND(E231='club records'!$N$10, F231&lt;='club records'!$O$10))), "CR", " ")</f>
        <v xml:space="preserve"> </v>
      </c>
      <c r="AU231" s="21" t="str">
        <f>IF(AND(B231="4x300", OR(AND(E231='club records'!$N$11, F231&lt;='club records'!$O$11), AND(E231='club records'!$N$12, F231&lt;='club records'!$O$12))), "CR", " ")</f>
        <v xml:space="preserve"> </v>
      </c>
      <c r="AV231" s="21" t="str">
        <f>IF(AND(B231="4x400", OR(AND(E231='club records'!$N$13, F231&lt;='club records'!$O$13), AND(E231='club records'!$N$14, F231&lt;='club records'!$O$14), AND(E231='club records'!$N$15, F231&lt;='club records'!$O$15))), "CR", " ")</f>
        <v xml:space="preserve"> </v>
      </c>
      <c r="AW231" s="21" t="str">
        <f>IF(AND(B231="3x800", OR(AND(E231='club records'!$N$16, F231&lt;='club records'!$O$16), AND(E231='club records'!$N$17, F231&lt;='club records'!$O$17), AND(E231='club records'!$N$18, F231&lt;='club records'!$O$18), AND(E231='club records'!$N$19, F231&lt;='club records'!$O$19))), "CR", " ")</f>
        <v xml:space="preserve"> </v>
      </c>
      <c r="AX231" s="21" t="str">
        <f>IF(AND(B231="pentathlon", OR(AND(E231='club records'!$N$21, F231&gt;='club records'!$O$21), AND(E231='club records'!$N$22, F231&gt;='club records'!$O$22), AND(E231='club records'!$N$23, F231&gt;='club records'!$O$23), AND(E231='club records'!$N$24, F231&gt;='club records'!$O$24), AND(E231='club records'!$N$25, F231&gt;='club records'!$O$25))), "CR", " ")</f>
        <v xml:space="preserve"> </v>
      </c>
      <c r="AY231" s="21" t="str">
        <f>IF(AND(B231="heptathlon", OR(AND(E231='club records'!$N$26, F231&gt;='club records'!$O$26), AND(E231='club records'!$N$27, F231&gt;='club records'!$O$27), AND(E231='club records'!$N$28, F231&gt;='club records'!$O$28), )), "CR", " ")</f>
        <v xml:space="preserve"> </v>
      </c>
    </row>
    <row r="232" spans="1:51" ht="15">
      <c r="A232" s="13" t="s">
        <v>41</v>
      </c>
      <c r="B232" s="2" t="s">
        <v>211</v>
      </c>
      <c r="C232" s="2" t="s">
        <v>279</v>
      </c>
      <c r="D232" s="2" t="s">
        <v>280</v>
      </c>
      <c r="E232" s="13" t="s">
        <v>41</v>
      </c>
      <c r="F232" s="18">
        <v>2297</v>
      </c>
      <c r="G232" s="23">
        <v>43674</v>
      </c>
      <c r="H232" s="2" t="s">
        <v>289</v>
      </c>
      <c r="I232" s="2" t="s">
        <v>457</v>
      </c>
      <c r="J232" s="20" t="s">
        <v>372</v>
      </c>
      <c r="O232" s="2"/>
      <c r="P232" s="2"/>
      <c r="Q232" s="2"/>
      <c r="R232" s="2"/>
      <c r="S232" s="2"/>
      <c r="T232" s="2"/>
    </row>
    <row r="233" spans="1:51" ht="15">
      <c r="A233" s="13" t="s">
        <v>41</v>
      </c>
      <c r="B233" s="2" t="s">
        <v>39</v>
      </c>
      <c r="C233" s="2" t="s">
        <v>475</v>
      </c>
      <c r="D233" s="2" t="s">
        <v>476</v>
      </c>
      <c r="E233" s="13" t="s">
        <v>41</v>
      </c>
      <c r="F233" s="14">
        <v>1.8</v>
      </c>
      <c r="G233" s="23">
        <v>43684</v>
      </c>
      <c r="H233" s="2" t="s">
        <v>297</v>
      </c>
      <c r="I233" s="2" t="s">
        <v>290</v>
      </c>
      <c r="J233" s="20" t="s">
        <v>372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1"/>
      <c r="AT233" s="21"/>
      <c r="AU233" s="21"/>
      <c r="AV233" s="21"/>
      <c r="AW233" s="21"/>
      <c r="AX233" s="21"/>
      <c r="AY233" s="21"/>
    </row>
    <row r="234" spans="1:51" ht="15">
      <c r="A234" s="13" t="s">
        <v>41</v>
      </c>
      <c r="B234" s="2" t="s">
        <v>145</v>
      </c>
      <c r="C234" s="2" t="s">
        <v>179</v>
      </c>
      <c r="D234" s="2" t="s">
        <v>173</v>
      </c>
      <c r="E234" s="13" t="s">
        <v>41</v>
      </c>
      <c r="F234" s="14">
        <v>5.33</v>
      </c>
      <c r="G234" s="19">
        <v>43569</v>
      </c>
      <c r="H234" s="2" t="s">
        <v>291</v>
      </c>
      <c r="I234" s="2" t="s">
        <v>292</v>
      </c>
      <c r="J234" s="20" t="str">
        <f>IF(OR(L234="CR", K234="CR", M234="CR", N234="CR", O234="CR", P234="CR", Q234="CR", R234="CR", S234="CR", T234="CR",U234="CR", V234="CR", W234="CR", X234="CR", Y234="CR", Z234="CR", AA234="CR", AB234="CR", AC234="CR", AD234="CR", AE234="CR", AF234="CR", AG234="CR", AH234="CR", AI234="CR", AJ234="CR", AK234="CR", AL234="CR", AM234="CR", AN234="CR", AO234="CR", AP234="CR", AQ234="CR", AR234="CR", AS234="CR", AT234="CR", AU234="CR", AV234="CR", AW234="CR", AX234="CR", AY234="CR"), "***CLUB RECORD***", "")</f>
        <v/>
      </c>
      <c r="K234" s="21" t="str">
        <f>IF(AND(B234=100, OR(AND(E234='club records'!$B$6, F234&lt;='club records'!$C$6), AND(E234='club records'!$B$7, F234&lt;='club records'!$C$7), AND(E234='club records'!$B$8, F234&lt;='club records'!$C$8), AND(E234='club records'!$B$9, F234&lt;='club records'!$C$9), AND(E234='club records'!$B$10, F234&lt;='club records'!$C$10))),"CR"," ")</f>
        <v xml:space="preserve"> </v>
      </c>
      <c r="L234" s="21" t="str">
        <f>IF(AND(B234=200, OR(AND(E234='club records'!$B$11, F234&lt;='club records'!$C$11), AND(E234='club records'!$B$12, F234&lt;='club records'!$C$12), AND(E234='club records'!$B$13, F234&lt;='club records'!$C$13), AND(E234='club records'!$B$14, F234&lt;='club records'!$C$14), AND(E234='club records'!$B$15, F234&lt;='club records'!$C$15))),"CR"," ")</f>
        <v xml:space="preserve"> </v>
      </c>
      <c r="M234" s="21" t="str">
        <f>IF(AND(B234=300, OR(AND(E234='club records'!$B$16, F234&lt;='club records'!$C$16), AND(E234='club records'!$B$17, F234&lt;='club records'!$C$17))),"CR"," ")</f>
        <v xml:space="preserve"> </v>
      </c>
      <c r="N234" s="21" t="str">
        <f>IF(AND(B234=400, OR(AND(E234='club records'!$B$19, F234&lt;='club records'!$C$19), AND(E234='club records'!$B$20, F234&lt;='club records'!$C$20), AND(E234='club records'!$B$21, F234&lt;='club records'!$C$21))),"CR"," ")</f>
        <v xml:space="preserve"> </v>
      </c>
      <c r="O234" s="21" t="str">
        <f>IF(AND(B234=800, OR(AND(E234='club records'!$B$22, F234&lt;='club records'!$C$22), AND(E234='club records'!$B$23, F234&lt;='club records'!$C$23), AND(E234='club records'!$B$24, F234&lt;='club records'!$C$24), AND(E234='club records'!$B$25, F234&lt;='club records'!$C$25), AND(E234='club records'!$B$26, F234&lt;='club records'!$C$26))),"CR"," ")</f>
        <v xml:space="preserve"> </v>
      </c>
      <c r="P234" s="21" t="str">
        <f>IF(AND(B234=1200, AND(E234='club records'!$B$28, F234&lt;='club records'!$C$28)),"CR"," ")</f>
        <v xml:space="preserve"> </v>
      </c>
      <c r="Q234" s="21" t="str">
        <f>IF(AND(B234=1500, OR(AND(E234='club records'!$B$29, F234&lt;='club records'!$C$29), AND(E234='club records'!$B$30, F234&lt;='club records'!$C$30), AND(E234='club records'!$B$31, F234&lt;='club records'!$C$31), AND(E234='club records'!$B$32, F234&lt;='club records'!$C$32), AND(E234='club records'!$B$33, F234&lt;='club records'!$C$33))),"CR"," ")</f>
        <v xml:space="preserve"> </v>
      </c>
      <c r="R234" s="21" t="str">
        <f>IF(AND(B234="1M", AND(E234='club records'!$B$37,F234&lt;='club records'!$C$37)),"CR"," ")</f>
        <v xml:space="preserve"> </v>
      </c>
      <c r="S234" s="21" t="str">
        <f>IF(AND(B234=3000, OR(AND(E234='club records'!$B$39, F234&lt;='club records'!$C$39), AND(E234='club records'!$B$40, F234&lt;='club records'!$C$40), AND(E234='club records'!$B$41, F234&lt;='club records'!$C$41))),"CR"," ")</f>
        <v xml:space="preserve"> </v>
      </c>
      <c r="T234" s="21" t="str">
        <f>IF(AND(B234=5000, OR(AND(E234='club records'!$B$42, F234&lt;='club records'!$C$42), AND(E234='club records'!$B$43, F234&lt;='club records'!$C$43))),"CR"," ")</f>
        <v xml:space="preserve"> </v>
      </c>
      <c r="U234" s="21" t="str">
        <f>IF(AND(B234=10000, OR(AND(E234='club records'!$B$44, F234&lt;='club records'!$C$44), AND(E234='club records'!$B$45, F234&lt;='club records'!$C$45))),"CR"," ")</f>
        <v xml:space="preserve"> </v>
      </c>
      <c r="V234" s="22" t="str">
        <f>IF(AND(B234="high jump", OR(AND(E234='club records'!$F$1, F234&gt;='club records'!$G$1), AND(E234='club records'!$F$2, F234&gt;='club records'!$G$2), AND(E234='club records'!$F$3, F234&gt;='club records'!$G$3),AND(E234='club records'!$F$4, F234&gt;='club records'!$G$4), AND(E234='club records'!$F$5, F234&gt;='club records'!$G$5))), "CR", " ")</f>
        <v xml:space="preserve"> </v>
      </c>
      <c r="W234" s="22" t="str">
        <f>IF(AND(B234="long jump", OR(AND(E234='club records'!$F$6, F234&gt;='club records'!$G$6), AND(E234='club records'!$F$7, F234&gt;='club records'!$G$7), AND(E234='club records'!$F$8, F234&gt;='club records'!$G$8), AND(E234='club records'!$F$9, F234&gt;='club records'!$G$9), AND(E234='club records'!$F$10, F234&gt;='club records'!$G$10))), "CR", " ")</f>
        <v xml:space="preserve"> </v>
      </c>
      <c r="X234" s="22" t="str">
        <f>IF(AND(B234="triple jump", OR(AND(E234='club records'!$F$11, F234&gt;='club records'!$G$11), AND(E234='club records'!$F$12, F234&gt;='club records'!$G$12), AND(E234='club records'!$F$13, F234&gt;='club records'!$G$13), AND(E234='club records'!$F$14, F234&gt;='club records'!$G$14), AND(E234='club records'!$F$15, F234&gt;='club records'!$G$15))), "CR", " ")</f>
        <v xml:space="preserve"> </v>
      </c>
      <c r="Y234" s="22" t="str">
        <f>IF(AND(B234="pole vault", OR(AND(E234='club records'!$F$16, F234&gt;='club records'!$G$16), AND(E234='club records'!$F$17, F234&gt;='club records'!$G$17), AND(E234='club records'!$F$18, F234&gt;='club records'!$G$18), AND(E234='club records'!$F$19, F234&gt;='club records'!$G$19), AND(E234='club records'!$F$20, F234&gt;='club records'!$G$20))), "CR", " ")</f>
        <v xml:space="preserve"> </v>
      </c>
      <c r="Z234" s="22" t="str">
        <f>IF(AND(B234="discus 0.75", AND(E234='club records'!$F$21, F234&gt;='club records'!$G$21)), "CR", " ")</f>
        <v xml:space="preserve"> </v>
      </c>
      <c r="AA234" s="22" t="str">
        <f>IF(AND(B234="discus 1", OR(AND(E234='club records'!$F$22, F234&gt;='club records'!$G$22), AND(E234='club records'!$F$23, F234&gt;='club records'!$G$23), AND(E234='club records'!$F$24, F234&gt;='club records'!$G$24), AND(E234='club records'!$F$25, F234&gt;='club records'!$G$25))), "CR", " ")</f>
        <v xml:space="preserve"> </v>
      </c>
      <c r="AB234" s="22" t="str">
        <f>IF(AND(B234="hammer 3", OR(AND(E234='club records'!$F$26, F234&gt;='club records'!$G$26), AND(E234='club records'!$F$27, F234&gt;='club records'!$G$27), AND(E234='club records'!$F$28, F234&gt;='club records'!$G$28))), "CR", " ")</f>
        <v xml:space="preserve"> </v>
      </c>
      <c r="AC234" s="22" t="str">
        <f>IF(AND(B234="hammer 4", OR(AND(E234='club records'!$F$29, F234&gt;='club records'!$G$29), AND(E234='club records'!$F$30, F234&gt;='club records'!$G$30))), "CR", " ")</f>
        <v xml:space="preserve"> </v>
      </c>
      <c r="AD234" s="22" t="str">
        <f>IF(AND(B234="javelin 400", AND(E234='club records'!$F$31, F234&gt;='club records'!$G$31)), "CR", " ")</f>
        <v xml:space="preserve"> </v>
      </c>
      <c r="AE234" s="22" t="str">
        <f>IF(AND(B234="javelin 500", OR(AND(E234='club records'!$F$32, F234&gt;='club records'!$G$32), AND(E234='club records'!$F$33, F234&gt;='club records'!$G$33))), "CR", " ")</f>
        <v xml:space="preserve"> </v>
      </c>
      <c r="AF234" s="22" t="str">
        <f>IF(AND(B234="javelin 600", OR(AND(E234='club records'!$F$34, F234&gt;='club records'!$G$34), AND(E234='club records'!$F$35, F234&gt;='club records'!$G$35))), "CR", " ")</f>
        <v xml:space="preserve"> </v>
      </c>
      <c r="AG234" s="22" t="str">
        <f>IF(AND(B234="shot 2.72", AND(E234='club records'!$F$36, F234&gt;='club records'!$G$36)), "CR", " ")</f>
        <v xml:space="preserve"> </v>
      </c>
      <c r="AH234" s="22" t="str">
        <f>IF(AND(B234="shot 3", OR(AND(E234='club records'!$F$37, F234&gt;='club records'!$G$37), AND(E234='club records'!$F$38, F234&gt;='club records'!$G$38))), "CR", " ")</f>
        <v xml:space="preserve"> </v>
      </c>
      <c r="AI234" s="22" t="str">
        <f>IF(AND(B234="shot 4", OR(AND(E234='club records'!$F$39, F234&gt;='club records'!$G$39), AND(E234='club records'!$F$40, F234&gt;='club records'!$G$40))), "CR", " ")</f>
        <v xml:space="preserve"> </v>
      </c>
      <c r="AJ234" s="22" t="str">
        <f>IF(AND(B234="70H", AND(E234='club records'!$J$6, F234&lt;='club records'!$K$6)), "CR", " ")</f>
        <v xml:space="preserve"> </v>
      </c>
      <c r="AK234" s="22" t="str">
        <f>IF(AND(B234="75H", AND(E234='club records'!$J$7, F234&lt;='club records'!$K$7)), "CR", " ")</f>
        <v xml:space="preserve"> </v>
      </c>
      <c r="AL234" s="22" t="str">
        <f>IF(AND(B234="80H", AND(E234='club records'!$J$8, F234&lt;='club records'!$K$8)), "CR", " ")</f>
        <v xml:space="preserve"> </v>
      </c>
      <c r="AM234" s="22" t="str">
        <f>IF(AND(B234="100H", OR(AND(E234='club records'!$J$9, F234&lt;='club records'!$K$9), AND(E234='club records'!$J$10, F234&lt;='club records'!$K$10))), "CR", " ")</f>
        <v xml:space="preserve"> </v>
      </c>
      <c r="AN234" s="22" t="str">
        <f>IF(AND(B234="300H", AND(E234='club records'!$J$11, F234&lt;='club records'!$K$11)), "CR", " ")</f>
        <v xml:space="preserve"> </v>
      </c>
      <c r="AO234" s="22" t="str">
        <f>IF(AND(B234="400H", OR(AND(E234='club records'!$J$12, F234&lt;='club records'!$K$12), AND(E234='club records'!$J$13, F234&lt;='club records'!$K$13), AND(E234='club records'!$J$14, F234&lt;='club records'!$K$14))), "CR", " ")</f>
        <v xml:space="preserve"> </v>
      </c>
      <c r="AP234" s="22" t="str">
        <f>IF(AND(B234="1500SC", OR(AND(E234='club records'!$J$15, F234&lt;='club records'!$K$15), AND(E234='club records'!$J$16, F234&lt;='club records'!$K$16))), "CR", " ")</f>
        <v xml:space="preserve"> </v>
      </c>
      <c r="AQ234" s="22" t="str">
        <f>IF(AND(B234="2000SC", OR(AND(E234='club records'!$J$18, F234&lt;='club records'!$K$18), AND(E234='club records'!$J$19, F234&lt;='club records'!$K$19))), "CR", " ")</f>
        <v xml:space="preserve"> </v>
      </c>
      <c r="AR234" s="22" t="str">
        <f>IF(AND(B234="3000SC", AND(E234='club records'!$J$21, F234&lt;='club records'!$K$21)), "CR", " ")</f>
        <v xml:space="preserve"> </v>
      </c>
      <c r="AS234" s="21" t="str">
        <f>IF(AND(B234="4x100", OR(AND(E234='club records'!$N$1, F234&lt;='club records'!$O$1), AND(E234='club records'!$N$2, F234&lt;='club records'!$O$2), AND(E234='club records'!$N$3, F234&lt;='club records'!$O$3), AND(E234='club records'!$N$4, F234&lt;='club records'!$O$4), AND(E234='club records'!$N$5, F234&lt;='club records'!$O$5))), "CR", " ")</f>
        <v xml:space="preserve"> </v>
      </c>
      <c r="AT234" s="21" t="str">
        <f>IF(AND(B234="4x200", OR(AND(E234='club records'!$N$6, F234&lt;='club records'!$O$6), AND(E234='club records'!$N$7, F234&lt;='club records'!$O$7), AND(E234='club records'!$N$8, F234&lt;='club records'!$O$8), AND(E234='club records'!$N$9, F234&lt;='club records'!$O$9), AND(E234='club records'!$N$10, F234&lt;='club records'!$O$10))), "CR", " ")</f>
        <v xml:space="preserve"> </v>
      </c>
      <c r="AU234" s="21" t="str">
        <f>IF(AND(B234="4x300", OR(AND(E234='club records'!$N$11, F234&lt;='club records'!$O$11), AND(E234='club records'!$N$12, F234&lt;='club records'!$O$12))), "CR", " ")</f>
        <v xml:space="preserve"> </v>
      </c>
      <c r="AV234" s="21" t="str">
        <f>IF(AND(B234="4x400", OR(AND(E234='club records'!$N$13, F234&lt;='club records'!$O$13), AND(E234='club records'!$N$14, F234&lt;='club records'!$O$14), AND(E234='club records'!$N$15, F234&lt;='club records'!$O$15))), "CR", " ")</f>
        <v xml:space="preserve"> </v>
      </c>
      <c r="AW234" s="21" t="str">
        <f>IF(AND(B234="3x800", OR(AND(E234='club records'!$N$16, F234&lt;='club records'!$O$16), AND(E234='club records'!$N$17, F234&lt;='club records'!$O$17), AND(E234='club records'!$N$18, F234&lt;='club records'!$O$18), AND(E234='club records'!$N$19, F234&lt;='club records'!$O$19))), "CR", " ")</f>
        <v xml:space="preserve"> </v>
      </c>
      <c r="AX234" s="21" t="str">
        <f>IF(AND(B234="pentathlon", OR(AND(E234='club records'!$N$21, F234&gt;='club records'!$O$21), AND(E234='club records'!$N$22, F234&gt;='club records'!$O$22), AND(E234='club records'!$N$23, F234&gt;='club records'!$O$23), AND(E234='club records'!$N$24, F234&gt;='club records'!$O$24), AND(E234='club records'!$N$25, F234&gt;='club records'!$O$25))), "CR", " ")</f>
        <v xml:space="preserve"> </v>
      </c>
      <c r="AY234" s="21" t="str">
        <f>IF(AND(B234="heptathlon", OR(AND(E234='club records'!$N$26, F234&gt;='club records'!$O$26), AND(E234='club records'!$N$27, F234&gt;='club records'!$O$27), AND(E234='club records'!$N$28, F234&gt;='club records'!$O$28), )), "CR", " ")</f>
        <v xml:space="preserve"> </v>
      </c>
    </row>
    <row r="235" spans="1:51" ht="15">
      <c r="A235" s="13" t="s">
        <v>41</v>
      </c>
      <c r="B235" s="2" t="s">
        <v>145</v>
      </c>
      <c r="C235" s="2" t="s">
        <v>51</v>
      </c>
      <c r="D235" s="2" t="s">
        <v>52</v>
      </c>
      <c r="E235" s="13" t="s">
        <v>41</v>
      </c>
      <c r="F235" s="14">
        <v>6.16</v>
      </c>
      <c r="G235" s="19">
        <v>43639</v>
      </c>
      <c r="H235" s="2" t="s">
        <v>357</v>
      </c>
      <c r="I235" s="2" t="s">
        <v>334</v>
      </c>
      <c r="J235" s="20" t="s">
        <v>372</v>
      </c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1"/>
      <c r="AT235" s="21"/>
      <c r="AU235" s="21"/>
      <c r="AV235" s="21"/>
      <c r="AW235" s="21"/>
      <c r="AX235" s="21"/>
      <c r="AY235" s="21"/>
    </row>
    <row r="236" spans="1:51" ht="15">
      <c r="A236" s="13" t="s">
        <v>41</v>
      </c>
      <c r="B236" s="2" t="s">
        <v>145</v>
      </c>
      <c r="C236" s="2" t="s">
        <v>98</v>
      </c>
      <c r="D236" s="2" t="s">
        <v>67</v>
      </c>
      <c r="E236" s="13" t="s">
        <v>41</v>
      </c>
      <c r="F236" s="14">
        <v>6.29</v>
      </c>
      <c r="G236" s="19">
        <v>43632</v>
      </c>
      <c r="H236" s="2" t="s">
        <v>357</v>
      </c>
      <c r="I236" s="2" t="s">
        <v>389</v>
      </c>
      <c r="J236" s="20" t="str">
        <f>IF(OR(L236="CR", K236="CR", M236="CR", N236="CR", O236="CR", P236="CR", Q236="CR", R236="CR", S236="CR", T236="CR",U236="CR", V236="CR", W236="CR", X236="CR", Y236="CR", Z236="CR", AA236="CR", AB236="CR", AC236="CR", AD236="CR", AE236="CR", AF236="CR", AG236="CR", AH236="CR", AI236="CR", AJ236="CR", AK236="CR", AL236="CR", AM236="CR", AN236="CR", AO236="CR", AP236="CR", AQ236="CR", AR236="CR", AS236="CR", AT236="CR", AU236="CR", AV236="CR", AW236="CR", AX236="CR", AY236="CR"), "***CLUB RECORD***", "")</f>
        <v/>
      </c>
      <c r="K236" s="21" t="str">
        <f>IF(AND(B236=100, OR(AND(E236='club records'!$B$6, F236&lt;='club records'!$C$6), AND(E236='club records'!$B$7, F236&lt;='club records'!$C$7), AND(E236='club records'!$B$8, F236&lt;='club records'!$C$8), AND(E236='club records'!$B$9, F236&lt;='club records'!$C$9), AND(E236='club records'!$B$10, F236&lt;='club records'!$C$10))),"CR"," ")</f>
        <v xml:space="preserve"> </v>
      </c>
      <c r="L236" s="21" t="str">
        <f>IF(AND(B236=200, OR(AND(E236='club records'!$B$11, F236&lt;='club records'!$C$11), AND(E236='club records'!$B$12, F236&lt;='club records'!$C$12), AND(E236='club records'!$B$13, F236&lt;='club records'!$C$13), AND(E236='club records'!$B$14, F236&lt;='club records'!$C$14), AND(E236='club records'!$B$15, F236&lt;='club records'!$C$15))),"CR"," ")</f>
        <v xml:space="preserve"> </v>
      </c>
      <c r="M236" s="21" t="str">
        <f>IF(AND(B236=300, OR(AND(E236='club records'!$B$16, F236&lt;='club records'!$C$16), AND(E236='club records'!$B$17, F236&lt;='club records'!$C$17))),"CR"," ")</f>
        <v xml:space="preserve"> </v>
      </c>
      <c r="N236" s="21" t="str">
        <f>IF(AND(B236=400, OR(AND(E236='club records'!$B$19, F236&lt;='club records'!$C$19), AND(E236='club records'!$B$20, F236&lt;='club records'!$C$20), AND(E236='club records'!$B$21, F236&lt;='club records'!$C$21))),"CR"," ")</f>
        <v xml:space="preserve"> </v>
      </c>
      <c r="O236" s="21" t="str">
        <f>IF(AND(B236=800, OR(AND(E236='club records'!$B$22, F236&lt;='club records'!$C$22), AND(E236='club records'!$B$23, F236&lt;='club records'!$C$23), AND(E236='club records'!$B$24, F236&lt;='club records'!$C$24), AND(E236='club records'!$B$25, F236&lt;='club records'!$C$25), AND(E236='club records'!$B$26, F236&lt;='club records'!$C$26))),"CR"," ")</f>
        <v xml:space="preserve"> </v>
      </c>
      <c r="P236" s="21" t="str">
        <f>IF(AND(B236=1200, AND(E236='club records'!$B$28, F236&lt;='club records'!$C$28)),"CR"," ")</f>
        <v xml:space="preserve"> </v>
      </c>
      <c r="Q236" s="21" t="str">
        <f>IF(AND(B236=1500, OR(AND(E236='club records'!$B$29, F236&lt;='club records'!$C$29), AND(E236='club records'!$B$30, F236&lt;='club records'!$C$30), AND(E236='club records'!$B$31, F236&lt;='club records'!$C$31), AND(E236='club records'!$B$32, F236&lt;='club records'!$C$32), AND(E236='club records'!$B$33, F236&lt;='club records'!$C$33))),"CR"," ")</f>
        <v xml:space="preserve"> </v>
      </c>
      <c r="R236" s="21" t="str">
        <f>IF(AND(B236="1M", AND(E236='club records'!$B$37,F236&lt;='club records'!$C$37)),"CR"," ")</f>
        <v xml:space="preserve"> </v>
      </c>
      <c r="S236" s="21" t="str">
        <f>IF(AND(B236=3000, OR(AND(E236='club records'!$B$39, F236&lt;='club records'!$C$39), AND(E236='club records'!$B$40, F236&lt;='club records'!$C$40), AND(E236='club records'!$B$41, F236&lt;='club records'!$C$41))),"CR"," ")</f>
        <v xml:space="preserve"> </v>
      </c>
      <c r="T236" s="21" t="str">
        <f>IF(AND(B236=5000, OR(AND(E236='club records'!$B$42, F236&lt;='club records'!$C$42), AND(E236='club records'!$B$43, F236&lt;='club records'!$C$43))),"CR"," ")</f>
        <v xml:space="preserve"> </v>
      </c>
      <c r="U236" s="21" t="str">
        <f>IF(AND(B236=10000, OR(AND(E236='club records'!$B$44, F236&lt;='club records'!$C$44), AND(E236='club records'!$B$45, F236&lt;='club records'!$C$45))),"CR"," ")</f>
        <v xml:space="preserve"> </v>
      </c>
      <c r="V236" s="22" t="str">
        <f>IF(AND(B236="high jump", OR(AND(E236='club records'!$F$1, F236&gt;='club records'!$G$1), AND(E236='club records'!$F$2, F236&gt;='club records'!$G$2), AND(E236='club records'!$F$3, F236&gt;='club records'!$G$3),AND(E236='club records'!$F$4, F236&gt;='club records'!$G$4), AND(E236='club records'!$F$5, F236&gt;='club records'!$G$5))), "CR", " ")</f>
        <v xml:space="preserve"> </v>
      </c>
      <c r="W236" s="22" t="str">
        <f>IF(AND(B236="long jump", OR(AND(E236='club records'!$F$6, F236&gt;='club records'!$G$6), AND(E236='club records'!$F$7, F236&gt;='club records'!$G$7), AND(E236='club records'!$F$8, F236&gt;='club records'!$G$8), AND(E236='club records'!$F$9, F236&gt;='club records'!$G$9), AND(E236='club records'!$F$10, F236&gt;='club records'!$G$10))), "CR", " ")</f>
        <v xml:space="preserve"> </v>
      </c>
      <c r="X236" s="22" t="str">
        <f>IF(AND(B236="triple jump", OR(AND(E236='club records'!$F$11, F236&gt;='club records'!$G$11), AND(E236='club records'!$F$12, F236&gt;='club records'!$G$12), AND(E236='club records'!$F$13, F236&gt;='club records'!$G$13), AND(E236='club records'!$F$14, F236&gt;='club records'!$G$14), AND(E236='club records'!$F$15, F236&gt;='club records'!$G$15))), "CR", " ")</f>
        <v xml:space="preserve"> </v>
      </c>
      <c r="Y236" s="22" t="str">
        <f>IF(AND(B236="pole vault", OR(AND(E236='club records'!$F$16, F236&gt;='club records'!$G$16), AND(E236='club records'!$F$17, F236&gt;='club records'!$G$17), AND(E236='club records'!$F$18, F236&gt;='club records'!$G$18), AND(E236='club records'!$F$19, F236&gt;='club records'!$G$19), AND(E236='club records'!$F$20, F236&gt;='club records'!$G$20))), "CR", " ")</f>
        <v xml:space="preserve"> </v>
      </c>
      <c r="Z236" s="22" t="str">
        <f>IF(AND(B236="discus 0.75", AND(E236='club records'!$F$21, F236&gt;='club records'!$G$21)), "CR", " ")</f>
        <v xml:space="preserve"> </v>
      </c>
      <c r="AA236" s="22" t="str">
        <f>IF(AND(B236="discus 1", OR(AND(E236='club records'!$F$22, F236&gt;='club records'!$G$22), AND(E236='club records'!$F$23, F236&gt;='club records'!$G$23), AND(E236='club records'!$F$24, F236&gt;='club records'!$G$24), AND(E236='club records'!$F$25, F236&gt;='club records'!$G$25))), "CR", " ")</f>
        <v xml:space="preserve"> </v>
      </c>
      <c r="AB236" s="22" t="str">
        <f>IF(AND(B236="hammer 3", OR(AND(E236='club records'!$F$26, F236&gt;='club records'!$G$26), AND(E236='club records'!$F$27, F236&gt;='club records'!$G$27), AND(E236='club records'!$F$28, F236&gt;='club records'!$G$28))), "CR", " ")</f>
        <v xml:space="preserve"> </v>
      </c>
      <c r="AC236" s="22" t="str">
        <f>IF(AND(B236="hammer 4", OR(AND(E236='club records'!$F$29, F236&gt;='club records'!$G$29), AND(E236='club records'!$F$30, F236&gt;='club records'!$G$30))), "CR", " ")</f>
        <v xml:space="preserve"> </v>
      </c>
      <c r="AD236" s="22" t="str">
        <f>IF(AND(B236="javelin 400", AND(E236='club records'!$F$31, F236&gt;='club records'!$G$31)), "CR", " ")</f>
        <v xml:space="preserve"> </v>
      </c>
      <c r="AE236" s="22" t="str">
        <f>IF(AND(B236="javelin 500", OR(AND(E236='club records'!$F$32, F236&gt;='club records'!$G$32), AND(E236='club records'!$F$33, F236&gt;='club records'!$G$33))), "CR", " ")</f>
        <v xml:space="preserve"> </v>
      </c>
      <c r="AF236" s="22" t="str">
        <f>IF(AND(B236="javelin 600", OR(AND(E236='club records'!$F$34, F236&gt;='club records'!$G$34), AND(E236='club records'!$F$35, F236&gt;='club records'!$G$35))), "CR", " ")</f>
        <v xml:space="preserve"> </v>
      </c>
      <c r="AG236" s="22" t="str">
        <f>IF(AND(B236="shot 2.72", AND(E236='club records'!$F$36, F236&gt;='club records'!$G$36)), "CR", " ")</f>
        <v xml:space="preserve"> </v>
      </c>
      <c r="AH236" s="22" t="str">
        <f>IF(AND(B236="shot 3", OR(AND(E236='club records'!$F$37, F236&gt;='club records'!$G$37), AND(E236='club records'!$F$38, F236&gt;='club records'!$G$38))), "CR", " ")</f>
        <v xml:space="preserve"> </v>
      </c>
      <c r="AI236" s="22" t="str">
        <f>IF(AND(B236="shot 4", OR(AND(E236='club records'!$F$39, F236&gt;='club records'!$G$39), AND(E236='club records'!$F$40, F236&gt;='club records'!$G$40))), "CR", " ")</f>
        <v xml:space="preserve"> </v>
      </c>
      <c r="AJ236" s="22" t="str">
        <f>IF(AND(B236="70H", AND(E236='club records'!$J$6, F236&lt;='club records'!$K$6)), "CR", " ")</f>
        <v xml:space="preserve"> </v>
      </c>
      <c r="AK236" s="22" t="str">
        <f>IF(AND(B236="75H", AND(E236='club records'!$J$7, F236&lt;='club records'!$K$7)), "CR", " ")</f>
        <v xml:space="preserve"> </v>
      </c>
      <c r="AL236" s="22" t="str">
        <f>IF(AND(B236="80H", AND(E236='club records'!$J$8, F236&lt;='club records'!$K$8)), "CR", " ")</f>
        <v xml:space="preserve"> </v>
      </c>
      <c r="AM236" s="22" t="str">
        <f>IF(AND(B236="100H", OR(AND(E236='club records'!$J$9, F236&lt;='club records'!$K$9), AND(E236='club records'!$J$10, F236&lt;='club records'!$K$10))), "CR", " ")</f>
        <v xml:space="preserve"> </v>
      </c>
      <c r="AN236" s="22" t="str">
        <f>IF(AND(B236="300H", AND(E236='club records'!$J$11, F236&lt;='club records'!$K$11)), "CR", " ")</f>
        <v xml:space="preserve"> </v>
      </c>
      <c r="AO236" s="22" t="str">
        <f>IF(AND(B236="400H", OR(AND(E236='club records'!$J$12, F236&lt;='club records'!$K$12), AND(E236='club records'!$J$13, F236&lt;='club records'!$K$13), AND(E236='club records'!$J$14, F236&lt;='club records'!$K$14))), "CR", " ")</f>
        <v xml:space="preserve"> </v>
      </c>
      <c r="AP236" s="22" t="str">
        <f>IF(AND(B236="1500SC", OR(AND(E236='club records'!$J$15, F236&lt;='club records'!$K$15), AND(E236='club records'!$J$16, F236&lt;='club records'!$K$16))), "CR", " ")</f>
        <v xml:space="preserve"> </v>
      </c>
      <c r="AQ236" s="22" t="str">
        <f>IF(AND(B236="2000SC", OR(AND(E236='club records'!$J$18, F236&lt;='club records'!$K$18), AND(E236='club records'!$J$19, F236&lt;='club records'!$K$19))), "CR", " ")</f>
        <v xml:space="preserve"> </v>
      </c>
      <c r="AR236" s="22" t="str">
        <f>IF(AND(B236="3000SC", AND(E236='club records'!$J$21, F236&lt;='club records'!$K$21)), "CR", " ")</f>
        <v xml:space="preserve"> </v>
      </c>
      <c r="AS236" s="21" t="str">
        <f>IF(AND(B236="4x100", OR(AND(E236='club records'!$N$1, F236&lt;='club records'!$O$1), AND(E236='club records'!$N$2, F236&lt;='club records'!$O$2), AND(E236='club records'!$N$3, F236&lt;='club records'!$O$3), AND(E236='club records'!$N$4, F236&lt;='club records'!$O$4), AND(E236='club records'!$N$5, F236&lt;='club records'!$O$5))), "CR", " ")</f>
        <v xml:space="preserve"> </v>
      </c>
      <c r="AT236" s="21" t="str">
        <f>IF(AND(B236="4x200", OR(AND(E236='club records'!$N$6, F236&lt;='club records'!$O$6), AND(E236='club records'!$N$7, F236&lt;='club records'!$O$7), AND(E236='club records'!$N$8, F236&lt;='club records'!$O$8), AND(E236='club records'!$N$9, F236&lt;='club records'!$O$9), AND(E236='club records'!$N$10, F236&lt;='club records'!$O$10))), "CR", " ")</f>
        <v xml:space="preserve"> </v>
      </c>
      <c r="AU236" s="21" t="str">
        <f>IF(AND(B236="4x300", OR(AND(E236='club records'!$N$11, F236&lt;='club records'!$O$11), AND(E236='club records'!$N$12, F236&lt;='club records'!$O$12))), "CR", " ")</f>
        <v xml:space="preserve"> </v>
      </c>
      <c r="AV236" s="21" t="str">
        <f>IF(AND(B236="4x400", OR(AND(E236='club records'!$N$13, F236&lt;='club records'!$O$13), AND(E236='club records'!$N$14, F236&lt;='club records'!$O$14), AND(E236='club records'!$N$15, F236&lt;='club records'!$O$15))), "CR", " ")</f>
        <v xml:space="preserve"> </v>
      </c>
      <c r="AW236" s="21" t="str">
        <f>IF(AND(B236="3x800", OR(AND(E236='club records'!$N$16, F236&lt;='club records'!$O$16), AND(E236='club records'!$N$17, F236&lt;='club records'!$O$17), AND(E236='club records'!$N$18, F236&lt;='club records'!$O$18), AND(E236='club records'!$N$19, F236&lt;='club records'!$O$19))), "CR", " ")</f>
        <v xml:space="preserve"> </v>
      </c>
      <c r="AX236" s="21" t="str">
        <f>IF(AND(B236="pentathlon", OR(AND(E236='club records'!$N$21, F236&gt;='club records'!$O$21), AND(E236='club records'!$N$22, F236&gt;='club records'!$O$22), AND(E236='club records'!$N$23, F236&gt;='club records'!$O$23), AND(E236='club records'!$N$24, F236&gt;='club records'!$O$24), AND(E236='club records'!$N$25, F236&gt;='club records'!$O$25))), "CR", " ")</f>
        <v xml:space="preserve"> </v>
      </c>
      <c r="AY236" s="21" t="str">
        <f>IF(AND(B236="heptathlon", OR(AND(E236='club records'!$N$26, F236&gt;='club records'!$O$26), AND(E236='club records'!$N$27, F236&gt;='club records'!$O$27), AND(E236='club records'!$N$28, F236&gt;='club records'!$O$28), )), "CR", " ")</f>
        <v xml:space="preserve"> </v>
      </c>
    </row>
    <row r="237" spans="1:51" ht="15">
      <c r="A237" s="13" t="s">
        <v>41</v>
      </c>
      <c r="B237" s="2" t="s">
        <v>145</v>
      </c>
      <c r="C237" s="2" t="s">
        <v>305</v>
      </c>
      <c r="D237" s="2" t="s">
        <v>62</v>
      </c>
      <c r="E237" s="13" t="s">
        <v>41</v>
      </c>
      <c r="F237" s="14">
        <v>6.77</v>
      </c>
      <c r="G237" s="19">
        <v>43603</v>
      </c>
      <c r="H237" s="2" t="s">
        <v>289</v>
      </c>
      <c r="I237" s="2" t="s">
        <v>325</v>
      </c>
      <c r="J237" s="20" t="str">
        <f>IF(OR(L237="CR", K237="CR", M237="CR", N237="CR", O237="CR", P237="CR", Q237="CR", R237="CR", S237="CR", T237="CR",U237="CR", V237="CR", W237="CR", X237="CR", Y237="CR", Z237="CR", AA237="CR", AB237="CR", AC237="CR", AD237="CR", AE237="CR", AF237="CR", AG237="CR", AH237="CR", AI237="CR", AJ237="CR", AK237="CR", AL237="CR", AM237="CR", AN237="CR", AO237="CR", AP237="CR", AQ237="CR", AR237="CR", AS237="CR", AT237="CR", AU237="CR", AV237="CR", AW237="CR", AX237="CR", AY237="CR"), "***CLUB RECORD***", "")</f>
        <v/>
      </c>
      <c r="K237" s="21" t="str">
        <f>IF(AND(B237=100, OR(AND(E237='club records'!$B$6, F237&lt;='club records'!$C$6), AND(E237='club records'!$B$7, F237&lt;='club records'!$C$7), AND(E237='club records'!$B$8, F237&lt;='club records'!$C$8), AND(E237='club records'!$B$9, F237&lt;='club records'!$C$9), AND(E237='club records'!$B$10, F237&lt;='club records'!$C$10))),"CR"," ")</f>
        <v xml:space="preserve"> </v>
      </c>
      <c r="L237" s="21" t="str">
        <f>IF(AND(B237=200, OR(AND(E237='club records'!$B$11, F237&lt;='club records'!$C$11), AND(E237='club records'!$B$12, F237&lt;='club records'!$C$12), AND(E237='club records'!$B$13, F237&lt;='club records'!$C$13), AND(E237='club records'!$B$14, F237&lt;='club records'!$C$14), AND(E237='club records'!$B$15, F237&lt;='club records'!$C$15))),"CR"," ")</f>
        <v xml:space="preserve"> </v>
      </c>
      <c r="M237" s="21" t="str">
        <f>IF(AND(B237=300, OR(AND(E237='club records'!$B$16, F237&lt;='club records'!$C$16), AND(E237='club records'!$B$17, F237&lt;='club records'!$C$17))),"CR"," ")</f>
        <v xml:space="preserve"> </v>
      </c>
      <c r="N237" s="21" t="str">
        <f>IF(AND(B237=400, OR(AND(E237='club records'!$B$19, F237&lt;='club records'!$C$19), AND(E237='club records'!$B$20, F237&lt;='club records'!$C$20), AND(E237='club records'!$B$21, F237&lt;='club records'!$C$21))),"CR"," ")</f>
        <v xml:space="preserve"> </v>
      </c>
      <c r="O237" s="21" t="str">
        <f>IF(AND(B237=800, OR(AND(E237='club records'!$B$22, F237&lt;='club records'!$C$22), AND(E237='club records'!$B$23, F237&lt;='club records'!$C$23), AND(E237='club records'!$B$24, F237&lt;='club records'!$C$24), AND(E237='club records'!$B$25, F237&lt;='club records'!$C$25), AND(E237='club records'!$B$26, F237&lt;='club records'!$C$26))),"CR"," ")</f>
        <v xml:space="preserve"> </v>
      </c>
      <c r="P237" s="21" t="str">
        <f>IF(AND(B237=1200, AND(E237='club records'!$B$28, F237&lt;='club records'!$C$28)),"CR"," ")</f>
        <v xml:space="preserve"> </v>
      </c>
      <c r="Q237" s="21" t="str">
        <f>IF(AND(B237=1500, OR(AND(E237='club records'!$B$29, F237&lt;='club records'!$C$29), AND(E237='club records'!$B$30, F237&lt;='club records'!$C$30), AND(E237='club records'!$B$31, F237&lt;='club records'!$C$31), AND(E237='club records'!$B$32, F237&lt;='club records'!$C$32), AND(E237='club records'!$B$33, F237&lt;='club records'!$C$33))),"CR"," ")</f>
        <v xml:space="preserve"> </v>
      </c>
      <c r="R237" s="21" t="str">
        <f>IF(AND(B237="1M", AND(E237='club records'!$B$37,F237&lt;='club records'!$C$37)),"CR"," ")</f>
        <v xml:space="preserve"> </v>
      </c>
      <c r="S237" s="21" t="str">
        <f>IF(AND(B237=3000, OR(AND(E237='club records'!$B$39, F237&lt;='club records'!$C$39), AND(E237='club records'!$B$40, F237&lt;='club records'!$C$40), AND(E237='club records'!$B$41, F237&lt;='club records'!$C$41))),"CR"," ")</f>
        <v xml:space="preserve"> </v>
      </c>
      <c r="T237" s="21" t="str">
        <f>IF(AND(B237=5000, OR(AND(E237='club records'!$B$42, F237&lt;='club records'!$C$42), AND(E237='club records'!$B$43, F237&lt;='club records'!$C$43))),"CR"," ")</f>
        <v xml:space="preserve"> </v>
      </c>
      <c r="U237" s="21" t="str">
        <f>IF(AND(B237=10000, OR(AND(E237='club records'!$B$44, F237&lt;='club records'!$C$44), AND(E237='club records'!$B$45, F237&lt;='club records'!$C$45))),"CR"," ")</f>
        <v xml:space="preserve"> </v>
      </c>
      <c r="V237" s="22" t="str">
        <f>IF(AND(B237="high jump", OR(AND(E237='club records'!$F$1, F237&gt;='club records'!$G$1), AND(E237='club records'!$F$2, F237&gt;='club records'!$G$2), AND(E237='club records'!$F$3, F237&gt;='club records'!$G$3),AND(E237='club records'!$F$4, F237&gt;='club records'!$G$4), AND(E237='club records'!$F$5, F237&gt;='club records'!$G$5))), "CR", " ")</f>
        <v xml:space="preserve"> </v>
      </c>
      <c r="W237" s="22" t="str">
        <f>IF(AND(B237="long jump", OR(AND(E237='club records'!$F$6, F237&gt;='club records'!$G$6), AND(E237='club records'!$F$7, F237&gt;='club records'!$G$7), AND(E237='club records'!$F$8, F237&gt;='club records'!$G$8), AND(E237='club records'!$F$9, F237&gt;='club records'!$G$9), AND(E237='club records'!$F$10, F237&gt;='club records'!$G$10))), "CR", " ")</f>
        <v xml:space="preserve"> </v>
      </c>
      <c r="X237" s="22" t="str">
        <f>IF(AND(B237="triple jump", OR(AND(E237='club records'!$F$11, F237&gt;='club records'!$G$11), AND(E237='club records'!$F$12, F237&gt;='club records'!$G$12), AND(E237='club records'!$F$13, F237&gt;='club records'!$G$13), AND(E237='club records'!$F$14, F237&gt;='club records'!$G$14), AND(E237='club records'!$F$15, F237&gt;='club records'!$G$15))), "CR", " ")</f>
        <v xml:space="preserve"> </v>
      </c>
      <c r="Y237" s="22" t="str">
        <f>IF(AND(B237="pole vault", OR(AND(E237='club records'!$F$16, F237&gt;='club records'!$G$16), AND(E237='club records'!$F$17, F237&gt;='club records'!$G$17), AND(E237='club records'!$F$18, F237&gt;='club records'!$G$18), AND(E237='club records'!$F$19, F237&gt;='club records'!$G$19), AND(E237='club records'!$F$20, F237&gt;='club records'!$G$20))), "CR", " ")</f>
        <v xml:space="preserve"> </v>
      </c>
      <c r="Z237" s="22" t="str">
        <f>IF(AND(B237="discus 0.75", AND(E237='club records'!$F$21, F237&gt;='club records'!$G$21)), "CR", " ")</f>
        <v xml:space="preserve"> </v>
      </c>
      <c r="AA237" s="22" t="str">
        <f>IF(AND(B237="discus 1", OR(AND(E237='club records'!$F$22, F237&gt;='club records'!$G$22), AND(E237='club records'!$F$23, F237&gt;='club records'!$G$23), AND(E237='club records'!$F$24, F237&gt;='club records'!$G$24), AND(E237='club records'!$F$25, F237&gt;='club records'!$G$25))), "CR", " ")</f>
        <v xml:space="preserve"> </v>
      </c>
      <c r="AB237" s="22" t="str">
        <f>IF(AND(B237="hammer 3", OR(AND(E237='club records'!$F$26, F237&gt;='club records'!$G$26), AND(E237='club records'!$F$27, F237&gt;='club records'!$G$27), AND(E237='club records'!$F$28, F237&gt;='club records'!$G$28))), "CR", " ")</f>
        <v xml:space="preserve"> </v>
      </c>
      <c r="AC237" s="22" t="str">
        <f>IF(AND(B237="hammer 4", OR(AND(E237='club records'!$F$29, F237&gt;='club records'!$G$29), AND(E237='club records'!$F$30, F237&gt;='club records'!$G$30))), "CR", " ")</f>
        <v xml:space="preserve"> </v>
      </c>
      <c r="AD237" s="22" t="str">
        <f>IF(AND(B237="javelin 400", AND(E237='club records'!$F$31, F237&gt;='club records'!$G$31)), "CR", " ")</f>
        <v xml:space="preserve"> </v>
      </c>
      <c r="AE237" s="22" t="str">
        <f>IF(AND(B237="javelin 500", OR(AND(E237='club records'!$F$32, F237&gt;='club records'!$G$32), AND(E237='club records'!$F$33, F237&gt;='club records'!$G$33))), "CR", " ")</f>
        <v xml:space="preserve"> </v>
      </c>
      <c r="AF237" s="22" t="str">
        <f>IF(AND(B237="javelin 600", OR(AND(E237='club records'!$F$34, F237&gt;='club records'!$G$34), AND(E237='club records'!$F$35, F237&gt;='club records'!$G$35))), "CR", " ")</f>
        <v xml:space="preserve"> </v>
      </c>
      <c r="AG237" s="22" t="str">
        <f>IF(AND(B237="shot 2.72", AND(E237='club records'!$F$36, F237&gt;='club records'!$G$36)), "CR", " ")</f>
        <v xml:space="preserve"> </v>
      </c>
      <c r="AH237" s="22" t="str">
        <f>IF(AND(B237="shot 3", OR(AND(E237='club records'!$F$37, F237&gt;='club records'!$G$37), AND(E237='club records'!$F$38, F237&gt;='club records'!$G$38))), "CR", " ")</f>
        <v xml:space="preserve"> </v>
      </c>
      <c r="AI237" s="22" t="str">
        <f>IF(AND(B237="shot 4", OR(AND(E237='club records'!$F$39, F237&gt;='club records'!$G$39), AND(E237='club records'!$F$40, F237&gt;='club records'!$G$40))), "CR", " ")</f>
        <v xml:space="preserve"> </v>
      </c>
      <c r="AJ237" s="22" t="str">
        <f>IF(AND(B237="70H", AND(E237='club records'!$J$6, F237&lt;='club records'!$K$6)), "CR", " ")</f>
        <v xml:space="preserve"> </v>
      </c>
      <c r="AK237" s="22" t="str">
        <f>IF(AND(B237="75H", AND(E237='club records'!$J$7, F237&lt;='club records'!$K$7)), "CR", " ")</f>
        <v xml:space="preserve"> </v>
      </c>
      <c r="AL237" s="22" t="str">
        <f>IF(AND(B237="80H", AND(E237='club records'!$J$8, F237&lt;='club records'!$K$8)), "CR", " ")</f>
        <v xml:space="preserve"> </v>
      </c>
      <c r="AM237" s="22" t="str">
        <f>IF(AND(B237="100H", OR(AND(E237='club records'!$J$9, F237&lt;='club records'!$K$9), AND(E237='club records'!$J$10, F237&lt;='club records'!$K$10))), "CR", " ")</f>
        <v xml:space="preserve"> </v>
      </c>
      <c r="AN237" s="22" t="str">
        <f>IF(AND(B237="300H", AND(E237='club records'!$J$11, F237&lt;='club records'!$K$11)), "CR", " ")</f>
        <v xml:space="preserve"> </v>
      </c>
      <c r="AO237" s="22" t="str">
        <f>IF(AND(B237="400H", OR(AND(E237='club records'!$J$12, F237&lt;='club records'!$K$12), AND(E237='club records'!$J$13, F237&lt;='club records'!$K$13), AND(E237='club records'!$J$14, F237&lt;='club records'!$K$14))), "CR", " ")</f>
        <v xml:space="preserve"> </v>
      </c>
      <c r="AP237" s="22" t="str">
        <f>IF(AND(B237="1500SC", OR(AND(E237='club records'!$J$15, F237&lt;='club records'!$K$15), AND(E237='club records'!$J$16, F237&lt;='club records'!$K$16))), "CR", " ")</f>
        <v xml:space="preserve"> </v>
      </c>
      <c r="AQ237" s="22" t="str">
        <f>IF(AND(B237="2000SC", OR(AND(E237='club records'!$J$18, F237&lt;='club records'!$K$18), AND(E237='club records'!$J$19, F237&lt;='club records'!$K$19))), "CR", " ")</f>
        <v xml:space="preserve"> </v>
      </c>
      <c r="AR237" s="22" t="str">
        <f>IF(AND(B237="3000SC", AND(E237='club records'!$J$21, F237&lt;='club records'!$K$21)), "CR", " ")</f>
        <v xml:space="preserve"> </v>
      </c>
      <c r="AS237" s="21" t="str">
        <f>IF(AND(B237="4x100", OR(AND(E237='club records'!$N$1, F237&lt;='club records'!$O$1), AND(E237='club records'!$N$2, F237&lt;='club records'!$O$2), AND(E237='club records'!$N$3, F237&lt;='club records'!$O$3), AND(E237='club records'!$N$4, F237&lt;='club records'!$O$4), AND(E237='club records'!$N$5, F237&lt;='club records'!$O$5))), "CR", " ")</f>
        <v xml:space="preserve"> </v>
      </c>
      <c r="AT237" s="21" t="str">
        <f>IF(AND(B237="4x200", OR(AND(E237='club records'!$N$6, F237&lt;='club records'!$O$6), AND(E237='club records'!$N$7, F237&lt;='club records'!$O$7), AND(E237='club records'!$N$8, F237&lt;='club records'!$O$8), AND(E237='club records'!$N$9, F237&lt;='club records'!$O$9), AND(E237='club records'!$N$10, F237&lt;='club records'!$O$10))), "CR", " ")</f>
        <v xml:space="preserve"> </v>
      </c>
      <c r="AU237" s="21" t="str">
        <f>IF(AND(B237="4x300", OR(AND(E237='club records'!$N$11, F237&lt;='club records'!$O$11), AND(E237='club records'!$N$12, F237&lt;='club records'!$O$12))), "CR", " ")</f>
        <v xml:space="preserve"> </v>
      </c>
      <c r="AV237" s="21" t="str">
        <f>IF(AND(B237="4x400", OR(AND(E237='club records'!$N$13, F237&lt;='club records'!$O$13), AND(E237='club records'!$N$14, F237&lt;='club records'!$O$14), AND(E237='club records'!$N$15, F237&lt;='club records'!$O$15))), "CR", " ")</f>
        <v xml:space="preserve"> </v>
      </c>
      <c r="AW237" s="21" t="str">
        <f>IF(AND(B237="3x800", OR(AND(E237='club records'!$N$16, F237&lt;='club records'!$O$16), AND(E237='club records'!$N$17, F237&lt;='club records'!$O$17), AND(E237='club records'!$N$18, F237&lt;='club records'!$O$18), AND(E237='club records'!$N$19, F237&lt;='club records'!$O$19))), "CR", " ")</f>
        <v xml:space="preserve"> </v>
      </c>
      <c r="AX237" s="21" t="str">
        <f>IF(AND(B237="pentathlon", OR(AND(E237='club records'!$N$21, F237&gt;='club records'!$O$21), AND(E237='club records'!$N$22, F237&gt;='club records'!$O$22), AND(E237='club records'!$N$23, F237&gt;='club records'!$O$23), AND(E237='club records'!$N$24, F237&gt;='club records'!$O$24), AND(E237='club records'!$N$25, F237&gt;='club records'!$O$25))), "CR", " ")</f>
        <v xml:space="preserve"> </v>
      </c>
      <c r="AY237" s="21" t="str">
        <f>IF(AND(B237="heptathlon", OR(AND(E237='club records'!$N$26, F237&gt;='club records'!$O$26), AND(E237='club records'!$N$27, F237&gt;='club records'!$O$27), AND(E237='club records'!$N$28, F237&gt;='club records'!$O$28), )), "CR", " ")</f>
        <v xml:space="preserve"> </v>
      </c>
    </row>
    <row r="238" spans="1:51" ht="15">
      <c r="A238" s="13" t="s">
        <v>41</v>
      </c>
      <c r="B238" s="2" t="s">
        <v>145</v>
      </c>
      <c r="C238" s="2" t="s">
        <v>271</v>
      </c>
      <c r="D238" s="2" t="s">
        <v>93</v>
      </c>
      <c r="E238" s="13" t="s">
        <v>41</v>
      </c>
      <c r="F238" s="14">
        <v>7.12</v>
      </c>
      <c r="G238" s="19">
        <v>43681</v>
      </c>
      <c r="H238" s="2" t="s">
        <v>297</v>
      </c>
      <c r="I238" s="2" t="s">
        <v>474</v>
      </c>
      <c r="J238" s="20" t="str">
        <f>IF(OR(L238="CR", K238="CR", M238="CR", N238="CR", O238="CR", P238="CR", Q238="CR", R238="CR", S238="CR", T238="CR",U238="CR", V238="CR", W238="CR", X238="CR", Y238="CR", Z238="CR", AA238="CR", AB238="CR", AC238="CR", AD238="CR", AE238="CR", AF238="CR", AG238="CR", AH238="CR", AI238="CR", AJ238="CR", AK238="CR", AL238="CR", AM238="CR", AN238="CR", AO238="CR", AP238="CR", AQ238="CR", AR238="CR", AS238="CR", AT238="CR", AU238="CR", AV238="CR", AW238="CR", AX238="CR", AY238="CR"), "***CLUB RECORD***", "")</f>
        <v/>
      </c>
      <c r="K238" s="21" t="str">
        <f>IF(AND(B238=100, OR(AND(E238='club records'!$B$6, F238&lt;='club records'!$C$6), AND(E238='club records'!$B$7, F238&lt;='club records'!$C$7), AND(E238='club records'!$B$8, F238&lt;='club records'!$C$8), AND(E238='club records'!$B$9, F238&lt;='club records'!$C$9), AND(E238='club records'!$B$10, F238&lt;='club records'!$C$10))),"CR"," ")</f>
        <v xml:space="preserve"> </v>
      </c>
      <c r="L238" s="21" t="str">
        <f>IF(AND(B238=200, OR(AND(E238='club records'!$B$11, F238&lt;='club records'!$C$11), AND(E238='club records'!$B$12, F238&lt;='club records'!$C$12), AND(E238='club records'!$B$13, F238&lt;='club records'!$C$13), AND(E238='club records'!$B$14, F238&lt;='club records'!$C$14), AND(E238='club records'!$B$15, F238&lt;='club records'!$C$15))),"CR"," ")</f>
        <v xml:space="preserve"> </v>
      </c>
      <c r="M238" s="21" t="str">
        <f>IF(AND(B238=300, OR(AND(E238='club records'!$B$16, F238&lt;='club records'!$C$16), AND(E238='club records'!$B$17, F238&lt;='club records'!$C$17))),"CR"," ")</f>
        <v xml:space="preserve"> </v>
      </c>
      <c r="N238" s="21" t="str">
        <f>IF(AND(B238=400, OR(AND(E238='club records'!$B$19, F238&lt;='club records'!$C$19), AND(E238='club records'!$B$20, F238&lt;='club records'!$C$20), AND(E238='club records'!$B$21, F238&lt;='club records'!$C$21))),"CR"," ")</f>
        <v xml:space="preserve"> </v>
      </c>
      <c r="O238" s="21" t="str">
        <f>IF(AND(B238=800, OR(AND(E238='club records'!$B$22, F238&lt;='club records'!$C$22), AND(E238='club records'!$B$23, F238&lt;='club records'!$C$23), AND(E238='club records'!$B$24, F238&lt;='club records'!$C$24), AND(E238='club records'!$B$25, F238&lt;='club records'!$C$25), AND(E238='club records'!$B$26, F238&lt;='club records'!$C$26))),"CR"," ")</f>
        <v xml:space="preserve"> </v>
      </c>
      <c r="P238" s="21" t="str">
        <f>IF(AND(B238=1200, AND(E238='club records'!$B$28, F238&lt;='club records'!$C$28)),"CR"," ")</f>
        <v xml:space="preserve"> </v>
      </c>
      <c r="Q238" s="21" t="str">
        <f>IF(AND(B238=1500, OR(AND(E238='club records'!$B$29, F238&lt;='club records'!$C$29), AND(E238='club records'!$B$30, F238&lt;='club records'!$C$30), AND(E238='club records'!$B$31, F238&lt;='club records'!$C$31), AND(E238='club records'!$B$32, F238&lt;='club records'!$C$32), AND(E238='club records'!$B$33, F238&lt;='club records'!$C$33))),"CR"," ")</f>
        <v xml:space="preserve"> </v>
      </c>
      <c r="R238" s="21" t="str">
        <f>IF(AND(B238="1M", AND(E238='club records'!$B$37,F238&lt;='club records'!$C$37)),"CR"," ")</f>
        <v xml:space="preserve"> </v>
      </c>
      <c r="S238" s="21" t="str">
        <f>IF(AND(B238=3000, OR(AND(E238='club records'!$B$39, F238&lt;='club records'!$C$39), AND(E238='club records'!$B$40, F238&lt;='club records'!$C$40), AND(E238='club records'!$B$41, F238&lt;='club records'!$C$41))),"CR"," ")</f>
        <v xml:space="preserve"> </v>
      </c>
      <c r="T238" s="21" t="str">
        <f>IF(AND(B238=5000, OR(AND(E238='club records'!$B$42, F238&lt;='club records'!$C$42), AND(E238='club records'!$B$43, F238&lt;='club records'!$C$43))),"CR"," ")</f>
        <v xml:space="preserve"> </v>
      </c>
      <c r="U238" s="21" t="str">
        <f>IF(AND(B238=10000, OR(AND(E238='club records'!$B$44, F238&lt;='club records'!$C$44), AND(E238='club records'!$B$45, F238&lt;='club records'!$C$45))),"CR"," ")</f>
        <v xml:space="preserve"> </v>
      </c>
      <c r="V238" s="22" t="str">
        <f>IF(AND(B238="high jump", OR(AND(E238='club records'!$F$1, F238&gt;='club records'!$G$1), AND(E238='club records'!$F$2, F238&gt;='club records'!$G$2), AND(E238='club records'!$F$3, F238&gt;='club records'!$G$3),AND(E238='club records'!$F$4, F238&gt;='club records'!$G$4), AND(E238='club records'!$F$5, F238&gt;='club records'!$G$5))), "CR", " ")</f>
        <v xml:space="preserve"> </v>
      </c>
      <c r="W238" s="22" t="str">
        <f>IF(AND(B238="long jump", OR(AND(E238='club records'!$F$6, F238&gt;='club records'!$G$6), AND(E238='club records'!$F$7, F238&gt;='club records'!$G$7), AND(E238='club records'!$F$8, F238&gt;='club records'!$G$8), AND(E238='club records'!$F$9, F238&gt;='club records'!$G$9), AND(E238='club records'!$F$10, F238&gt;='club records'!$G$10))), "CR", " ")</f>
        <v xml:space="preserve"> </v>
      </c>
      <c r="X238" s="22" t="str">
        <f>IF(AND(B238="triple jump", OR(AND(E238='club records'!$F$11, F238&gt;='club records'!$G$11), AND(E238='club records'!$F$12, F238&gt;='club records'!$G$12), AND(E238='club records'!$F$13, F238&gt;='club records'!$G$13), AND(E238='club records'!$F$14, F238&gt;='club records'!$G$14), AND(E238='club records'!$F$15, F238&gt;='club records'!$G$15))), "CR", " ")</f>
        <v xml:space="preserve"> </v>
      </c>
      <c r="Y238" s="22" t="str">
        <f>IF(AND(B238="pole vault", OR(AND(E238='club records'!$F$16, F238&gt;='club records'!$G$16), AND(E238='club records'!$F$17, F238&gt;='club records'!$G$17), AND(E238='club records'!$F$18, F238&gt;='club records'!$G$18), AND(E238='club records'!$F$19, F238&gt;='club records'!$G$19), AND(E238='club records'!$F$20, F238&gt;='club records'!$G$20))), "CR", " ")</f>
        <v xml:space="preserve"> </v>
      </c>
      <c r="Z238" s="22" t="str">
        <f>IF(AND(B238="discus 0.75", AND(E238='club records'!$F$21, F238&gt;='club records'!$G$21)), "CR", " ")</f>
        <v xml:space="preserve"> </v>
      </c>
      <c r="AA238" s="22" t="str">
        <f>IF(AND(B238="discus 1", OR(AND(E238='club records'!$F$22, F238&gt;='club records'!$G$22), AND(E238='club records'!$F$23, F238&gt;='club records'!$G$23), AND(E238='club records'!$F$24, F238&gt;='club records'!$G$24), AND(E238='club records'!$F$25, F238&gt;='club records'!$G$25))), "CR", " ")</f>
        <v xml:space="preserve"> </v>
      </c>
      <c r="AB238" s="22" t="str">
        <f>IF(AND(B238="hammer 3", OR(AND(E238='club records'!$F$26, F238&gt;='club records'!$G$26), AND(E238='club records'!$F$27, F238&gt;='club records'!$G$27), AND(E238='club records'!$F$28, F238&gt;='club records'!$G$28))), "CR", " ")</f>
        <v xml:space="preserve"> </v>
      </c>
      <c r="AC238" s="22" t="str">
        <f>IF(AND(B238="hammer 4", OR(AND(E238='club records'!$F$29, F238&gt;='club records'!$G$29), AND(E238='club records'!$F$30, F238&gt;='club records'!$G$30))), "CR", " ")</f>
        <v xml:space="preserve"> </v>
      </c>
      <c r="AD238" s="22" t="str">
        <f>IF(AND(B238="javelin 400", AND(E238='club records'!$F$31, F238&gt;='club records'!$G$31)), "CR", " ")</f>
        <v xml:space="preserve"> </v>
      </c>
      <c r="AE238" s="22" t="str">
        <f>IF(AND(B238="javelin 500", OR(AND(E238='club records'!$F$32, F238&gt;='club records'!$G$32), AND(E238='club records'!$F$33, F238&gt;='club records'!$G$33))), "CR", " ")</f>
        <v xml:space="preserve"> </v>
      </c>
      <c r="AF238" s="22" t="str">
        <f>IF(AND(B238="javelin 600", OR(AND(E238='club records'!$F$34, F238&gt;='club records'!$G$34), AND(E238='club records'!$F$35, F238&gt;='club records'!$G$35))), "CR", " ")</f>
        <v xml:space="preserve"> </v>
      </c>
      <c r="AG238" s="22" t="str">
        <f>IF(AND(B238="shot 2.72", AND(E238='club records'!$F$36, F238&gt;='club records'!$G$36)), "CR", " ")</f>
        <v xml:space="preserve"> </v>
      </c>
      <c r="AH238" s="22" t="str">
        <f>IF(AND(B238="shot 3", OR(AND(E238='club records'!$F$37, F238&gt;='club records'!$G$37), AND(E238='club records'!$F$38, F238&gt;='club records'!$G$38))), "CR", " ")</f>
        <v xml:space="preserve"> </v>
      </c>
      <c r="AI238" s="22" t="str">
        <f>IF(AND(B238="shot 4", OR(AND(E238='club records'!$F$39, F238&gt;='club records'!$G$39), AND(E238='club records'!$F$40, F238&gt;='club records'!$G$40))), "CR", " ")</f>
        <v xml:space="preserve"> </v>
      </c>
      <c r="AJ238" s="22" t="str">
        <f>IF(AND(B238="70H", AND(E238='club records'!$J$6, F238&lt;='club records'!$K$6)), "CR", " ")</f>
        <v xml:space="preserve"> </v>
      </c>
      <c r="AK238" s="22" t="str">
        <f>IF(AND(B238="75H", AND(E238='club records'!$J$7, F238&lt;='club records'!$K$7)), "CR", " ")</f>
        <v xml:space="preserve"> </v>
      </c>
      <c r="AL238" s="22" t="str">
        <f>IF(AND(B238="80H", AND(E238='club records'!$J$8, F238&lt;='club records'!$K$8)), "CR", " ")</f>
        <v xml:space="preserve"> </v>
      </c>
      <c r="AM238" s="22" t="str">
        <f>IF(AND(B238="100H", OR(AND(E238='club records'!$J$9, F238&lt;='club records'!$K$9), AND(E238='club records'!$J$10, F238&lt;='club records'!$K$10))), "CR", " ")</f>
        <v xml:space="preserve"> </v>
      </c>
      <c r="AN238" s="22" t="str">
        <f>IF(AND(B238="300H", AND(E238='club records'!$J$11, F238&lt;='club records'!$K$11)), "CR", " ")</f>
        <v xml:space="preserve"> </v>
      </c>
      <c r="AO238" s="22" t="str">
        <f>IF(AND(B238="400H", OR(AND(E238='club records'!$J$12, F238&lt;='club records'!$K$12), AND(E238='club records'!$J$13, F238&lt;='club records'!$K$13), AND(E238='club records'!$J$14, F238&lt;='club records'!$K$14))), "CR", " ")</f>
        <v xml:space="preserve"> </v>
      </c>
      <c r="AP238" s="22" t="str">
        <f>IF(AND(B238="1500SC", OR(AND(E238='club records'!$J$15, F238&lt;='club records'!$K$15), AND(E238='club records'!$J$16, F238&lt;='club records'!$K$16))), "CR", " ")</f>
        <v xml:space="preserve"> </v>
      </c>
      <c r="AQ238" s="22" t="str">
        <f>IF(AND(B238="2000SC", OR(AND(E238='club records'!$J$18, F238&lt;='club records'!$K$18), AND(E238='club records'!$J$19, F238&lt;='club records'!$K$19))), "CR", " ")</f>
        <v xml:space="preserve"> </v>
      </c>
      <c r="AR238" s="22" t="str">
        <f>IF(AND(B238="3000SC", AND(E238='club records'!$J$21, F238&lt;='club records'!$K$21)), "CR", " ")</f>
        <v xml:space="preserve"> </v>
      </c>
      <c r="AS238" s="21" t="str">
        <f>IF(AND(B238="4x100", OR(AND(E238='club records'!$N$1, F238&lt;='club records'!$O$1), AND(E238='club records'!$N$2, F238&lt;='club records'!$O$2), AND(E238='club records'!$N$3, F238&lt;='club records'!$O$3), AND(E238='club records'!$N$4, F238&lt;='club records'!$O$4), AND(E238='club records'!$N$5, F238&lt;='club records'!$O$5))), "CR", " ")</f>
        <v xml:space="preserve"> </v>
      </c>
      <c r="AT238" s="21" t="str">
        <f>IF(AND(B238="4x200", OR(AND(E238='club records'!$N$6, F238&lt;='club records'!$O$6), AND(E238='club records'!$N$7, F238&lt;='club records'!$O$7), AND(E238='club records'!$N$8, F238&lt;='club records'!$O$8), AND(E238='club records'!$N$9, F238&lt;='club records'!$O$9), AND(E238='club records'!$N$10, F238&lt;='club records'!$O$10))), "CR", " ")</f>
        <v xml:space="preserve"> </v>
      </c>
      <c r="AU238" s="21" t="str">
        <f>IF(AND(B238="4x300", OR(AND(E238='club records'!$N$11, F238&lt;='club records'!$O$11), AND(E238='club records'!$N$12, F238&lt;='club records'!$O$12))), "CR", " ")</f>
        <v xml:space="preserve"> </v>
      </c>
      <c r="AV238" s="21" t="str">
        <f>IF(AND(B238="4x400", OR(AND(E238='club records'!$N$13, F238&lt;='club records'!$O$13), AND(E238='club records'!$N$14, F238&lt;='club records'!$O$14), AND(E238='club records'!$N$15, F238&lt;='club records'!$O$15))), "CR", " ")</f>
        <v xml:space="preserve"> </v>
      </c>
      <c r="AW238" s="21" t="str">
        <f>IF(AND(B238="3x800", OR(AND(E238='club records'!$N$16, F238&lt;='club records'!$O$16), AND(E238='club records'!$N$17, F238&lt;='club records'!$O$17), AND(E238='club records'!$N$18, F238&lt;='club records'!$O$18), AND(E238='club records'!$N$19, F238&lt;='club records'!$O$19))), "CR", " ")</f>
        <v xml:space="preserve"> </v>
      </c>
      <c r="AX238" s="21" t="str">
        <f>IF(AND(B238="pentathlon", OR(AND(E238='club records'!$N$21, F238&gt;='club records'!$O$21), AND(E238='club records'!$N$22, F238&gt;='club records'!$O$22), AND(E238='club records'!$N$23, F238&gt;='club records'!$O$23), AND(E238='club records'!$N$24, F238&gt;='club records'!$O$24), AND(E238='club records'!$N$25, F238&gt;='club records'!$O$25))), "CR", " ")</f>
        <v xml:space="preserve"> </v>
      </c>
      <c r="AY238" s="21" t="str">
        <f>IF(AND(B238="heptathlon", OR(AND(E238='club records'!$N$26, F238&gt;='club records'!$O$26), AND(E238='club records'!$N$27, F238&gt;='club records'!$O$27), AND(E238='club records'!$N$28, F238&gt;='club records'!$O$28), )), "CR", " ")</f>
        <v xml:space="preserve"> </v>
      </c>
    </row>
    <row r="239" spans="1:51" ht="15">
      <c r="A239" s="13" t="s">
        <v>41</v>
      </c>
      <c r="B239" s="2" t="s">
        <v>145</v>
      </c>
      <c r="C239" s="2" t="s">
        <v>279</v>
      </c>
      <c r="D239" s="2" t="s">
        <v>280</v>
      </c>
      <c r="E239" s="13" t="s">
        <v>41</v>
      </c>
      <c r="F239" s="14">
        <v>7.2</v>
      </c>
      <c r="G239" s="23">
        <v>43674</v>
      </c>
      <c r="H239" s="2" t="s">
        <v>289</v>
      </c>
      <c r="I239" s="2" t="s">
        <v>457</v>
      </c>
      <c r="J239" s="20" t="str">
        <f>IF(OR(L239="CR", K239="CR", M239="CR", N239="CR", O239="CR", P239="CR", Q239="CR", R239="CR", S239="CR", T239="CR",U239="CR", V239="CR", W239="CR", X239="CR", Y239="CR", Z239="CR", AA239="CR", AB239="CR", AC239="CR", AD239="CR", AE239="CR", AF239="CR", AG239="CR", AH239="CR", AI239="CR", AJ239="CR", AK239="CR", AL239="CR", AM239="CR", AN239="CR", AO239="CR", AP239="CR", AQ239="CR", AR239="CR", AS239="CR", AT239="CR", AU239="CR", AV239="CR", AW239="CR", AX239="CR", AY239="CR"), "***CLUB RECORD***", "")</f>
        <v/>
      </c>
      <c r="K239" s="21" t="str">
        <f>IF(AND(B239=100, OR(AND(E239='club records'!$B$6, F239&lt;='club records'!$C$6), AND(E239='club records'!$B$7, F239&lt;='club records'!$C$7), AND(E239='club records'!$B$8, F239&lt;='club records'!$C$8), AND(E239='club records'!$B$9, F239&lt;='club records'!$C$9), AND(E239='club records'!$B$10, F239&lt;='club records'!$C$10))),"CR"," ")</f>
        <v xml:space="preserve"> </v>
      </c>
      <c r="L239" s="21" t="str">
        <f>IF(AND(B239=200, OR(AND(E239='club records'!$B$11, F239&lt;='club records'!$C$11), AND(E239='club records'!$B$12, F239&lt;='club records'!$C$12), AND(E239='club records'!$B$13, F239&lt;='club records'!$C$13), AND(E239='club records'!$B$14, F239&lt;='club records'!$C$14), AND(E239='club records'!$B$15, F239&lt;='club records'!$C$15))),"CR"," ")</f>
        <v xml:space="preserve"> </v>
      </c>
      <c r="M239" s="21" t="str">
        <f>IF(AND(B239=300, OR(AND(E239='club records'!$B$16, F239&lt;='club records'!$C$16), AND(E239='club records'!$B$17, F239&lt;='club records'!$C$17))),"CR"," ")</f>
        <v xml:space="preserve"> </v>
      </c>
      <c r="N239" s="21" t="str">
        <f>IF(AND(B239=400, OR(AND(E239='club records'!$B$19, F239&lt;='club records'!$C$19), AND(E239='club records'!$B$20, F239&lt;='club records'!$C$20), AND(E239='club records'!$B$21, F239&lt;='club records'!$C$21))),"CR"," ")</f>
        <v xml:space="preserve"> </v>
      </c>
      <c r="O239" s="21" t="str">
        <f>IF(AND(B239=800, OR(AND(E239='club records'!$B$22, F239&lt;='club records'!$C$22), AND(E239='club records'!$B$23, F239&lt;='club records'!$C$23), AND(E239='club records'!$B$24, F239&lt;='club records'!$C$24), AND(E239='club records'!$B$25, F239&lt;='club records'!$C$25), AND(E239='club records'!$B$26, F239&lt;='club records'!$C$26))),"CR"," ")</f>
        <v xml:space="preserve"> </v>
      </c>
      <c r="P239" s="21" t="str">
        <f>IF(AND(B239=1200, AND(E239='club records'!$B$28, F239&lt;='club records'!$C$28)),"CR"," ")</f>
        <v xml:space="preserve"> </v>
      </c>
      <c r="Q239" s="21" t="str">
        <f>IF(AND(B239=1500, OR(AND(E239='club records'!$B$29, F239&lt;='club records'!$C$29), AND(E239='club records'!$B$30, F239&lt;='club records'!$C$30), AND(E239='club records'!$B$31, F239&lt;='club records'!$C$31), AND(E239='club records'!$B$32, F239&lt;='club records'!$C$32), AND(E239='club records'!$B$33, F239&lt;='club records'!$C$33))),"CR"," ")</f>
        <v xml:space="preserve"> </v>
      </c>
      <c r="R239" s="21" t="str">
        <f>IF(AND(B239="1M", AND(E239='club records'!$B$37,F239&lt;='club records'!$C$37)),"CR"," ")</f>
        <v xml:space="preserve"> </v>
      </c>
      <c r="S239" s="21" t="str">
        <f>IF(AND(B239=3000, OR(AND(E239='club records'!$B$39, F239&lt;='club records'!$C$39), AND(E239='club records'!$B$40, F239&lt;='club records'!$C$40), AND(E239='club records'!$B$41, F239&lt;='club records'!$C$41))),"CR"," ")</f>
        <v xml:space="preserve"> </v>
      </c>
      <c r="T239" s="21" t="str">
        <f>IF(AND(B239=5000, OR(AND(E239='club records'!$B$42, F239&lt;='club records'!$C$42), AND(E239='club records'!$B$43, F239&lt;='club records'!$C$43))),"CR"," ")</f>
        <v xml:space="preserve"> </v>
      </c>
      <c r="U239" s="21" t="str">
        <f>IF(AND(B239=10000, OR(AND(E239='club records'!$B$44, F239&lt;='club records'!$C$44), AND(E239='club records'!$B$45, F239&lt;='club records'!$C$45))),"CR"," ")</f>
        <v xml:space="preserve"> </v>
      </c>
      <c r="V239" s="22" t="str">
        <f>IF(AND(B239="high jump", OR(AND(E239='club records'!$F$1, F239&gt;='club records'!$G$1), AND(E239='club records'!$F$2, F239&gt;='club records'!$G$2), AND(E239='club records'!$F$3, F239&gt;='club records'!$G$3),AND(E239='club records'!$F$4, F239&gt;='club records'!$G$4), AND(E239='club records'!$F$5, F239&gt;='club records'!$G$5))), "CR", " ")</f>
        <v xml:space="preserve"> </v>
      </c>
      <c r="W239" s="22" t="str">
        <f>IF(AND(B239="long jump", OR(AND(E239='club records'!$F$6, F239&gt;='club records'!$G$6), AND(E239='club records'!$F$7, F239&gt;='club records'!$G$7), AND(E239='club records'!$F$8, F239&gt;='club records'!$G$8), AND(E239='club records'!$F$9, F239&gt;='club records'!$G$9), AND(E239='club records'!$F$10, F239&gt;='club records'!$G$10))), "CR", " ")</f>
        <v xml:space="preserve"> </v>
      </c>
      <c r="X239" s="22" t="str">
        <f>IF(AND(B239="triple jump", OR(AND(E239='club records'!$F$11, F239&gt;='club records'!$G$11), AND(E239='club records'!$F$12, F239&gt;='club records'!$G$12), AND(E239='club records'!$F$13, F239&gt;='club records'!$G$13), AND(E239='club records'!$F$14, F239&gt;='club records'!$G$14), AND(E239='club records'!$F$15, F239&gt;='club records'!$G$15))), "CR", " ")</f>
        <v xml:space="preserve"> </v>
      </c>
      <c r="Y239" s="22" t="str">
        <f>IF(AND(B239="pole vault", OR(AND(E239='club records'!$F$16, F239&gt;='club records'!$G$16), AND(E239='club records'!$F$17, F239&gt;='club records'!$G$17), AND(E239='club records'!$F$18, F239&gt;='club records'!$G$18), AND(E239='club records'!$F$19, F239&gt;='club records'!$G$19), AND(E239='club records'!$F$20, F239&gt;='club records'!$G$20))), "CR", " ")</f>
        <v xml:space="preserve"> </v>
      </c>
      <c r="Z239" s="22" t="str">
        <f>IF(AND(B239="discus 0.75", AND(E239='club records'!$F$21, F239&gt;='club records'!$G$21)), "CR", " ")</f>
        <v xml:space="preserve"> </v>
      </c>
      <c r="AA239" s="22" t="str">
        <f>IF(AND(B239="discus 1", OR(AND(E239='club records'!$F$22, F239&gt;='club records'!$G$22), AND(E239='club records'!$F$23, F239&gt;='club records'!$G$23), AND(E239='club records'!$F$24, F239&gt;='club records'!$G$24), AND(E239='club records'!$F$25, F239&gt;='club records'!$G$25))), "CR", " ")</f>
        <v xml:space="preserve"> </v>
      </c>
      <c r="AB239" s="22" t="str">
        <f>IF(AND(B239="hammer 3", OR(AND(E239='club records'!$F$26, F239&gt;='club records'!$G$26), AND(E239='club records'!$F$27, F239&gt;='club records'!$G$27), AND(E239='club records'!$F$28, F239&gt;='club records'!$G$28))), "CR", " ")</f>
        <v xml:space="preserve"> </v>
      </c>
      <c r="AC239" s="22" t="str">
        <f>IF(AND(B239="hammer 4", OR(AND(E239='club records'!$F$29, F239&gt;='club records'!$G$29), AND(E239='club records'!$F$30, F239&gt;='club records'!$G$30))), "CR", " ")</f>
        <v xml:space="preserve"> </v>
      </c>
      <c r="AD239" s="22" t="str">
        <f>IF(AND(B239="javelin 400", AND(E239='club records'!$F$31, F239&gt;='club records'!$G$31)), "CR", " ")</f>
        <v xml:space="preserve"> </v>
      </c>
      <c r="AE239" s="22" t="str">
        <f>IF(AND(B239="javelin 500", OR(AND(E239='club records'!$F$32, F239&gt;='club records'!$G$32), AND(E239='club records'!$F$33, F239&gt;='club records'!$G$33))), "CR", " ")</f>
        <v xml:space="preserve"> </v>
      </c>
      <c r="AF239" s="22" t="str">
        <f>IF(AND(B239="javelin 600", OR(AND(E239='club records'!$F$34, F239&gt;='club records'!$G$34), AND(E239='club records'!$F$35, F239&gt;='club records'!$G$35))), "CR", " ")</f>
        <v xml:space="preserve"> </v>
      </c>
      <c r="AG239" s="22" t="str">
        <f>IF(AND(B239="shot 2.72", AND(E239='club records'!$F$36, F239&gt;='club records'!$G$36)), "CR", " ")</f>
        <v xml:space="preserve"> </v>
      </c>
      <c r="AH239" s="22" t="str">
        <f>IF(AND(B239="shot 3", OR(AND(E239='club records'!$F$37, F239&gt;='club records'!$G$37), AND(E239='club records'!$F$38, F239&gt;='club records'!$G$38))), "CR", " ")</f>
        <v xml:space="preserve"> </v>
      </c>
      <c r="AI239" s="22" t="str">
        <f>IF(AND(B239="shot 4", OR(AND(E239='club records'!$F$39, F239&gt;='club records'!$G$39), AND(E239='club records'!$F$40, F239&gt;='club records'!$G$40))), "CR", " ")</f>
        <v xml:space="preserve"> </v>
      </c>
      <c r="AJ239" s="22" t="str">
        <f>IF(AND(B239="70H", AND(E239='club records'!$J$6, F239&lt;='club records'!$K$6)), "CR", " ")</f>
        <v xml:space="preserve"> </v>
      </c>
      <c r="AK239" s="22" t="str">
        <f>IF(AND(B239="75H", AND(E239='club records'!$J$7, F239&lt;='club records'!$K$7)), "CR", " ")</f>
        <v xml:space="preserve"> </v>
      </c>
      <c r="AL239" s="22" t="str">
        <f>IF(AND(B239="80H", AND(E239='club records'!$J$8, F239&lt;='club records'!$K$8)), "CR", " ")</f>
        <v xml:space="preserve"> </v>
      </c>
      <c r="AM239" s="22" t="str">
        <f>IF(AND(B239="100H", OR(AND(E239='club records'!$J$9, F239&lt;='club records'!$K$9), AND(E239='club records'!$J$10, F239&lt;='club records'!$K$10))), "CR", " ")</f>
        <v xml:space="preserve"> </v>
      </c>
      <c r="AN239" s="22" t="str">
        <f>IF(AND(B239="300H", AND(E239='club records'!$J$11, F239&lt;='club records'!$K$11)), "CR", " ")</f>
        <v xml:space="preserve"> </v>
      </c>
      <c r="AO239" s="22" t="str">
        <f>IF(AND(B239="400H", OR(AND(E239='club records'!$J$12, F239&lt;='club records'!$K$12), AND(E239='club records'!$J$13, F239&lt;='club records'!$K$13), AND(E239='club records'!$J$14, F239&lt;='club records'!$K$14))), "CR", " ")</f>
        <v xml:space="preserve"> </v>
      </c>
      <c r="AP239" s="22" t="str">
        <f>IF(AND(B239="1500SC", OR(AND(E239='club records'!$J$15, F239&lt;='club records'!$K$15), AND(E239='club records'!$J$16, F239&lt;='club records'!$K$16))), "CR", " ")</f>
        <v xml:space="preserve"> </v>
      </c>
      <c r="AQ239" s="22" t="str">
        <f>IF(AND(B239="2000SC", OR(AND(E239='club records'!$J$18, F239&lt;='club records'!$K$18), AND(E239='club records'!$J$19, F239&lt;='club records'!$K$19))), "CR", " ")</f>
        <v xml:space="preserve"> </v>
      </c>
      <c r="AR239" s="22" t="str">
        <f>IF(AND(B239="3000SC", AND(E239='club records'!$J$21, F239&lt;='club records'!$K$21)), "CR", " ")</f>
        <v xml:space="preserve"> </v>
      </c>
      <c r="AS239" s="21" t="str">
        <f>IF(AND(B239="4x100", OR(AND(E239='club records'!$N$1, F239&lt;='club records'!$O$1), AND(E239='club records'!$N$2, F239&lt;='club records'!$O$2), AND(E239='club records'!$N$3, F239&lt;='club records'!$O$3), AND(E239='club records'!$N$4, F239&lt;='club records'!$O$4), AND(E239='club records'!$N$5, F239&lt;='club records'!$O$5))), "CR", " ")</f>
        <v xml:space="preserve"> </v>
      </c>
      <c r="AT239" s="21" t="str">
        <f>IF(AND(B239="4x200", OR(AND(E239='club records'!$N$6, F239&lt;='club records'!$O$6), AND(E239='club records'!$N$7, F239&lt;='club records'!$O$7), AND(E239='club records'!$N$8, F239&lt;='club records'!$O$8), AND(E239='club records'!$N$9, F239&lt;='club records'!$O$9), AND(E239='club records'!$N$10, F239&lt;='club records'!$O$10))), "CR", " ")</f>
        <v xml:space="preserve"> </v>
      </c>
      <c r="AU239" s="21" t="str">
        <f>IF(AND(B239="4x300", OR(AND(E239='club records'!$N$11, F239&lt;='club records'!$O$11), AND(E239='club records'!$N$12, F239&lt;='club records'!$O$12))), "CR", " ")</f>
        <v xml:space="preserve"> </v>
      </c>
      <c r="AV239" s="21" t="str">
        <f>IF(AND(B239="4x400", OR(AND(E239='club records'!$N$13, F239&lt;='club records'!$O$13), AND(E239='club records'!$N$14, F239&lt;='club records'!$O$14), AND(E239='club records'!$N$15, F239&lt;='club records'!$O$15))), "CR", " ")</f>
        <v xml:space="preserve"> </v>
      </c>
      <c r="AW239" s="21" t="str">
        <f>IF(AND(B239="3x800", OR(AND(E239='club records'!$N$16, F239&lt;='club records'!$O$16), AND(E239='club records'!$N$17, F239&lt;='club records'!$O$17), AND(E239='club records'!$N$18, F239&lt;='club records'!$O$18), AND(E239='club records'!$N$19, F239&lt;='club records'!$O$19))), "CR", " ")</f>
        <v xml:space="preserve"> </v>
      </c>
      <c r="AX239" s="21" t="str">
        <f>IF(AND(B239="pentathlon", OR(AND(E239='club records'!$N$21, F239&gt;='club records'!$O$21), AND(E239='club records'!$N$22, F239&gt;='club records'!$O$22), AND(E239='club records'!$N$23, F239&gt;='club records'!$O$23), AND(E239='club records'!$N$24, F239&gt;='club records'!$O$24), AND(E239='club records'!$N$25, F239&gt;='club records'!$O$25))), "CR", " ")</f>
        <v xml:space="preserve"> </v>
      </c>
      <c r="AY239" s="21" t="str">
        <f>IF(AND(B239="heptathlon", OR(AND(E239='club records'!$N$26, F239&gt;='club records'!$O$26), AND(E239='club records'!$N$27, F239&gt;='club records'!$O$27), AND(E239='club records'!$N$28, F239&gt;='club records'!$O$28), )), "CR", " ")</f>
        <v xml:space="preserve"> </v>
      </c>
    </row>
    <row r="240" spans="1:51" ht="15">
      <c r="A240" s="13" t="s">
        <v>41</v>
      </c>
      <c r="B240" s="2" t="s">
        <v>145</v>
      </c>
      <c r="C240" s="2" t="s">
        <v>5</v>
      </c>
      <c r="D240" s="2" t="s">
        <v>477</v>
      </c>
      <c r="E240" s="13" t="s">
        <v>41</v>
      </c>
      <c r="F240" s="14">
        <v>7.84</v>
      </c>
      <c r="G240" s="19">
        <v>43701</v>
      </c>
      <c r="H240" s="2" t="s">
        <v>289</v>
      </c>
      <c r="I240" s="2" t="s">
        <v>552</v>
      </c>
      <c r="J240" s="20" t="s">
        <v>372</v>
      </c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1"/>
      <c r="AT240" s="21"/>
      <c r="AU240" s="21"/>
      <c r="AV240" s="21"/>
      <c r="AW240" s="21"/>
      <c r="AX240" s="21"/>
      <c r="AY240" s="21"/>
    </row>
    <row r="241" spans="1:51" ht="15">
      <c r="A241" s="13" t="s">
        <v>41</v>
      </c>
      <c r="B241" s="22"/>
      <c r="C241" s="22"/>
      <c r="D241" s="22"/>
      <c r="E241" s="30"/>
      <c r="F241" s="31"/>
      <c r="G241" s="32"/>
      <c r="H241" s="22"/>
      <c r="I241" s="22"/>
      <c r="J241" s="20" t="str">
        <f>IF(OR(L241="CR", K241="CR", M241="CR", N241="CR", O241="CR", P241="CR", Q241="CR", R241="CR", S241="CR", T241="CR",U241="CR", V241="CR", W241="CR", X241="CR", Y241="CR", Z241="CR", AA241="CR", AB241="CR", AC241="CR", AD241="CR", AE241="CR", AF241="CR", AG241="CR", AH241="CR", AI241="CR", AJ241="CR", AK241="CR", AL241="CR", AM241="CR", AN241="CR", AO241="CR", AP241="CR", AQ241="CR", AR241="CR", AS241="CR", AT241="CR", AU241="CR", AV241="CR", AW241="CR", AX241="CR", AY241="CR"), "***CLUB RECORD***", "")</f>
        <v/>
      </c>
      <c r="K241" s="21" t="str">
        <f>IF(AND(B241=100, OR(AND(E241='club records'!$B$6, F241&lt;='club records'!$C$6), AND(E241='club records'!$B$7, F241&lt;='club records'!$C$7), AND(E241='club records'!$B$8, F241&lt;='club records'!$C$8), AND(E241='club records'!$B$9, F241&lt;='club records'!$C$9), AND(E241='club records'!$B$10, F241&lt;='club records'!$C$10))),"CR"," ")</f>
        <v xml:space="preserve"> </v>
      </c>
      <c r="L241" s="21" t="str">
        <f>IF(AND(B241=200, OR(AND(E241='club records'!$B$11, F241&lt;='club records'!$C$11), AND(E241='club records'!$B$12, F241&lt;='club records'!$C$12), AND(E241='club records'!$B$13, F241&lt;='club records'!$C$13), AND(E241='club records'!$B$14, F241&lt;='club records'!$C$14), AND(E241='club records'!$B$15, F241&lt;='club records'!$C$15))),"CR"," ")</f>
        <v xml:space="preserve"> </v>
      </c>
      <c r="M241" s="21" t="str">
        <f>IF(AND(B241=300, OR(AND(E241='club records'!$B$16, F241&lt;='club records'!$C$16), AND(E241='club records'!$B$17, F241&lt;='club records'!$C$17))),"CR"," ")</f>
        <v xml:space="preserve"> </v>
      </c>
      <c r="N241" s="21" t="str">
        <f>IF(AND(B241=400, OR(AND(E241='club records'!$B$19, F241&lt;='club records'!$C$19), AND(E241='club records'!$B$20, F241&lt;='club records'!$C$20), AND(E241='club records'!$B$21, F241&lt;='club records'!$C$21))),"CR"," ")</f>
        <v xml:space="preserve"> </v>
      </c>
      <c r="O241" s="21" t="str">
        <f>IF(AND(B241=800, OR(AND(E241='club records'!$B$22, F241&lt;='club records'!$C$22), AND(E241='club records'!$B$23, F241&lt;='club records'!$C$23), AND(E241='club records'!$B$24, F241&lt;='club records'!$C$24), AND(E241='club records'!$B$25, F241&lt;='club records'!$C$25), AND(E241='club records'!$B$26, F241&lt;='club records'!$C$26))),"CR"," ")</f>
        <v xml:space="preserve"> </v>
      </c>
      <c r="P241" s="21" t="str">
        <f>IF(AND(B241=1200, AND(E241='club records'!$B$28, F241&lt;='club records'!$C$28)),"CR"," ")</f>
        <v xml:space="preserve"> </v>
      </c>
      <c r="Q241" s="21" t="str">
        <f>IF(AND(B241=1500, OR(AND(E241='club records'!$B$29, F241&lt;='club records'!$C$29), AND(E241='club records'!$B$30, F241&lt;='club records'!$C$30), AND(E241='club records'!$B$31, F241&lt;='club records'!$C$31), AND(E241='club records'!$B$32, F241&lt;='club records'!$C$32), AND(E241='club records'!$B$33, F241&lt;='club records'!$C$33))),"CR"," ")</f>
        <v xml:space="preserve"> </v>
      </c>
      <c r="R241" s="21" t="str">
        <f>IF(AND(B241="1M", AND(E241='club records'!$B$37,F241&lt;='club records'!$C$37)),"CR"," ")</f>
        <v xml:space="preserve"> </v>
      </c>
      <c r="S241" s="21" t="str">
        <f>IF(AND(B241=3000, OR(AND(E241='club records'!$B$39, F241&lt;='club records'!$C$39), AND(E241='club records'!$B$40, F241&lt;='club records'!$C$40), AND(E241='club records'!$B$41, F241&lt;='club records'!$C$41))),"CR"," ")</f>
        <v xml:space="preserve"> </v>
      </c>
      <c r="T241" s="21" t="str">
        <f>IF(AND(B241=5000, OR(AND(E241='club records'!$B$42, F241&lt;='club records'!$C$42), AND(E241='club records'!$B$43, F241&lt;='club records'!$C$43))),"CR"," ")</f>
        <v xml:space="preserve"> </v>
      </c>
      <c r="U241" s="21" t="str">
        <f>IF(AND(B241=10000, OR(AND(E241='club records'!$B$44, F241&lt;='club records'!$C$44), AND(E241='club records'!$B$45, F241&lt;='club records'!$C$45))),"CR"," ")</f>
        <v xml:space="preserve"> </v>
      </c>
      <c r="V241" s="22" t="str">
        <f>IF(AND(B241="high jump", OR(AND(E241='club records'!$F$1, F241&gt;='club records'!$G$1), AND(E241='club records'!$F$2, F241&gt;='club records'!$G$2), AND(E241='club records'!$F$3, F241&gt;='club records'!$G$3),AND(E241='club records'!$F$4, F241&gt;='club records'!$G$4), AND(E241='club records'!$F$5, F241&gt;='club records'!$G$5))), "CR", " ")</f>
        <v xml:space="preserve"> </v>
      </c>
      <c r="W241" s="22" t="str">
        <f>IF(AND(B241="long jump", OR(AND(E241='club records'!$F$6, F241&gt;='club records'!$G$6), AND(E241='club records'!$F$7, F241&gt;='club records'!$G$7), AND(E241='club records'!$F$8, F241&gt;='club records'!$G$8), AND(E241='club records'!$F$9, F241&gt;='club records'!$G$9), AND(E241='club records'!$F$10, F241&gt;='club records'!$G$10))), "CR", " ")</f>
        <v xml:space="preserve"> </v>
      </c>
      <c r="X241" s="22" t="str">
        <f>IF(AND(B241="triple jump", OR(AND(E241='club records'!$F$11, F241&gt;='club records'!$G$11), AND(E241='club records'!$F$12, F241&gt;='club records'!$G$12), AND(E241='club records'!$F$13, F241&gt;='club records'!$G$13), AND(E241='club records'!$F$14, F241&gt;='club records'!$G$14), AND(E241='club records'!$F$15, F241&gt;='club records'!$G$15))), "CR", " ")</f>
        <v xml:space="preserve"> </v>
      </c>
      <c r="Y241" s="22" t="str">
        <f>IF(AND(B241="pole vault", OR(AND(E241='club records'!$F$16, F241&gt;='club records'!$G$16), AND(E241='club records'!$F$17, F241&gt;='club records'!$G$17), AND(E241='club records'!$F$18, F241&gt;='club records'!$G$18), AND(E241='club records'!$F$19, F241&gt;='club records'!$G$19), AND(E241='club records'!$F$20, F241&gt;='club records'!$G$20))), "CR", " ")</f>
        <v xml:space="preserve"> </v>
      </c>
      <c r="Z241" s="22" t="str">
        <f>IF(AND(B241="discus 0.75", AND(E241='club records'!$F$21, F241&gt;='club records'!$G$21)), "CR", " ")</f>
        <v xml:space="preserve"> </v>
      </c>
      <c r="AA241" s="22" t="str">
        <f>IF(AND(B241="discus 1", OR(AND(E241='club records'!$F$22, F241&gt;='club records'!$G$22), AND(E241='club records'!$F$23, F241&gt;='club records'!$G$23), AND(E241='club records'!$F$24, F241&gt;='club records'!$G$24), AND(E241='club records'!$F$25, F241&gt;='club records'!$G$25))), "CR", " ")</f>
        <v xml:space="preserve"> </v>
      </c>
      <c r="AB241" s="22" t="str">
        <f>IF(AND(B241="hammer 3", OR(AND(E241='club records'!$F$26, F241&gt;='club records'!$G$26), AND(E241='club records'!$F$27, F241&gt;='club records'!$G$27), AND(E241='club records'!$F$28, F241&gt;='club records'!$G$28))), "CR", " ")</f>
        <v xml:space="preserve"> </v>
      </c>
      <c r="AC241" s="22" t="str">
        <f>IF(AND(B241="hammer 4", OR(AND(E241='club records'!$F$29, F241&gt;='club records'!$G$29), AND(E241='club records'!$F$30, F241&gt;='club records'!$G$30))), "CR", " ")</f>
        <v xml:space="preserve"> </v>
      </c>
      <c r="AD241" s="22" t="str">
        <f>IF(AND(B241="javelin 400", AND(E241='club records'!$F$31, F241&gt;='club records'!$G$31)), "CR", " ")</f>
        <v xml:space="preserve"> </v>
      </c>
      <c r="AE241" s="22" t="str">
        <f>IF(AND(B241="javelin 500", OR(AND(E241='club records'!$F$32, F241&gt;='club records'!$G$32), AND(E241='club records'!$F$33, F241&gt;='club records'!$G$33))), "CR", " ")</f>
        <v xml:space="preserve"> </v>
      </c>
      <c r="AF241" s="22" t="str">
        <f>IF(AND(B241="javelin 600", OR(AND(E241='club records'!$F$34, F241&gt;='club records'!$G$34), AND(E241='club records'!$F$35, F241&gt;='club records'!$G$35))), "CR", " ")</f>
        <v xml:space="preserve"> </v>
      </c>
      <c r="AG241" s="22" t="str">
        <f>IF(AND(B241="shot 2.72", AND(E241='club records'!$F$36, F241&gt;='club records'!$G$36)), "CR", " ")</f>
        <v xml:space="preserve"> </v>
      </c>
      <c r="AH241" s="22" t="str">
        <f>IF(AND(B241="shot 3", OR(AND(E241='club records'!$F$37, F241&gt;='club records'!$G$37), AND(E241='club records'!$F$38, F241&gt;='club records'!$G$38))), "CR", " ")</f>
        <v xml:space="preserve"> </v>
      </c>
      <c r="AI241" s="22" t="str">
        <f>IF(AND(B241="shot 4", OR(AND(E241='club records'!$F$39, F241&gt;='club records'!$G$39), AND(E241='club records'!$F$40, F241&gt;='club records'!$G$40))), "CR", " ")</f>
        <v xml:space="preserve"> </v>
      </c>
      <c r="AJ241" s="22" t="str">
        <f>IF(AND(B241="70H", AND(E241='club records'!$J$6, F241&lt;='club records'!$K$6)), "CR", " ")</f>
        <v xml:space="preserve"> </v>
      </c>
      <c r="AK241" s="22" t="str">
        <f>IF(AND(B241="75H", AND(E241='club records'!$J$7, F241&lt;='club records'!$K$7)), "CR", " ")</f>
        <v xml:space="preserve"> </v>
      </c>
      <c r="AL241" s="22" t="str">
        <f>IF(AND(B241="80H", AND(E241='club records'!$J$8, F241&lt;='club records'!$K$8)), "CR", " ")</f>
        <v xml:space="preserve"> </v>
      </c>
      <c r="AM241" s="22" t="str">
        <f>IF(AND(B241="100H", OR(AND(E241='club records'!$J$9, F241&lt;='club records'!$K$9), AND(E241='club records'!$J$10, F241&lt;='club records'!$K$10))), "CR", " ")</f>
        <v xml:space="preserve"> </v>
      </c>
      <c r="AN241" s="22" t="str">
        <f>IF(AND(B241="300H", AND(E241='club records'!$J$11, F241&lt;='club records'!$K$11)), "CR", " ")</f>
        <v xml:space="preserve"> </v>
      </c>
      <c r="AO241" s="22" t="str">
        <f>IF(AND(B241="400H", OR(AND(E241='club records'!$J$12, F241&lt;='club records'!$K$12), AND(E241='club records'!$J$13, F241&lt;='club records'!$K$13), AND(E241='club records'!$J$14, F241&lt;='club records'!$K$14))), "CR", " ")</f>
        <v xml:space="preserve"> </v>
      </c>
      <c r="AP241" s="22" t="str">
        <f>IF(AND(B241="1500SC", OR(AND(E241='club records'!$J$15, F241&lt;='club records'!$K$15), AND(E241='club records'!$J$16, F241&lt;='club records'!$K$16))), "CR", " ")</f>
        <v xml:space="preserve"> </v>
      </c>
      <c r="AQ241" s="22" t="str">
        <f>IF(AND(B241="2000SC", OR(AND(E241='club records'!$J$18, F241&lt;='club records'!$K$18), AND(E241='club records'!$J$19, F241&lt;='club records'!$K$19))), "CR", " ")</f>
        <v xml:space="preserve"> </v>
      </c>
      <c r="AR241" s="22" t="str">
        <f>IF(AND(B241="3000SC", AND(E241='club records'!$J$21, F241&lt;='club records'!$K$21)), "CR", " ")</f>
        <v xml:space="preserve"> </v>
      </c>
      <c r="AS241" s="21" t="str">
        <f>IF(AND(B241="4x100", OR(AND(E241='club records'!$N$1, F241&lt;='club records'!$O$1), AND(E241='club records'!$N$2, F241&lt;='club records'!$O$2), AND(E241='club records'!$N$3, F241&lt;='club records'!$O$3), AND(E241='club records'!$N$4, F241&lt;='club records'!$O$4), AND(E241='club records'!$N$5, F241&lt;='club records'!$O$5))), "CR", " ")</f>
        <v xml:space="preserve"> </v>
      </c>
      <c r="AT241" s="21" t="str">
        <f>IF(AND(B241="4x200", OR(AND(E241='club records'!$N$6, F241&lt;='club records'!$O$6), AND(E241='club records'!$N$7, F241&lt;='club records'!$O$7), AND(E241='club records'!$N$8, F241&lt;='club records'!$O$8), AND(E241='club records'!$N$9, F241&lt;='club records'!$O$9), AND(E241='club records'!$N$10, F241&lt;='club records'!$O$10))), "CR", " ")</f>
        <v xml:space="preserve"> </v>
      </c>
      <c r="AU241" s="21" t="str">
        <f>IF(AND(B241="4x300", OR(AND(E241='club records'!$N$11, F241&lt;='club records'!$O$11), AND(E241='club records'!$N$12, F241&lt;='club records'!$O$12))), "CR", " ")</f>
        <v xml:space="preserve"> </v>
      </c>
      <c r="AV241" s="21" t="str">
        <f>IF(AND(B241="4x400", OR(AND(E241='club records'!$N$13, F241&lt;='club records'!$O$13), AND(E241='club records'!$N$14, F241&lt;='club records'!$O$14), AND(E241='club records'!$N$15, F241&lt;='club records'!$O$15))), "CR", " ")</f>
        <v xml:space="preserve"> </v>
      </c>
      <c r="AW241" s="21" t="str">
        <f>IF(AND(B241="3x800", OR(AND(E241='club records'!$N$16, F241&lt;='club records'!$O$16), AND(E241='club records'!$N$17, F241&lt;='club records'!$O$17), AND(E241='club records'!$N$18, F241&lt;='club records'!$O$18), AND(E241='club records'!$N$19, F241&lt;='club records'!$O$19))), "CR", " ")</f>
        <v xml:space="preserve"> </v>
      </c>
      <c r="AX241" s="21" t="str">
        <f>IF(AND(B241="pentathlon", OR(AND(E241='club records'!$N$21, F241&gt;='club records'!$O$21), AND(E241='club records'!$N$22, F241&gt;='club records'!$O$22), AND(E241='club records'!$N$23, F241&gt;='club records'!$O$23), AND(E241='club records'!$N$24, F241&gt;='club records'!$O$24), AND(E241='club records'!$N$25, F241&gt;='club records'!$O$25))), "CR", " ")</f>
        <v xml:space="preserve"> </v>
      </c>
      <c r="AY241" s="21" t="str">
        <f>IF(AND(B241="heptathlon", OR(AND(E241='club records'!$N$26, F241&gt;='club records'!$O$26), AND(E241='club records'!$N$27, F241&gt;='club records'!$O$27), AND(E241='club records'!$N$28, F241&gt;='club records'!$O$28), )), "CR", " ")</f>
        <v xml:space="preserve"> </v>
      </c>
    </row>
    <row r="242" spans="1:51" ht="15">
      <c r="A242" s="13" t="s">
        <v>45</v>
      </c>
      <c r="B242" s="2">
        <v>100</v>
      </c>
      <c r="C242" s="2" t="s">
        <v>4</v>
      </c>
      <c r="D242" s="2" t="s">
        <v>140</v>
      </c>
      <c r="E242" s="13" t="s">
        <v>45</v>
      </c>
      <c r="F242" s="14">
        <v>12.23</v>
      </c>
      <c r="G242" s="19">
        <v>43649</v>
      </c>
      <c r="H242" s="2" t="s">
        <v>297</v>
      </c>
      <c r="I242" s="2" t="s">
        <v>290</v>
      </c>
      <c r="J242" s="20" t="str">
        <f>IF(OR(L242="CR", K242="CR", M242="CR", N242="CR", O242="CR", P242="CR", Q242="CR", R242="CR", S242="CR", T242="CR",U242="CR", V242="CR", W242="CR", X242="CR", Y242="CR", Z242="CR", AA242="CR", AB242="CR", AC242="CR", AD242="CR", AE242="CR", AF242="CR", AG242="CR", AH242="CR", AI242="CR", AJ242="CR", AK242="CR", AL242="CR", AM242="CR", AN242="CR", AO242="CR", AP242="CR", AQ242="CR", AR242="CR", AS242="CR", AT242="CR", AU242="CR", AV242="CR", AW242="CR", AX242="CR", AY242="CR"), "***CLUB RECORD***", "")</f>
        <v/>
      </c>
      <c r="K242" s="21" t="str">
        <f>IF(AND(B242=100, OR(AND(E242='club records'!$B$6, F242&lt;='club records'!$C$6), AND(E242='club records'!$B$7, F242&lt;='club records'!$C$7), AND(E242='club records'!$B$8, F242&lt;='club records'!$C$8), AND(E242='club records'!$B$9, F242&lt;='club records'!$C$9), AND(E242='club records'!$B$10, F242&lt;='club records'!$C$10))),"CR"," ")</f>
        <v xml:space="preserve"> </v>
      </c>
      <c r="L242" s="21" t="str">
        <f>IF(AND(B242=200, OR(AND(E242='club records'!$B$11, F242&lt;='club records'!$C$11), AND(E242='club records'!$B$12, F242&lt;='club records'!$C$12), AND(E242='club records'!$B$13, F242&lt;='club records'!$C$13), AND(E242='club records'!$B$14, F242&lt;='club records'!$C$14), AND(E242='club records'!$B$15, F242&lt;='club records'!$C$15))),"CR"," ")</f>
        <v xml:space="preserve"> </v>
      </c>
      <c r="M242" s="21" t="str">
        <f>IF(AND(B242=300, OR(AND(E242='club records'!$B$16, F242&lt;='club records'!$C$16), AND(E242='club records'!$B$17, F242&lt;='club records'!$C$17))),"CR"," ")</f>
        <v xml:space="preserve"> </v>
      </c>
      <c r="N242" s="21" t="str">
        <f>IF(AND(B242=400, OR(AND(E242='club records'!$B$19, F242&lt;='club records'!$C$19), AND(E242='club records'!$B$20, F242&lt;='club records'!$C$20), AND(E242='club records'!$B$21, F242&lt;='club records'!$C$21))),"CR"," ")</f>
        <v xml:space="preserve"> </v>
      </c>
      <c r="O242" s="21" t="str">
        <f>IF(AND(B242=800, OR(AND(E242='club records'!$B$22, F242&lt;='club records'!$C$22), AND(E242='club records'!$B$23, F242&lt;='club records'!$C$23), AND(E242='club records'!$B$24, F242&lt;='club records'!$C$24), AND(E242='club records'!$B$25, F242&lt;='club records'!$C$25), AND(E242='club records'!$B$26, F242&lt;='club records'!$C$26))),"CR"," ")</f>
        <v xml:space="preserve"> </v>
      </c>
      <c r="P242" s="21" t="str">
        <f>IF(AND(B242=1200, AND(E242='club records'!$B$28, F242&lt;='club records'!$C$28)),"CR"," ")</f>
        <v xml:space="preserve"> </v>
      </c>
      <c r="Q242" s="21" t="str">
        <f>IF(AND(B242=1500, OR(AND(E242='club records'!$B$29, F242&lt;='club records'!$C$29), AND(E242='club records'!$B$30, F242&lt;='club records'!$C$30), AND(E242='club records'!$B$31, F242&lt;='club records'!$C$31), AND(E242='club records'!$B$32, F242&lt;='club records'!$C$32), AND(E242='club records'!$B$33, F242&lt;='club records'!$C$33))),"CR"," ")</f>
        <v xml:space="preserve"> </v>
      </c>
      <c r="R242" s="21" t="str">
        <f>IF(AND(B242="1M", AND(E242='club records'!$B$37,F242&lt;='club records'!$C$37)),"CR"," ")</f>
        <v xml:space="preserve"> </v>
      </c>
      <c r="S242" s="21" t="str">
        <f>IF(AND(B242=3000, OR(AND(E242='club records'!$B$39, F242&lt;='club records'!$C$39), AND(E242='club records'!$B$40, F242&lt;='club records'!$C$40), AND(E242='club records'!$B$41, F242&lt;='club records'!$C$41))),"CR"," ")</f>
        <v xml:space="preserve"> </v>
      </c>
      <c r="T242" s="21" t="str">
        <f>IF(AND(B242=5000, OR(AND(E242='club records'!$B$42, F242&lt;='club records'!$C$42), AND(E242='club records'!$B$43, F242&lt;='club records'!$C$43))),"CR"," ")</f>
        <v xml:space="preserve"> </v>
      </c>
      <c r="U242" s="21" t="str">
        <f>IF(AND(B242=10000, OR(AND(E242='club records'!$B$44, F242&lt;='club records'!$C$44), AND(E242='club records'!$B$45, F242&lt;='club records'!$C$45))),"CR"," ")</f>
        <v xml:space="preserve"> </v>
      </c>
      <c r="V242" s="22" t="str">
        <f>IF(AND(B242="high jump", OR(AND(E242='club records'!$F$1, F242&gt;='club records'!$G$1), AND(E242='club records'!$F$2, F242&gt;='club records'!$G$2), AND(E242='club records'!$F$3, F242&gt;='club records'!$G$3),AND(E242='club records'!$F$4, F242&gt;='club records'!$G$4), AND(E242='club records'!$F$5, F242&gt;='club records'!$G$5))), "CR", " ")</f>
        <v xml:space="preserve"> </v>
      </c>
      <c r="W242" s="22" t="str">
        <f>IF(AND(B242="long jump", OR(AND(E242='club records'!$F$6, F242&gt;='club records'!$G$6), AND(E242='club records'!$F$7, F242&gt;='club records'!$G$7), AND(E242='club records'!$F$8, F242&gt;='club records'!$G$8), AND(E242='club records'!$F$9, F242&gt;='club records'!$G$9), AND(E242='club records'!$F$10, F242&gt;='club records'!$G$10))), "CR", " ")</f>
        <v xml:space="preserve"> </v>
      </c>
      <c r="X242" s="22" t="str">
        <f>IF(AND(B242="triple jump", OR(AND(E242='club records'!$F$11, F242&gt;='club records'!$G$11), AND(E242='club records'!$F$12, F242&gt;='club records'!$G$12), AND(E242='club records'!$F$13, F242&gt;='club records'!$G$13), AND(E242='club records'!$F$14, F242&gt;='club records'!$G$14), AND(E242='club records'!$F$15, F242&gt;='club records'!$G$15))), "CR", " ")</f>
        <v xml:space="preserve"> </v>
      </c>
      <c r="Y242" s="22" t="str">
        <f>IF(AND(B242="pole vault", OR(AND(E242='club records'!$F$16, F242&gt;='club records'!$G$16), AND(E242='club records'!$F$17, F242&gt;='club records'!$G$17), AND(E242='club records'!$F$18, F242&gt;='club records'!$G$18), AND(E242='club records'!$F$19, F242&gt;='club records'!$G$19), AND(E242='club records'!$F$20, F242&gt;='club records'!$G$20))), "CR", " ")</f>
        <v xml:space="preserve"> </v>
      </c>
      <c r="Z242" s="22" t="str">
        <f>IF(AND(B242="discus 0.75", AND(E242='club records'!$F$21, F242&gt;='club records'!$G$21)), "CR", " ")</f>
        <v xml:space="preserve"> </v>
      </c>
      <c r="AA242" s="22" t="str">
        <f>IF(AND(B242="discus 1", OR(AND(E242='club records'!$F$22, F242&gt;='club records'!$G$22), AND(E242='club records'!$F$23, F242&gt;='club records'!$G$23), AND(E242='club records'!$F$24, F242&gt;='club records'!$G$24), AND(E242='club records'!$F$25, F242&gt;='club records'!$G$25))), "CR", " ")</f>
        <v xml:space="preserve"> </v>
      </c>
      <c r="AB242" s="22" t="str">
        <f>IF(AND(B242="hammer 3", OR(AND(E242='club records'!$F$26, F242&gt;='club records'!$G$26), AND(E242='club records'!$F$27, F242&gt;='club records'!$G$27), AND(E242='club records'!$F$28, F242&gt;='club records'!$G$28))), "CR", " ")</f>
        <v xml:space="preserve"> </v>
      </c>
      <c r="AC242" s="22" t="str">
        <f>IF(AND(B242="hammer 4", OR(AND(E242='club records'!$F$29, F242&gt;='club records'!$G$29), AND(E242='club records'!$F$30, F242&gt;='club records'!$G$30))), "CR", " ")</f>
        <v xml:space="preserve"> </v>
      </c>
      <c r="AD242" s="22" t="str">
        <f>IF(AND(B242="javelin 400", AND(E242='club records'!$F$31, F242&gt;='club records'!$G$31)), "CR", " ")</f>
        <v xml:space="preserve"> </v>
      </c>
      <c r="AE242" s="22" t="str">
        <f>IF(AND(B242="javelin 500", OR(AND(E242='club records'!$F$32, F242&gt;='club records'!$G$32), AND(E242='club records'!$F$33, F242&gt;='club records'!$G$33))), "CR", " ")</f>
        <v xml:space="preserve"> </v>
      </c>
      <c r="AF242" s="22" t="str">
        <f>IF(AND(B242="javelin 600", OR(AND(E242='club records'!$F$34, F242&gt;='club records'!$G$34), AND(E242='club records'!$F$35, F242&gt;='club records'!$G$35))), "CR", " ")</f>
        <v xml:space="preserve"> </v>
      </c>
      <c r="AG242" s="22" t="str">
        <f>IF(AND(B242="shot 2.72", AND(E242='club records'!$F$36, F242&gt;='club records'!$G$36)), "CR", " ")</f>
        <v xml:space="preserve"> </v>
      </c>
      <c r="AH242" s="22" t="str">
        <f>IF(AND(B242="shot 3", OR(AND(E242='club records'!$F$37, F242&gt;='club records'!$G$37), AND(E242='club records'!$F$38, F242&gt;='club records'!$G$38))), "CR", " ")</f>
        <v xml:space="preserve"> </v>
      </c>
      <c r="AI242" s="22" t="str">
        <f>IF(AND(B242="shot 4", OR(AND(E242='club records'!$F$39, F242&gt;='club records'!$G$39), AND(E242='club records'!$F$40, F242&gt;='club records'!$G$40))), "CR", " ")</f>
        <v xml:space="preserve"> </v>
      </c>
      <c r="AJ242" s="22" t="str">
        <f>IF(AND(B242="70H", AND(E242='club records'!$J$6, F242&lt;='club records'!$K$6)), "CR", " ")</f>
        <v xml:space="preserve"> </v>
      </c>
      <c r="AK242" s="22" t="str">
        <f>IF(AND(B242="75H", AND(E242='club records'!$J$7, F242&lt;='club records'!$K$7)), "CR", " ")</f>
        <v xml:space="preserve"> </v>
      </c>
      <c r="AL242" s="22" t="str">
        <f>IF(AND(B242="80H", AND(E242='club records'!$J$8, F242&lt;='club records'!$K$8)), "CR", " ")</f>
        <v xml:space="preserve"> </v>
      </c>
      <c r="AM242" s="22" t="str">
        <f>IF(AND(B242="100H", OR(AND(E242='club records'!$J$9, F242&lt;='club records'!$K$9), AND(E242='club records'!$J$10, F242&lt;='club records'!$K$10))), "CR", " ")</f>
        <v xml:space="preserve"> </v>
      </c>
      <c r="AN242" s="22" t="str">
        <f>IF(AND(B242="300H", AND(E242='club records'!$J$11, F242&lt;='club records'!$K$11)), "CR", " ")</f>
        <v xml:space="preserve"> </v>
      </c>
      <c r="AO242" s="22" t="str">
        <f>IF(AND(B242="400H", OR(AND(E242='club records'!$J$12, F242&lt;='club records'!$K$12), AND(E242='club records'!$J$13, F242&lt;='club records'!$K$13), AND(E242='club records'!$J$14, F242&lt;='club records'!$K$14))), "CR", " ")</f>
        <v xml:space="preserve"> </v>
      </c>
      <c r="AP242" s="22" t="str">
        <f>IF(AND(B242="1500SC", OR(AND(E242='club records'!$J$15, F242&lt;='club records'!$K$15), AND(E242='club records'!$J$16, F242&lt;='club records'!$K$16))), "CR", " ")</f>
        <v xml:space="preserve"> </v>
      </c>
      <c r="AQ242" s="22" t="str">
        <f>IF(AND(B242="2000SC", OR(AND(E242='club records'!$J$18, F242&lt;='club records'!$K$18), AND(E242='club records'!$J$19, F242&lt;='club records'!$K$19))), "CR", " ")</f>
        <v xml:space="preserve"> </v>
      </c>
      <c r="AR242" s="22" t="str">
        <f>IF(AND(B242="3000SC", AND(E242='club records'!$J$21, F242&lt;='club records'!$K$21)), "CR", " ")</f>
        <v xml:space="preserve"> </v>
      </c>
      <c r="AS242" s="21" t="str">
        <f>IF(AND(B242="4x100", OR(AND(E242='club records'!$N$1, F242&lt;='club records'!$O$1), AND(E242='club records'!$N$2, F242&lt;='club records'!$O$2), AND(E242='club records'!$N$3, F242&lt;='club records'!$O$3), AND(E242='club records'!$N$4, F242&lt;='club records'!$O$4), AND(E242='club records'!$N$5, F242&lt;='club records'!$O$5))), "CR", " ")</f>
        <v xml:space="preserve"> </v>
      </c>
      <c r="AT242" s="21" t="str">
        <f>IF(AND(B242="4x200", OR(AND(E242='club records'!$N$6, F242&lt;='club records'!$O$6), AND(E242='club records'!$N$7, F242&lt;='club records'!$O$7), AND(E242='club records'!$N$8, F242&lt;='club records'!$O$8), AND(E242='club records'!$N$9, F242&lt;='club records'!$O$9), AND(E242='club records'!$N$10, F242&lt;='club records'!$O$10))), "CR", " ")</f>
        <v xml:space="preserve"> </v>
      </c>
      <c r="AU242" s="21" t="str">
        <f>IF(AND(B242="4x300", OR(AND(E242='club records'!$N$11, F242&lt;='club records'!$O$11), AND(E242='club records'!$N$12, F242&lt;='club records'!$O$12))), "CR", " ")</f>
        <v xml:space="preserve"> </v>
      </c>
      <c r="AV242" s="21" t="str">
        <f>IF(AND(B242="4x400", OR(AND(E242='club records'!$N$13, F242&lt;='club records'!$O$13), AND(E242='club records'!$N$14, F242&lt;='club records'!$O$14), AND(E242='club records'!$N$15, F242&lt;='club records'!$O$15))), "CR", " ")</f>
        <v xml:space="preserve"> </v>
      </c>
      <c r="AW242" s="21" t="str">
        <f>IF(AND(B242="3x800", OR(AND(E242='club records'!$N$16, F242&lt;='club records'!$O$16), AND(E242='club records'!$N$17, F242&lt;='club records'!$O$17), AND(E242='club records'!$N$18, F242&lt;='club records'!$O$18), AND(E242='club records'!$N$19, F242&lt;='club records'!$O$19))), "CR", " ")</f>
        <v xml:space="preserve"> </v>
      </c>
      <c r="AX242" s="21" t="str">
        <f>IF(AND(B242="pentathlon", OR(AND(E242='club records'!$N$21, F242&gt;='club records'!$O$21), AND(E242='club records'!$N$22, F242&gt;='club records'!$O$22), AND(E242='club records'!$N$23, F242&gt;='club records'!$O$23), AND(E242='club records'!$N$24, F242&gt;='club records'!$O$24), AND(E242='club records'!$N$25, F242&gt;='club records'!$O$25))), "CR", " ")</f>
        <v xml:space="preserve"> </v>
      </c>
      <c r="AY242" s="21" t="str">
        <f>IF(AND(B242="heptathlon", OR(AND(E242='club records'!$N$26, F242&gt;='club records'!$O$26), AND(E242='club records'!$N$27, F242&gt;='club records'!$O$27), AND(E242='club records'!$N$28, F242&gt;='club records'!$O$28), )), "CR", " ")</f>
        <v xml:space="preserve"> </v>
      </c>
    </row>
    <row r="243" spans="1:51" ht="15">
      <c r="A243" s="13" t="s">
        <v>45</v>
      </c>
      <c r="B243" s="2">
        <v>100</v>
      </c>
      <c r="C243" s="2" t="s">
        <v>87</v>
      </c>
      <c r="D243" s="2" t="s">
        <v>88</v>
      </c>
      <c r="E243" s="13" t="s">
        <v>45</v>
      </c>
      <c r="F243" s="14">
        <v>13.07</v>
      </c>
      <c r="G243" s="23">
        <v>43611</v>
      </c>
      <c r="H243" s="2" t="s">
        <v>295</v>
      </c>
      <c r="I243" s="2" t="s">
        <v>334</v>
      </c>
      <c r="J243" s="20" t="str">
        <f>IF(OR(L243="CR", K243="CR", M243="CR", N243="CR", O243="CR", P243="CR", Q243="CR", R243="CR", S243="CR", T243="CR",U243="CR", V243="CR", W243="CR", X243="CR", Y243="CR", Z243="CR", AA243="CR", AB243="CR", AC243="CR", AD243="CR", AE243="CR", AF243="CR", AG243="CR", AH243="CR", AI243="CR", AJ243="CR", AK243="CR", AL243="CR", AM243="CR", AN243="CR", AO243="CR", AP243="CR", AQ243="CR", AR243="CR", AS243="CR", AT243="CR", AU243="CR", AV243="CR", AW243="CR", AX243="CR", AY243="CR"), "***CLUB RECORD***", "")</f>
        <v/>
      </c>
      <c r="K243" s="21" t="str">
        <f>IF(AND(B243=100, OR(AND(E243='club records'!$B$6, F243&lt;='club records'!$C$6), AND(E243='club records'!$B$7, F243&lt;='club records'!$C$7), AND(E243='club records'!$B$8, F243&lt;='club records'!$C$8), AND(E243='club records'!$B$9, F243&lt;='club records'!$C$9), AND(E243='club records'!$B$10, F243&lt;='club records'!$C$10))),"CR"," ")</f>
        <v xml:space="preserve"> </v>
      </c>
      <c r="L243" s="21" t="str">
        <f>IF(AND(B243=200, OR(AND(E243='club records'!$B$11, F243&lt;='club records'!$C$11), AND(E243='club records'!$B$12, F243&lt;='club records'!$C$12), AND(E243='club records'!$B$13, F243&lt;='club records'!$C$13), AND(E243='club records'!$B$14, F243&lt;='club records'!$C$14), AND(E243='club records'!$B$15, F243&lt;='club records'!$C$15))),"CR"," ")</f>
        <v xml:space="preserve"> </v>
      </c>
      <c r="M243" s="21" t="str">
        <f>IF(AND(B243=300, OR(AND(E243='club records'!$B$16, F243&lt;='club records'!$C$16), AND(E243='club records'!$B$17, F243&lt;='club records'!$C$17))),"CR"," ")</f>
        <v xml:space="preserve"> </v>
      </c>
      <c r="N243" s="21" t="str">
        <f>IF(AND(B243=400, OR(AND(E243='club records'!$B$19, F243&lt;='club records'!$C$19), AND(E243='club records'!$B$20, F243&lt;='club records'!$C$20), AND(E243='club records'!$B$21, F243&lt;='club records'!$C$21))),"CR"," ")</f>
        <v xml:space="preserve"> </v>
      </c>
      <c r="O243" s="21" t="str">
        <f>IF(AND(B243=800, OR(AND(E243='club records'!$B$22, F243&lt;='club records'!$C$22), AND(E243='club records'!$B$23, F243&lt;='club records'!$C$23), AND(E243='club records'!$B$24, F243&lt;='club records'!$C$24), AND(E243='club records'!$B$25, F243&lt;='club records'!$C$25), AND(E243='club records'!$B$26, F243&lt;='club records'!$C$26))),"CR"," ")</f>
        <v xml:space="preserve"> </v>
      </c>
      <c r="P243" s="21" t="str">
        <f>IF(AND(B243=1200, AND(E243='club records'!$B$28, F243&lt;='club records'!$C$28)),"CR"," ")</f>
        <v xml:space="preserve"> </v>
      </c>
      <c r="Q243" s="21" t="str">
        <f>IF(AND(B243=1500, OR(AND(E243='club records'!$B$29, F243&lt;='club records'!$C$29), AND(E243='club records'!$B$30, F243&lt;='club records'!$C$30), AND(E243='club records'!$B$31, F243&lt;='club records'!$C$31), AND(E243='club records'!$B$32, F243&lt;='club records'!$C$32), AND(E243='club records'!$B$33, F243&lt;='club records'!$C$33))),"CR"," ")</f>
        <v xml:space="preserve"> </v>
      </c>
      <c r="R243" s="21" t="str">
        <f>IF(AND(B243="1M", AND(E243='club records'!$B$37,F243&lt;='club records'!$C$37)),"CR"," ")</f>
        <v xml:space="preserve"> </v>
      </c>
      <c r="S243" s="21" t="str">
        <f>IF(AND(B243=3000, OR(AND(E243='club records'!$B$39, F243&lt;='club records'!$C$39), AND(E243='club records'!$B$40, F243&lt;='club records'!$C$40), AND(E243='club records'!$B$41, F243&lt;='club records'!$C$41))),"CR"," ")</f>
        <v xml:space="preserve"> </v>
      </c>
      <c r="T243" s="21" t="str">
        <f>IF(AND(B243=5000, OR(AND(E243='club records'!$B$42, F243&lt;='club records'!$C$42), AND(E243='club records'!$B$43, F243&lt;='club records'!$C$43))),"CR"," ")</f>
        <v xml:space="preserve"> </v>
      </c>
      <c r="U243" s="21" t="str">
        <f>IF(AND(B243=10000, OR(AND(E243='club records'!$B$44, F243&lt;='club records'!$C$44), AND(E243='club records'!$B$45, F243&lt;='club records'!$C$45))),"CR"," ")</f>
        <v xml:space="preserve"> </v>
      </c>
      <c r="V243" s="22" t="str">
        <f>IF(AND(B243="high jump", OR(AND(E243='club records'!$F$1, F243&gt;='club records'!$G$1), AND(E243='club records'!$F$2, F243&gt;='club records'!$G$2), AND(E243='club records'!$F$3, F243&gt;='club records'!$G$3),AND(E243='club records'!$F$4, F243&gt;='club records'!$G$4), AND(E243='club records'!$F$5, F243&gt;='club records'!$G$5))), "CR", " ")</f>
        <v xml:space="preserve"> </v>
      </c>
      <c r="W243" s="22" t="str">
        <f>IF(AND(B243="long jump", OR(AND(E243='club records'!$F$6, F243&gt;='club records'!$G$6), AND(E243='club records'!$F$7, F243&gt;='club records'!$G$7), AND(E243='club records'!$F$8, F243&gt;='club records'!$G$8), AND(E243='club records'!$F$9, F243&gt;='club records'!$G$9), AND(E243='club records'!$F$10, F243&gt;='club records'!$G$10))), "CR", " ")</f>
        <v xml:space="preserve"> </v>
      </c>
      <c r="X243" s="22" t="str">
        <f>IF(AND(B243="triple jump", OR(AND(E243='club records'!$F$11, F243&gt;='club records'!$G$11), AND(E243='club records'!$F$12, F243&gt;='club records'!$G$12), AND(E243='club records'!$F$13, F243&gt;='club records'!$G$13), AND(E243='club records'!$F$14, F243&gt;='club records'!$G$14), AND(E243='club records'!$F$15, F243&gt;='club records'!$G$15))), "CR", " ")</f>
        <v xml:space="preserve"> </v>
      </c>
      <c r="Y243" s="22" t="str">
        <f>IF(AND(B243="pole vault", OR(AND(E243='club records'!$F$16, F243&gt;='club records'!$G$16), AND(E243='club records'!$F$17, F243&gt;='club records'!$G$17), AND(E243='club records'!$F$18, F243&gt;='club records'!$G$18), AND(E243='club records'!$F$19, F243&gt;='club records'!$G$19), AND(E243='club records'!$F$20, F243&gt;='club records'!$G$20))), "CR", " ")</f>
        <v xml:space="preserve"> </v>
      </c>
      <c r="Z243" s="22" t="str">
        <f>IF(AND(B243="discus 0.75", AND(E243='club records'!$F$21, F243&gt;='club records'!$G$21)), "CR", " ")</f>
        <v xml:space="preserve"> </v>
      </c>
      <c r="AA243" s="22" t="str">
        <f>IF(AND(B243="discus 1", OR(AND(E243='club records'!$F$22, F243&gt;='club records'!$G$22), AND(E243='club records'!$F$23, F243&gt;='club records'!$G$23), AND(E243='club records'!$F$24, F243&gt;='club records'!$G$24), AND(E243='club records'!$F$25, F243&gt;='club records'!$G$25))), "CR", " ")</f>
        <v xml:space="preserve"> </v>
      </c>
      <c r="AB243" s="22" t="str">
        <f>IF(AND(B243="hammer 3", OR(AND(E243='club records'!$F$26, F243&gt;='club records'!$G$26), AND(E243='club records'!$F$27, F243&gt;='club records'!$G$27), AND(E243='club records'!$F$28, F243&gt;='club records'!$G$28))), "CR", " ")</f>
        <v xml:space="preserve"> </v>
      </c>
      <c r="AC243" s="22" t="str">
        <f>IF(AND(B243="hammer 4", OR(AND(E243='club records'!$F$29, F243&gt;='club records'!$G$29), AND(E243='club records'!$F$30, F243&gt;='club records'!$G$30))), "CR", " ")</f>
        <v xml:space="preserve"> </v>
      </c>
      <c r="AD243" s="22" t="str">
        <f>IF(AND(B243="javelin 400", AND(E243='club records'!$F$31, F243&gt;='club records'!$G$31)), "CR", " ")</f>
        <v xml:space="preserve"> </v>
      </c>
      <c r="AE243" s="22" t="str">
        <f>IF(AND(B243="javelin 500", OR(AND(E243='club records'!$F$32, F243&gt;='club records'!$G$32), AND(E243='club records'!$F$33, F243&gt;='club records'!$G$33))), "CR", " ")</f>
        <v xml:space="preserve"> </v>
      </c>
      <c r="AF243" s="22" t="str">
        <f>IF(AND(B243="javelin 600", OR(AND(E243='club records'!$F$34, F243&gt;='club records'!$G$34), AND(E243='club records'!$F$35, F243&gt;='club records'!$G$35))), "CR", " ")</f>
        <v xml:space="preserve"> </v>
      </c>
      <c r="AG243" s="22" t="str">
        <f>IF(AND(B243="shot 2.72", AND(E243='club records'!$F$36, F243&gt;='club records'!$G$36)), "CR", " ")</f>
        <v xml:space="preserve"> </v>
      </c>
      <c r="AH243" s="22" t="str">
        <f>IF(AND(B243="shot 3", OR(AND(E243='club records'!$F$37, F243&gt;='club records'!$G$37), AND(E243='club records'!$F$38, F243&gt;='club records'!$G$38))), "CR", " ")</f>
        <v xml:space="preserve"> </v>
      </c>
      <c r="AI243" s="22" t="str">
        <f>IF(AND(B243="shot 4", OR(AND(E243='club records'!$F$39, F243&gt;='club records'!$G$39), AND(E243='club records'!$F$40, F243&gt;='club records'!$G$40))), "CR", " ")</f>
        <v xml:space="preserve"> </v>
      </c>
      <c r="AJ243" s="22" t="str">
        <f>IF(AND(B243="70H", AND(E243='club records'!$J$6, F243&lt;='club records'!$K$6)), "CR", " ")</f>
        <v xml:space="preserve"> </v>
      </c>
      <c r="AK243" s="22" t="str">
        <f>IF(AND(B243="75H", AND(E243='club records'!$J$7, F243&lt;='club records'!$K$7)), "CR", " ")</f>
        <v xml:space="preserve"> </v>
      </c>
      <c r="AL243" s="22" t="str">
        <f>IF(AND(B243="80H", AND(E243='club records'!$J$8, F243&lt;='club records'!$K$8)), "CR", " ")</f>
        <v xml:space="preserve"> </v>
      </c>
      <c r="AM243" s="22" t="str">
        <f>IF(AND(B243="100H", OR(AND(E243='club records'!$J$9, F243&lt;='club records'!$K$9), AND(E243='club records'!$J$10, F243&lt;='club records'!$K$10))), "CR", " ")</f>
        <v xml:space="preserve"> </v>
      </c>
      <c r="AN243" s="22" t="str">
        <f>IF(AND(B243="300H", AND(E243='club records'!$J$11, F243&lt;='club records'!$K$11)), "CR", " ")</f>
        <v xml:space="preserve"> </v>
      </c>
      <c r="AO243" s="22" t="str">
        <f>IF(AND(B243="400H", OR(AND(E243='club records'!$J$12, F243&lt;='club records'!$K$12), AND(E243='club records'!$J$13, F243&lt;='club records'!$K$13), AND(E243='club records'!$J$14, F243&lt;='club records'!$K$14))), "CR", " ")</f>
        <v xml:space="preserve"> </v>
      </c>
      <c r="AP243" s="22" t="str">
        <f>IF(AND(B243="1500SC", OR(AND(E243='club records'!$J$15, F243&lt;='club records'!$K$15), AND(E243='club records'!$J$16, F243&lt;='club records'!$K$16))), "CR", " ")</f>
        <v xml:space="preserve"> </v>
      </c>
      <c r="AQ243" s="22" t="str">
        <f>IF(AND(B243="2000SC", OR(AND(E243='club records'!$J$18, F243&lt;='club records'!$K$18), AND(E243='club records'!$J$19, F243&lt;='club records'!$K$19))), "CR", " ")</f>
        <v xml:space="preserve"> </v>
      </c>
      <c r="AR243" s="22" t="str">
        <f>IF(AND(B243="3000SC", AND(E243='club records'!$J$21, F243&lt;='club records'!$K$21)), "CR", " ")</f>
        <v xml:space="preserve"> </v>
      </c>
      <c r="AS243" s="21" t="str">
        <f>IF(AND(B243="4x100", OR(AND(E243='club records'!$N$1, F243&lt;='club records'!$O$1), AND(E243='club records'!$N$2, F243&lt;='club records'!$O$2), AND(E243='club records'!$N$3, F243&lt;='club records'!$O$3), AND(E243='club records'!$N$4, F243&lt;='club records'!$O$4), AND(E243='club records'!$N$5, F243&lt;='club records'!$O$5))), "CR", " ")</f>
        <v xml:space="preserve"> </v>
      </c>
      <c r="AT243" s="21" t="str">
        <f>IF(AND(B243="4x200", OR(AND(E243='club records'!$N$6, F243&lt;='club records'!$O$6), AND(E243='club records'!$N$7, F243&lt;='club records'!$O$7), AND(E243='club records'!$N$8, F243&lt;='club records'!$O$8), AND(E243='club records'!$N$9, F243&lt;='club records'!$O$9), AND(E243='club records'!$N$10, F243&lt;='club records'!$O$10))), "CR", " ")</f>
        <v xml:space="preserve"> </v>
      </c>
      <c r="AU243" s="21" t="str">
        <f>IF(AND(B243="4x300", OR(AND(E243='club records'!$N$11, F243&lt;='club records'!$O$11), AND(E243='club records'!$N$12, F243&lt;='club records'!$O$12))), "CR", " ")</f>
        <v xml:space="preserve"> </v>
      </c>
      <c r="AV243" s="21" t="str">
        <f>IF(AND(B243="4x400", OR(AND(E243='club records'!$N$13, F243&lt;='club records'!$O$13), AND(E243='club records'!$N$14, F243&lt;='club records'!$O$14), AND(E243='club records'!$N$15, F243&lt;='club records'!$O$15))), "CR", " ")</f>
        <v xml:space="preserve"> </v>
      </c>
      <c r="AW243" s="21" t="str">
        <f>IF(AND(B243="3x800", OR(AND(E243='club records'!$N$16, F243&lt;='club records'!$O$16), AND(E243='club records'!$N$17, F243&lt;='club records'!$O$17), AND(E243='club records'!$N$18, F243&lt;='club records'!$O$18), AND(E243='club records'!$N$19, F243&lt;='club records'!$O$19))), "CR", " ")</f>
        <v xml:space="preserve"> </v>
      </c>
      <c r="AX243" s="21" t="str">
        <f>IF(AND(B243="pentathlon", OR(AND(E243='club records'!$N$21, F243&gt;='club records'!$O$21), AND(E243='club records'!$N$22, F243&gt;='club records'!$O$22), AND(E243='club records'!$N$23, F243&gt;='club records'!$O$23), AND(E243='club records'!$N$24, F243&gt;='club records'!$O$24), AND(E243='club records'!$N$25, F243&gt;='club records'!$O$25))), "CR", " ")</f>
        <v xml:space="preserve"> </v>
      </c>
      <c r="AY243" s="21" t="str">
        <f>IF(AND(B243="heptathlon", OR(AND(E243='club records'!$N$26, F243&gt;='club records'!$O$26), AND(E243='club records'!$N$27, F243&gt;='club records'!$O$27), AND(E243='club records'!$N$28, F243&gt;='club records'!$O$28), )), "CR", " ")</f>
        <v xml:space="preserve"> </v>
      </c>
    </row>
    <row r="244" spans="1:51" ht="15">
      <c r="A244" s="13" t="s">
        <v>45</v>
      </c>
      <c r="B244" s="2">
        <v>100</v>
      </c>
      <c r="C244" s="2" t="s">
        <v>273</v>
      </c>
      <c r="D244" s="2" t="s">
        <v>274</v>
      </c>
      <c r="E244" s="13" t="s">
        <v>45</v>
      </c>
      <c r="F244" s="14">
        <v>13.19</v>
      </c>
      <c r="G244" s="19">
        <v>39903</v>
      </c>
      <c r="H244" s="2" t="s">
        <v>252</v>
      </c>
      <c r="I244" s="2" t="s">
        <v>253</v>
      </c>
      <c r="J244" s="20" t="str">
        <f>IF(OR(L244="CR", K244="CR", M244="CR", N244="CR", O244="CR", P244="CR", Q244="CR", R244="CR", S244="CR", T244="CR",U244="CR", V244="CR", W244="CR", X244="CR", Y244="CR", Z244="CR", AA244="CR", AB244="CR", AC244="CR", AD244="CR", AE244="CR", AF244="CR", AG244="CR", AH244="CR", AI244="CR", AJ244="CR", AK244="CR", AL244="CR", AM244="CR", AN244="CR", AO244="CR", AP244="CR", AQ244="CR", AR244="CR", AS244="CR", AT244="CR", AU244="CR", AV244="CR", AW244="CR", AX244="CR", AY244="CR"), "***CLUB RECORD***", "")</f>
        <v/>
      </c>
      <c r="K244" s="21" t="str">
        <f>IF(AND(B244=100, OR(AND(E244='club records'!$B$6, F244&lt;='club records'!$C$6), AND(E244='club records'!$B$7, F244&lt;='club records'!$C$7), AND(E244='club records'!$B$8, F244&lt;='club records'!$C$8), AND(E244='club records'!$B$9, F244&lt;='club records'!$C$9), AND(E244='club records'!$B$10, F244&lt;='club records'!$C$10))),"CR"," ")</f>
        <v xml:space="preserve"> </v>
      </c>
      <c r="L244" s="21" t="str">
        <f>IF(AND(B244=200, OR(AND(E244='club records'!$B$11, F244&lt;='club records'!$C$11), AND(E244='club records'!$B$12, F244&lt;='club records'!$C$12), AND(E244='club records'!$B$13, F244&lt;='club records'!$C$13), AND(E244='club records'!$B$14, F244&lt;='club records'!$C$14), AND(E244='club records'!$B$15, F244&lt;='club records'!$C$15))),"CR"," ")</f>
        <v xml:space="preserve"> </v>
      </c>
      <c r="M244" s="21" t="str">
        <f>IF(AND(B244=300, OR(AND(E244='club records'!$B$16, F244&lt;='club records'!$C$16), AND(E244='club records'!$B$17, F244&lt;='club records'!$C$17))),"CR"," ")</f>
        <v xml:space="preserve"> </v>
      </c>
      <c r="N244" s="21" t="str">
        <f>IF(AND(B244=400, OR(AND(E244='club records'!$B$19, F244&lt;='club records'!$C$19), AND(E244='club records'!$B$20, F244&lt;='club records'!$C$20), AND(E244='club records'!$B$21, F244&lt;='club records'!$C$21))),"CR"," ")</f>
        <v xml:space="preserve"> </v>
      </c>
      <c r="O244" s="21" t="str">
        <f>IF(AND(B244=800, OR(AND(E244='club records'!$B$22, F244&lt;='club records'!$C$22), AND(E244='club records'!$B$23, F244&lt;='club records'!$C$23), AND(E244='club records'!$B$24, F244&lt;='club records'!$C$24), AND(E244='club records'!$B$25, F244&lt;='club records'!$C$25), AND(E244='club records'!$B$26, F244&lt;='club records'!$C$26))),"CR"," ")</f>
        <v xml:space="preserve"> </v>
      </c>
      <c r="P244" s="21" t="str">
        <f>IF(AND(B244=1200, AND(E244='club records'!$B$28, F244&lt;='club records'!$C$28)),"CR"," ")</f>
        <v xml:space="preserve"> </v>
      </c>
      <c r="Q244" s="21" t="str">
        <f>IF(AND(B244=1500, OR(AND(E244='club records'!$B$29, F244&lt;='club records'!$C$29), AND(E244='club records'!$B$30, F244&lt;='club records'!$C$30), AND(E244='club records'!$B$31, F244&lt;='club records'!$C$31), AND(E244='club records'!$B$32, F244&lt;='club records'!$C$32), AND(E244='club records'!$B$33, F244&lt;='club records'!$C$33))),"CR"," ")</f>
        <v xml:space="preserve"> </v>
      </c>
      <c r="R244" s="21" t="str">
        <f>IF(AND(B244="1M", AND(E244='club records'!$B$37,F244&lt;='club records'!$C$37)),"CR"," ")</f>
        <v xml:space="preserve"> </v>
      </c>
      <c r="S244" s="21" t="str">
        <f>IF(AND(B244=3000, OR(AND(E244='club records'!$B$39, F244&lt;='club records'!$C$39), AND(E244='club records'!$B$40, F244&lt;='club records'!$C$40), AND(E244='club records'!$B$41, F244&lt;='club records'!$C$41))),"CR"," ")</f>
        <v xml:space="preserve"> </v>
      </c>
      <c r="T244" s="21" t="str">
        <f>IF(AND(B244=5000, OR(AND(E244='club records'!$B$42, F244&lt;='club records'!$C$42), AND(E244='club records'!$B$43, F244&lt;='club records'!$C$43))),"CR"," ")</f>
        <v xml:space="preserve"> </v>
      </c>
      <c r="U244" s="21" t="str">
        <f>IF(AND(B244=10000, OR(AND(E244='club records'!$B$44, F244&lt;='club records'!$C$44), AND(E244='club records'!$B$45, F244&lt;='club records'!$C$45))),"CR"," ")</f>
        <v xml:space="preserve"> </v>
      </c>
      <c r="V244" s="22" t="str">
        <f>IF(AND(B244="high jump", OR(AND(E244='club records'!$F$1, F244&gt;='club records'!$G$1), AND(E244='club records'!$F$2, F244&gt;='club records'!$G$2), AND(E244='club records'!$F$3, F244&gt;='club records'!$G$3),AND(E244='club records'!$F$4, F244&gt;='club records'!$G$4), AND(E244='club records'!$F$5, F244&gt;='club records'!$G$5))), "CR", " ")</f>
        <v xml:space="preserve"> </v>
      </c>
      <c r="W244" s="22" t="str">
        <f>IF(AND(B244="long jump", OR(AND(E244='club records'!$F$6, F244&gt;='club records'!$G$6), AND(E244='club records'!$F$7, F244&gt;='club records'!$G$7), AND(E244='club records'!$F$8, F244&gt;='club records'!$G$8), AND(E244='club records'!$F$9, F244&gt;='club records'!$G$9), AND(E244='club records'!$F$10, F244&gt;='club records'!$G$10))), "CR", " ")</f>
        <v xml:space="preserve"> </v>
      </c>
      <c r="X244" s="22" t="str">
        <f>IF(AND(B244="triple jump", OR(AND(E244='club records'!$F$11, F244&gt;='club records'!$G$11), AND(E244='club records'!$F$12, F244&gt;='club records'!$G$12), AND(E244='club records'!$F$13, F244&gt;='club records'!$G$13), AND(E244='club records'!$F$14, F244&gt;='club records'!$G$14), AND(E244='club records'!$F$15, F244&gt;='club records'!$G$15))), "CR", " ")</f>
        <v xml:space="preserve"> </v>
      </c>
      <c r="Y244" s="22" t="str">
        <f>IF(AND(B244="pole vault", OR(AND(E244='club records'!$F$16, F244&gt;='club records'!$G$16), AND(E244='club records'!$F$17, F244&gt;='club records'!$G$17), AND(E244='club records'!$F$18, F244&gt;='club records'!$G$18), AND(E244='club records'!$F$19, F244&gt;='club records'!$G$19), AND(E244='club records'!$F$20, F244&gt;='club records'!$G$20))), "CR", " ")</f>
        <v xml:space="preserve"> </v>
      </c>
      <c r="Z244" s="22" t="str">
        <f>IF(AND(B244="discus 0.75", AND(E244='club records'!$F$21, F244&gt;='club records'!$G$21)), "CR", " ")</f>
        <v xml:space="preserve"> </v>
      </c>
      <c r="AA244" s="22" t="str">
        <f>IF(AND(B244="discus 1", OR(AND(E244='club records'!$F$22, F244&gt;='club records'!$G$22), AND(E244='club records'!$F$23, F244&gt;='club records'!$G$23), AND(E244='club records'!$F$24, F244&gt;='club records'!$G$24), AND(E244='club records'!$F$25, F244&gt;='club records'!$G$25))), "CR", " ")</f>
        <v xml:space="preserve"> </v>
      </c>
      <c r="AB244" s="22" t="str">
        <f>IF(AND(B244="hammer 3", OR(AND(E244='club records'!$F$26, F244&gt;='club records'!$G$26), AND(E244='club records'!$F$27, F244&gt;='club records'!$G$27), AND(E244='club records'!$F$28, F244&gt;='club records'!$G$28))), "CR", " ")</f>
        <v xml:space="preserve"> </v>
      </c>
      <c r="AC244" s="22" t="str">
        <f>IF(AND(B244="hammer 4", OR(AND(E244='club records'!$F$29, F244&gt;='club records'!$G$29), AND(E244='club records'!$F$30, F244&gt;='club records'!$G$30))), "CR", " ")</f>
        <v xml:space="preserve"> </v>
      </c>
      <c r="AD244" s="22" t="str">
        <f>IF(AND(B244="javelin 400", AND(E244='club records'!$F$31, F244&gt;='club records'!$G$31)), "CR", " ")</f>
        <v xml:space="preserve"> </v>
      </c>
      <c r="AE244" s="22" t="str">
        <f>IF(AND(B244="javelin 500", OR(AND(E244='club records'!$F$32, F244&gt;='club records'!$G$32), AND(E244='club records'!$F$33, F244&gt;='club records'!$G$33))), "CR", " ")</f>
        <v xml:space="preserve"> </v>
      </c>
      <c r="AF244" s="22" t="str">
        <f>IF(AND(B244="javelin 600", OR(AND(E244='club records'!$F$34, F244&gt;='club records'!$G$34), AND(E244='club records'!$F$35, F244&gt;='club records'!$G$35))), "CR", " ")</f>
        <v xml:space="preserve"> </v>
      </c>
      <c r="AG244" s="22" t="str">
        <f>IF(AND(B244="shot 2.72", AND(E244='club records'!$F$36, F244&gt;='club records'!$G$36)), "CR", " ")</f>
        <v xml:space="preserve"> </v>
      </c>
      <c r="AH244" s="22" t="str">
        <f>IF(AND(B244="shot 3", OR(AND(E244='club records'!$F$37, F244&gt;='club records'!$G$37), AND(E244='club records'!$F$38, F244&gt;='club records'!$G$38))), "CR", " ")</f>
        <v xml:space="preserve"> </v>
      </c>
      <c r="AI244" s="22" t="str">
        <f>IF(AND(B244="shot 4", OR(AND(E244='club records'!$F$39, F244&gt;='club records'!$G$39), AND(E244='club records'!$F$40, F244&gt;='club records'!$G$40))), "CR", " ")</f>
        <v xml:space="preserve"> </v>
      </c>
      <c r="AJ244" s="22" t="str">
        <f>IF(AND(B244="70H", AND(E244='club records'!$J$6, F244&lt;='club records'!$K$6)), "CR", " ")</f>
        <v xml:space="preserve"> </v>
      </c>
      <c r="AK244" s="22" t="str">
        <f>IF(AND(B244="75H", AND(E244='club records'!$J$7, F244&lt;='club records'!$K$7)), "CR", " ")</f>
        <v xml:space="preserve"> </v>
      </c>
      <c r="AL244" s="22" t="str">
        <f>IF(AND(B244="80H", AND(E244='club records'!$J$8, F244&lt;='club records'!$K$8)), "CR", " ")</f>
        <v xml:space="preserve"> </v>
      </c>
      <c r="AM244" s="22" t="str">
        <f>IF(AND(B244="100H", OR(AND(E244='club records'!$J$9, F244&lt;='club records'!$K$9), AND(E244='club records'!$J$10, F244&lt;='club records'!$K$10))), "CR", " ")</f>
        <v xml:space="preserve"> </v>
      </c>
      <c r="AN244" s="22" t="str">
        <f>IF(AND(B244="300H", AND(E244='club records'!$J$11, F244&lt;='club records'!$K$11)), "CR", " ")</f>
        <v xml:space="preserve"> </v>
      </c>
      <c r="AO244" s="22" t="str">
        <f>IF(AND(B244="400H", OR(AND(E244='club records'!$J$12, F244&lt;='club records'!$K$12), AND(E244='club records'!$J$13, F244&lt;='club records'!$K$13), AND(E244='club records'!$J$14, F244&lt;='club records'!$K$14))), "CR", " ")</f>
        <v xml:space="preserve"> </v>
      </c>
      <c r="AP244" s="22" t="str">
        <f>IF(AND(B244="1500SC", OR(AND(E244='club records'!$J$15, F244&lt;='club records'!$K$15), AND(E244='club records'!$J$16, F244&lt;='club records'!$K$16))), "CR", " ")</f>
        <v xml:space="preserve"> </v>
      </c>
      <c r="AQ244" s="22" t="str">
        <f>IF(AND(B244="2000SC", OR(AND(E244='club records'!$J$18, F244&lt;='club records'!$K$18), AND(E244='club records'!$J$19, F244&lt;='club records'!$K$19))), "CR", " ")</f>
        <v xml:space="preserve"> </v>
      </c>
      <c r="AR244" s="22" t="str">
        <f>IF(AND(B244="3000SC", AND(E244='club records'!$J$21, F244&lt;='club records'!$K$21)), "CR", " ")</f>
        <v xml:space="preserve"> </v>
      </c>
      <c r="AS244" s="21" t="str">
        <f>IF(AND(B244="4x100", OR(AND(E244='club records'!$N$1, F244&lt;='club records'!$O$1), AND(E244='club records'!$N$2, F244&lt;='club records'!$O$2), AND(E244='club records'!$N$3, F244&lt;='club records'!$O$3), AND(E244='club records'!$N$4, F244&lt;='club records'!$O$4), AND(E244='club records'!$N$5, F244&lt;='club records'!$O$5))), "CR", " ")</f>
        <v xml:space="preserve"> </v>
      </c>
      <c r="AT244" s="21" t="str">
        <f>IF(AND(B244="4x200", OR(AND(E244='club records'!$N$6, F244&lt;='club records'!$O$6), AND(E244='club records'!$N$7, F244&lt;='club records'!$O$7), AND(E244='club records'!$N$8, F244&lt;='club records'!$O$8), AND(E244='club records'!$N$9, F244&lt;='club records'!$O$9), AND(E244='club records'!$N$10, F244&lt;='club records'!$O$10))), "CR", " ")</f>
        <v xml:space="preserve"> </v>
      </c>
      <c r="AU244" s="21" t="str">
        <f>IF(AND(B244="4x300", OR(AND(E244='club records'!$N$11, F244&lt;='club records'!$O$11), AND(E244='club records'!$N$12, F244&lt;='club records'!$O$12))), "CR", " ")</f>
        <v xml:space="preserve"> </v>
      </c>
      <c r="AV244" s="21" t="str">
        <f>IF(AND(B244="4x400", OR(AND(E244='club records'!$N$13, F244&lt;='club records'!$O$13), AND(E244='club records'!$N$14, F244&lt;='club records'!$O$14), AND(E244='club records'!$N$15, F244&lt;='club records'!$O$15))), "CR", " ")</f>
        <v xml:space="preserve"> </v>
      </c>
      <c r="AW244" s="21" t="str">
        <f>IF(AND(B244="3x800", OR(AND(E244='club records'!$N$16, F244&lt;='club records'!$O$16), AND(E244='club records'!$N$17, F244&lt;='club records'!$O$17), AND(E244='club records'!$N$18, F244&lt;='club records'!$O$18), AND(E244='club records'!$N$19, F244&lt;='club records'!$O$19))), "CR", " ")</f>
        <v xml:space="preserve"> </v>
      </c>
      <c r="AX244" s="21" t="str">
        <f>IF(AND(B244="pentathlon", OR(AND(E244='club records'!$N$21, F244&gt;='club records'!$O$21), AND(E244='club records'!$N$22, F244&gt;='club records'!$O$22), AND(E244='club records'!$N$23, F244&gt;='club records'!$O$23), AND(E244='club records'!$N$24, F244&gt;='club records'!$O$24), AND(E244='club records'!$N$25, F244&gt;='club records'!$O$25))), "CR", " ")</f>
        <v xml:space="preserve"> </v>
      </c>
      <c r="AY244" s="21" t="str">
        <f>IF(AND(B244="heptathlon", OR(AND(E244='club records'!$N$26, F244&gt;='club records'!$O$26), AND(E244='club records'!$N$27, F244&gt;='club records'!$O$27), AND(E244='club records'!$N$28, F244&gt;='club records'!$O$28), )), "CR", " ")</f>
        <v xml:space="preserve"> </v>
      </c>
    </row>
    <row r="245" spans="1:51" ht="15">
      <c r="A245" s="13" t="s">
        <v>45</v>
      </c>
      <c r="B245" s="2">
        <v>100</v>
      </c>
      <c r="C245" s="2" t="s">
        <v>55</v>
      </c>
      <c r="D245" s="2" t="s">
        <v>56</v>
      </c>
      <c r="E245" s="13" t="s">
        <v>45</v>
      </c>
      <c r="F245" s="14">
        <v>13.29</v>
      </c>
      <c r="G245" s="23">
        <v>43632</v>
      </c>
      <c r="H245" s="2" t="s">
        <v>357</v>
      </c>
      <c r="I245" s="2" t="s">
        <v>389</v>
      </c>
      <c r="J245" s="20" t="s">
        <v>372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1"/>
      <c r="AT245" s="21"/>
      <c r="AU245" s="21"/>
      <c r="AV245" s="21"/>
      <c r="AW245" s="21"/>
      <c r="AX245" s="21"/>
      <c r="AY245" s="21"/>
    </row>
    <row r="246" spans="1:51" ht="15">
      <c r="A246" s="13" t="s">
        <v>45</v>
      </c>
      <c r="B246" s="2">
        <v>100</v>
      </c>
      <c r="C246" s="2" t="s">
        <v>49</v>
      </c>
      <c r="D246" s="2" t="s">
        <v>50</v>
      </c>
      <c r="E246" s="13" t="s">
        <v>45</v>
      </c>
      <c r="F246" s="14">
        <v>13.37</v>
      </c>
      <c r="G246" s="19">
        <v>39903</v>
      </c>
      <c r="H246" s="2" t="s">
        <v>252</v>
      </c>
      <c r="I246" s="2" t="s">
        <v>253</v>
      </c>
      <c r="J246" s="20" t="str">
        <f>IF(OR(L246="CR", K246="CR", M246="CR", N246="CR", O246="CR", P246="CR", Q246="CR", R246="CR", S246="CR", T246="CR",U246="CR", V246="CR", W246="CR", X246="CR", Y246="CR", Z246="CR", AA246="CR", AB246="CR", AC246="CR", AD246="CR", AE246="CR", AF246="CR", AG246="CR", AH246="CR", AI246="CR", AJ246="CR", AK246="CR", AL246="CR", AM246="CR", AN246="CR", AO246="CR", AP246="CR", AQ246="CR", AR246="CR", AS246="CR", AT246="CR", AU246="CR", AV246="CR", AW246="CR", AX246="CR", AY246="CR"), "***CLUB RECORD***", "")</f>
        <v/>
      </c>
      <c r="K246" s="21" t="str">
        <f>IF(AND(B246=100, OR(AND(E246='club records'!$B$6, F246&lt;='club records'!$C$6), AND(E246='club records'!$B$7, F246&lt;='club records'!$C$7), AND(E246='club records'!$B$8, F246&lt;='club records'!$C$8), AND(E246='club records'!$B$9, F246&lt;='club records'!$C$9), AND(E246='club records'!$B$10, F246&lt;='club records'!$C$10))),"CR"," ")</f>
        <v xml:space="preserve"> </v>
      </c>
      <c r="L246" s="21" t="str">
        <f>IF(AND(B246=200, OR(AND(E246='club records'!$B$11, F246&lt;='club records'!$C$11), AND(E246='club records'!$B$12, F246&lt;='club records'!$C$12), AND(E246='club records'!$B$13, F246&lt;='club records'!$C$13), AND(E246='club records'!$B$14, F246&lt;='club records'!$C$14), AND(E246='club records'!$B$15, F246&lt;='club records'!$C$15))),"CR"," ")</f>
        <v xml:space="preserve"> </v>
      </c>
      <c r="M246" s="21" t="str">
        <f>IF(AND(B246=300, OR(AND(E246='club records'!$B$16, F246&lt;='club records'!$C$16), AND(E246='club records'!$B$17, F246&lt;='club records'!$C$17))),"CR"," ")</f>
        <v xml:space="preserve"> </v>
      </c>
      <c r="N246" s="21" t="str">
        <f>IF(AND(B246=400, OR(AND(E246='club records'!$B$19, F246&lt;='club records'!$C$19), AND(E246='club records'!$B$20, F246&lt;='club records'!$C$20), AND(E246='club records'!$B$21, F246&lt;='club records'!$C$21))),"CR"," ")</f>
        <v xml:space="preserve"> </v>
      </c>
      <c r="O246" s="21" t="str">
        <f>IF(AND(B246=800, OR(AND(E246='club records'!$B$22, F246&lt;='club records'!$C$22), AND(E246='club records'!$B$23, F246&lt;='club records'!$C$23), AND(E246='club records'!$B$24, F246&lt;='club records'!$C$24), AND(E246='club records'!$B$25, F246&lt;='club records'!$C$25), AND(E246='club records'!$B$26, F246&lt;='club records'!$C$26))),"CR"," ")</f>
        <v xml:space="preserve"> </v>
      </c>
      <c r="P246" s="21" t="str">
        <f>IF(AND(B246=1200, AND(E246='club records'!$B$28, F246&lt;='club records'!$C$28)),"CR"," ")</f>
        <v xml:space="preserve"> </v>
      </c>
      <c r="Q246" s="21" t="str">
        <f>IF(AND(B246=1500, OR(AND(E246='club records'!$B$29, F246&lt;='club records'!$C$29), AND(E246='club records'!$B$30, F246&lt;='club records'!$C$30), AND(E246='club records'!$B$31, F246&lt;='club records'!$C$31), AND(E246='club records'!$B$32, F246&lt;='club records'!$C$32), AND(E246='club records'!$B$33, F246&lt;='club records'!$C$33))),"CR"," ")</f>
        <v xml:space="preserve"> </v>
      </c>
      <c r="R246" s="21" t="str">
        <f>IF(AND(B246="1M", AND(E246='club records'!$B$37,F246&lt;='club records'!$C$37)),"CR"," ")</f>
        <v xml:space="preserve"> </v>
      </c>
      <c r="S246" s="21" t="str">
        <f>IF(AND(B246=3000, OR(AND(E246='club records'!$B$39, F246&lt;='club records'!$C$39), AND(E246='club records'!$B$40, F246&lt;='club records'!$C$40), AND(E246='club records'!$B$41, F246&lt;='club records'!$C$41))),"CR"," ")</f>
        <v xml:space="preserve"> </v>
      </c>
      <c r="T246" s="21" t="str">
        <f>IF(AND(B246=5000, OR(AND(E246='club records'!$B$42, F246&lt;='club records'!$C$42), AND(E246='club records'!$B$43, F246&lt;='club records'!$C$43))),"CR"," ")</f>
        <v xml:space="preserve"> </v>
      </c>
      <c r="U246" s="21" t="str">
        <f>IF(AND(B246=10000, OR(AND(E246='club records'!$B$44, F246&lt;='club records'!$C$44), AND(E246='club records'!$B$45, F246&lt;='club records'!$C$45))),"CR"," ")</f>
        <v xml:space="preserve"> </v>
      </c>
      <c r="V246" s="22" t="str">
        <f>IF(AND(B246="high jump", OR(AND(E246='club records'!$F$1, F246&gt;='club records'!$G$1), AND(E246='club records'!$F$2, F246&gt;='club records'!$G$2), AND(E246='club records'!$F$3, F246&gt;='club records'!$G$3),AND(E246='club records'!$F$4, F246&gt;='club records'!$G$4), AND(E246='club records'!$F$5, F246&gt;='club records'!$G$5))), "CR", " ")</f>
        <v xml:space="preserve"> </v>
      </c>
      <c r="W246" s="22" t="str">
        <f>IF(AND(B246="long jump", OR(AND(E246='club records'!$F$6, F246&gt;='club records'!$G$6), AND(E246='club records'!$F$7, F246&gt;='club records'!$G$7), AND(E246='club records'!$F$8, F246&gt;='club records'!$G$8), AND(E246='club records'!$F$9, F246&gt;='club records'!$G$9), AND(E246='club records'!$F$10, F246&gt;='club records'!$G$10))), "CR", " ")</f>
        <v xml:space="preserve"> </v>
      </c>
      <c r="X246" s="22" t="str">
        <f>IF(AND(B246="triple jump", OR(AND(E246='club records'!$F$11, F246&gt;='club records'!$G$11), AND(E246='club records'!$F$12, F246&gt;='club records'!$G$12), AND(E246='club records'!$F$13, F246&gt;='club records'!$G$13), AND(E246='club records'!$F$14, F246&gt;='club records'!$G$14), AND(E246='club records'!$F$15, F246&gt;='club records'!$G$15))), "CR", " ")</f>
        <v xml:space="preserve"> </v>
      </c>
      <c r="Y246" s="22" t="str">
        <f>IF(AND(B246="pole vault", OR(AND(E246='club records'!$F$16, F246&gt;='club records'!$G$16), AND(E246='club records'!$F$17, F246&gt;='club records'!$G$17), AND(E246='club records'!$F$18, F246&gt;='club records'!$G$18), AND(E246='club records'!$F$19, F246&gt;='club records'!$G$19), AND(E246='club records'!$F$20, F246&gt;='club records'!$G$20))), "CR", " ")</f>
        <v xml:space="preserve"> </v>
      </c>
      <c r="Z246" s="22" t="str">
        <f>IF(AND(B246="discus 0.75", AND(E246='club records'!$F$21, F246&gt;='club records'!$G$21)), "CR", " ")</f>
        <v xml:space="preserve"> </v>
      </c>
      <c r="AA246" s="22" t="str">
        <f>IF(AND(B246="discus 1", OR(AND(E246='club records'!$F$22, F246&gt;='club records'!$G$22), AND(E246='club records'!$F$23, F246&gt;='club records'!$G$23), AND(E246='club records'!$F$24, F246&gt;='club records'!$G$24), AND(E246='club records'!$F$25, F246&gt;='club records'!$G$25))), "CR", " ")</f>
        <v xml:space="preserve"> </v>
      </c>
      <c r="AB246" s="22" t="str">
        <f>IF(AND(B246="hammer 3", OR(AND(E246='club records'!$F$26, F246&gt;='club records'!$G$26), AND(E246='club records'!$F$27, F246&gt;='club records'!$G$27), AND(E246='club records'!$F$28, F246&gt;='club records'!$G$28))), "CR", " ")</f>
        <v xml:space="preserve"> </v>
      </c>
      <c r="AC246" s="22" t="str">
        <f>IF(AND(B246="hammer 4", OR(AND(E246='club records'!$F$29, F246&gt;='club records'!$G$29), AND(E246='club records'!$F$30, F246&gt;='club records'!$G$30))), "CR", " ")</f>
        <v xml:space="preserve"> </v>
      </c>
      <c r="AD246" s="22" t="str">
        <f>IF(AND(B246="javelin 400", AND(E246='club records'!$F$31, F246&gt;='club records'!$G$31)), "CR", " ")</f>
        <v xml:space="preserve"> </v>
      </c>
      <c r="AE246" s="22" t="str">
        <f>IF(AND(B246="javelin 500", OR(AND(E246='club records'!$F$32, F246&gt;='club records'!$G$32), AND(E246='club records'!$F$33, F246&gt;='club records'!$G$33))), "CR", " ")</f>
        <v xml:space="preserve"> </v>
      </c>
      <c r="AF246" s="22" t="str">
        <f>IF(AND(B246="javelin 600", OR(AND(E246='club records'!$F$34, F246&gt;='club records'!$G$34), AND(E246='club records'!$F$35, F246&gt;='club records'!$G$35))), "CR", " ")</f>
        <v xml:space="preserve"> </v>
      </c>
      <c r="AG246" s="22" t="str">
        <f>IF(AND(B246="shot 2.72", AND(E246='club records'!$F$36, F246&gt;='club records'!$G$36)), "CR", " ")</f>
        <v xml:space="preserve"> </v>
      </c>
      <c r="AH246" s="22" t="str">
        <f>IF(AND(B246="shot 3", OR(AND(E246='club records'!$F$37, F246&gt;='club records'!$G$37), AND(E246='club records'!$F$38, F246&gt;='club records'!$G$38))), "CR", " ")</f>
        <v xml:space="preserve"> </v>
      </c>
      <c r="AI246" s="22" t="str">
        <f>IF(AND(B246="shot 4", OR(AND(E246='club records'!$F$39, F246&gt;='club records'!$G$39), AND(E246='club records'!$F$40, F246&gt;='club records'!$G$40))), "CR", " ")</f>
        <v xml:space="preserve"> </v>
      </c>
      <c r="AJ246" s="22" t="str">
        <f>IF(AND(B246="70H", AND(E246='club records'!$J$6, F246&lt;='club records'!$K$6)), "CR", " ")</f>
        <v xml:space="preserve"> </v>
      </c>
      <c r="AK246" s="22" t="str">
        <f>IF(AND(B246="75H", AND(E246='club records'!$J$7, F246&lt;='club records'!$K$7)), "CR", " ")</f>
        <v xml:space="preserve"> </v>
      </c>
      <c r="AL246" s="22" t="str">
        <f>IF(AND(B246="80H", AND(E246='club records'!$J$8, F246&lt;='club records'!$K$8)), "CR", " ")</f>
        <v xml:space="preserve"> </v>
      </c>
      <c r="AM246" s="22" t="str">
        <f>IF(AND(B246="100H", OR(AND(E246='club records'!$J$9, F246&lt;='club records'!$K$9), AND(E246='club records'!$J$10, F246&lt;='club records'!$K$10))), "CR", " ")</f>
        <v xml:space="preserve"> </v>
      </c>
      <c r="AN246" s="22" t="str">
        <f>IF(AND(B246="300H", AND(E246='club records'!$J$11, F246&lt;='club records'!$K$11)), "CR", " ")</f>
        <v xml:space="preserve"> </v>
      </c>
      <c r="AO246" s="22" t="str">
        <f>IF(AND(B246="400H", OR(AND(E246='club records'!$J$12, F246&lt;='club records'!$K$12), AND(E246='club records'!$J$13, F246&lt;='club records'!$K$13), AND(E246='club records'!$J$14, F246&lt;='club records'!$K$14))), "CR", " ")</f>
        <v xml:space="preserve"> </v>
      </c>
      <c r="AP246" s="22" t="str">
        <f>IF(AND(B246="1500SC", OR(AND(E246='club records'!$J$15, F246&lt;='club records'!$K$15), AND(E246='club records'!$J$16, F246&lt;='club records'!$K$16))), "CR", " ")</f>
        <v xml:space="preserve"> </v>
      </c>
      <c r="AQ246" s="22" t="str">
        <f>IF(AND(B246="2000SC", OR(AND(E246='club records'!$J$18, F246&lt;='club records'!$K$18), AND(E246='club records'!$J$19, F246&lt;='club records'!$K$19))), "CR", " ")</f>
        <v xml:space="preserve"> </v>
      </c>
      <c r="AR246" s="22" t="str">
        <f>IF(AND(B246="3000SC", AND(E246='club records'!$J$21, F246&lt;='club records'!$K$21)), "CR", " ")</f>
        <v xml:space="preserve"> </v>
      </c>
      <c r="AS246" s="21" t="str">
        <f>IF(AND(B246="4x100", OR(AND(E246='club records'!$N$1, F246&lt;='club records'!$O$1), AND(E246='club records'!$N$2, F246&lt;='club records'!$O$2), AND(E246='club records'!$N$3, F246&lt;='club records'!$O$3), AND(E246='club records'!$N$4, F246&lt;='club records'!$O$4), AND(E246='club records'!$N$5, F246&lt;='club records'!$O$5))), "CR", " ")</f>
        <v xml:space="preserve"> </v>
      </c>
      <c r="AT246" s="21" t="str">
        <f>IF(AND(B246="4x200", OR(AND(E246='club records'!$N$6, F246&lt;='club records'!$O$6), AND(E246='club records'!$N$7, F246&lt;='club records'!$O$7), AND(E246='club records'!$N$8, F246&lt;='club records'!$O$8), AND(E246='club records'!$N$9, F246&lt;='club records'!$O$9), AND(E246='club records'!$N$10, F246&lt;='club records'!$O$10))), "CR", " ")</f>
        <v xml:space="preserve"> </v>
      </c>
      <c r="AU246" s="21" t="str">
        <f>IF(AND(B246="4x300", OR(AND(E246='club records'!$N$11, F246&lt;='club records'!$O$11), AND(E246='club records'!$N$12, F246&lt;='club records'!$O$12))), "CR", " ")</f>
        <v xml:space="preserve"> </v>
      </c>
      <c r="AV246" s="21" t="str">
        <f>IF(AND(B246="4x400", OR(AND(E246='club records'!$N$13, F246&lt;='club records'!$O$13), AND(E246='club records'!$N$14, F246&lt;='club records'!$O$14), AND(E246='club records'!$N$15, F246&lt;='club records'!$O$15))), "CR", " ")</f>
        <v xml:space="preserve"> </v>
      </c>
      <c r="AW246" s="21" t="str">
        <f>IF(AND(B246="3x800", OR(AND(E246='club records'!$N$16, F246&lt;='club records'!$O$16), AND(E246='club records'!$N$17, F246&lt;='club records'!$O$17), AND(E246='club records'!$N$18, F246&lt;='club records'!$O$18), AND(E246='club records'!$N$19, F246&lt;='club records'!$O$19))), "CR", " ")</f>
        <v xml:space="preserve"> </v>
      </c>
      <c r="AX246" s="21" t="str">
        <f>IF(AND(B246="pentathlon", OR(AND(E246='club records'!$N$21, F246&gt;='club records'!$O$21), AND(E246='club records'!$N$22, F246&gt;='club records'!$O$22), AND(E246='club records'!$N$23, F246&gt;='club records'!$O$23), AND(E246='club records'!$N$24, F246&gt;='club records'!$O$24), AND(E246='club records'!$N$25, F246&gt;='club records'!$O$25))), "CR", " ")</f>
        <v xml:space="preserve"> </v>
      </c>
      <c r="AY246" s="21" t="str">
        <f>IF(AND(B246="heptathlon", OR(AND(E246='club records'!$N$26, F246&gt;='club records'!$O$26), AND(E246='club records'!$N$27, F246&gt;='club records'!$O$27), AND(E246='club records'!$N$28, F246&gt;='club records'!$O$28), )), "CR", " ")</f>
        <v xml:space="preserve"> </v>
      </c>
    </row>
    <row r="247" spans="1:51" ht="15">
      <c r="A247" s="13" t="s">
        <v>45</v>
      </c>
      <c r="B247" s="2">
        <v>100</v>
      </c>
      <c r="C247" s="2" t="s">
        <v>92</v>
      </c>
      <c r="D247" s="2" t="s">
        <v>293</v>
      </c>
      <c r="E247" s="13" t="s">
        <v>45</v>
      </c>
      <c r="F247" s="14">
        <v>13.45</v>
      </c>
      <c r="G247" s="19">
        <v>43604</v>
      </c>
      <c r="H247" s="2" t="s">
        <v>297</v>
      </c>
      <c r="I247" s="2" t="s">
        <v>468</v>
      </c>
      <c r="J247" s="20" t="str">
        <f>IF(OR(L247="CR", K247="CR", M247="CR", N247="CR", O247="CR", P247="CR", Q247="CR", R247="CR", S247="CR", T247="CR",U247="CR", V247="CR", W247="CR", X247="CR", Y247="CR", Z247="CR", AA247="CR", AB247="CR", AC247="CR", AD247="CR", AE247="CR", AF247="CR", AG247="CR", AH247="CR", AI247="CR", AJ247="CR", AK247="CR", AL247="CR", AM247="CR", AN247="CR", AO247="CR", AP247="CR", AQ247="CR", AR247="CR", AS247="CR", AT247="CR", AU247="CR", AV247="CR", AW247="CR", AX247="CR", AY247="CR"), "***CLUB RECORD***", "")</f>
        <v/>
      </c>
      <c r="K247" s="21" t="str">
        <f>IF(AND(B247=100, OR(AND(E247='club records'!$B$6, F247&lt;='club records'!$C$6), AND(E247='club records'!$B$7, F247&lt;='club records'!$C$7), AND(E247='club records'!$B$8, F247&lt;='club records'!$C$8), AND(E247='club records'!$B$9, F247&lt;='club records'!$C$9), AND(E247='club records'!$B$10, F247&lt;='club records'!$C$10))),"CR"," ")</f>
        <v xml:space="preserve"> </v>
      </c>
      <c r="L247" s="21" t="str">
        <f>IF(AND(B247=200, OR(AND(E247='club records'!$B$11, F247&lt;='club records'!$C$11), AND(E247='club records'!$B$12, F247&lt;='club records'!$C$12), AND(E247='club records'!$B$13, F247&lt;='club records'!$C$13), AND(E247='club records'!$B$14, F247&lt;='club records'!$C$14), AND(E247='club records'!$B$15, F247&lt;='club records'!$C$15))),"CR"," ")</f>
        <v xml:space="preserve"> </v>
      </c>
      <c r="M247" s="21" t="str">
        <f>IF(AND(B247=300, OR(AND(E247='club records'!$B$16, F247&lt;='club records'!$C$16), AND(E247='club records'!$B$17, F247&lt;='club records'!$C$17))),"CR"," ")</f>
        <v xml:space="preserve"> </v>
      </c>
      <c r="N247" s="21" t="str">
        <f>IF(AND(B247=400, OR(AND(E247='club records'!$B$19, F247&lt;='club records'!$C$19), AND(E247='club records'!$B$20, F247&lt;='club records'!$C$20), AND(E247='club records'!$B$21, F247&lt;='club records'!$C$21))),"CR"," ")</f>
        <v xml:space="preserve"> </v>
      </c>
      <c r="O247" s="21" t="str">
        <f>IF(AND(B247=800, OR(AND(E247='club records'!$B$22, F247&lt;='club records'!$C$22), AND(E247='club records'!$B$23, F247&lt;='club records'!$C$23), AND(E247='club records'!$B$24, F247&lt;='club records'!$C$24), AND(E247='club records'!$B$25, F247&lt;='club records'!$C$25), AND(E247='club records'!$B$26, F247&lt;='club records'!$C$26))),"CR"," ")</f>
        <v xml:space="preserve"> </v>
      </c>
      <c r="P247" s="21" t="str">
        <f>IF(AND(B247=1200, AND(E247='club records'!$B$28, F247&lt;='club records'!$C$28)),"CR"," ")</f>
        <v xml:space="preserve"> </v>
      </c>
      <c r="Q247" s="21" t="str">
        <f>IF(AND(B247=1500, OR(AND(E247='club records'!$B$29, F247&lt;='club records'!$C$29), AND(E247='club records'!$B$30, F247&lt;='club records'!$C$30), AND(E247='club records'!$B$31, F247&lt;='club records'!$C$31), AND(E247='club records'!$B$32, F247&lt;='club records'!$C$32), AND(E247='club records'!$B$33, F247&lt;='club records'!$C$33))),"CR"," ")</f>
        <v xml:space="preserve"> </v>
      </c>
      <c r="R247" s="21" t="str">
        <f>IF(AND(B247="1M", AND(E247='club records'!$B$37,F247&lt;='club records'!$C$37)),"CR"," ")</f>
        <v xml:space="preserve"> </v>
      </c>
      <c r="S247" s="21" t="str">
        <f>IF(AND(B247=3000, OR(AND(E247='club records'!$B$39, F247&lt;='club records'!$C$39), AND(E247='club records'!$B$40, F247&lt;='club records'!$C$40), AND(E247='club records'!$B$41, F247&lt;='club records'!$C$41))),"CR"," ")</f>
        <v xml:space="preserve"> </v>
      </c>
      <c r="T247" s="21" t="str">
        <f>IF(AND(B247=5000, OR(AND(E247='club records'!$B$42, F247&lt;='club records'!$C$42), AND(E247='club records'!$B$43, F247&lt;='club records'!$C$43))),"CR"," ")</f>
        <v xml:space="preserve"> </v>
      </c>
      <c r="U247" s="21" t="str">
        <f>IF(AND(B247=10000, OR(AND(E247='club records'!$B$44, F247&lt;='club records'!$C$44), AND(E247='club records'!$B$45, F247&lt;='club records'!$C$45))),"CR"," ")</f>
        <v xml:space="preserve"> </v>
      </c>
      <c r="V247" s="22" t="str">
        <f>IF(AND(B247="high jump", OR(AND(E247='club records'!$F$1, F247&gt;='club records'!$G$1), AND(E247='club records'!$F$2, F247&gt;='club records'!$G$2), AND(E247='club records'!$F$3, F247&gt;='club records'!$G$3),AND(E247='club records'!$F$4, F247&gt;='club records'!$G$4), AND(E247='club records'!$F$5, F247&gt;='club records'!$G$5))), "CR", " ")</f>
        <v xml:space="preserve"> </v>
      </c>
      <c r="W247" s="22" t="str">
        <f>IF(AND(B247="long jump", OR(AND(E247='club records'!$F$6, F247&gt;='club records'!$G$6), AND(E247='club records'!$F$7, F247&gt;='club records'!$G$7), AND(E247='club records'!$F$8, F247&gt;='club records'!$G$8), AND(E247='club records'!$F$9, F247&gt;='club records'!$G$9), AND(E247='club records'!$F$10, F247&gt;='club records'!$G$10))), "CR", " ")</f>
        <v xml:space="preserve"> </v>
      </c>
      <c r="X247" s="22" t="str">
        <f>IF(AND(B247="triple jump", OR(AND(E247='club records'!$F$11, F247&gt;='club records'!$G$11), AND(E247='club records'!$F$12, F247&gt;='club records'!$G$12), AND(E247='club records'!$F$13, F247&gt;='club records'!$G$13), AND(E247='club records'!$F$14, F247&gt;='club records'!$G$14), AND(E247='club records'!$F$15, F247&gt;='club records'!$G$15))), "CR", " ")</f>
        <v xml:space="preserve"> </v>
      </c>
      <c r="Y247" s="22" t="str">
        <f>IF(AND(B247="pole vault", OR(AND(E247='club records'!$F$16, F247&gt;='club records'!$G$16), AND(E247='club records'!$F$17, F247&gt;='club records'!$G$17), AND(E247='club records'!$F$18, F247&gt;='club records'!$G$18), AND(E247='club records'!$F$19, F247&gt;='club records'!$G$19), AND(E247='club records'!$F$20, F247&gt;='club records'!$G$20))), "CR", " ")</f>
        <v xml:space="preserve"> </v>
      </c>
      <c r="Z247" s="22" t="str">
        <f>IF(AND(B247="discus 0.75", AND(E247='club records'!$F$21, F247&gt;='club records'!$G$21)), "CR", " ")</f>
        <v xml:space="preserve"> </v>
      </c>
      <c r="AA247" s="22" t="str">
        <f>IF(AND(B247="discus 1", OR(AND(E247='club records'!$F$22, F247&gt;='club records'!$G$22), AND(E247='club records'!$F$23, F247&gt;='club records'!$G$23), AND(E247='club records'!$F$24, F247&gt;='club records'!$G$24), AND(E247='club records'!$F$25, F247&gt;='club records'!$G$25))), "CR", " ")</f>
        <v xml:space="preserve"> </v>
      </c>
      <c r="AB247" s="22" t="str">
        <f>IF(AND(B247="hammer 3", OR(AND(E247='club records'!$F$26, F247&gt;='club records'!$G$26), AND(E247='club records'!$F$27, F247&gt;='club records'!$G$27), AND(E247='club records'!$F$28, F247&gt;='club records'!$G$28))), "CR", " ")</f>
        <v xml:space="preserve"> </v>
      </c>
      <c r="AC247" s="22" t="str">
        <f>IF(AND(B247="hammer 4", OR(AND(E247='club records'!$F$29, F247&gt;='club records'!$G$29), AND(E247='club records'!$F$30, F247&gt;='club records'!$G$30))), "CR", " ")</f>
        <v xml:space="preserve"> </v>
      </c>
      <c r="AD247" s="22" t="str">
        <f>IF(AND(B247="javelin 400", AND(E247='club records'!$F$31, F247&gt;='club records'!$G$31)), "CR", " ")</f>
        <v xml:space="preserve"> </v>
      </c>
      <c r="AE247" s="22" t="str">
        <f>IF(AND(B247="javelin 500", OR(AND(E247='club records'!$F$32, F247&gt;='club records'!$G$32), AND(E247='club records'!$F$33, F247&gt;='club records'!$G$33))), "CR", " ")</f>
        <v xml:space="preserve"> </v>
      </c>
      <c r="AF247" s="22" t="str">
        <f>IF(AND(B247="javelin 600", OR(AND(E247='club records'!$F$34, F247&gt;='club records'!$G$34), AND(E247='club records'!$F$35, F247&gt;='club records'!$G$35))), "CR", " ")</f>
        <v xml:space="preserve"> </v>
      </c>
      <c r="AG247" s="22" t="str">
        <f>IF(AND(B247="shot 2.72", AND(E247='club records'!$F$36, F247&gt;='club records'!$G$36)), "CR", " ")</f>
        <v xml:space="preserve"> </v>
      </c>
      <c r="AH247" s="22" t="str">
        <f>IF(AND(B247="shot 3", OR(AND(E247='club records'!$F$37, F247&gt;='club records'!$G$37), AND(E247='club records'!$F$38, F247&gt;='club records'!$G$38))), "CR", " ")</f>
        <v xml:space="preserve"> </v>
      </c>
      <c r="AI247" s="22" t="str">
        <f>IF(AND(B247="shot 4", OR(AND(E247='club records'!$F$39, F247&gt;='club records'!$G$39), AND(E247='club records'!$F$40, F247&gt;='club records'!$G$40))), "CR", " ")</f>
        <v xml:space="preserve"> </v>
      </c>
      <c r="AJ247" s="22" t="str">
        <f>IF(AND(B247="70H", AND(E247='club records'!$J$6, F247&lt;='club records'!$K$6)), "CR", " ")</f>
        <v xml:space="preserve"> </v>
      </c>
      <c r="AK247" s="22" t="str">
        <f>IF(AND(B247="75H", AND(E247='club records'!$J$7, F247&lt;='club records'!$K$7)), "CR", " ")</f>
        <v xml:space="preserve"> </v>
      </c>
      <c r="AL247" s="22" t="str">
        <f>IF(AND(B247="80H", AND(E247='club records'!$J$8, F247&lt;='club records'!$K$8)), "CR", " ")</f>
        <v xml:space="preserve"> </v>
      </c>
      <c r="AM247" s="22" t="str">
        <f>IF(AND(B247="100H", OR(AND(E247='club records'!$J$9, F247&lt;='club records'!$K$9), AND(E247='club records'!$J$10, F247&lt;='club records'!$K$10))), "CR", " ")</f>
        <v xml:space="preserve"> </v>
      </c>
      <c r="AN247" s="22" t="str">
        <f>IF(AND(B247="300H", AND(E247='club records'!$J$11, F247&lt;='club records'!$K$11)), "CR", " ")</f>
        <v xml:space="preserve"> </v>
      </c>
      <c r="AO247" s="22" t="str">
        <f>IF(AND(B247="400H", OR(AND(E247='club records'!$J$12, F247&lt;='club records'!$K$12), AND(E247='club records'!$J$13, F247&lt;='club records'!$K$13), AND(E247='club records'!$J$14, F247&lt;='club records'!$K$14))), "CR", " ")</f>
        <v xml:space="preserve"> </v>
      </c>
      <c r="AP247" s="22" t="str">
        <f>IF(AND(B247="1500SC", OR(AND(E247='club records'!$J$15, F247&lt;='club records'!$K$15), AND(E247='club records'!$J$16, F247&lt;='club records'!$K$16))), "CR", " ")</f>
        <v xml:space="preserve"> </v>
      </c>
      <c r="AQ247" s="22" t="str">
        <f>IF(AND(B247="2000SC", OR(AND(E247='club records'!$J$18, F247&lt;='club records'!$K$18), AND(E247='club records'!$J$19, F247&lt;='club records'!$K$19))), "CR", " ")</f>
        <v xml:space="preserve"> </v>
      </c>
      <c r="AR247" s="22" t="str">
        <f>IF(AND(B247="3000SC", AND(E247='club records'!$J$21, F247&lt;='club records'!$K$21)), "CR", " ")</f>
        <v xml:space="preserve"> </v>
      </c>
      <c r="AS247" s="21" t="str">
        <f>IF(AND(B247="4x100", OR(AND(E247='club records'!$N$1, F247&lt;='club records'!$O$1), AND(E247='club records'!$N$2, F247&lt;='club records'!$O$2), AND(E247='club records'!$N$3, F247&lt;='club records'!$O$3), AND(E247='club records'!$N$4, F247&lt;='club records'!$O$4), AND(E247='club records'!$N$5, F247&lt;='club records'!$O$5))), "CR", " ")</f>
        <v xml:space="preserve"> </v>
      </c>
      <c r="AT247" s="21" t="str">
        <f>IF(AND(B247="4x200", OR(AND(E247='club records'!$N$6, F247&lt;='club records'!$O$6), AND(E247='club records'!$N$7, F247&lt;='club records'!$O$7), AND(E247='club records'!$N$8, F247&lt;='club records'!$O$8), AND(E247='club records'!$N$9, F247&lt;='club records'!$O$9), AND(E247='club records'!$N$10, F247&lt;='club records'!$O$10))), "CR", " ")</f>
        <v xml:space="preserve"> </v>
      </c>
      <c r="AU247" s="21" t="str">
        <f>IF(AND(B247="4x300", OR(AND(E247='club records'!$N$11, F247&lt;='club records'!$O$11), AND(E247='club records'!$N$12, F247&lt;='club records'!$O$12))), "CR", " ")</f>
        <v xml:space="preserve"> </v>
      </c>
      <c r="AV247" s="21" t="str">
        <f>IF(AND(B247="4x400", OR(AND(E247='club records'!$N$13, F247&lt;='club records'!$O$13), AND(E247='club records'!$N$14, F247&lt;='club records'!$O$14), AND(E247='club records'!$N$15, F247&lt;='club records'!$O$15))), "CR", " ")</f>
        <v xml:space="preserve"> </v>
      </c>
      <c r="AW247" s="21" t="str">
        <f>IF(AND(B247="3x800", OR(AND(E247='club records'!$N$16, F247&lt;='club records'!$O$16), AND(E247='club records'!$N$17, F247&lt;='club records'!$O$17), AND(E247='club records'!$N$18, F247&lt;='club records'!$O$18), AND(E247='club records'!$N$19, F247&lt;='club records'!$O$19))), "CR", " ")</f>
        <v xml:space="preserve"> </v>
      </c>
      <c r="AX247" s="21" t="str">
        <f>IF(AND(B247="pentathlon", OR(AND(E247='club records'!$N$21, F247&gt;='club records'!$O$21), AND(E247='club records'!$N$22, F247&gt;='club records'!$O$22), AND(E247='club records'!$N$23, F247&gt;='club records'!$O$23), AND(E247='club records'!$N$24, F247&gt;='club records'!$O$24), AND(E247='club records'!$N$25, F247&gt;='club records'!$O$25))), "CR", " ")</f>
        <v xml:space="preserve"> </v>
      </c>
      <c r="AY247" s="21" t="str">
        <f>IF(AND(B247="heptathlon", OR(AND(E247='club records'!$N$26, F247&gt;='club records'!$O$26), AND(E247='club records'!$N$27, F247&gt;='club records'!$O$27), AND(E247='club records'!$N$28, F247&gt;='club records'!$O$28), )), "CR", " ")</f>
        <v xml:space="preserve"> </v>
      </c>
    </row>
    <row r="248" spans="1:51" ht="15">
      <c r="A248" s="13" t="s">
        <v>45</v>
      </c>
      <c r="B248" s="2">
        <v>100</v>
      </c>
      <c r="C248" s="2" t="s">
        <v>84</v>
      </c>
      <c r="D248" s="2" t="s">
        <v>85</v>
      </c>
      <c r="E248" s="13" t="s">
        <v>45</v>
      </c>
      <c r="F248" s="14">
        <v>13.66</v>
      </c>
      <c r="G248" s="19">
        <v>39903</v>
      </c>
      <c r="H248" s="2" t="s">
        <v>252</v>
      </c>
      <c r="I248" s="2" t="s">
        <v>253</v>
      </c>
      <c r="J248" s="20" t="str">
        <f>IF(OR(L248="CR", K248="CR", M248="CR", N248="CR", O248="CR", P248="CR", Q248="CR", R248="CR", S248="CR", T248="CR",U248="CR", V248="CR", W248="CR", X248="CR", Y248="CR", Z248="CR", AA248="CR", AB248="CR", AC248="CR", AD248="CR", AE248="CR", AF248="CR", AG248="CR", AH248="CR", AI248="CR", AJ248="CR", AK248="CR", AL248="CR", AM248="CR", AN248="CR", AO248="CR", AP248="CR", AQ248="CR", AR248="CR", AS248="CR", AT248="CR", AU248="CR", AV248="CR", AW248="CR", AX248="CR", AY248="CR"), "***CLUB RECORD***", "")</f>
        <v/>
      </c>
      <c r="K248" s="21" t="str">
        <f>IF(AND(B248=100, OR(AND(E248='club records'!$B$6, F248&lt;='club records'!$C$6), AND(E248='club records'!$B$7, F248&lt;='club records'!$C$7), AND(E248='club records'!$B$8, F248&lt;='club records'!$C$8), AND(E248='club records'!$B$9, F248&lt;='club records'!$C$9), AND(E248='club records'!$B$10, F248&lt;='club records'!$C$10))),"CR"," ")</f>
        <v xml:space="preserve"> </v>
      </c>
      <c r="L248" s="21" t="str">
        <f>IF(AND(B248=200, OR(AND(E248='club records'!$B$11, F248&lt;='club records'!$C$11), AND(E248='club records'!$B$12, F248&lt;='club records'!$C$12), AND(E248='club records'!$B$13, F248&lt;='club records'!$C$13), AND(E248='club records'!$B$14, F248&lt;='club records'!$C$14), AND(E248='club records'!$B$15, F248&lt;='club records'!$C$15))),"CR"," ")</f>
        <v xml:space="preserve"> </v>
      </c>
      <c r="M248" s="21" t="str">
        <f>IF(AND(B248=300, OR(AND(E248='club records'!$B$16, F248&lt;='club records'!$C$16), AND(E248='club records'!$B$17, F248&lt;='club records'!$C$17))),"CR"," ")</f>
        <v xml:space="preserve"> </v>
      </c>
      <c r="N248" s="21" t="str">
        <f>IF(AND(B248=400, OR(AND(E248='club records'!$B$19, F248&lt;='club records'!$C$19), AND(E248='club records'!$B$20, F248&lt;='club records'!$C$20), AND(E248='club records'!$B$21, F248&lt;='club records'!$C$21))),"CR"," ")</f>
        <v xml:space="preserve"> </v>
      </c>
      <c r="O248" s="21" t="str">
        <f>IF(AND(B248=800, OR(AND(E248='club records'!$B$22, F248&lt;='club records'!$C$22), AND(E248='club records'!$B$23, F248&lt;='club records'!$C$23), AND(E248='club records'!$B$24, F248&lt;='club records'!$C$24), AND(E248='club records'!$B$25, F248&lt;='club records'!$C$25), AND(E248='club records'!$B$26, F248&lt;='club records'!$C$26))),"CR"," ")</f>
        <v xml:space="preserve"> </v>
      </c>
      <c r="P248" s="21" t="str">
        <f>IF(AND(B248=1200, AND(E248='club records'!$B$28, F248&lt;='club records'!$C$28)),"CR"," ")</f>
        <v xml:space="preserve"> </v>
      </c>
      <c r="Q248" s="21" t="str">
        <f>IF(AND(B248=1500, OR(AND(E248='club records'!$B$29, F248&lt;='club records'!$C$29), AND(E248='club records'!$B$30, F248&lt;='club records'!$C$30), AND(E248='club records'!$B$31, F248&lt;='club records'!$C$31), AND(E248='club records'!$B$32, F248&lt;='club records'!$C$32), AND(E248='club records'!$B$33, F248&lt;='club records'!$C$33))),"CR"," ")</f>
        <v xml:space="preserve"> </v>
      </c>
      <c r="R248" s="21" t="str">
        <f>IF(AND(B248="1M", AND(E248='club records'!$B$37,F248&lt;='club records'!$C$37)),"CR"," ")</f>
        <v xml:space="preserve"> </v>
      </c>
      <c r="S248" s="21" t="str">
        <f>IF(AND(B248=3000, OR(AND(E248='club records'!$B$39, F248&lt;='club records'!$C$39), AND(E248='club records'!$B$40, F248&lt;='club records'!$C$40), AND(E248='club records'!$B$41, F248&lt;='club records'!$C$41))),"CR"," ")</f>
        <v xml:space="preserve"> </v>
      </c>
      <c r="T248" s="21" t="str">
        <f>IF(AND(B248=5000, OR(AND(E248='club records'!$B$42, F248&lt;='club records'!$C$42), AND(E248='club records'!$B$43, F248&lt;='club records'!$C$43))),"CR"," ")</f>
        <v xml:space="preserve"> </v>
      </c>
      <c r="U248" s="21" t="str">
        <f>IF(AND(B248=10000, OR(AND(E248='club records'!$B$44, F248&lt;='club records'!$C$44), AND(E248='club records'!$B$45, F248&lt;='club records'!$C$45))),"CR"," ")</f>
        <v xml:space="preserve"> </v>
      </c>
      <c r="V248" s="22" t="str">
        <f>IF(AND(B248="high jump", OR(AND(E248='club records'!$F$1, F248&gt;='club records'!$G$1), AND(E248='club records'!$F$2, F248&gt;='club records'!$G$2), AND(E248='club records'!$F$3, F248&gt;='club records'!$G$3),AND(E248='club records'!$F$4, F248&gt;='club records'!$G$4), AND(E248='club records'!$F$5, F248&gt;='club records'!$G$5))), "CR", " ")</f>
        <v xml:space="preserve"> </v>
      </c>
      <c r="W248" s="22" t="str">
        <f>IF(AND(B248="long jump", OR(AND(E248='club records'!$F$6, F248&gt;='club records'!$G$6), AND(E248='club records'!$F$7, F248&gt;='club records'!$G$7), AND(E248='club records'!$F$8, F248&gt;='club records'!$G$8), AND(E248='club records'!$F$9, F248&gt;='club records'!$G$9), AND(E248='club records'!$F$10, F248&gt;='club records'!$G$10))), "CR", " ")</f>
        <v xml:space="preserve"> </v>
      </c>
      <c r="X248" s="22" t="str">
        <f>IF(AND(B248="triple jump", OR(AND(E248='club records'!$F$11, F248&gt;='club records'!$G$11), AND(E248='club records'!$F$12, F248&gt;='club records'!$G$12), AND(E248='club records'!$F$13, F248&gt;='club records'!$G$13), AND(E248='club records'!$F$14, F248&gt;='club records'!$G$14), AND(E248='club records'!$F$15, F248&gt;='club records'!$G$15))), "CR", " ")</f>
        <v xml:space="preserve"> </v>
      </c>
      <c r="Y248" s="22" t="str">
        <f>IF(AND(B248="pole vault", OR(AND(E248='club records'!$F$16, F248&gt;='club records'!$G$16), AND(E248='club records'!$F$17, F248&gt;='club records'!$G$17), AND(E248='club records'!$F$18, F248&gt;='club records'!$G$18), AND(E248='club records'!$F$19, F248&gt;='club records'!$G$19), AND(E248='club records'!$F$20, F248&gt;='club records'!$G$20))), "CR", " ")</f>
        <v xml:space="preserve"> </v>
      </c>
      <c r="Z248" s="22" t="str">
        <f>IF(AND(B248="discus 0.75", AND(E248='club records'!$F$21, F248&gt;='club records'!$G$21)), "CR", " ")</f>
        <v xml:space="preserve"> </v>
      </c>
      <c r="AA248" s="22" t="str">
        <f>IF(AND(B248="discus 1", OR(AND(E248='club records'!$F$22, F248&gt;='club records'!$G$22), AND(E248='club records'!$F$23, F248&gt;='club records'!$G$23), AND(E248='club records'!$F$24, F248&gt;='club records'!$G$24), AND(E248='club records'!$F$25, F248&gt;='club records'!$G$25))), "CR", " ")</f>
        <v xml:space="preserve"> </v>
      </c>
      <c r="AB248" s="22" t="str">
        <f>IF(AND(B248="hammer 3", OR(AND(E248='club records'!$F$26, F248&gt;='club records'!$G$26), AND(E248='club records'!$F$27, F248&gt;='club records'!$G$27), AND(E248='club records'!$F$28, F248&gt;='club records'!$G$28))), "CR", " ")</f>
        <v xml:space="preserve"> </v>
      </c>
      <c r="AC248" s="22" t="str">
        <f>IF(AND(B248="hammer 4", OR(AND(E248='club records'!$F$29, F248&gt;='club records'!$G$29), AND(E248='club records'!$F$30, F248&gt;='club records'!$G$30))), "CR", " ")</f>
        <v xml:space="preserve"> </v>
      </c>
      <c r="AD248" s="22" t="str">
        <f>IF(AND(B248="javelin 400", AND(E248='club records'!$F$31, F248&gt;='club records'!$G$31)), "CR", " ")</f>
        <v xml:space="preserve"> </v>
      </c>
      <c r="AE248" s="22" t="str">
        <f>IF(AND(B248="javelin 500", OR(AND(E248='club records'!$F$32, F248&gt;='club records'!$G$32), AND(E248='club records'!$F$33, F248&gt;='club records'!$G$33))), "CR", " ")</f>
        <v xml:space="preserve"> </v>
      </c>
      <c r="AF248" s="22" t="str">
        <f>IF(AND(B248="javelin 600", OR(AND(E248='club records'!$F$34, F248&gt;='club records'!$G$34), AND(E248='club records'!$F$35, F248&gt;='club records'!$G$35))), "CR", " ")</f>
        <v xml:space="preserve"> </v>
      </c>
      <c r="AG248" s="22" t="str">
        <f>IF(AND(B248="shot 2.72", AND(E248='club records'!$F$36, F248&gt;='club records'!$G$36)), "CR", " ")</f>
        <v xml:space="preserve"> </v>
      </c>
      <c r="AH248" s="22" t="str">
        <f>IF(AND(B248="shot 3", OR(AND(E248='club records'!$F$37, F248&gt;='club records'!$G$37), AND(E248='club records'!$F$38, F248&gt;='club records'!$G$38))), "CR", " ")</f>
        <v xml:space="preserve"> </v>
      </c>
      <c r="AI248" s="22" t="str">
        <f>IF(AND(B248="shot 4", OR(AND(E248='club records'!$F$39, F248&gt;='club records'!$G$39), AND(E248='club records'!$F$40, F248&gt;='club records'!$G$40))), "CR", " ")</f>
        <v xml:space="preserve"> </v>
      </c>
      <c r="AJ248" s="22" t="str">
        <f>IF(AND(B248="70H", AND(E248='club records'!$J$6, F248&lt;='club records'!$K$6)), "CR", " ")</f>
        <v xml:space="preserve"> </v>
      </c>
      <c r="AK248" s="22" t="str">
        <f>IF(AND(B248="75H", AND(E248='club records'!$J$7, F248&lt;='club records'!$K$7)), "CR", " ")</f>
        <v xml:space="preserve"> </v>
      </c>
      <c r="AL248" s="22" t="str">
        <f>IF(AND(B248="80H", AND(E248='club records'!$J$8, F248&lt;='club records'!$K$8)), "CR", " ")</f>
        <v xml:space="preserve"> </v>
      </c>
      <c r="AM248" s="22" t="str">
        <f>IF(AND(B248="100H", OR(AND(E248='club records'!$J$9, F248&lt;='club records'!$K$9), AND(E248='club records'!$J$10, F248&lt;='club records'!$K$10))), "CR", " ")</f>
        <v xml:space="preserve"> </v>
      </c>
      <c r="AN248" s="22" t="str">
        <f>IF(AND(B248="300H", AND(E248='club records'!$J$11, F248&lt;='club records'!$K$11)), "CR", " ")</f>
        <v xml:space="preserve"> </v>
      </c>
      <c r="AO248" s="22" t="str">
        <f>IF(AND(B248="400H", OR(AND(E248='club records'!$J$12, F248&lt;='club records'!$K$12), AND(E248='club records'!$J$13, F248&lt;='club records'!$K$13), AND(E248='club records'!$J$14, F248&lt;='club records'!$K$14))), "CR", " ")</f>
        <v xml:space="preserve"> </v>
      </c>
      <c r="AP248" s="22" t="str">
        <f>IF(AND(B248="1500SC", OR(AND(E248='club records'!$J$15, F248&lt;='club records'!$K$15), AND(E248='club records'!$J$16, F248&lt;='club records'!$K$16))), "CR", " ")</f>
        <v xml:space="preserve"> </v>
      </c>
      <c r="AQ248" s="22" t="str">
        <f>IF(AND(B248="2000SC", OR(AND(E248='club records'!$J$18, F248&lt;='club records'!$K$18), AND(E248='club records'!$J$19, F248&lt;='club records'!$K$19))), "CR", " ")</f>
        <v xml:space="preserve"> </v>
      </c>
      <c r="AR248" s="22" t="str">
        <f>IF(AND(B248="3000SC", AND(E248='club records'!$J$21, F248&lt;='club records'!$K$21)), "CR", " ")</f>
        <v xml:space="preserve"> </v>
      </c>
      <c r="AS248" s="21" t="str">
        <f>IF(AND(B248="4x100", OR(AND(E248='club records'!$N$1, F248&lt;='club records'!$O$1), AND(E248='club records'!$N$2, F248&lt;='club records'!$O$2), AND(E248='club records'!$N$3, F248&lt;='club records'!$O$3), AND(E248='club records'!$N$4, F248&lt;='club records'!$O$4), AND(E248='club records'!$N$5, F248&lt;='club records'!$O$5))), "CR", " ")</f>
        <v xml:space="preserve"> </v>
      </c>
      <c r="AT248" s="21" t="str">
        <f>IF(AND(B248="4x200", OR(AND(E248='club records'!$N$6, F248&lt;='club records'!$O$6), AND(E248='club records'!$N$7, F248&lt;='club records'!$O$7), AND(E248='club records'!$N$8, F248&lt;='club records'!$O$8), AND(E248='club records'!$N$9, F248&lt;='club records'!$O$9), AND(E248='club records'!$N$10, F248&lt;='club records'!$O$10))), "CR", " ")</f>
        <v xml:space="preserve"> </v>
      </c>
      <c r="AU248" s="21" t="str">
        <f>IF(AND(B248="4x300", OR(AND(E248='club records'!$N$11, F248&lt;='club records'!$O$11), AND(E248='club records'!$N$12, F248&lt;='club records'!$O$12))), "CR", " ")</f>
        <v xml:space="preserve"> </v>
      </c>
      <c r="AV248" s="21" t="str">
        <f>IF(AND(B248="4x400", OR(AND(E248='club records'!$N$13, F248&lt;='club records'!$O$13), AND(E248='club records'!$N$14, F248&lt;='club records'!$O$14), AND(E248='club records'!$N$15, F248&lt;='club records'!$O$15))), "CR", " ")</f>
        <v xml:space="preserve"> </v>
      </c>
      <c r="AW248" s="21" t="str">
        <f>IF(AND(B248="3x800", OR(AND(E248='club records'!$N$16, F248&lt;='club records'!$O$16), AND(E248='club records'!$N$17, F248&lt;='club records'!$O$17), AND(E248='club records'!$N$18, F248&lt;='club records'!$O$18), AND(E248='club records'!$N$19, F248&lt;='club records'!$O$19))), "CR", " ")</f>
        <v xml:space="preserve"> </v>
      </c>
      <c r="AX248" s="21" t="str">
        <f>IF(AND(B248="pentathlon", OR(AND(E248='club records'!$N$21, F248&gt;='club records'!$O$21), AND(E248='club records'!$N$22, F248&gt;='club records'!$O$22), AND(E248='club records'!$N$23, F248&gt;='club records'!$O$23), AND(E248='club records'!$N$24, F248&gt;='club records'!$O$24), AND(E248='club records'!$N$25, F248&gt;='club records'!$O$25))), "CR", " ")</f>
        <v xml:space="preserve"> </v>
      </c>
      <c r="AY248" s="21" t="str">
        <f>IF(AND(B248="heptathlon", OR(AND(E248='club records'!$N$26, F248&gt;='club records'!$O$26), AND(E248='club records'!$N$27, F248&gt;='club records'!$O$27), AND(E248='club records'!$N$28, F248&gt;='club records'!$O$28), )), "CR", " ")</f>
        <v xml:space="preserve"> </v>
      </c>
    </row>
    <row r="249" spans="1:51" ht="15">
      <c r="A249" s="13" t="s">
        <v>45</v>
      </c>
      <c r="B249" s="2">
        <v>100</v>
      </c>
      <c r="C249" s="2" t="s">
        <v>58</v>
      </c>
      <c r="D249" s="2" t="s">
        <v>132</v>
      </c>
      <c r="E249" s="13" t="s">
        <v>45</v>
      </c>
      <c r="F249" s="14">
        <v>13.81</v>
      </c>
      <c r="G249" s="23">
        <v>43681</v>
      </c>
      <c r="H249" s="2" t="s">
        <v>297</v>
      </c>
      <c r="I249" s="2" t="s">
        <v>484</v>
      </c>
      <c r="J249" s="20" t="s">
        <v>372</v>
      </c>
      <c r="O249" s="2"/>
      <c r="P249" s="2"/>
      <c r="Q249" s="2"/>
      <c r="R249" s="2"/>
      <c r="S249" s="2"/>
      <c r="T249" s="2"/>
    </row>
    <row r="250" spans="1:51" ht="15">
      <c r="A250" s="13" t="s">
        <v>45</v>
      </c>
      <c r="B250" s="2">
        <v>100</v>
      </c>
      <c r="C250" s="2" t="s">
        <v>51</v>
      </c>
      <c r="D250" s="2" t="s">
        <v>61</v>
      </c>
      <c r="E250" s="13" t="s">
        <v>45</v>
      </c>
      <c r="F250" s="14">
        <v>13.97</v>
      </c>
      <c r="G250" s="19">
        <v>39903</v>
      </c>
      <c r="H250" s="2" t="s">
        <v>252</v>
      </c>
      <c r="I250" s="2" t="s">
        <v>253</v>
      </c>
      <c r="J250" s="20" t="str">
        <f t="shared" ref="J250:J261" si="13">IF(OR(L250="CR", K250="CR", M250="CR", N250="CR", O250="CR", P250="CR", Q250="CR", R250="CR", S250="CR", T250="CR",U250="CR", V250="CR", W250="CR", X250="CR", Y250="CR", Z250="CR", AA250="CR", AB250="CR", AC250="CR", AD250="CR", AE250="CR", AF250="CR", AG250="CR", AH250="CR", AI250="CR", AJ250="CR", AK250="CR", AL250="CR", AM250="CR", AN250="CR", AO250="CR", AP250="CR", AQ250="CR", AR250="CR", AS250="CR", AT250="CR", AU250="CR", AV250="CR", AW250="CR", AX250="CR", AY250="CR"), "***CLUB RECORD***", "")</f>
        <v/>
      </c>
      <c r="K250" s="21" t="str">
        <f>IF(AND(B250=100, OR(AND(E250='club records'!$B$6, F250&lt;='club records'!$C$6), AND(E250='club records'!$B$7, F250&lt;='club records'!$C$7), AND(E250='club records'!$B$8, F250&lt;='club records'!$C$8), AND(E250='club records'!$B$9, F250&lt;='club records'!$C$9), AND(E250='club records'!$B$10, F250&lt;='club records'!$C$10))),"CR"," ")</f>
        <v xml:space="preserve"> </v>
      </c>
      <c r="L250" s="21" t="str">
        <f>IF(AND(B250=200, OR(AND(E250='club records'!$B$11, F250&lt;='club records'!$C$11), AND(E250='club records'!$B$12, F250&lt;='club records'!$C$12), AND(E250='club records'!$B$13, F250&lt;='club records'!$C$13), AND(E250='club records'!$B$14, F250&lt;='club records'!$C$14), AND(E250='club records'!$B$15, F250&lt;='club records'!$C$15))),"CR"," ")</f>
        <v xml:space="preserve"> </v>
      </c>
      <c r="M250" s="21" t="str">
        <f>IF(AND(B250=300, OR(AND(E250='club records'!$B$16, F250&lt;='club records'!$C$16), AND(E250='club records'!$B$17, F250&lt;='club records'!$C$17))),"CR"," ")</f>
        <v xml:space="preserve"> </v>
      </c>
      <c r="N250" s="21" t="str">
        <f>IF(AND(B250=400, OR(AND(E250='club records'!$B$19, F250&lt;='club records'!$C$19), AND(E250='club records'!$B$20, F250&lt;='club records'!$C$20), AND(E250='club records'!$B$21, F250&lt;='club records'!$C$21))),"CR"," ")</f>
        <v xml:space="preserve"> </v>
      </c>
      <c r="O250" s="21" t="str">
        <f>IF(AND(B250=800, OR(AND(E250='club records'!$B$22, F250&lt;='club records'!$C$22), AND(E250='club records'!$B$23, F250&lt;='club records'!$C$23), AND(E250='club records'!$B$24, F250&lt;='club records'!$C$24), AND(E250='club records'!$B$25, F250&lt;='club records'!$C$25), AND(E250='club records'!$B$26, F250&lt;='club records'!$C$26))),"CR"," ")</f>
        <v xml:space="preserve"> </v>
      </c>
      <c r="P250" s="21" t="str">
        <f>IF(AND(B250=1200, AND(E250='club records'!$B$28, F250&lt;='club records'!$C$28)),"CR"," ")</f>
        <v xml:space="preserve"> </v>
      </c>
      <c r="Q250" s="21" t="str">
        <f>IF(AND(B250=1500, OR(AND(E250='club records'!$B$29, F250&lt;='club records'!$C$29), AND(E250='club records'!$B$30, F250&lt;='club records'!$C$30), AND(E250='club records'!$B$31, F250&lt;='club records'!$C$31), AND(E250='club records'!$B$32, F250&lt;='club records'!$C$32), AND(E250='club records'!$B$33, F250&lt;='club records'!$C$33))),"CR"," ")</f>
        <v xml:space="preserve"> </v>
      </c>
      <c r="R250" s="21" t="str">
        <f>IF(AND(B250="1M", AND(E250='club records'!$B$37,F250&lt;='club records'!$C$37)),"CR"," ")</f>
        <v xml:space="preserve"> </v>
      </c>
      <c r="S250" s="21" t="str">
        <f>IF(AND(B250=3000, OR(AND(E250='club records'!$B$39, F250&lt;='club records'!$C$39), AND(E250='club records'!$B$40, F250&lt;='club records'!$C$40), AND(E250='club records'!$B$41, F250&lt;='club records'!$C$41))),"CR"," ")</f>
        <v xml:space="preserve"> </v>
      </c>
      <c r="T250" s="21" t="str">
        <f>IF(AND(B250=5000, OR(AND(E250='club records'!$B$42, F250&lt;='club records'!$C$42), AND(E250='club records'!$B$43, F250&lt;='club records'!$C$43))),"CR"," ")</f>
        <v xml:space="preserve"> </v>
      </c>
      <c r="U250" s="21" t="str">
        <f>IF(AND(B250=10000, OR(AND(E250='club records'!$B$44, F250&lt;='club records'!$C$44), AND(E250='club records'!$B$45, F250&lt;='club records'!$C$45))),"CR"," ")</f>
        <v xml:space="preserve"> </v>
      </c>
      <c r="V250" s="22" t="str">
        <f>IF(AND(B250="high jump", OR(AND(E250='club records'!$F$1, F250&gt;='club records'!$G$1), AND(E250='club records'!$F$2, F250&gt;='club records'!$G$2), AND(E250='club records'!$F$3, F250&gt;='club records'!$G$3),AND(E250='club records'!$F$4, F250&gt;='club records'!$G$4), AND(E250='club records'!$F$5, F250&gt;='club records'!$G$5))), "CR", " ")</f>
        <v xml:space="preserve"> </v>
      </c>
      <c r="W250" s="22" t="str">
        <f>IF(AND(B250="long jump", OR(AND(E250='club records'!$F$6, F250&gt;='club records'!$G$6), AND(E250='club records'!$F$7, F250&gt;='club records'!$G$7), AND(E250='club records'!$F$8, F250&gt;='club records'!$G$8), AND(E250='club records'!$F$9, F250&gt;='club records'!$G$9), AND(E250='club records'!$F$10, F250&gt;='club records'!$G$10))), "CR", " ")</f>
        <v xml:space="preserve"> </v>
      </c>
      <c r="X250" s="22" t="str">
        <f>IF(AND(B250="triple jump", OR(AND(E250='club records'!$F$11, F250&gt;='club records'!$G$11), AND(E250='club records'!$F$12, F250&gt;='club records'!$G$12), AND(E250='club records'!$F$13, F250&gt;='club records'!$G$13), AND(E250='club records'!$F$14, F250&gt;='club records'!$G$14), AND(E250='club records'!$F$15, F250&gt;='club records'!$G$15))), "CR", " ")</f>
        <v xml:space="preserve"> </v>
      </c>
      <c r="Y250" s="22" t="str">
        <f>IF(AND(B250="pole vault", OR(AND(E250='club records'!$F$16, F250&gt;='club records'!$G$16), AND(E250='club records'!$F$17, F250&gt;='club records'!$G$17), AND(E250='club records'!$F$18, F250&gt;='club records'!$G$18), AND(E250='club records'!$F$19, F250&gt;='club records'!$G$19), AND(E250='club records'!$F$20, F250&gt;='club records'!$G$20))), "CR", " ")</f>
        <v xml:space="preserve"> </v>
      </c>
      <c r="Z250" s="22" t="str">
        <f>IF(AND(B250="discus 0.75", AND(E250='club records'!$F$21, F250&gt;='club records'!$G$21)), "CR", " ")</f>
        <v xml:space="preserve"> </v>
      </c>
      <c r="AA250" s="22" t="str">
        <f>IF(AND(B250="discus 1", OR(AND(E250='club records'!$F$22, F250&gt;='club records'!$G$22), AND(E250='club records'!$F$23, F250&gt;='club records'!$G$23), AND(E250='club records'!$F$24, F250&gt;='club records'!$G$24), AND(E250='club records'!$F$25, F250&gt;='club records'!$G$25))), "CR", " ")</f>
        <v xml:space="preserve"> </v>
      </c>
      <c r="AB250" s="22" t="str">
        <f>IF(AND(B250="hammer 3", OR(AND(E250='club records'!$F$26, F250&gt;='club records'!$G$26), AND(E250='club records'!$F$27, F250&gt;='club records'!$G$27), AND(E250='club records'!$F$28, F250&gt;='club records'!$G$28))), "CR", " ")</f>
        <v xml:space="preserve"> </v>
      </c>
      <c r="AC250" s="22" t="str">
        <f>IF(AND(B250="hammer 4", OR(AND(E250='club records'!$F$29, F250&gt;='club records'!$G$29), AND(E250='club records'!$F$30, F250&gt;='club records'!$G$30))), "CR", " ")</f>
        <v xml:space="preserve"> </v>
      </c>
      <c r="AD250" s="22" t="str">
        <f>IF(AND(B250="javelin 400", AND(E250='club records'!$F$31, F250&gt;='club records'!$G$31)), "CR", " ")</f>
        <v xml:space="preserve"> </v>
      </c>
      <c r="AE250" s="22" t="str">
        <f>IF(AND(B250="javelin 500", OR(AND(E250='club records'!$F$32, F250&gt;='club records'!$G$32), AND(E250='club records'!$F$33, F250&gt;='club records'!$G$33))), "CR", " ")</f>
        <v xml:space="preserve"> </v>
      </c>
      <c r="AF250" s="22" t="str">
        <f>IF(AND(B250="javelin 600", OR(AND(E250='club records'!$F$34, F250&gt;='club records'!$G$34), AND(E250='club records'!$F$35, F250&gt;='club records'!$G$35))), "CR", " ")</f>
        <v xml:space="preserve"> </v>
      </c>
      <c r="AG250" s="22" t="str">
        <f>IF(AND(B250="shot 2.72", AND(E250='club records'!$F$36, F250&gt;='club records'!$G$36)), "CR", " ")</f>
        <v xml:space="preserve"> </v>
      </c>
      <c r="AH250" s="22" t="str">
        <f>IF(AND(B250="shot 3", OR(AND(E250='club records'!$F$37, F250&gt;='club records'!$G$37), AND(E250='club records'!$F$38, F250&gt;='club records'!$G$38))), "CR", " ")</f>
        <v xml:space="preserve"> </v>
      </c>
      <c r="AI250" s="22" t="str">
        <f>IF(AND(B250="shot 4", OR(AND(E250='club records'!$F$39, F250&gt;='club records'!$G$39), AND(E250='club records'!$F$40, F250&gt;='club records'!$G$40))), "CR", " ")</f>
        <v xml:space="preserve"> </v>
      </c>
      <c r="AJ250" s="22" t="str">
        <f>IF(AND(B250="70H", AND(E250='club records'!$J$6, F250&lt;='club records'!$K$6)), "CR", " ")</f>
        <v xml:space="preserve"> </v>
      </c>
      <c r="AK250" s="22" t="str">
        <f>IF(AND(B250="75H", AND(E250='club records'!$J$7, F250&lt;='club records'!$K$7)), "CR", " ")</f>
        <v xml:space="preserve"> </v>
      </c>
      <c r="AL250" s="22" t="str">
        <f>IF(AND(B250="80H", AND(E250='club records'!$J$8, F250&lt;='club records'!$K$8)), "CR", " ")</f>
        <v xml:space="preserve"> </v>
      </c>
      <c r="AM250" s="22" t="str">
        <f>IF(AND(B250="100H", OR(AND(E250='club records'!$J$9, F250&lt;='club records'!$K$9), AND(E250='club records'!$J$10, F250&lt;='club records'!$K$10))), "CR", " ")</f>
        <v xml:space="preserve"> </v>
      </c>
      <c r="AN250" s="22" t="str">
        <f>IF(AND(B250="300H", AND(E250='club records'!$J$11, F250&lt;='club records'!$K$11)), "CR", " ")</f>
        <v xml:space="preserve"> </v>
      </c>
      <c r="AO250" s="22" t="str">
        <f>IF(AND(B250="400H", OR(AND(E250='club records'!$J$12, F250&lt;='club records'!$K$12), AND(E250='club records'!$J$13, F250&lt;='club records'!$K$13), AND(E250='club records'!$J$14, F250&lt;='club records'!$K$14))), "CR", " ")</f>
        <v xml:space="preserve"> </v>
      </c>
      <c r="AP250" s="22" t="str">
        <f>IF(AND(B250="1500SC", OR(AND(E250='club records'!$J$15, F250&lt;='club records'!$K$15), AND(E250='club records'!$J$16, F250&lt;='club records'!$K$16))), "CR", " ")</f>
        <v xml:space="preserve"> </v>
      </c>
      <c r="AQ250" s="22" t="str">
        <f>IF(AND(B250="2000SC", OR(AND(E250='club records'!$J$18, F250&lt;='club records'!$K$18), AND(E250='club records'!$J$19, F250&lt;='club records'!$K$19))), "CR", " ")</f>
        <v xml:space="preserve"> </v>
      </c>
      <c r="AR250" s="22" t="str">
        <f>IF(AND(B250="3000SC", AND(E250='club records'!$J$21, F250&lt;='club records'!$K$21)), "CR", " ")</f>
        <v xml:space="preserve"> </v>
      </c>
      <c r="AS250" s="21" t="str">
        <f>IF(AND(B250="4x100", OR(AND(E250='club records'!$N$1, F250&lt;='club records'!$O$1), AND(E250='club records'!$N$2, F250&lt;='club records'!$O$2), AND(E250='club records'!$N$3, F250&lt;='club records'!$O$3), AND(E250='club records'!$N$4, F250&lt;='club records'!$O$4), AND(E250='club records'!$N$5, F250&lt;='club records'!$O$5))), "CR", " ")</f>
        <v xml:space="preserve"> </v>
      </c>
      <c r="AT250" s="21" t="str">
        <f>IF(AND(B250="4x200", OR(AND(E250='club records'!$N$6, F250&lt;='club records'!$O$6), AND(E250='club records'!$N$7, F250&lt;='club records'!$O$7), AND(E250='club records'!$N$8, F250&lt;='club records'!$O$8), AND(E250='club records'!$N$9, F250&lt;='club records'!$O$9), AND(E250='club records'!$N$10, F250&lt;='club records'!$O$10))), "CR", " ")</f>
        <v xml:space="preserve"> </v>
      </c>
      <c r="AU250" s="21" t="str">
        <f>IF(AND(B250="4x300", OR(AND(E250='club records'!$N$11, F250&lt;='club records'!$O$11), AND(E250='club records'!$N$12, F250&lt;='club records'!$O$12))), "CR", " ")</f>
        <v xml:space="preserve"> </v>
      </c>
      <c r="AV250" s="21" t="str">
        <f>IF(AND(B250="4x400", OR(AND(E250='club records'!$N$13, F250&lt;='club records'!$O$13), AND(E250='club records'!$N$14, F250&lt;='club records'!$O$14), AND(E250='club records'!$N$15, F250&lt;='club records'!$O$15))), "CR", " ")</f>
        <v xml:space="preserve"> </v>
      </c>
      <c r="AW250" s="21" t="str">
        <f>IF(AND(B250="3x800", OR(AND(E250='club records'!$N$16, F250&lt;='club records'!$O$16), AND(E250='club records'!$N$17, F250&lt;='club records'!$O$17), AND(E250='club records'!$N$18, F250&lt;='club records'!$O$18), AND(E250='club records'!$N$19, F250&lt;='club records'!$O$19))), "CR", " ")</f>
        <v xml:space="preserve"> </v>
      </c>
      <c r="AX250" s="21" t="str">
        <f>IF(AND(B250="pentathlon", OR(AND(E250='club records'!$N$21, F250&gt;='club records'!$O$21), AND(E250='club records'!$N$22, F250&gt;='club records'!$O$22), AND(E250='club records'!$N$23, F250&gt;='club records'!$O$23), AND(E250='club records'!$N$24, F250&gt;='club records'!$O$24), AND(E250='club records'!$N$25, F250&gt;='club records'!$O$25))), "CR", " ")</f>
        <v xml:space="preserve"> </v>
      </c>
      <c r="AY250" s="21" t="str">
        <f>IF(AND(B250="heptathlon", OR(AND(E250='club records'!$N$26, F250&gt;='club records'!$O$26), AND(E250='club records'!$N$27, F250&gt;='club records'!$O$27), AND(E250='club records'!$N$28, F250&gt;='club records'!$O$28), )), "CR", " ")</f>
        <v xml:space="preserve"> </v>
      </c>
    </row>
    <row r="251" spans="1:51" ht="15">
      <c r="A251" s="13" t="s">
        <v>45</v>
      </c>
      <c r="B251" s="2">
        <v>100</v>
      </c>
      <c r="C251" s="2" t="s">
        <v>166</v>
      </c>
      <c r="D251" s="2" t="s">
        <v>167</v>
      </c>
      <c r="E251" s="13" t="s">
        <v>45</v>
      </c>
      <c r="F251" s="14">
        <v>14.56</v>
      </c>
      <c r="G251" s="19">
        <v>39903</v>
      </c>
      <c r="H251" s="2" t="s">
        <v>252</v>
      </c>
      <c r="I251" s="2" t="s">
        <v>253</v>
      </c>
      <c r="J251" s="20" t="str">
        <f t="shared" si="13"/>
        <v/>
      </c>
      <c r="K251" s="21" t="str">
        <f>IF(AND(B251=100, OR(AND(E251='club records'!$B$6, F251&lt;='club records'!$C$6), AND(E251='club records'!$B$7, F251&lt;='club records'!$C$7), AND(E251='club records'!$B$8, F251&lt;='club records'!$C$8), AND(E251='club records'!$B$9, F251&lt;='club records'!$C$9), AND(E251='club records'!$B$10, F251&lt;='club records'!$C$10))),"CR"," ")</f>
        <v xml:space="preserve"> </v>
      </c>
      <c r="L251" s="21" t="str">
        <f>IF(AND(B251=200, OR(AND(E251='club records'!$B$11, F251&lt;='club records'!$C$11), AND(E251='club records'!$B$12, F251&lt;='club records'!$C$12), AND(E251='club records'!$B$13, F251&lt;='club records'!$C$13), AND(E251='club records'!$B$14, F251&lt;='club records'!$C$14), AND(E251='club records'!$B$15, F251&lt;='club records'!$C$15))),"CR"," ")</f>
        <v xml:space="preserve"> </v>
      </c>
      <c r="M251" s="21" t="str">
        <f>IF(AND(B251=300, OR(AND(E251='club records'!$B$16, F251&lt;='club records'!$C$16), AND(E251='club records'!$B$17, F251&lt;='club records'!$C$17))),"CR"," ")</f>
        <v xml:space="preserve"> </v>
      </c>
      <c r="N251" s="21" t="str">
        <f>IF(AND(B251=400, OR(AND(E251='club records'!$B$19, F251&lt;='club records'!$C$19), AND(E251='club records'!$B$20, F251&lt;='club records'!$C$20), AND(E251='club records'!$B$21, F251&lt;='club records'!$C$21))),"CR"," ")</f>
        <v xml:space="preserve"> </v>
      </c>
      <c r="O251" s="21" t="str">
        <f>IF(AND(B251=800, OR(AND(E251='club records'!$B$22, F251&lt;='club records'!$C$22), AND(E251='club records'!$B$23, F251&lt;='club records'!$C$23), AND(E251='club records'!$B$24, F251&lt;='club records'!$C$24), AND(E251='club records'!$B$25, F251&lt;='club records'!$C$25), AND(E251='club records'!$B$26, F251&lt;='club records'!$C$26))),"CR"," ")</f>
        <v xml:space="preserve"> </v>
      </c>
      <c r="P251" s="21" t="str">
        <f>IF(AND(B251=1200, AND(E251='club records'!$B$28, F251&lt;='club records'!$C$28)),"CR"," ")</f>
        <v xml:space="preserve"> </v>
      </c>
      <c r="Q251" s="21" t="str">
        <f>IF(AND(B251=1500, OR(AND(E251='club records'!$B$29, F251&lt;='club records'!$C$29), AND(E251='club records'!$B$30, F251&lt;='club records'!$C$30), AND(E251='club records'!$B$31, F251&lt;='club records'!$C$31), AND(E251='club records'!$B$32, F251&lt;='club records'!$C$32), AND(E251='club records'!$B$33, F251&lt;='club records'!$C$33))),"CR"," ")</f>
        <v xml:space="preserve"> </v>
      </c>
      <c r="R251" s="21" t="str">
        <f>IF(AND(B251="1M", AND(E251='club records'!$B$37,F251&lt;='club records'!$C$37)),"CR"," ")</f>
        <v xml:space="preserve"> </v>
      </c>
      <c r="S251" s="21" t="str">
        <f>IF(AND(B251=3000, OR(AND(E251='club records'!$B$39, F251&lt;='club records'!$C$39), AND(E251='club records'!$B$40, F251&lt;='club records'!$C$40), AND(E251='club records'!$B$41, F251&lt;='club records'!$C$41))),"CR"," ")</f>
        <v xml:space="preserve"> </v>
      </c>
      <c r="T251" s="21" t="str">
        <f>IF(AND(B251=5000, OR(AND(E251='club records'!$B$42, F251&lt;='club records'!$C$42), AND(E251='club records'!$B$43, F251&lt;='club records'!$C$43))),"CR"," ")</f>
        <v xml:space="preserve"> </v>
      </c>
      <c r="U251" s="21" t="str">
        <f>IF(AND(B251=10000, OR(AND(E251='club records'!$B$44, F251&lt;='club records'!$C$44), AND(E251='club records'!$B$45, F251&lt;='club records'!$C$45))),"CR"," ")</f>
        <v xml:space="preserve"> </v>
      </c>
      <c r="V251" s="22" t="str">
        <f>IF(AND(B251="high jump", OR(AND(E251='club records'!$F$1, F251&gt;='club records'!$G$1), AND(E251='club records'!$F$2, F251&gt;='club records'!$G$2), AND(E251='club records'!$F$3, F251&gt;='club records'!$G$3),AND(E251='club records'!$F$4, F251&gt;='club records'!$G$4), AND(E251='club records'!$F$5, F251&gt;='club records'!$G$5))), "CR", " ")</f>
        <v xml:space="preserve"> </v>
      </c>
      <c r="W251" s="22" t="str">
        <f>IF(AND(B251="long jump", OR(AND(E251='club records'!$F$6, F251&gt;='club records'!$G$6), AND(E251='club records'!$F$7, F251&gt;='club records'!$G$7), AND(E251='club records'!$F$8, F251&gt;='club records'!$G$8), AND(E251='club records'!$F$9, F251&gt;='club records'!$G$9), AND(E251='club records'!$F$10, F251&gt;='club records'!$G$10))), "CR", " ")</f>
        <v xml:space="preserve"> </v>
      </c>
      <c r="X251" s="22" t="str">
        <f>IF(AND(B251="triple jump", OR(AND(E251='club records'!$F$11, F251&gt;='club records'!$G$11), AND(E251='club records'!$F$12, F251&gt;='club records'!$G$12), AND(E251='club records'!$F$13, F251&gt;='club records'!$G$13), AND(E251='club records'!$F$14, F251&gt;='club records'!$G$14), AND(E251='club records'!$F$15, F251&gt;='club records'!$G$15))), "CR", " ")</f>
        <v xml:space="preserve"> </v>
      </c>
      <c r="Y251" s="22" t="str">
        <f>IF(AND(B251="pole vault", OR(AND(E251='club records'!$F$16, F251&gt;='club records'!$G$16), AND(E251='club records'!$F$17, F251&gt;='club records'!$G$17), AND(E251='club records'!$F$18, F251&gt;='club records'!$G$18), AND(E251='club records'!$F$19, F251&gt;='club records'!$G$19), AND(E251='club records'!$F$20, F251&gt;='club records'!$G$20))), "CR", " ")</f>
        <v xml:space="preserve"> </v>
      </c>
      <c r="Z251" s="22" t="str">
        <f>IF(AND(B251="discus 0.75", AND(E251='club records'!$F$21, F251&gt;='club records'!$G$21)), "CR", " ")</f>
        <v xml:space="preserve"> </v>
      </c>
      <c r="AA251" s="22" t="str">
        <f>IF(AND(B251="discus 1", OR(AND(E251='club records'!$F$22, F251&gt;='club records'!$G$22), AND(E251='club records'!$F$23, F251&gt;='club records'!$G$23), AND(E251='club records'!$F$24, F251&gt;='club records'!$G$24), AND(E251='club records'!$F$25, F251&gt;='club records'!$G$25))), "CR", " ")</f>
        <v xml:space="preserve"> </v>
      </c>
      <c r="AB251" s="22" t="str">
        <f>IF(AND(B251="hammer 3", OR(AND(E251='club records'!$F$26, F251&gt;='club records'!$G$26), AND(E251='club records'!$F$27, F251&gt;='club records'!$G$27), AND(E251='club records'!$F$28, F251&gt;='club records'!$G$28))), "CR", " ")</f>
        <v xml:space="preserve"> </v>
      </c>
      <c r="AC251" s="22" t="str">
        <f>IF(AND(B251="hammer 4", OR(AND(E251='club records'!$F$29, F251&gt;='club records'!$G$29), AND(E251='club records'!$F$30, F251&gt;='club records'!$G$30))), "CR", " ")</f>
        <v xml:space="preserve"> </v>
      </c>
      <c r="AD251" s="22" t="str">
        <f>IF(AND(B251="javelin 400", AND(E251='club records'!$F$31, F251&gt;='club records'!$G$31)), "CR", " ")</f>
        <v xml:space="preserve"> </v>
      </c>
      <c r="AE251" s="22" t="str">
        <f>IF(AND(B251="javelin 500", OR(AND(E251='club records'!$F$32, F251&gt;='club records'!$G$32), AND(E251='club records'!$F$33, F251&gt;='club records'!$G$33))), "CR", " ")</f>
        <v xml:space="preserve"> </v>
      </c>
      <c r="AF251" s="22" t="str">
        <f>IF(AND(B251="javelin 600", OR(AND(E251='club records'!$F$34, F251&gt;='club records'!$G$34), AND(E251='club records'!$F$35, F251&gt;='club records'!$G$35))), "CR", " ")</f>
        <v xml:space="preserve"> </v>
      </c>
      <c r="AG251" s="22" t="str">
        <f>IF(AND(B251="shot 2.72", AND(E251='club records'!$F$36, F251&gt;='club records'!$G$36)), "CR", " ")</f>
        <v xml:space="preserve"> </v>
      </c>
      <c r="AH251" s="22" t="str">
        <f>IF(AND(B251="shot 3", OR(AND(E251='club records'!$F$37, F251&gt;='club records'!$G$37), AND(E251='club records'!$F$38, F251&gt;='club records'!$G$38))), "CR", " ")</f>
        <v xml:space="preserve"> </v>
      </c>
      <c r="AI251" s="22" t="str">
        <f>IF(AND(B251="shot 4", OR(AND(E251='club records'!$F$39, F251&gt;='club records'!$G$39), AND(E251='club records'!$F$40, F251&gt;='club records'!$G$40))), "CR", " ")</f>
        <v xml:space="preserve"> </v>
      </c>
      <c r="AJ251" s="22" t="str">
        <f>IF(AND(B251="70H", AND(E251='club records'!$J$6, F251&lt;='club records'!$K$6)), "CR", " ")</f>
        <v xml:space="preserve"> </v>
      </c>
      <c r="AK251" s="22" t="str">
        <f>IF(AND(B251="75H", AND(E251='club records'!$J$7, F251&lt;='club records'!$K$7)), "CR", " ")</f>
        <v xml:space="preserve"> </v>
      </c>
      <c r="AL251" s="22" t="str">
        <f>IF(AND(B251="80H", AND(E251='club records'!$J$8, F251&lt;='club records'!$K$8)), "CR", " ")</f>
        <v xml:space="preserve"> </v>
      </c>
      <c r="AM251" s="22" t="str">
        <f>IF(AND(B251="100H", OR(AND(E251='club records'!$J$9, F251&lt;='club records'!$K$9), AND(E251='club records'!$J$10, F251&lt;='club records'!$K$10))), "CR", " ")</f>
        <v xml:space="preserve"> </v>
      </c>
      <c r="AN251" s="22" t="str">
        <f>IF(AND(B251="300H", AND(E251='club records'!$J$11, F251&lt;='club records'!$K$11)), "CR", " ")</f>
        <v xml:space="preserve"> </v>
      </c>
      <c r="AO251" s="22" t="str">
        <f>IF(AND(B251="400H", OR(AND(E251='club records'!$J$12, F251&lt;='club records'!$K$12), AND(E251='club records'!$J$13, F251&lt;='club records'!$K$13), AND(E251='club records'!$J$14, F251&lt;='club records'!$K$14))), "CR", " ")</f>
        <v xml:space="preserve"> </v>
      </c>
      <c r="AP251" s="22" t="str">
        <f>IF(AND(B251="1500SC", OR(AND(E251='club records'!$J$15, F251&lt;='club records'!$K$15), AND(E251='club records'!$J$16, F251&lt;='club records'!$K$16))), "CR", " ")</f>
        <v xml:space="preserve"> </v>
      </c>
      <c r="AQ251" s="22" t="str">
        <f>IF(AND(B251="2000SC", OR(AND(E251='club records'!$J$18, F251&lt;='club records'!$K$18), AND(E251='club records'!$J$19, F251&lt;='club records'!$K$19))), "CR", " ")</f>
        <v xml:space="preserve"> </v>
      </c>
      <c r="AR251" s="22" t="str">
        <f>IF(AND(B251="3000SC", AND(E251='club records'!$J$21, F251&lt;='club records'!$K$21)), "CR", " ")</f>
        <v xml:space="preserve"> </v>
      </c>
      <c r="AS251" s="21" t="str">
        <f>IF(AND(B251="4x100", OR(AND(E251='club records'!$N$1, F251&lt;='club records'!$O$1), AND(E251='club records'!$N$2, F251&lt;='club records'!$O$2), AND(E251='club records'!$N$3, F251&lt;='club records'!$O$3), AND(E251='club records'!$N$4, F251&lt;='club records'!$O$4), AND(E251='club records'!$N$5, F251&lt;='club records'!$O$5))), "CR", " ")</f>
        <v xml:space="preserve"> </v>
      </c>
      <c r="AT251" s="21" t="str">
        <f>IF(AND(B251="4x200", OR(AND(E251='club records'!$N$6, F251&lt;='club records'!$O$6), AND(E251='club records'!$N$7, F251&lt;='club records'!$O$7), AND(E251='club records'!$N$8, F251&lt;='club records'!$O$8), AND(E251='club records'!$N$9, F251&lt;='club records'!$O$9), AND(E251='club records'!$N$10, F251&lt;='club records'!$O$10))), "CR", " ")</f>
        <v xml:space="preserve"> </v>
      </c>
      <c r="AU251" s="21" t="str">
        <f>IF(AND(B251="4x300", OR(AND(E251='club records'!$N$11, F251&lt;='club records'!$O$11), AND(E251='club records'!$N$12, F251&lt;='club records'!$O$12))), "CR", " ")</f>
        <v xml:space="preserve"> </v>
      </c>
      <c r="AV251" s="21" t="str">
        <f>IF(AND(B251="4x400", OR(AND(E251='club records'!$N$13, F251&lt;='club records'!$O$13), AND(E251='club records'!$N$14, F251&lt;='club records'!$O$14), AND(E251='club records'!$N$15, F251&lt;='club records'!$O$15))), "CR", " ")</f>
        <v xml:space="preserve"> </v>
      </c>
      <c r="AW251" s="21" t="str">
        <f>IF(AND(B251="3x800", OR(AND(E251='club records'!$N$16, F251&lt;='club records'!$O$16), AND(E251='club records'!$N$17, F251&lt;='club records'!$O$17), AND(E251='club records'!$N$18, F251&lt;='club records'!$O$18), AND(E251='club records'!$N$19, F251&lt;='club records'!$O$19))), "CR", " ")</f>
        <v xml:space="preserve"> </v>
      </c>
      <c r="AX251" s="21" t="str">
        <f>IF(AND(B251="pentathlon", OR(AND(E251='club records'!$N$21, F251&gt;='club records'!$O$21), AND(E251='club records'!$N$22, F251&gt;='club records'!$O$22), AND(E251='club records'!$N$23, F251&gt;='club records'!$O$23), AND(E251='club records'!$N$24, F251&gt;='club records'!$O$24), AND(E251='club records'!$N$25, F251&gt;='club records'!$O$25))), "CR", " ")</f>
        <v xml:space="preserve"> </v>
      </c>
      <c r="AY251" s="21" t="str">
        <f>IF(AND(B251="heptathlon", OR(AND(E251='club records'!$N$26, F251&gt;='club records'!$O$26), AND(E251='club records'!$N$27, F251&gt;='club records'!$O$27), AND(E251='club records'!$N$28, F251&gt;='club records'!$O$28), )), "CR", " ")</f>
        <v xml:space="preserve"> </v>
      </c>
    </row>
    <row r="252" spans="1:51" ht="15">
      <c r="A252" s="13" t="s">
        <v>45</v>
      </c>
      <c r="B252" s="2">
        <v>100</v>
      </c>
      <c r="C252" s="2" t="s">
        <v>65</v>
      </c>
      <c r="D252" s="2" t="s">
        <v>134</v>
      </c>
      <c r="E252" s="13" t="s">
        <v>45</v>
      </c>
      <c r="F252" s="14">
        <v>14.59</v>
      </c>
      <c r="G252" s="19">
        <v>43632</v>
      </c>
      <c r="H252" s="2" t="s">
        <v>357</v>
      </c>
      <c r="I252" s="2" t="s">
        <v>389</v>
      </c>
      <c r="J252" s="20" t="str">
        <f t="shared" si="13"/>
        <v/>
      </c>
      <c r="K252" s="21" t="str">
        <f>IF(AND(B252=100, OR(AND(E252='club records'!$B$6, F252&lt;='club records'!$C$6), AND(E252='club records'!$B$7, F252&lt;='club records'!$C$7), AND(E252='club records'!$B$8, F252&lt;='club records'!$C$8), AND(E252='club records'!$B$9, F252&lt;='club records'!$C$9), AND(E252='club records'!$B$10, F252&lt;='club records'!$C$10))),"CR"," ")</f>
        <v xml:space="preserve"> </v>
      </c>
      <c r="L252" s="21" t="str">
        <f>IF(AND(B252=200, OR(AND(E252='club records'!$B$11, F252&lt;='club records'!$C$11), AND(E252='club records'!$B$12, F252&lt;='club records'!$C$12), AND(E252='club records'!$B$13, F252&lt;='club records'!$C$13), AND(E252='club records'!$B$14, F252&lt;='club records'!$C$14), AND(E252='club records'!$B$15, F252&lt;='club records'!$C$15))),"CR"," ")</f>
        <v xml:space="preserve"> </v>
      </c>
      <c r="M252" s="21" t="str">
        <f>IF(AND(B252=300, OR(AND(E252='club records'!$B$16, F252&lt;='club records'!$C$16), AND(E252='club records'!$B$17, F252&lt;='club records'!$C$17))),"CR"," ")</f>
        <v xml:space="preserve"> </v>
      </c>
      <c r="N252" s="21" t="str">
        <f>IF(AND(B252=400, OR(AND(E252='club records'!$B$19, F252&lt;='club records'!$C$19), AND(E252='club records'!$B$20, F252&lt;='club records'!$C$20), AND(E252='club records'!$B$21, F252&lt;='club records'!$C$21))),"CR"," ")</f>
        <v xml:space="preserve"> </v>
      </c>
      <c r="O252" s="21" t="str">
        <f>IF(AND(B252=800, OR(AND(E252='club records'!$B$22, F252&lt;='club records'!$C$22), AND(E252='club records'!$B$23, F252&lt;='club records'!$C$23), AND(E252='club records'!$B$24, F252&lt;='club records'!$C$24), AND(E252='club records'!$B$25, F252&lt;='club records'!$C$25), AND(E252='club records'!$B$26, F252&lt;='club records'!$C$26))),"CR"," ")</f>
        <v xml:space="preserve"> </v>
      </c>
      <c r="P252" s="21" t="str">
        <f>IF(AND(B252=1200, AND(E252='club records'!$B$28, F252&lt;='club records'!$C$28)),"CR"," ")</f>
        <v xml:space="preserve"> </v>
      </c>
      <c r="Q252" s="21" t="str">
        <f>IF(AND(B252=1500, OR(AND(E252='club records'!$B$29, F252&lt;='club records'!$C$29), AND(E252='club records'!$B$30, F252&lt;='club records'!$C$30), AND(E252='club records'!$B$31, F252&lt;='club records'!$C$31), AND(E252='club records'!$B$32, F252&lt;='club records'!$C$32), AND(E252='club records'!$B$33, F252&lt;='club records'!$C$33))),"CR"," ")</f>
        <v xml:space="preserve"> </v>
      </c>
      <c r="R252" s="21" t="str">
        <f>IF(AND(B252="1M", AND(E252='club records'!$B$37,F252&lt;='club records'!$C$37)),"CR"," ")</f>
        <v xml:space="preserve"> </v>
      </c>
      <c r="S252" s="21" t="str">
        <f>IF(AND(B252=3000, OR(AND(E252='club records'!$B$39, F252&lt;='club records'!$C$39), AND(E252='club records'!$B$40, F252&lt;='club records'!$C$40), AND(E252='club records'!$B$41, F252&lt;='club records'!$C$41))),"CR"," ")</f>
        <v xml:space="preserve"> </v>
      </c>
      <c r="T252" s="21" t="str">
        <f>IF(AND(B252=5000, OR(AND(E252='club records'!$B$42, F252&lt;='club records'!$C$42), AND(E252='club records'!$B$43, F252&lt;='club records'!$C$43))),"CR"," ")</f>
        <v xml:space="preserve"> </v>
      </c>
      <c r="U252" s="21" t="str">
        <f>IF(AND(B252=10000, OR(AND(E252='club records'!$B$44, F252&lt;='club records'!$C$44), AND(E252='club records'!$B$45, F252&lt;='club records'!$C$45))),"CR"," ")</f>
        <v xml:space="preserve"> </v>
      </c>
      <c r="V252" s="22" t="str">
        <f>IF(AND(B252="high jump", OR(AND(E252='club records'!$F$1, F252&gt;='club records'!$G$1), AND(E252='club records'!$F$2, F252&gt;='club records'!$G$2), AND(E252='club records'!$F$3, F252&gt;='club records'!$G$3),AND(E252='club records'!$F$4, F252&gt;='club records'!$G$4), AND(E252='club records'!$F$5, F252&gt;='club records'!$G$5))), "CR", " ")</f>
        <v xml:space="preserve"> </v>
      </c>
      <c r="W252" s="22" t="str">
        <f>IF(AND(B252="long jump", OR(AND(E252='club records'!$F$6, F252&gt;='club records'!$G$6), AND(E252='club records'!$F$7, F252&gt;='club records'!$G$7), AND(E252='club records'!$F$8, F252&gt;='club records'!$G$8), AND(E252='club records'!$F$9, F252&gt;='club records'!$G$9), AND(E252='club records'!$F$10, F252&gt;='club records'!$G$10))), "CR", " ")</f>
        <v xml:space="preserve"> </v>
      </c>
      <c r="X252" s="22" t="str">
        <f>IF(AND(B252="triple jump", OR(AND(E252='club records'!$F$11, F252&gt;='club records'!$G$11), AND(E252='club records'!$F$12, F252&gt;='club records'!$G$12), AND(E252='club records'!$F$13, F252&gt;='club records'!$G$13), AND(E252='club records'!$F$14, F252&gt;='club records'!$G$14), AND(E252='club records'!$F$15, F252&gt;='club records'!$G$15))), "CR", " ")</f>
        <v xml:space="preserve"> </v>
      </c>
      <c r="Y252" s="22" t="str">
        <f>IF(AND(B252="pole vault", OR(AND(E252='club records'!$F$16, F252&gt;='club records'!$G$16), AND(E252='club records'!$F$17, F252&gt;='club records'!$G$17), AND(E252='club records'!$F$18, F252&gt;='club records'!$G$18), AND(E252='club records'!$F$19, F252&gt;='club records'!$G$19), AND(E252='club records'!$F$20, F252&gt;='club records'!$G$20))), "CR", " ")</f>
        <v xml:space="preserve"> </v>
      </c>
      <c r="Z252" s="22" t="str">
        <f>IF(AND(B252="discus 0.75", AND(E252='club records'!$F$21, F252&gt;='club records'!$G$21)), "CR", " ")</f>
        <v xml:space="preserve"> </v>
      </c>
      <c r="AA252" s="22" t="str">
        <f>IF(AND(B252="discus 1", OR(AND(E252='club records'!$F$22, F252&gt;='club records'!$G$22), AND(E252='club records'!$F$23, F252&gt;='club records'!$G$23), AND(E252='club records'!$F$24, F252&gt;='club records'!$G$24), AND(E252='club records'!$F$25, F252&gt;='club records'!$G$25))), "CR", " ")</f>
        <v xml:space="preserve"> </v>
      </c>
      <c r="AB252" s="22" t="str">
        <f>IF(AND(B252="hammer 3", OR(AND(E252='club records'!$F$26, F252&gt;='club records'!$G$26), AND(E252='club records'!$F$27, F252&gt;='club records'!$G$27), AND(E252='club records'!$F$28, F252&gt;='club records'!$G$28))), "CR", " ")</f>
        <v xml:space="preserve"> </v>
      </c>
      <c r="AC252" s="22" t="str">
        <f>IF(AND(B252="hammer 4", OR(AND(E252='club records'!$F$29, F252&gt;='club records'!$G$29), AND(E252='club records'!$F$30, F252&gt;='club records'!$G$30))), "CR", " ")</f>
        <v xml:space="preserve"> </v>
      </c>
      <c r="AD252" s="22" t="str">
        <f>IF(AND(B252="javelin 400", AND(E252='club records'!$F$31, F252&gt;='club records'!$G$31)), "CR", " ")</f>
        <v xml:space="preserve"> </v>
      </c>
      <c r="AE252" s="22" t="str">
        <f>IF(AND(B252="javelin 500", OR(AND(E252='club records'!$F$32, F252&gt;='club records'!$G$32), AND(E252='club records'!$F$33, F252&gt;='club records'!$G$33))), "CR", " ")</f>
        <v xml:space="preserve"> </v>
      </c>
      <c r="AF252" s="22" t="str">
        <f>IF(AND(B252="javelin 600", OR(AND(E252='club records'!$F$34, F252&gt;='club records'!$G$34), AND(E252='club records'!$F$35, F252&gt;='club records'!$G$35))), "CR", " ")</f>
        <v xml:space="preserve"> </v>
      </c>
      <c r="AG252" s="22" t="str">
        <f>IF(AND(B252="shot 2.72", AND(E252='club records'!$F$36, F252&gt;='club records'!$G$36)), "CR", " ")</f>
        <v xml:space="preserve"> </v>
      </c>
      <c r="AH252" s="22" t="str">
        <f>IF(AND(B252="shot 3", OR(AND(E252='club records'!$F$37, F252&gt;='club records'!$G$37), AND(E252='club records'!$F$38, F252&gt;='club records'!$G$38))), "CR", " ")</f>
        <v xml:space="preserve"> </v>
      </c>
      <c r="AI252" s="22" t="str">
        <f>IF(AND(B252="shot 4", OR(AND(E252='club records'!$F$39, F252&gt;='club records'!$G$39), AND(E252='club records'!$F$40, F252&gt;='club records'!$G$40))), "CR", " ")</f>
        <v xml:space="preserve"> </v>
      </c>
      <c r="AJ252" s="22" t="str">
        <f>IF(AND(B252="70H", AND(E252='club records'!$J$6, F252&lt;='club records'!$K$6)), "CR", " ")</f>
        <v xml:space="preserve"> </v>
      </c>
      <c r="AK252" s="22" t="str">
        <f>IF(AND(B252="75H", AND(E252='club records'!$J$7, F252&lt;='club records'!$K$7)), "CR", " ")</f>
        <v xml:space="preserve"> </v>
      </c>
      <c r="AL252" s="22" t="str">
        <f>IF(AND(B252="80H", AND(E252='club records'!$J$8, F252&lt;='club records'!$K$8)), "CR", " ")</f>
        <v xml:space="preserve"> </v>
      </c>
      <c r="AM252" s="22" t="str">
        <f>IF(AND(B252="100H", OR(AND(E252='club records'!$J$9, F252&lt;='club records'!$K$9), AND(E252='club records'!$J$10, F252&lt;='club records'!$K$10))), "CR", " ")</f>
        <v xml:space="preserve"> </v>
      </c>
      <c r="AN252" s="22" t="str">
        <f>IF(AND(B252="300H", AND(E252='club records'!$J$11, F252&lt;='club records'!$K$11)), "CR", " ")</f>
        <v xml:space="preserve"> </v>
      </c>
      <c r="AO252" s="22" t="str">
        <f>IF(AND(B252="400H", OR(AND(E252='club records'!$J$12, F252&lt;='club records'!$K$12), AND(E252='club records'!$J$13, F252&lt;='club records'!$K$13), AND(E252='club records'!$J$14, F252&lt;='club records'!$K$14))), "CR", " ")</f>
        <v xml:space="preserve"> </v>
      </c>
      <c r="AP252" s="22" t="str">
        <f>IF(AND(B252="1500SC", OR(AND(E252='club records'!$J$15, F252&lt;='club records'!$K$15), AND(E252='club records'!$J$16, F252&lt;='club records'!$K$16))), "CR", " ")</f>
        <v xml:space="preserve"> </v>
      </c>
      <c r="AQ252" s="22" t="str">
        <f>IF(AND(B252="2000SC", OR(AND(E252='club records'!$J$18, F252&lt;='club records'!$K$18), AND(E252='club records'!$J$19, F252&lt;='club records'!$K$19))), "CR", " ")</f>
        <v xml:space="preserve"> </v>
      </c>
      <c r="AR252" s="22" t="str">
        <f>IF(AND(B252="3000SC", AND(E252='club records'!$J$21, F252&lt;='club records'!$K$21)), "CR", " ")</f>
        <v xml:space="preserve"> </v>
      </c>
      <c r="AS252" s="21" t="str">
        <f>IF(AND(B252="4x100", OR(AND(E252='club records'!$N$1, F252&lt;='club records'!$O$1), AND(E252='club records'!$N$2, F252&lt;='club records'!$O$2), AND(E252='club records'!$N$3, F252&lt;='club records'!$O$3), AND(E252='club records'!$N$4, F252&lt;='club records'!$O$4), AND(E252='club records'!$N$5, F252&lt;='club records'!$O$5))), "CR", " ")</f>
        <v xml:space="preserve"> </v>
      </c>
      <c r="AT252" s="21" t="str">
        <f>IF(AND(B252="4x200", OR(AND(E252='club records'!$N$6, F252&lt;='club records'!$O$6), AND(E252='club records'!$N$7, F252&lt;='club records'!$O$7), AND(E252='club records'!$N$8, F252&lt;='club records'!$O$8), AND(E252='club records'!$N$9, F252&lt;='club records'!$O$9), AND(E252='club records'!$N$10, F252&lt;='club records'!$O$10))), "CR", " ")</f>
        <v xml:space="preserve"> </v>
      </c>
      <c r="AU252" s="21" t="str">
        <f>IF(AND(B252="4x300", OR(AND(E252='club records'!$N$11, F252&lt;='club records'!$O$11), AND(E252='club records'!$N$12, F252&lt;='club records'!$O$12))), "CR", " ")</f>
        <v xml:space="preserve"> </v>
      </c>
      <c r="AV252" s="21" t="str">
        <f>IF(AND(B252="4x400", OR(AND(E252='club records'!$N$13, F252&lt;='club records'!$O$13), AND(E252='club records'!$N$14, F252&lt;='club records'!$O$14), AND(E252='club records'!$N$15, F252&lt;='club records'!$O$15))), "CR", " ")</f>
        <v xml:space="preserve"> </v>
      </c>
      <c r="AW252" s="21" t="str">
        <f>IF(AND(B252="3x800", OR(AND(E252='club records'!$N$16, F252&lt;='club records'!$O$16), AND(E252='club records'!$N$17, F252&lt;='club records'!$O$17), AND(E252='club records'!$N$18, F252&lt;='club records'!$O$18), AND(E252='club records'!$N$19, F252&lt;='club records'!$O$19))), "CR", " ")</f>
        <v xml:space="preserve"> </v>
      </c>
      <c r="AX252" s="21" t="str">
        <f>IF(AND(B252="pentathlon", OR(AND(E252='club records'!$N$21, F252&gt;='club records'!$O$21), AND(E252='club records'!$N$22, F252&gt;='club records'!$O$22), AND(E252='club records'!$N$23, F252&gt;='club records'!$O$23), AND(E252='club records'!$N$24, F252&gt;='club records'!$O$24), AND(E252='club records'!$N$25, F252&gt;='club records'!$O$25))), "CR", " ")</f>
        <v xml:space="preserve"> </v>
      </c>
      <c r="AY252" s="21" t="str">
        <f>IF(AND(B252="heptathlon", OR(AND(E252='club records'!$N$26, F252&gt;='club records'!$O$26), AND(E252='club records'!$N$27, F252&gt;='club records'!$O$27), AND(E252='club records'!$N$28, F252&gt;='club records'!$O$28), )), "CR", " ")</f>
        <v xml:space="preserve"> </v>
      </c>
    </row>
    <row r="253" spans="1:51" ht="15">
      <c r="A253" s="13" t="s">
        <v>45</v>
      </c>
      <c r="B253" s="2">
        <v>100</v>
      </c>
      <c r="C253" s="2" t="s">
        <v>272</v>
      </c>
      <c r="D253" s="2" t="s">
        <v>159</v>
      </c>
      <c r="E253" s="13" t="s">
        <v>45</v>
      </c>
      <c r="F253" s="14">
        <v>14.94</v>
      </c>
      <c r="G253" s="19">
        <v>43582</v>
      </c>
      <c r="H253" s="2" t="s">
        <v>297</v>
      </c>
      <c r="I253" s="2" t="s">
        <v>467</v>
      </c>
      <c r="J253" s="20" t="str">
        <f t="shared" si="13"/>
        <v/>
      </c>
      <c r="K253" s="21" t="str">
        <f>IF(AND(B253=100, OR(AND(E253='club records'!$B$6, F253&lt;='club records'!$C$6), AND(E253='club records'!$B$7, F253&lt;='club records'!$C$7), AND(E253='club records'!$B$8, F253&lt;='club records'!$C$8), AND(E253='club records'!$B$9, F253&lt;='club records'!$C$9), AND(E253='club records'!$B$10, F253&lt;='club records'!$C$10))),"CR"," ")</f>
        <v xml:space="preserve"> </v>
      </c>
      <c r="L253" s="21" t="str">
        <f>IF(AND(B253=200, OR(AND(E253='club records'!$B$11, F253&lt;='club records'!$C$11), AND(E253='club records'!$B$12, F253&lt;='club records'!$C$12), AND(E253='club records'!$B$13, F253&lt;='club records'!$C$13), AND(E253='club records'!$B$14, F253&lt;='club records'!$C$14), AND(E253='club records'!$B$15, F253&lt;='club records'!$C$15))),"CR"," ")</f>
        <v xml:space="preserve"> </v>
      </c>
      <c r="M253" s="21" t="str">
        <f>IF(AND(B253=300, OR(AND(E253='club records'!$B$16, F253&lt;='club records'!$C$16), AND(E253='club records'!$B$17, F253&lt;='club records'!$C$17))),"CR"," ")</f>
        <v xml:space="preserve"> </v>
      </c>
      <c r="N253" s="21" t="str">
        <f>IF(AND(B253=400, OR(AND(E253='club records'!$B$19, F253&lt;='club records'!$C$19), AND(E253='club records'!$B$20, F253&lt;='club records'!$C$20), AND(E253='club records'!$B$21, F253&lt;='club records'!$C$21))),"CR"," ")</f>
        <v xml:space="preserve"> </v>
      </c>
      <c r="O253" s="21" t="str">
        <f>IF(AND(B253=800, OR(AND(E253='club records'!$B$22, F253&lt;='club records'!$C$22), AND(E253='club records'!$B$23, F253&lt;='club records'!$C$23), AND(E253='club records'!$B$24, F253&lt;='club records'!$C$24), AND(E253='club records'!$B$25, F253&lt;='club records'!$C$25), AND(E253='club records'!$B$26, F253&lt;='club records'!$C$26))),"CR"," ")</f>
        <v xml:space="preserve"> </v>
      </c>
      <c r="P253" s="21" t="str">
        <f>IF(AND(B253=1200, AND(E253='club records'!$B$28, F253&lt;='club records'!$C$28)),"CR"," ")</f>
        <v xml:space="preserve"> </v>
      </c>
      <c r="Q253" s="21" t="str">
        <f>IF(AND(B253=1500, OR(AND(E253='club records'!$B$29, F253&lt;='club records'!$C$29), AND(E253='club records'!$B$30, F253&lt;='club records'!$C$30), AND(E253='club records'!$B$31, F253&lt;='club records'!$C$31), AND(E253='club records'!$B$32, F253&lt;='club records'!$C$32), AND(E253='club records'!$B$33, F253&lt;='club records'!$C$33))),"CR"," ")</f>
        <v xml:space="preserve"> </v>
      </c>
      <c r="R253" s="21" t="str">
        <f>IF(AND(B253="1M", AND(E253='club records'!$B$37,F253&lt;='club records'!$C$37)),"CR"," ")</f>
        <v xml:space="preserve"> </v>
      </c>
      <c r="S253" s="21" t="str">
        <f>IF(AND(B253=3000, OR(AND(E253='club records'!$B$39, F253&lt;='club records'!$C$39), AND(E253='club records'!$B$40, F253&lt;='club records'!$C$40), AND(E253='club records'!$B$41, F253&lt;='club records'!$C$41))),"CR"," ")</f>
        <v xml:space="preserve"> </v>
      </c>
      <c r="T253" s="21" t="str">
        <f>IF(AND(B253=5000, OR(AND(E253='club records'!$B$42, F253&lt;='club records'!$C$42), AND(E253='club records'!$B$43, F253&lt;='club records'!$C$43))),"CR"," ")</f>
        <v xml:space="preserve"> </v>
      </c>
      <c r="U253" s="21" t="str">
        <f>IF(AND(B253=10000, OR(AND(E253='club records'!$B$44, F253&lt;='club records'!$C$44), AND(E253='club records'!$B$45, F253&lt;='club records'!$C$45))),"CR"," ")</f>
        <v xml:space="preserve"> </v>
      </c>
      <c r="V253" s="22" t="str">
        <f>IF(AND(B253="high jump", OR(AND(E253='club records'!$F$1, F253&gt;='club records'!$G$1), AND(E253='club records'!$F$2, F253&gt;='club records'!$G$2), AND(E253='club records'!$F$3, F253&gt;='club records'!$G$3),AND(E253='club records'!$F$4, F253&gt;='club records'!$G$4), AND(E253='club records'!$F$5, F253&gt;='club records'!$G$5))), "CR", " ")</f>
        <v xml:space="preserve"> </v>
      </c>
      <c r="W253" s="22" t="str">
        <f>IF(AND(B253="long jump", OR(AND(E253='club records'!$F$6, F253&gt;='club records'!$G$6), AND(E253='club records'!$F$7, F253&gt;='club records'!$G$7), AND(E253='club records'!$F$8, F253&gt;='club records'!$G$8), AND(E253='club records'!$F$9, F253&gt;='club records'!$G$9), AND(E253='club records'!$F$10, F253&gt;='club records'!$G$10))), "CR", " ")</f>
        <v xml:space="preserve"> </v>
      </c>
      <c r="X253" s="22" t="str">
        <f>IF(AND(B253="triple jump", OR(AND(E253='club records'!$F$11, F253&gt;='club records'!$G$11), AND(E253='club records'!$F$12, F253&gt;='club records'!$G$12), AND(E253='club records'!$F$13, F253&gt;='club records'!$G$13), AND(E253='club records'!$F$14, F253&gt;='club records'!$G$14), AND(E253='club records'!$F$15, F253&gt;='club records'!$G$15))), "CR", " ")</f>
        <v xml:space="preserve"> </v>
      </c>
      <c r="Y253" s="22" t="str">
        <f>IF(AND(B253="pole vault", OR(AND(E253='club records'!$F$16, F253&gt;='club records'!$G$16), AND(E253='club records'!$F$17, F253&gt;='club records'!$G$17), AND(E253='club records'!$F$18, F253&gt;='club records'!$G$18), AND(E253='club records'!$F$19, F253&gt;='club records'!$G$19), AND(E253='club records'!$F$20, F253&gt;='club records'!$G$20))), "CR", " ")</f>
        <v xml:space="preserve"> </v>
      </c>
      <c r="Z253" s="22" t="str">
        <f>IF(AND(B253="discus 0.75", AND(E253='club records'!$F$21, F253&gt;='club records'!$G$21)), "CR", " ")</f>
        <v xml:space="preserve"> </v>
      </c>
      <c r="AA253" s="22" t="str">
        <f>IF(AND(B253="discus 1", OR(AND(E253='club records'!$F$22, F253&gt;='club records'!$G$22), AND(E253='club records'!$F$23, F253&gt;='club records'!$G$23), AND(E253='club records'!$F$24, F253&gt;='club records'!$G$24), AND(E253='club records'!$F$25, F253&gt;='club records'!$G$25))), "CR", " ")</f>
        <v xml:space="preserve"> </v>
      </c>
      <c r="AB253" s="22" t="str">
        <f>IF(AND(B253="hammer 3", OR(AND(E253='club records'!$F$26, F253&gt;='club records'!$G$26), AND(E253='club records'!$F$27, F253&gt;='club records'!$G$27), AND(E253='club records'!$F$28, F253&gt;='club records'!$G$28))), "CR", " ")</f>
        <v xml:space="preserve"> </v>
      </c>
      <c r="AC253" s="22" t="str">
        <f>IF(AND(B253="hammer 4", OR(AND(E253='club records'!$F$29, F253&gt;='club records'!$G$29), AND(E253='club records'!$F$30, F253&gt;='club records'!$G$30))), "CR", " ")</f>
        <v xml:space="preserve"> </v>
      </c>
      <c r="AD253" s="22" t="str">
        <f>IF(AND(B253="javelin 400", AND(E253='club records'!$F$31, F253&gt;='club records'!$G$31)), "CR", " ")</f>
        <v xml:space="preserve"> </v>
      </c>
      <c r="AE253" s="22" t="str">
        <f>IF(AND(B253="javelin 500", OR(AND(E253='club records'!$F$32, F253&gt;='club records'!$G$32), AND(E253='club records'!$F$33, F253&gt;='club records'!$G$33))), "CR", " ")</f>
        <v xml:space="preserve"> </v>
      </c>
      <c r="AF253" s="22" t="str">
        <f>IF(AND(B253="javelin 600", OR(AND(E253='club records'!$F$34, F253&gt;='club records'!$G$34), AND(E253='club records'!$F$35, F253&gt;='club records'!$G$35))), "CR", " ")</f>
        <v xml:space="preserve"> </v>
      </c>
      <c r="AG253" s="22" t="str">
        <f>IF(AND(B253="shot 2.72", AND(E253='club records'!$F$36, F253&gt;='club records'!$G$36)), "CR", " ")</f>
        <v xml:space="preserve"> </v>
      </c>
      <c r="AH253" s="22" t="str">
        <f>IF(AND(B253="shot 3", OR(AND(E253='club records'!$F$37, F253&gt;='club records'!$G$37), AND(E253='club records'!$F$38, F253&gt;='club records'!$G$38))), "CR", " ")</f>
        <v xml:space="preserve"> </v>
      </c>
      <c r="AI253" s="22" t="str">
        <f>IF(AND(B253="shot 4", OR(AND(E253='club records'!$F$39, F253&gt;='club records'!$G$39), AND(E253='club records'!$F$40, F253&gt;='club records'!$G$40))), "CR", " ")</f>
        <v xml:space="preserve"> </v>
      </c>
      <c r="AJ253" s="22" t="str">
        <f>IF(AND(B253="70H", AND(E253='club records'!$J$6, F253&lt;='club records'!$K$6)), "CR", " ")</f>
        <v xml:space="preserve"> </v>
      </c>
      <c r="AK253" s="22" t="str">
        <f>IF(AND(B253="75H", AND(E253='club records'!$J$7, F253&lt;='club records'!$K$7)), "CR", " ")</f>
        <v xml:space="preserve"> </v>
      </c>
      <c r="AL253" s="22" t="str">
        <f>IF(AND(B253="80H", AND(E253='club records'!$J$8, F253&lt;='club records'!$K$8)), "CR", " ")</f>
        <v xml:space="preserve"> </v>
      </c>
      <c r="AM253" s="22" t="str">
        <f>IF(AND(B253="100H", OR(AND(E253='club records'!$J$9, F253&lt;='club records'!$K$9), AND(E253='club records'!$J$10, F253&lt;='club records'!$K$10))), "CR", " ")</f>
        <v xml:space="preserve"> </v>
      </c>
      <c r="AN253" s="22" t="str">
        <f>IF(AND(B253="300H", AND(E253='club records'!$J$11, F253&lt;='club records'!$K$11)), "CR", " ")</f>
        <v xml:space="preserve"> </v>
      </c>
      <c r="AO253" s="22" t="str">
        <f>IF(AND(B253="400H", OR(AND(E253='club records'!$J$12, F253&lt;='club records'!$K$12), AND(E253='club records'!$J$13, F253&lt;='club records'!$K$13), AND(E253='club records'!$J$14, F253&lt;='club records'!$K$14))), "CR", " ")</f>
        <v xml:space="preserve"> </v>
      </c>
      <c r="AP253" s="22" t="str">
        <f>IF(AND(B253="1500SC", OR(AND(E253='club records'!$J$15, F253&lt;='club records'!$K$15), AND(E253='club records'!$J$16, F253&lt;='club records'!$K$16))), "CR", " ")</f>
        <v xml:space="preserve"> </v>
      </c>
      <c r="AQ253" s="22" t="str">
        <f>IF(AND(B253="2000SC", OR(AND(E253='club records'!$J$18, F253&lt;='club records'!$K$18), AND(E253='club records'!$J$19, F253&lt;='club records'!$K$19))), "CR", " ")</f>
        <v xml:space="preserve"> </v>
      </c>
      <c r="AR253" s="22" t="str">
        <f>IF(AND(B253="3000SC", AND(E253='club records'!$J$21, F253&lt;='club records'!$K$21)), "CR", " ")</f>
        <v xml:space="preserve"> </v>
      </c>
      <c r="AS253" s="21" t="str">
        <f>IF(AND(B253="4x100", OR(AND(E253='club records'!$N$1, F253&lt;='club records'!$O$1), AND(E253='club records'!$N$2, F253&lt;='club records'!$O$2), AND(E253='club records'!$N$3, F253&lt;='club records'!$O$3), AND(E253='club records'!$N$4, F253&lt;='club records'!$O$4), AND(E253='club records'!$N$5, F253&lt;='club records'!$O$5))), "CR", " ")</f>
        <v xml:space="preserve"> </v>
      </c>
      <c r="AT253" s="21" t="str">
        <f>IF(AND(B253="4x200", OR(AND(E253='club records'!$N$6, F253&lt;='club records'!$O$6), AND(E253='club records'!$N$7, F253&lt;='club records'!$O$7), AND(E253='club records'!$N$8, F253&lt;='club records'!$O$8), AND(E253='club records'!$N$9, F253&lt;='club records'!$O$9), AND(E253='club records'!$N$10, F253&lt;='club records'!$O$10))), "CR", " ")</f>
        <v xml:space="preserve"> </v>
      </c>
      <c r="AU253" s="21" t="str">
        <f>IF(AND(B253="4x300", OR(AND(E253='club records'!$N$11, F253&lt;='club records'!$O$11), AND(E253='club records'!$N$12, F253&lt;='club records'!$O$12))), "CR", " ")</f>
        <v xml:space="preserve"> </v>
      </c>
      <c r="AV253" s="21" t="str">
        <f>IF(AND(B253="4x400", OR(AND(E253='club records'!$N$13, F253&lt;='club records'!$O$13), AND(E253='club records'!$N$14, F253&lt;='club records'!$O$14), AND(E253='club records'!$N$15, F253&lt;='club records'!$O$15))), "CR", " ")</f>
        <v xml:space="preserve"> </v>
      </c>
      <c r="AW253" s="21" t="str">
        <f>IF(AND(B253="3x800", OR(AND(E253='club records'!$N$16, F253&lt;='club records'!$O$16), AND(E253='club records'!$N$17, F253&lt;='club records'!$O$17), AND(E253='club records'!$N$18, F253&lt;='club records'!$O$18), AND(E253='club records'!$N$19, F253&lt;='club records'!$O$19))), "CR", " ")</f>
        <v xml:space="preserve"> </v>
      </c>
      <c r="AX253" s="21" t="str">
        <f>IF(AND(B253="pentathlon", OR(AND(E253='club records'!$N$21, F253&gt;='club records'!$O$21), AND(E253='club records'!$N$22, F253&gt;='club records'!$O$22), AND(E253='club records'!$N$23, F253&gt;='club records'!$O$23), AND(E253='club records'!$N$24, F253&gt;='club records'!$O$24), AND(E253='club records'!$N$25, F253&gt;='club records'!$O$25))), "CR", " ")</f>
        <v xml:space="preserve"> </v>
      </c>
      <c r="AY253" s="21" t="str">
        <f>IF(AND(B253="heptathlon", OR(AND(E253='club records'!$N$26, F253&gt;='club records'!$O$26), AND(E253='club records'!$N$27, F253&gt;='club records'!$O$27), AND(E253='club records'!$N$28, F253&gt;='club records'!$O$28), )), "CR", " ")</f>
        <v xml:space="preserve"> </v>
      </c>
    </row>
    <row r="254" spans="1:51" ht="15">
      <c r="A254" s="13" t="s">
        <v>45</v>
      </c>
      <c r="B254" s="2">
        <v>150</v>
      </c>
      <c r="C254" s="2" t="s">
        <v>4</v>
      </c>
      <c r="D254" s="2" t="s">
        <v>140</v>
      </c>
      <c r="E254" s="13" t="s">
        <v>45</v>
      </c>
      <c r="F254" s="14">
        <v>18.829999999999998</v>
      </c>
      <c r="G254" s="19">
        <v>43649</v>
      </c>
      <c r="H254" s="2" t="s">
        <v>297</v>
      </c>
      <c r="I254" s="2" t="s">
        <v>290</v>
      </c>
      <c r="J254" s="20" t="str">
        <f t="shared" si="13"/>
        <v/>
      </c>
      <c r="K254" s="21" t="str">
        <f>IF(AND(B254=100, OR(AND(E254='club records'!$B$6, F254&lt;='club records'!$C$6), AND(E254='club records'!$B$7, F254&lt;='club records'!$C$7), AND(E254='club records'!$B$8, F254&lt;='club records'!$C$8), AND(E254='club records'!$B$9, F254&lt;='club records'!$C$9), AND(E254='club records'!$B$10, F254&lt;='club records'!$C$10))),"CR"," ")</f>
        <v xml:space="preserve"> </v>
      </c>
      <c r="L254" s="21" t="str">
        <f>IF(AND(B254=200, OR(AND(E254='club records'!$B$11, F254&lt;='club records'!$C$11), AND(E254='club records'!$B$12, F254&lt;='club records'!$C$12), AND(E254='club records'!$B$13, F254&lt;='club records'!$C$13), AND(E254='club records'!$B$14, F254&lt;='club records'!$C$14), AND(E254='club records'!$B$15, F254&lt;='club records'!$C$15))),"CR"," ")</f>
        <v xml:space="preserve"> </v>
      </c>
      <c r="M254" s="21" t="str">
        <f>IF(AND(B254=300, OR(AND(E254='club records'!$B$16, F254&lt;='club records'!$C$16), AND(E254='club records'!$B$17, F254&lt;='club records'!$C$17))),"CR"," ")</f>
        <v xml:space="preserve"> </v>
      </c>
      <c r="N254" s="21" t="str">
        <f>IF(AND(B254=400, OR(AND(E254='club records'!$B$19, F254&lt;='club records'!$C$19), AND(E254='club records'!$B$20, F254&lt;='club records'!$C$20), AND(E254='club records'!$B$21, F254&lt;='club records'!$C$21))),"CR"," ")</f>
        <v xml:space="preserve"> </v>
      </c>
      <c r="O254" s="21" t="str">
        <f>IF(AND(B254=800, OR(AND(E254='club records'!$B$22, F254&lt;='club records'!$C$22), AND(E254='club records'!$B$23, F254&lt;='club records'!$C$23), AND(E254='club records'!$B$24, F254&lt;='club records'!$C$24), AND(E254='club records'!$B$25, F254&lt;='club records'!$C$25), AND(E254='club records'!$B$26, F254&lt;='club records'!$C$26))),"CR"," ")</f>
        <v xml:space="preserve"> </v>
      </c>
      <c r="P254" s="21" t="str">
        <f>IF(AND(B254=1200, AND(E254='club records'!$B$28, F254&lt;='club records'!$C$28)),"CR"," ")</f>
        <v xml:space="preserve"> </v>
      </c>
      <c r="Q254" s="21" t="str">
        <f>IF(AND(B254=1500, OR(AND(E254='club records'!$B$29, F254&lt;='club records'!$C$29), AND(E254='club records'!$B$30, F254&lt;='club records'!$C$30), AND(E254='club records'!$B$31, F254&lt;='club records'!$C$31), AND(E254='club records'!$B$32, F254&lt;='club records'!$C$32), AND(E254='club records'!$B$33, F254&lt;='club records'!$C$33))),"CR"," ")</f>
        <v xml:space="preserve"> </v>
      </c>
      <c r="R254" s="21" t="str">
        <f>IF(AND(B254="1M", AND(E254='club records'!$B$37,F254&lt;='club records'!$C$37)),"CR"," ")</f>
        <v xml:space="preserve"> </v>
      </c>
      <c r="S254" s="21" t="str">
        <f>IF(AND(B254=3000, OR(AND(E254='club records'!$B$39, F254&lt;='club records'!$C$39), AND(E254='club records'!$B$40, F254&lt;='club records'!$C$40), AND(E254='club records'!$B$41, F254&lt;='club records'!$C$41))),"CR"," ")</f>
        <v xml:space="preserve"> </v>
      </c>
      <c r="T254" s="21" t="str">
        <f>IF(AND(B254=5000, OR(AND(E254='club records'!$B$42, F254&lt;='club records'!$C$42), AND(E254='club records'!$B$43, F254&lt;='club records'!$C$43))),"CR"," ")</f>
        <v xml:space="preserve"> </v>
      </c>
      <c r="U254" s="21" t="str">
        <f>IF(AND(B254=10000, OR(AND(E254='club records'!$B$44, F254&lt;='club records'!$C$44), AND(E254='club records'!$B$45, F254&lt;='club records'!$C$45))),"CR"," ")</f>
        <v xml:space="preserve"> </v>
      </c>
      <c r="V254" s="22" t="str">
        <f>IF(AND(B254="high jump", OR(AND(E254='club records'!$F$1, F254&gt;='club records'!$G$1), AND(E254='club records'!$F$2, F254&gt;='club records'!$G$2), AND(E254='club records'!$F$3, F254&gt;='club records'!$G$3),AND(E254='club records'!$F$4, F254&gt;='club records'!$G$4), AND(E254='club records'!$F$5, F254&gt;='club records'!$G$5))), "CR", " ")</f>
        <v xml:space="preserve"> </v>
      </c>
      <c r="W254" s="22" t="str">
        <f>IF(AND(B254="long jump", OR(AND(E254='club records'!$F$6, F254&gt;='club records'!$G$6), AND(E254='club records'!$F$7, F254&gt;='club records'!$G$7), AND(E254='club records'!$F$8, F254&gt;='club records'!$G$8), AND(E254='club records'!$F$9, F254&gt;='club records'!$G$9), AND(E254='club records'!$F$10, F254&gt;='club records'!$G$10))), "CR", " ")</f>
        <v xml:space="preserve"> </v>
      </c>
      <c r="X254" s="22" t="str">
        <f>IF(AND(B254="triple jump", OR(AND(E254='club records'!$F$11, F254&gt;='club records'!$G$11), AND(E254='club records'!$F$12, F254&gt;='club records'!$G$12), AND(E254='club records'!$F$13, F254&gt;='club records'!$G$13), AND(E254='club records'!$F$14, F254&gt;='club records'!$G$14), AND(E254='club records'!$F$15, F254&gt;='club records'!$G$15))), "CR", " ")</f>
        <v xml:space="preserve"> </v>
      </c>
      <c r="Y254" s="22" t="str">
        <f>IF(AND(B254="pole vault", OR(AND(E254='club records'!$F$16, F254&gt;='club records'!$G$16), AND(E254='club records'!$F$17, F254&gt;='club records'!$G$17), AND(E254='club records'!$F$18, F254&gt;='club records'!$G$18), AND(E254='club records'!$F$19, F254&gt;='club records'!$G$19), AND(E254='club records'!$F$20, F254&gt;='club records'!$G$20))), "CR", " ")</f>
        <v xml:space="preserve"> </v>
      </c>
      <c r="Z254" s="22" t="str">
        <f>IF(AND(B254="discus 0.75", AND(E254='club records'!$F$21, F254&gt;='club records'!$G$21)), "CR", " ")</f>
        <v xml:space="preserve"> </v>
      </c>
      <c r="AA254" s="22" t="str">
        <f>IF(AND(B254="discus 1", OR(AND(E254='club records'!$F$22, F254&gt;='club records'!$G$22), AND(E254='club records'!$F$23, F254&gt;='club records'!$G$23), AND(E254='club records'!$F$24, F254&gt;='club records'!$G$24), AND(E254='club records'!$F$25, F254&gt;='club records'!$G$25))), "CR", " ")</f>
        <v xml:space="preserve"> </v>
      </c>
      <c r="AB254" s="22" t="str">
        <f>IF(AND(B254="hammer 3", OR(AND(E254='club records'!$F$26, F254&gt;='club records'!$G$26), AND(E254='club records'!$F$27, F254&gt;='club records'!$G$27), AND(E254='club records'!$F$28, F254&gt;='club records'!$G$28))), "CR", " ")</f>
        <v xml:space="preserve"> </v>
      </c>
      <c r="AC254" s="22" t="str">
        <f>IF(AND(B254="hammer 4", OR(AND(E254='club records'!$F$29, F254&gt;='club records'!$G$29), AND(E254='club records'!$F$30, F254&gt;='club records'!$G$30))), "CR", " ")</f>
        <v xml:space="preserve"> </v>
      </c>
      <c r="AD254" s="22" t="str">
        <f>IF(AND(B254="javelin 400", AND(E254='club records'!$F$31, F254&gt;='club records'!$G$31)), "CR", " ")</f>
        <v xml:space="preserve"> </v>
      </c>
      <c r="AE254" s="22" t="str">
        <f>IF(AND(B254="javelin 500", OR(AND(E254='club records'!$F$32, F254&gt;='club records'!$G$32), AND(E254='club records'!$F$33, F254&gt;='club records'!$G$33))), "CR", " ")</f>
        <v xml:space="preserve"> </v>
      </c>
      <c r="AF254" s="22" t="str">
        <f>IF(AND(B254="javelin 600", OR(AND(E254='club records'!$F$34, F254&gt;='club records'!$G$34), AND(E254='club records'!$F$35, F254&gt;='club records'!$G$35))), "CR", " ")</f>
        <v xml:space="preserve"> </v>
      </c>
      <c r="AG254" s="22" t="str">
        <f>IF(AND(B254="shot 2.72", AND(E254='club records'!$F$36, F254&gt;='club records'!$G$36)), "CR", " ")</f>
        <v xml:space="preserve"> </v>
      </c>
      <c r="AH254" s="22" t="str">
        <f>IF(AND(B254="shot 3", OR(AND(E254='club records'!$F$37, F254&gt;='club records'!$G$37), AND(E254='club records'!$F$38, F254&gt;='club records'!$G$38))), "CR", " ")</f>
        <v xml:space="preserve"> </v>
      </c>
      <c r="AI254" s="22" t="str">
        <f>IF(AND(B254="shot 4", OR(AND(E254='club records'!$F$39, F254&gt;='club records'!$G$39), AND(E254='club records'!$F$40, F254&gt;='club records'!$G$40))), "CR", " ")</f>
        <v xml:space="preserve"> </v>
      </c>
      <c r="AJ254" s="22" t="str">
        <f>IF(AND(B254="70H", AND(E254='club records'!$J$6, F254&lt;='club records'!$K$6)), "CR", " ")</f>
        <v xml:space="preserve"> </v>
      </c>
      <c r="AK254" s="22" t="str">
        <f>IF(AND(B254="75H", AND(E254='club records'!$J$7, F254&lt;='club records'!$K$7)), "CR", " ")</f>
        <v xml:space="preserve"> </v>
      </c>
      <c r="AL254" s="22" t="str">
        <f>IF(AND(B254="80H", AND(E254='club records'!$J$8, F254&lt;='club records'!$K$8)), "CR", " ")</f>
        <v xml:space="preserve"> </v>
      </c>
      <c r="AM254" s="22" t="str">
        <f>IF(AND(B254="100H", OR(AND(E254='club records'!$J$9, F254&lt;='club records'!$K$9), AND(E254='club records'!$J$10, F254&lt;='club records'!$K$10))), "CR", " ")</f>
        <v xml:space="preserve"> </v>
      </c>
      <c r="AN254" s="22" t="str">
        <f>IF(AND(B254="300H", AND(E254='club records'!$J$11, F254&lt;='club records'!$K$11)), "CR", " ")</f>
        <v xml:space="preserve"> </v>
      </c>
      <c r="AO254" s="22" t="str">
        <f>IF(AND(B254="400H", OR(AND(E254='club records'!$J$12, F254&lt;='club records'!$K$12), AND(E254='club records'!$J$13, F254&lt;='club records'!$K$13), AND(E254='club records'!$J$14, F254&lt;='club records'!$K$14))), "CR", " ")</f>
        <v xml:space="preserve"> </v>
      </c>
      <c r="AP254" s="22" t="str">
        <f>IF(AND(B254="1500SC", OR(AND(E254='club records'!$J$15, F254&lt;='club records'!$K$15), AND(E254='club records'!$J$16, F254&lt;='club records'!$K$16))), "CR", " ")</f>
        <v xml:space="preserve"> </v>
      </c>
      <c r="AQ254" s="22" t="str">
        <f>IF(AND(B254="2000SC", OR(AND(E254='club records'!$J$18, F254&lt;='club records'!$K$18), AND(E254='club records'!$J$19, F254&lt;='club records'!$K$19))), "CR", " ")</f>
        <v xml:space="preserve"> </v>
      </c>
      <c r="AR254" s="22" t="str">
        <f>IF(AND(B254="3000SC", AND(E254='club records'!$J$21, F254&lt;='club records'!$K$21)), "CR", " ")</f>
        <v xml:space="preserve"> </v>
      </c>
      <c r="AS254" s="21" t="str">
        <f>IF(AND(B254="4x100", OR(AND(E254='club records'!$N$1, F254&lt;='club records'!$O$1), AND(E254='club records'!$N$2, F254&lt;='club records'!$O$2), AND(E254='club records'!$N$3, F254&lt;='club records'!$O$3), AND(E254='club records'!$N$4, F254&lt;='club records'!$O$4), AND(E254='club records'!$N$5, F254&lt;='club records'!$O$5))), "CR", " ")</f>
        <v xml:space="preserve"> </v>
      </c>
      <c r="AT254" s="21" t="str">
        <f>IF(AND(B254="4x200", OR(AND(E254='club records'!$N$6, F254&lt;='club records'!$O$6), AND(E254='club records'!$N$7, F254&lt;='club records'!$O$7), AND(E254='club records'!$N$8, F254&lt;='club records'!$O$8), AND(E254='club records'!$N$9, F254&lt;='club records'!$O$9), AND(E254='club records'!$N$10, F254&lt;='club records'!$O$10))), "CR", " ")</f>
        <v xml:space="preserve"> </v>
      </c>
      <c r="AU254" s="21" t="str">
        <f>IF(AND(B254="4x300", OR(AND(E254='club records'!$N$11, F254&lt;='club records'!$O$11), AND(E254='club records'!$N$12, F254&lt;='club records'!$O$12))), "CR", " ")</f>
        <v xml:space="preserve"> </v>
      </c>
      <c r="AV254" s="21" t="str">
        <f>IF(AND(B254="4x400", OR(AND(E254='club records'!$N$13, F254&lt;='club records'!$O$13), AND(E254='club records'!$N$14, F254&lt;='club records'!$O$14), AND(E254='club records'!$N$15, F254&lt;='club records'!$O$15))), "CR", " ")</f>
        <v xml:space="preserve"> </v>
      </c>
      <c r="AW254" s="21" t="str">
        <f>IF(AND(B254="3x800", OR(AND(E254='club records'!$N$16, F254&lt;='club records'!$O$16), AND(E254='club records'!$N$17, F254&lt;='club records'!$O$17), AND(E254='club records'!$N$18, F254&lt;='club records'!$O$18), AND(E254='club records'!$N$19, F254&lt;='club records'!$O$19))), "CR", " ")</f>
        <v xml:space="preserve"> </v>
      </c>
      <c r="AX254" s="21" t="str">
        <f>IF(AND(B254="pentathlon", OR(AND(E254='club records'!$N$21, F254&gt;='club records'!$O$21), AND(E254='club records'!$N$22, F254&gt;='club records'!$O$22), AND(E254='club records'!$N$23, F254&gt;='club records'!$O$23), AND(E254='club records'!$N$24, F254&gt;='club records'!$O$24), AND(E254='club records'!$N$25, F254&gt;='club records'!$O$25))), "CR", " ")</f>
        <v xml:space="preserve"> </v>
      </c>
      <c r="AY254" s="21" t="str">
        <f>IF(AND(B254="heptathlon", OR(AND(E254='club records'!$N$26, F254&gt;='club records'!$O$26), AND(E254='club records'!$N$27, F254&gt;='club records'!$O$27), AND(E254='club records'!$N$28, F254&gt;='club records'!$O$28), )), "CR", " ")</f>
        <v xml:space="preserve"> </v>
      </c>
    </row>
    <row r="255" spans="1:51" ht="15">
      <c r="A255" s="13" t="s">
        <v>45</v>
      </c>
      <c r="B255" s="2">
        <v>200</v>
      </c>
      <c r="C255" s="2" t="s">
        <v>273</v>
      </c>
      <c r="D255" s="2" t="s">
        <v>316</v>
      </c>
      <c r="E255" s="13" t="s">
        <v>45</v>
      </c>
      <c r="F255" s="14">
        <v>27.18</v>
      </c>
      <c r="G255" s="19">
        <v>43611</v>
      </c>
      <c r="H255" s="2" t="s">
        <v>295</v>
      </c>
      <c r="I255" s="2" t="s">
        <v>334</v>
      </c>
      <c r="J255" s="20" t="str">
        <f t="shared" si="13"/>
        <v/>
      </c>
      <c r="K255" s="21" t="str">
        <f>IF(AND(B255=100, OR(AND(E255='club records'!$B$6, F255&lt;='club records'!$C$6), AND(E255='club records'!$B$7, F255&lt;='club records'!$C$7), AND(E255='club records'!$B$8, F255&lt;='club records'!$C$8), AND(E255='club records'!$B$9, F255&lt;='club records'!$C$9), AND(E255='club records'!$B$10, F255&lt;='club records'!$C$10))),"CR"," ")</f>
        <v xml:space="preserve"> </v>
      </c>
      <c r="L255" s="21" t="str">
        <f>IF(AND(B255=200, OR(AND(E255='club records'!$B$11, F255&lt;='club records'!$C$11), AND(E255='club records'!$B$12, F255&lt;='club records'!$C$12), AND(E255='club records'!$B$13, F255&lt;='club records'!$C$13), AND(E255='club records'!$B$14, F255&lt;='club records'!$C$14), AND(E255='club records'!$B$15, F255&lt;='club records'!$C$15))),"CR"," ")</f>
        <v xml:space="preserve"> </v>
      </c>
      <c r="M255" s="21" t="str">
        <f>IF(AND(B255=300, OR(AND(E255='club records'!$B$16, F255&lt;='club records'!$C$16), AND(E255='club records'!$B$17, F255&lt;='club records'!$C$17))),"CR"," ")</f>
        <v xml:space="preserve"> </v>
      </c>
      <c r="N255" s="21" t="str">
        <f>IF(AND(B255=400, OR(AND(E255='club records'!$B$19, F255&lt;='club records'!$C$19), AND(E255='club records'!$B$20, F255&lt;='club records'!$C$20), AND(E255='club records'!$B$21, F255&lt;='club records'!$C$21))),"CR"," ")</f>
        <v xml:space="preserve"> </v>
      </c>
      <c r="O255" s="21" t="str">
        <f>IF(AND(B255=800, OR(AND(E255='club records'!$B$22, F255&lt;='club records'!$C$22), AND(E255='club records'!$B$23, F255&lt;='club records'!$C$23), AND(E255='club records'!$B$24, F255&lt;='club records'!$C$24), AND(E255='club records'!$B$25, F255&lt;='club records'!$C$25), AND(E255='club records'!$B$26, F255&lt;='club records'!$C$26))),"CR"," ")</f>
        <v xml:space="preserve"> </v>
      </c>
      <c r="P255" s="21" t="str">
        <f>IF(AND(B255=1200, AND(E255='club records'!$B$28, F255&lt;='club records'!$C$28)),"CR"," ")</f>
        <v xml:space="preserve"> </v>
      </c>
      <c r="Q255" s="21" t="str">
        <f>IF(AND(B255=1500, OR(AND(E255='club records'!$B$29, F255&lt;='club records'!$C$29), AND(E255='club records'!$B$30, F255&lt;='club records'!$C$30), AND(E255='club records'!$B$31, F255&lt;='club records'!$C$31), AND(E255='club records'!$B$32, F255&lt;='club records'!$C$32), AND(E255='club records'!$B$33, F255&lt;='club records'!$C$33))),"CR"," ")</f>
        <v xml:space="preserve"> </v>
      </c>
      <c r="R255" s="21" t="str">
        <f>IF(AND(B255="1M", AND(E255='club records'!$B$37,F255&lt;='club records'!$C$37)),"CR"," ")</f>
        <v xml:space="preserve"> </v>
      </c>
      <c r="S255" s="21" t="str">
        <f>IF(AND(B255=3000, OR(AND(E255='club records'!$B$39, F255&lt;='club records'!$C$39), AND(E255='club records'!$B$40, F255&lt;='club records'!$C$40), AND(E255='club records'!$B$41, F255&lt;='club records'!$C$41))),"CR"," ")</f>
        <v xml:space="preserve"> </v>
      </c>
      <c r="T255" s="21" t="str">
        <f>IF(AND(B255=5000, OR(AND(E255='club records'!$B$42, F255&lt;='club records'!$C$42), AND(E255='club records'!$B$43, F255&lt;='club records'!$C$43))),"CR"," ")</f>
        <v xml:space="preserve"> </v>
      </c>
      <c r="U255" s="21" t="str">
        <f>IF(AND(B255=10000, OR(AND(E255='club records'!$B$44, F255&lt;='club records'!$C$44), AND(E255='club records'!$B$45, F255&lt;='club records'!$C$45))),"CR"," ")</f>
        <v xml:space="preserve"> </v>
      </c>
      <c r="V255" s="22" t="str">
        <f>IF(AND(B255="high jump", OR(AND(E255='club records'!$F$1, F255&gt;='club records'!$G$1), AND(E255='club records'!$F$2, F255&gt;='club records'!$G$2), AND(E255='club records'!$F$3, F255&gt;='club records'!$G$3),AND(E255='club records'!$F$4, F255&gt;='club records'!$G$4), AND(E255='club records'!$F$5, F255&gt;='club records'!$G$5))), "CR", " ")</f>
        <v xml:space="preserve"> </v>
      </c>
      <c r="W255" s="22" t="str">
        <f>IF(AND(B255="long jump", OR(AND(E255='club records'!$F$6, F255&gt;='club records'!$G$6), AND(E255='club records'!$F$7, F255&gt;='club records'!$G$7), AND(E255='club records'!$F$8, F255&gt;='club records'!$G$8), AND(E255='club records'!$F$9, F255&gt;='club records'!$G$9), AND(E255='club records'!$F$10, F255&gt;='club records'!$G$10))), "CR", " ")</f>
        <v xml:space="preserve"> </v>
      </c>
      <c r="X255" s="22" t="str">
        <f>IF(AND(B255="triple jump", OR(AND(E255='club records'!$F$11, F255&gt;='club records'!$G$11), AND(E255='club records'!$F$12, F255&gt;='club records'!$G$12), AND(E255='club records'!$F$13, F255&gt;='club records'!$G$13), AND(E255='club records'!$F$14, F255&gt;='club records'!$G$14), AND(E255='club records'!$F$15, F255&gt;='club records'!$G$15))), "CR", " ")</f>
        <v xml:space="preserve"> </v>
      </c>
      <c r="Y255" s="22" t="str">
        <f>IF(AND(B255="pole vault", OR(AND(E255='club records'!$F$16, F255&gt;='club records'!$G$16), AND(E255='club records'!$F$17, F255&gt;='club records'!$G$17), AND(E255='club records'!$F$18, F255&gt;='club records'!$G$18), AND(E255='club records'!$F$19, F255&gt;='club records'!$G$19), AND(E255='club records'!$F$20, F255&gt;='club records'!$G$20))), "CR", " ")</f>
        <v xml:space="preserve"> </v>
      </c>
      <c r="Z255" s="22" t="str">
        <f>IF(AND(B255="discus 0.75", AND(E255='club records'!$F$21, F255&gt;='club records'!$G$21)), "CR", " ")</f>
        <v xml:space="preserve"> </v>
      </c>
      <c r="AA255" s="22" t="str">
        <f>IF(AND(B255="discus 1", OR(AND(E255='club records'!$F$22, F255&gt;='club records'!$G$22), AND(E255='club records'!$F$23, F255&gt;='club records'!$G$23), AND(E255='club records'!$F$24, F255&gt;='club records'!$G$24), AND(E255='club records'!$F$25, F255&gt;='club records'!$G$25))), "CR", " ")</f>
        <v xml:space="preserve"> </v>
      </c>
      <c r="AB255" s="22" t="str">
        <f>IF(AND(B255="hammer 3", OR(AND(E255='club records'!$F$26, F255&gt;='club records'!$G$26), AND(E255='club records'!$F$27, F255&gt;='club records'!$G$27), AND(E255='club records'!$F$28, F255&gt;='club records'!$G$28))), "CR", " ")</f>
        <v xml:space="preserve"> </v>
      </c>
      <c r="AC255" s="22" t="str">
        <f>IF(AND(B255="hammer 4", OR(AND(E255='club records'!$F$29, F255&gt;='club records'!$G$29), AND(E255='club records'!$F$30, F255&gt;='club records'!$G$30))), "CR", " ")</f>
        <v xml:space="preserve"> </v>
      </c>
      <c r="AD255" s="22" t="str">
        <f>IF(AND(B255="javelin 400", AND(E255='club records'!$F$31, F255&gt;='club records'!$G$31)), "CR", " ")</f>
        <v xml:space="preserve"> </v>
      </c>
      <c r="AE255" s="22" t="str">
        <f>IF(AND(B255="javelin 500", OR(AND(E255='club records'!$F$32, F255&gt;='club records'!$G$32), AND(E255='club records'!$F$33, F255&gt;='club records'!$G$33))), "CR", " ")</f>
        <v xml:space="preserve"> </v>
      </c>
      <c r="AF255" s="22" t="str">
        <f>IF(AND(B255="javelin 600", OR(AND(E255='club records'!$F$34, F255&gt;='club records'!$G$34), AND(E255='club records'!$F$35, F255&gt;='club records'!$G$35))), "CR", " ")</f>
        <v xml:space="preserve"> </v>
      </c>
      <c r="AG255" s="22" t="str">
        <f>IF(AND(B255="shot 2.72", AND(E255='club records'!$F$36, F255&gt;='club records'!$G$36)), "CR", " ")</f>
        <v xml:space="preserve"> </v>
      </c>
      <c r="AH255" s="22" t="str">
        <f>IF(AND(B255="shot 3", OR(AND(E255='club records'!$F$37, F255&gt;='club records'!$G$37), AND(E255='club records'!$F$38, F255&gt;='club records'!$G$38))), "CR", " ")</f>
        <v xml:space="preserve"> </v>
      </c>
      <c r="AI255" s="22" t="str">
        <f>IF(AND(B255="shot 4", OR(AND(E255='club records'!$F$39, F255&gt;='club records'!$G$39), AND(E255='club records'!$F$40, F255&gt;='club records'!$G$40))), "CR", " ")</f>
        <v xml:space="preserve"> </v>
      </c>
      <c r="AJ255" s="22" t="str">
        <f>IF(AND(B255="70H", AND(E255='club records'!$J$6, F255&lt;='club records'!$K$6)), "CR", " ")</f>
        <v xml:space="preserve"> </v>
      </c>
      <c r="AK255" s="22" t="str">
        <f>IF(AND(B255="75H", AND(E255='club records'!$J$7, F255&lt;='club records'!$K$7)), "CR", " ")</f>
        <v xml:space="preserve"> </v>
      </c>
      <c r="AL255" s="22" t="str">
        <f>IF(AND(B255="80H", AND(E255='club records'!$J$8, F255&lt;='club records'!$K$8)), "CR", " ")</f>
        <v xml:space="preserve"> </v>
      </c>
      <c r="AM255" s="22" t="str">
        <f>IF(AND(B255="100H", OR(AND(E255='club records'!$J$9, F255&lt;='club records'!$K$9), AND(E255='club records'!$J$10, F255&lt;='club records'!$K$10))), "CR", " ")</f>
        <v xml:space="preserve"> </v>
      </c>
      <c r="AN255" s="22" t="str">
        <f>IF(AND(B255="300H", AND(E255='club records'!$J$11, F255&lt;='club records'!$K$11)), "CR", " ")</f>
        <v xml:space="preserve"> </v>
      </c>
      <c r="AO255" s="22" t="str">
        <f>IF(AND(B255="400H", OR(AND(E255='club records'!$J$12, F255&lt;='club records'!$K$12), AND(E255='club records'!$J$13, F255&lt;='club records'!$K$13), AND(E255='club records'!$J$14, F255&lt;='club records'!$K$14))), "CR", " ")</f>
        <v xml:space="preserve"> </v>
      </c>
      <c r="AP255" s="22" t="str">
        <f>IF(AND(B255="1500SC", OR(AND(E255='club records'!$J$15, F255&lt;='club records'!$K$15), AND(E255='club records'!$J$16, F255&lt;='club records'!$K$16))), "CR", " ")</f>
        <v xml:space="preserve"> </v>
      </c>
      <c r="AQ255" s="22" t="str">
        <f>IF(AND(B255="2000SC", OR(AND(E255='club records'!$J$18, F255&lt;='club records'!$K$18), AND(E255='club records'!$J$19, F255&lt;='club records'!$K$19))), "CR", " ")</f>
        <v xml:space="preserve"> </v>
      </c>
      <c r="AR255" s="22" t="str">
        <f>IF(AND(B255="3000SC", AND(E255='club records'!$J$21, F255&lt;='club records'!$K$21)), "CR", " ")</f>
        <v xml:space="preserve"> </v>
      </c>
      <c r="AS255" s="21" t="str">
        <f>IF(AND(B255="4x100", OR(AND(E255='club records'!$N$1, F255&lt;='club records'!$O$1), AND(E255='club records'!$N$2, F255&lt;='club records'!$O$2), AND(E255='club records'!$N$3, F255&lt;='club records'!$O$3), AND(E255='club records'!$N$4, F255&lt;='club records'!$O$4), AND(E255='club records'!$N$5, F255&lt;='club records'!$O$5))), "CR", " ")</f>
        <v xml:space="preserve"> </v>
      </c>
      <c r="AT255" s="21" t="str">
        <f>IF(AND(B255="4x200", OR(AND(E255='club records'!$N$6, F255&lt;='club records'!$O$6), AND(E255='club records'!$N$7, F255&lt;='club records'!$O$7), AND(E255='club records'!$N$8, F255&lt;='club records'!$O$8), AND(E255='club records'!$N$9, F255&lt;='club records'!$O$9), AND(E255='club records'!$N$10, F255&lt;='club records'!$O$10))), "CR", " ")</f>
        <v xml:space="preserve"> </v>
      </c>
      <c r="AU255" s="21" t="str">
        <f>IF(AND(B255="4x300", OR(AND(E255='club records'!$N$11, F255&lt;='club records'!$O$11), AND(E255='club records'!$N$12, F255&lt;='club records'!$O$12))), "CR", " ")</f>
        <v xml:space="preserve"> </v>
      </c>
      <c r="AV255" s="21" t="str">
        <f>IF(AND(B255="4x400", OR(AND(E255='club records'!$N$13, F255&lt;='club records'!$O$13), AND(E255='club records'!$N$14, F255&lt;='club records'!$O$14), AND(E255='club records'!$N$15, F255&lt;='club records'!$O$15))), "CR", " ")</f>
        <v xml:space="preserve"> </v>
      </c>
      <c r="AW255" s="21" t="str">
        <f>IF(AND(B255="3x800", OR(AND(E255='club records'!$N$16, F255&lt;='club records'!$O$16), AND(E255='club records'!$N$17, F255&lt;='club records'!$O$17), AND(E255='club records'!$N$18, F255&lt;='club records'!$O$18), AND(E255='club records'!$N$19, F255&lt;='club records'!$O$19))), "CR", " ")</f>
        <v xml:space="preserve"> </v>
      </c>
      <c r="AX255" s="21" t="str">
        <f>IF(AND(B255="pentathlon", OR(AND(E255='club records'!$N$21, F255&gt;='club records'!$O$21), AND(E255='club records'!$N$22, F255&gt;='club records'!$O$22), AND(E255='club records'!$N$23, F255&gt;='club records'!$O$23), AND(E255='club records'!$N$24, F255&gt;='club records'!$O$24), AND(E255='club records'!$N$25, F255&gt;='club records'!$O$25))), "CR", " ")</f>
        <v xml:space="preserve"> </v>
      </c>
      <c r="AY255" s="21" t="str">
        <f>IF(AND(B255="heptathlon", OR(AND(E255='club records'!$N$26, F255&gt;='club records'!$O$26), AND(E255='club records'!$N$27, F255&gt;='club records'!$O$27), AND(E255='club records'!$N$28, F255&gt;='club records'!$O$28), )), "CR", " ")</f>
        <v xml:space="preserve"> </v>
      </c>
    </row>
    <row r="256" spans="1:51" ht="15">
      <c r="A256" s="13" t="s">
        <v>45</v>
      </c>
      <c r="B256" s="2">
        <v>200</v>
      </c>
      <c r="C256" s="2" t="s">
        <v>49</v>
      </c>
      <c r="D256" s="2" t="s">
        <v>50</v>
      </c>
      <c r="E256" s="13" t="s">
        <v>45</v>
      </c>
      <c r="F256" s="14">
        <v>27.46</v>
      </c>
      <c r="G256" s="23">
        <v>43632</v>
      </c>
      <c r="H256" s="2" t="s">
        <v>357</v>
      </c>
      <c r="I256" s="2" t="s">
        <v>389</v>
      </c>
      <c r="J256" s="20" t="str">
        <f t="shared" si="13"/>
        <v/>
      </c>
      <c r="K256" s="21" t="str">
        <f>IF(AND(B256=100, OR(AND(E256='club records'!$B$6, F256&lt;='club records'!$C$6), AND(E256='club records'!$B$7, F256&lt;='club records'!$C$7), AND(E256='club records'!$B$8, F256&lt;='club records'!$C$8), AND(E256='club records'!$B$9, F256&lt;='club records'!$C$9), AND(E256='club records'!$B$10, F256&lt;='club records'!$C$10))),"CR"," ")</f>
        <v xml:space="preserve"> </v>
      </c>
      <c r="L256" s="21" t="str">
        <f>IF(AND(B256=200, OR(AND(E256='club records'!$B$11, F256&lt;='club records'!$C$11), AND(E256='club records'!$B$12, F256&lt;='club records'!$C$12), AND(E256='club records'!$B$13, F256&lt;='club records'!$C$13), AND(E256='club records'!$B$14, F256&lt;='club records'!$C$14), AND(E256='club records'!$B$15, F256&lt;='club records'!$C$15))),"CR"," ")</f>
        <v xml:space="preserve"> </v>
      </c>
      <c r="M256" s="21" t="str">
        <f>IF(AND(B256=300, OR(AND(E256='club records'!$B$16, F256&lt;='club records'!$C$16), AND(E256='club records'!$B$17, F256&lt;='club records'!$C$17))),"CR"," ")</f>
        <v xml:space="preserve"> </v>
      </c>
      <c r="N256" s="21" t="str">
        <f>IF(AND(B256=400, OR(AND(E256='club records'!$B$19, F256&lt;='club records'!$C$19), AND(E256='club records'!$B$20, F256&lt;='club records'!$C$20), AND(E256='club records'!$B$21, F256&lt;='club records'!$C$21))),"CR"," ")</f>
        <v xml:space="preserve"> </v>
      </c>
      <c r="O256" s="21" t="str">
        <f>IF(AND(B256=800, OR(AND(E256='club records'!$B$22, F256&lt;='club records'!$C$22), AND(E256='club records'!$B$23, F256&lt;='club records'!$C$23), AND(E256='club records'!$B$24, F256&lt;='club records'!$C$24), AND(E256='club records'!$B$25, F256&lt;='club records'!$C$25), AND(E256='club records'!$B$26, F256&lt;='club records'!$C$26))),"CR"," ")</f>
        <v xml:space="preserve"> </v>
      </c>
      <c r="P256" s="21" t="str">
        <f>IF(AND(B256=1200, AND(E256='club records'!$B$28, F256&lt;='club records'!$C$28)),"CR"," ")</f>
        <v xml:space="preserve"> </v>
      </c>
      <c r="Q256" s="21" t="str">
        <f>IF(AND(B256=1500, OR(AND(E256='club records'!$B$29, F256&lt;='club records'!$C$29), AND(E256='club records'!$B$30, F256&lt;='club records'!$C$30), AND(E256='club records'!$B$31, F256&lt;='club records'!$C$31), AND(E256='club records'!$B$32, F256&lt;='club records'!$C$32), AND(E256='club records'!$B$33, F256&lt;='club records'!$C$33))),"CR"," ")</f>
        <v xml:space="preserve"> </v>
      </c>
      <c r="R256" s="21" t="str">
        <f>IF(AND(B256="1M", AND(E256='club records'!$B$37,F256&lt;='club records'!$C$37)),"CR"," ")</f>
        <v xml:space="preserve"> </v>
      </c>
      <c r="S256" s="21" t="str">
        <f>IF(AND(B256=3000, OR(AND(E256='club records'!$B$39, F256&lt;='club records'!$C$39), AND(E256='club records'!$B$40, F256&lt;='club records'!$C$40), AND(E256='club records'!$B$41, F256&lt;='club records'!$C$41))),"CR"," ")</f>
        <v xml:space="preserve"> </v>
      </c>
      <c r="T256" s="21" t="str">
        <f>IF(AND(B256=5000, OR(AND(E256='club records'!$B$42, F256&lt;='club records'!$C$42), AND(E256='club records'!$B$43, F256&lt;='club records'!$C$43))),"CR"," ")</f>
        <v xml:space="preserve"> </v>
      </c>
      <c r="U256" s="21" t="str">
        <f>IF(AND(B256=10000, OR(AND(E256='club records'!$B$44, F256&lt;='club records'!$C$44), AND(E256='club records'!$B$45, F256&lt;='club records'!$C$45))),"CR"," ")</f>
        <v xml:space="preserve"> </v>
      </c>
      <c r="V256" s="22" t="str">
        <f>IF(AND(B256="high jump", OR(AND(E256='club records'!$F$1, F256&gt;='club records'!$G$1), AND(E256='club records'!$F$2, F256&gt;='club records'!$G$2), AND(E256='club records'!$F$3, F256&gt;='club records'!$G$3),AND(E256='club records'!$F$4, F256&gt;='club records'!$G$4), AND(E256='club records'!$F$5, F256&gt;='club records'!$G$5))), "CR", " ")</f>
        <v xml:space="preserve"> </v>
      </c>
      <c r="W256" s="22" t="str">
        <f>IF(AND(B256="long jump", OR(AND(E256='club records'!$F$6, F256&gt;='club records'!$G$6), AND(E256='club records'!$F$7, F256&gt;='club records'!$G$7), AND(E256='club records'!$F$8, F256&gt;='club records'!$G$8), AND(E256='club records'!$F$9, F256&gt;='club records'!$G$9), AND(E256='club records'!$F$10, F256&gt;='club records'!$G$10))), "CR", " ")</f>
        <v xml:space="preserve"> </v>
      </c>
      <c r="X256" s="22" t="str">
        <f>IF(AND(B256="triple jump", OR(AND(E256='club records'!$F$11, F256&gt;='club records'!$G$11), AND(E256='club records'!$F$12, F256&gt;='club records'!$G$12), AND(E256='club records'!$F$13, F256&gt;='club records'!$G$13), AND(E256='club records'!$F$14, F256&gt;='club records'!$G$14), AND(E256='club records'!$F$15, F256&gt;='club records'!$G$15))), "CR", " ")</f>
        <v xml:space="preserve"> </v>
      </c>
      <c r="Y256" s="22" t="str">
        <f>IF(AND(B256="pole vault", OR(AND(E256='club records'!$F$16, F256&gt;='club records'!$G$16), AND(E256='club records'!$F$17, F256&gt;='club records'!$G$17), AND(E256='club records'!$F$18, F256&gt;='club records'!$G$18), AND(E256='club records'!$F$19, F256&gt;='club records'!$G$19), AND(E256='club records'!$F$20, F256&gt;='club records'!$G$20))), "CR", " ")</f>
        <v xml:space="preserve"> </v>
      </c>
      <c r="Z256" s="22" t="str">
        <f>IF(AND(B256="discus 0.75", AND(E256='club records'!$F$21, F256&gt;='club records'!$G$21)), "CR", " ")</f>
        <v xml:space="preserve"> </v>
      </c>
      <c r="AA256" s="22" t="str">
        <f>IF(AND(B256="discus 1", OR(AND(E256='club records'!$F$22, F256&gt;='club records'!$G$22), AND(E256='club records'!$F$23, F256&gt;='club records'!$G$23), AND(E256='club records'!$F$24, F256&gt;='club records'!$G$24), AND(E256='club records'!$F$25, F256&gt;='club records'!$G$25))), "CR", " ")</f>
        <v xml:space="preserve"> </v>
      </c>
      <c r="AB256" s="22" t="str">
        <f>IF(AND(B256="hammer 3", OR(AND(E256='club records'!$F$26, F256&gt;='club records'!$G$26), AND(E256='club records'!$F$27, F256&gt;='club records'!$G$27), AND(E256='club records'!$F$28, F256&gt;='club records'!$G$28))), "CR", " ")</f>
        <v xml:space="preserve"> </v>
      </c>
      <c r="AC256" s="22" t="str">
        <f>IF(AND(B256="hammer 4", OR(AND(E256='club records'!$F$29, F256&gt;='club records'!$G$29), AND(E256='club records'!$F$30, F256&gt;='club records'!$G$30))), "CR", " ")</f>
        <v xml:space="preserve"> </v>
      </c>
      <c r="AD256" s="22" t="str">
        <f>IF(AND(B256="javelin 400", AND(E256='club records'!$F$31, F256&gt;='club records'!$G$31)), "CR", " ")</f>
        <v xml:space="preserve"> </v>
      </c>
      <c r="AE256" s="22" t="str">
        <f>IF(AND(B256="javelin 500", OR(AND(E256='club records'!$F$32, F256&gt;='club records'!$G$32), AND(E256='club records'!$F$33, F256&gt;='club records'!$G$33))), "CR", " ")</f>
        <v xml:space="preserve"> </v>
      </c>
      <c r="AF256" s="22" t="str">
        <f>IF(AND(B256="javelin 600", OR(AND(E256='club records'!$F$34, F256&gt;='club records'!$G$34), AND(E256='club records'!$F$35, F256&gt;='club records'!$G$35))), "CR", " ")</f>
        <v xml:space="preserve"> </v>
      </c>
      <c r="AG256" s="22" t="str">
        <f>IF(AND(B256="shot 2.72", AND(E256='club records'!$F$36, F256&gt;='club records'!$G$36)), "CR", " ")</f>
        <v xml:space="preserve"> </v>
      </c>
      <c r="AH256" s="22" t="str">
        <f>IF(AND(B256="shot 3", OR(AND(E256='club records'!$F$37, F256&gt;='club records'!$G$37), AND(E256='club records'!$F$38, F256&gt;='club records'!$G$38))), "CR", " ")</f>
        <v xml:space="preserve"> </v>
      </c>
      <c r="AI256" s="22" t="str">
        <f>IF(AND(B256="shot 4", OR(AND(E256='club records'!$F$39, F256&gt;='club records'!$G$39), AND(E256='club records'!$F$40, F256&gt;='club records'!$G$40))), "CR", " ")</f>
        <v xml:space="preserve"> </v>
      </c>
      <c r="AJ256" s="22" t="str">
        <f>IF(AND(B256="70H", AND(E256='club records'!$J$6, F256&lt;='club records'!$K$6)), "CR", " ")</f>
        <v xml:space="preserve"> </v>
      </c>
      <c r="AK256" s="22" t="str">
        <f>IF(AND(B256="75H", AND(E256='club records'!$J$7, F256&lt;='club records'!$K$7)), "CR", " ")</f>
        <v xml:space="preserve"> </v>
      </c>
      <c r="AL256" s="22" t="str">
        <f>IF(AND(B256="80H", AND(E256='club records'!$J$8, F256&lt;='club records'!$K$8)), "CR", " ")</f>
        <v xml:space="preserve"> </v>
      </c>
      <c r="AM256" s="22" t="str">
        <f>IF(AND(B256="100H", OR(AND(E256='club records'!$J$9, F256&lt;='club records'!$K$9), AND(E256='club records'!$J$10, F256&lt;='club records'!$K$10))), "CR", " ")</f>
        <v xml:space="preserve"> </v>
      </c>
      <c r="AN256" s="22" t="str">
        <f>IF(AND(B256="300H", AND(E256='club records'!$J$11, F256&lt;='club records'!$K$11)), "CR", " ")</f>
        <v xml:space="preserve"> </v>
      </c>
      <c r="AO256" s="22" t="str">
        <f>IF(AND(B256="400H", OR(AND(E256='club records'!$J$12, F256&lt;='club records'!$K$12), AND(E256='club records'!$J$13, F256&lt;='club records'!$K$13), AND(E256='club records'!$J$14, F256&lt;='club records'!$K$14))), "CR", " ")</f>
        <v xml:space="preserve"> </v>
      </c>
      <c r="AP256" s="22" t="str">
        <f>IF(AND(B256="1500SC", OR(AND(E256='club records'!$J$15, F256&lt;='club records'!$K$15), AND(E256='club records'!$J$16, F256&lt;='club records'!$K$16))), "CR", " ")</f>
        <v xml:space="preserve"> </v>
      </c>
      <c r="AQ256" s="22" t="str">
        <f>IF(AND(B256="2000SC", OR(AND(E256='club records'!$J$18, F256&lt;='club records'!$K$18), AND(E256='club records'!$J$19, F256&lt;='club records'!$K$19))), "CR", " ")</f>
        <v xml:space="preserve"> </v>
      </c>
      <c r="AR256" s="22" t="str">
        <f>IF(AND(B256="3000SC", AND(E256='club records'!$J$21, F256&lt;='club records'!$K$21)), "CR", " ")</f>
        <v xml:space="preserve"> </v>
      </c>
      <c r="AS256" s="21" t="str">
        <f>IF(AND(B256="4x100", OR(AND(E256='club records'!$N$1, F256&lt;='club records'!$O$1), AND(E256='club records'!$N$2, F256&lt;='club records'!$O$2), AND(E256='club records'!$N$3, F256&lt;='club records'!$O$3), AND(E256='club records'!$N$4, F256&lt;='club records'!$O$4), AND(E256='club records'!$N$5, F256&lt;='club records'!$O$5))), "CR", " ")</f>
        <v xml:space="preserve"> </v>
      </c>
      <c r="AT256" s="21" t="str">
        <f>IF(AND(B256="4x200", OR(AND(E256='club records'!$N$6, F256&lt;='club records'!$O$6), AND(E256='club records'!$N$7, F256&lt;='club records'!$O$7), AND(E256='club records'!$N$8, F256&lt;='club records'!$O$8), AND(E256='club records'!$N$9, F256&lt;='club records'!$O$9), AND(E256='club records'!$N$10, F256&lt;='club records'!$O$10))), "CR", " ")</f>
        <v xml:space="preserve"> </v>
      </c>
      <c r="AU256" s="21" t="str">
        <f>IF(AND(B256="4x300", OR(AND(E256='club records'!$N$11, F256&lt;='club records'!$O$11), AND(E256='club records'!$N$12, F256&lt;='club records'!$O$12))), "CR", " ")</f>
        <v xml:space="preserve"> </v>
      </c>
      <c r="AV256" s="21" t="str">
        <f>IF(AND(B256="4x400", OR(AND(E256='club records'!$N$13, F256&lt;='club records'!$O$13), AND(E256='club records'!$N$14, F256&lt;='club records'!$O$14), AND(E256='club records'!$N$15, F256&lt;='club records'!$O$15))), "CR", " ")</f>
        <v xml:space="preserve"> </v>
      </c>
      <c r="AW256" s="21" t="str">
        <f>IF(AND(B256="3x800", OR(AND(E256='club records'!$N$16, F256&lt;='club records'!$O$16), AND(E256='club records'!$N$17, F256&lt;='club records'!$O$17), AND(E256='club records'!$N$18, F256&lt;='club records'!$O$18), AND(E256='club records'!$N$19, F256&lt;='club records'!$O$19))), "CR", " ")</f>
        <v xml:space="preserve"> </v>
      </c>
      <c r="AX256" s="21" t="str">
        <f>IF(AND(B256="pentathlon", OR(AND(E256='club records'!$N$21, F256&gt;='club records'!$O$21), AND(E256='club records'!$N$22, F256&gt;='club records'!$O$22), AND(E256='club records'!$N$23, F256&gt;='club records'!$O$23), AND(E256='club records'!$N$24, F256&gt;='club records'!$O$24), AND(E256='club records'!$N$25, F256&gt;='club records'!$O$25))), "CR", " ")</f>
        <v xml:space="preserve"> </v>
      </c>
      <c r="AY256" s="21" t="str">
        <f>IF(AND(B256="heptathlon", OR(AND(E256='club records'!$N$26, F256&gt;='club records'!$O$26), AND(E256='club records'!$N$27, F256&gt;='club records'!$O$27), AND(E256='club records'!$N$28, F256&gt;='club records'!$O$28), )), "CR", " ")</f>
        <v xml:space="preserve"> </v>
      </c>
    </row>
    <row r="257" spans="1:51" ht="15">
      <c r="A257" s="13" t="s">
        <v>45</v>
      </c>
      <c r="B257" s="2">
        <v>200</v>
      </c>
      <c r="C257" s="2" t="s">
        <v>546</v>
      </c>
      <c r="D257" s="2" t="s">
        <v>277</v>
      </c>
      <c r="E257" s="13" t="s">
        <v>45</v>
      </c>
      <c r="F257" s="14">
        <v>27.62</v>
      </c>
      <c r="G257" s="19">
        <v>43604</v>
      </c>
      <c r="H257" s="2" t="s">
        <v>297</v>
      </c>
      <c r="I257" s="2" t="s">
        <v>468</v>
      </c>
      <c r="J257" s="20" t="str">
        <f t="shared" si="13"/>
        <v/>
      </c>
      <c r="K257" s="21" t="str">
        <f>IF(AND(B257=100, OR(AND(E257='club records'!$B$6, F257&lt;='club records'!$C$6), AND(E257='club records'!$B$7, F257&lt;='club records'!$C$7), AND(E257='club records'!$B$8, F257&lt;='club records'!$C$8), AND(E257='club records'!$B$9, F257&lt;='club records'!$C$9), AND(E257='club records'!$B$10, F257&lt;='club records'!$C$10))),"CR"," ")</f>
        <v xml:space="preserve"> </v>
      </c>
      <c r="L257" s="21" t="str">
        <f>IF(AND(B257=200, OR(AND(E257='club records'!$B$11, F257&lt;='club records'!$C$11), AND(E257='club records'!$B$12, F257&lt;='club records'!$C$12), AND(E257='club records'!$B$13, F257&lt;='club records'!$C$13), AND(E257='club records'!$B$14, F257&lt;='club records'!$C$14), AND(E257='club records'!$B$15, F257&lt;='club records'!$C$15))),"CR"," ")</f>
        <v xml:space="preserve"> </v>
      </c>
      <c r="M257" s="21" t="str">
        <f>IF(AND(B257=300, OR(AND(E257='club records'!$B$16, F257&lt;='club records'!$C$16), AND(E257='club records'!$B$17, F257&lt;='club records'!$C$17))),"CR"," ")</f>
        <v xml:space="preserve"> </v>
      </c>
      <c r="N257" s="21" t="str">
        <f>IF(AND(B257=400, OR(AND(E257='club records'!$B$19, F257&lt;='club records'!$C$19), AND(E257='club records'!$B$20, F257&lt;='club records'!$C$20), AND(E257='club records'!$B$21, F257&lt;='club records'!$C$21))),"CR"," ")</f>
        <v xml:space="preserve"> </v>
      </c>
      <c r="O257" s="21" t="str">
        <f>IF(AND(B257=800, OR(AND(E257='club records'!$B$22, F257&lt;='club records'!$C$22), AND(E257='club records'!$B$23, F257&lt;='club records'!$C$23), AND(E257='club records'!$B$24, F257&lt;='club records'!$C$24), AND(E257='club records'!$B$25, F257&lt;='club records'!$C$25), AND(E257='club records'!$B$26, F257&lt;='club records'!$C$26))),"CR"," ")</f>
        <v xml:space="preserve"> </v>
      </c>
      <c r="P257" s="21" t="str">
        <f>IF(AND(B257=1200, AND(E257='club records'!$B$28, F257&lt;='club records'!$C$28)),"CR"," ")</f>
        <v xml:space="preserve"> </v>
      </c>
      <c r="Q257" s="21" t="str">
        <f>IF(AND(B257=1500, OR(AND(E257='club records'!$B$29, F257&lt;='club records'!$C$29), AND(E257='club records'!$B$30, F257&lt;='club records'!$C$30), AND(E257='club records'!$B$31, F257&lt;='club records'!$C$31), AND(E257='club records'!$B$32, F257&lt;='club records'!$C$32), AND(E257='club records'!$B$33, F257&lt;='club records'!$C$33))),"CR"," ")</f>
        <v xml:space="preserve"> </v>
      </c>
      <c r="R257" s="21" t="str">
        <f>IF(AND(B257="1M", AND(E257='club records'!$B$37,F257&lt;='club records'!$C$37)),"CR"," ")</f>
        <v xml:space="preserve"> </v>
      </c>
      <c r="S257" s="21" t="str">
        <f>IF(AND(B257=3000, OR(AND(E257='club records'!$B$39, F257&lt;='club records'!$C$39), AND(E257='club records'!$B$40, F257&lt;='club records'!$C$40), AND(E257='club records'!$B$41, F257&lt;='club records'!$C$41))),"CR"," ")</f>
        <v xml:space="preserve"> </v>
      </c>
      <c r="T257" s="21" t="str">
        <f>IF(AND(B257=5000, OR(AND(E257='club records'!$B$42, F257&lt;='club records'!$C$42), AND(E257='club records'!$B$43, F257&lt;='club records'!$C$43))),"CR"," ")</f>
        <v xml:space="preserve"> </v>
      </c>
      <c r="U257" s="21" t="str">
        <f>IF(AND(B257=10000, OR(AND(E257='club records'!$B$44, F257&lt;='club records'!$C$44), AND(E257='club records'!$B$45, F257&lt;='club records'!$C$45))),"CR"," ")</f>
        <v xml:space="preserve"> </v>
      </c>
      <c r="V257" s="22" t="str">
        <f>IF(AND(B257="high jump", OR(AND(E257='club records'!$F$1, F257&gt;='club records'!$G$1), AND(E257='club records'!$F$2, F257&gt;='club records'!$G$2), AND(E257='club records'!$F$3, F257&gt;='club records'!$G$3),AND(E257='club records'!$F$4, F257&gt;='club records'!$G$4), AND(E257='club records'!$F$5, F257&gt;='club records'!$G$5))), "CR", " ")</f>
        <v xml:space="preserve"> </v>
      </c>
      <c r="W257" s="22" t="str">
        <f>IF(AND(B257="long jump", OR(AND(E257='club records'!$F$6, F257&gt;='club records'!$G$6), AND(E257='club records'!$F$7, F257&gt;='club records'!$G$7), AND(E257='club records'!$F$8, F257&gt;='club records'!$G$8), AND(E257='club records'!$F$9, F257&gt;='club records'!$G$9), AND(E257='club records'!$F$10, F257&gt;='club records'!$G$10))), "CR", " ")</f>
        <v xml:space="preserve"> </v>
      </c>
      <c r="X257" s="22" t="str">
        <f>IF(AND(B257="triple jump", OR(AND(E257='club records'!$F$11, F257&gt;='club records'!$G$11), AND(E257='club records'!$F$12, F257&gt;='club records'!$G$12), AND(E257='club records'!$F$13, F257&gt;='club records'!$G$13), AND(E257='club records'!$F$14, F257&gt;='club records'!$G$14), AND(E257='club records'!$F$15, F257&gt;='club records'!$G$15))), "CR", " ")</f>
        <v xml:space="preserve"> </v>
      </c>
      <c r="Y257" s="22" t="str">
        <f>IF(AND(B257="pole vault", OR(AND(E257='club records'!$F$16, F257&gt;='club records'!$G$16), AND(E257='club records'!$F$17, F257&gt;='club records'!$G$17), AND(E257='club records'!$F$18, F257&gt;='club records'!$G$18), AND(E257='club records'!$F$19, F257&gt;='club records'!$G$19), AND(E257='club records'!$F$20, F257&gt;='club records'!$G$20))), "CR", " ")</f>
        <v xml:space="preserve"> </v>
      </c>
      <c r="Z257" s="22" t="str">
        <f>IF(AND(B257="discus 0.75", AND(E257='club records'!$F$21, F257&gt;='club records'!$G$21)), "CR", " ")</f>
        <v xml:space="preserve"> </v>
      </c>
      <c r="AA257" s="22" t="str">
        <f>IF(AND(B257="discus 1", OR(AND(E257='club records'!$F$22, F257&gt;='club records'!$G$22), AND(E257='club records'!$F$23, F257&gt;='club records'!$G$23), AND(E257='club records'!$F$24, F257&gt;='club records'!$G$24), AND(E257='club records'!$F$25, F257&gt;='club records'!$G$25))), "CR", " ")</f>
        <v xml:space="preserve"> </v>
      </c>
      <c r="AB257" s="22" t="str">
        <f>IF(AND(B257="hammer 3", OR(AND(E257='club records'!$F$26, F257&gt;='club records'!$G$26), AND(E257='club records'!$F$27, F257&gt;='club records'!$G$27), AND(E257='club records'!$F$28, F257&gt;='club records'!$G$28))), "CR", " ")</f>
        <v xml:space="preserve"> </v>
      </c>
      <c r="AC257" s="22" t="str">
        <f>IF(AND(B257="hammer 4", OR(AND(E257='club records'!$F$29, F257&gt;='club records'!$G$29), AND(E257='club records'!$F$30, F257&gt;='club records'!$G$30))), "CR", " ")</f>
        <v xml:space="preserve"> </v>
      </c>
      <c r="AD257" s="22" t="str">
        <f>IF(AND(B257="javelin 400", AND(E257='club records'!$F$31, F257&gt;='club records'!$G$31)), "CR", " ")</f>
        <v xml:space="preserve"> </v>
      </c>
      <c r="AE257" s="22" t="str">
        <f>IF(AND(B257="javelin 500", OR(AND(E257='club records'!$F$32, F257&gt;='club records'!$G$32), AND(E257='club records'!$F$33, F257&gt;='club records'!$G$33))), "CR", " ")</f>
        <v xml:space="preserve"> </v>
      </c>
      <c r="AF257" s="22" t="str">
        <f>IF(AND(B257="javelin 600", OR(AND(E257='club records'!$F$34, F257&gt;='club records'!$G$34), AND(E257='club records'!$F$35, F257&gt;='club records'!$G$35))), "CR", " ")</f>
        <v xml:space="preserve"> </v>
      </c>
      <c r="AG257" s="22" t="str">
        <f>IF(AND(B257="shot 2.72", AND(E257='club records'!$F$36, F257&gt;='club records'!$G$36)), "CR", " ")</f>
        <v xml:space="preserve"> </v>
      </c>
      <c r="AH257" s="22" t="str">
        <f>IF(AND(B257="shot 3", OR(AND(E257='club records'!$F$37, F257&gt;='club records'!$G$37), AND(E257='club records'!$F$38, F257&gt;='club records'!$G$38))), "CR", " ")</f>
        <v xml:space="preserve"> </v>
      </c>
      <c r="AI257" s="22" t="str">
        <f>IF(AND(B257="shot 4", OR(AND(E257='club records'!$F$39, F257&gt;='club records'!$G$39), AND(E257='club records'!$F$40, F257&gt;='club records'!$G$40))), "CR", " ")</f>
        <v xml:space="preserve"> </v>
      </c>
      <c r="AJ257" s="22" t="str">
        <f>IF(AND(B257="70H", AND(E257='club records'!$J$6, F257&lt;='club records'!$K$6)), "CR", " ")</f>
        <v xml:space="preserve"> </v>
      </c>
      <c r="AK257" s="22" t="str">
        <f>IF(AND(B257="75H", AND(E257='club records'!$J$7, F257&lt;='club records'!$K$7)), "CR", " ")</f>
        <v xml:space="preserve"> </v>
      </c>
      <c r="AL257" s="22" t="str">
        <f>IF(AND(B257="80H", AND(E257='club records'!$J$8, F257&lt;='club records'!$K$8)), "CR", " ")</f>
        <v xml:space="preserve"> </v>
      </c>
      <c r="AM257" s="22" t="str">
        <f>IF(AND(B257="100H", OR(AND(E257='club records'!$J$9, F257&lt;='club records'!$K$9), AND(E257='club records'!$J$10, F257&lt;='club records'!$K$10))), "CR", " ")</f>
        <v xml:space="preserve"> </v>
      </c>
      <c r="AN257" s="22" t="str">
        <f>IF(AND(B257="300H", AND(E257='club records'!$J$11, F257&lt;='club records'!$K$11)), "CR", " ")</f>
        <v xml:space="preserve"> </v>
      </c>
      <c r="AO257" s="22" t="str">
        <f>IF(AND(B257="400H", OR(AND(E257='club records'!$J$12, F257&lt;='club records'!$K$12), AND(E257='club records'!$J$13, F257&lt;='club records'!$K$13), AND(E257='club records'!$J$14, F257&lt;='club records'!$K$14))), "CR", " ")</f>
        <v xml:space="preserve"> </v>
      </c>
      <c r="AP257" s="22" t="str">
        <f>IF(AND(B257="1500SC", OR(AND(E257='club records'!$J$15, F257&lt;='club records'!$K$15), AND(E257='club records'!$J$16, F257&lt;='club records'!$K$16))), "CR", " ")</f>
        <v xml:space="preserve"> </v>
      </c>
      <c r="AQ257" s="22" t="str">
        <f>IF(AND(B257="2000SC", OR(AND(E257='club records'!$J$18, F257&lt;='club records'!$K$18), AND(E257='club records'!$J$19, F257&lt;='club records'!$K$19))), "CR", " ")</f>
        <v xml:space="preserve"> </v>
      </c>
      <c r="AR257" s="22" t="str">
        <f>IF(AND(B257="3000SC", AND(E257='club records'!$J$21, F257&lt;='club records'!$K$21)), "CR", " ")</f>
        <v xml:space="preserve"> </v>
      </c>
      <c r="AS257" s="21" t="str">
        <f>IF(AND(B257="4x100", OR(AND(E257='club records'!$N$1, F257&lt;='club records'!$O$1), AND(E257='club records'!$N$2, F257&lt;='club records'!$O$2), AND(E257='club records'!$N$3, F257&lt;='club records'!$O$3), AND(E257='club records'!$N$4, F257&lt;='club records'!$O$4), AND(E257='club records'!$N$5, F257&lt;='club records'!$O$5))), "CR", " ")</f>
        <v xml:space="preserve"> </v>
      </c>
      <c r="AT257" s="21" t="str">
        <f>IF(AND(B257="4x200", OR(AND(E257='club records'!$N$6, F257&lt;='club records'!$O$6), AND(E257='club records'!$N$7, F257&lt;='club records'!$O$7), AND(E257='club records'!$N$8, F257&lt;='club records'!$O$8), AND(E257='club records'!$N$9, F257&lt;='club records'!$O$9), AND(E257='club records'!$N$10, F257&lt;='club records'!$O$10))), "CR", " ")</f>
        <v xml:space="preserve"> </v>
      </c>
      <c r="AU257" s="21" t="str">
        <f>IF(AND(B257="4x300", OR(AND(E257='club records'!$N$11, F257&lt;='club records'!$O$11), AND(E257='club records'!$N$12, F257&lt;='club records'!$O$12))), "CR", " ")</f>
        <v xml:space="preserve"> </v>
      </c>
      <c r="AV257" s="21" t="str">
        <f>IF(AND(B257="4x400", OR(AND(E257='club records'!$N$13, F257&lt;='club records'!$O$13), AND(E257='club records'!$N$14, F257&lt;='club records'!$O$14), AND(E257='club records'!$N$15, F257&lt;='club records'!$O$15))), "CR", " ")</f>
        <v xml:space="preserve"> </v>
      </c>
      <c r="AW257" s="21" t="str">
        <f>IF(AND(B257="3x800", OR(AND(E257='club records'!$N$16, F257&lt;='club records'!$O$16), AND(E257='club records'!$N$17, F257&lt;='club records'!$O$17), AND(E257='club records'!$N$18, F257&lt;='club records'!$O$18), AND(E257='club records'!$N$19, F257&lt;='club records'!$O$19))), "CR", " ")</f>
        <v xml:space="preserve"> </v>
      </c>
      <c r="AX257" s="21" t="str">
        <f>IF(AND(B257="pentathlon", OR(AND(E257='club records'!$N$21, F257&gt;='club records'!$O$21), AND(E257='club records'!$N$22, F257&gt;='club records'!$O$22), AND(E257='club records'!$N$23, F257&gt;='club records'!$O$23), AND(E257='club records'!$N$24, F257&gt;='club records'!$O$24), AND(E257='club records'!$N$25, F257&gt;='club records'!$O$25))), "CR", " ")</f>
        <v xml:space="preserve"> </v>
      </c>
      <c r="AY257" s="21" t="str">
        <f>IF(AND(B257="heptathlon", OR(AND(E257='club records'!$N$26, F257&gt;='club records'!$O$26), AND(E257='club records'!$N$27, F257&gt;='club records'!$O$27), AND(E257='club records'!$N$28, F257&gt;='club records'!$O$28), )), "CR", " ")</f>
        <v xml:space="preserve"> </v>
      </c>
    </row>
    <row r="258" spans="1:51" ht="15">
      <c r="A258" s="13" t="s">
        <v>45</v>
      </c>
      <c r="B258" s="2">
        <v>200</v>
      </c>
      <c r="C258" s="2" t="s">
        <v>89</v>
      </c>
      <c r="D258" s="2" t="s">
        <v>90</v>
      </c>
      <c r="E258" s="13" t="s">
        <v>45</v>
      </c>
      <c r="F258" s="14">
        <v>27.84</v>
      </c>
      <c r="G258" s="19">
        <v>43569</v>
      </c>
      <c r="H258" s="2" t="s">
        <v>291</v>
      </c>
      <c r="I258" s="2" t="s">
        <v>292</v>
      </c>
      <c r="J258" s="20" t="str">
        <f t="shared" si="13"/>
        <v/>
      </c>
      <c r="K258" s="21" t="str">
        <f>IF(AND(B258=100, OR(AND(E258='club records'!$B$6, F258&lt;='club records'!$C$6), AND(E258='club records'!$B$7, F258&lt;='club records'!$C$7), AND(E258='club records'!$B$8, F258&lt;='club records'!$C$8), AND(E258='club records'!$B$9, F258&lt;='club records'!$C$9), AND(E258='club records'!$B$10, F258&lt;='club records'!$C$10))),"CR"," ")</f>
        <v xml:space="preserve"> </v>
      </c>
      <c r="L258" s="21" t="str">
        <f>IF(AND(B258=200, OR(AND(E258='club records'!$B$11, F258&lt;='club records'!$C$11), AND(E258='club records'!$B$12, F258&lt;='club records'!$C$12), AND(E258='club records'!$B$13, F258&lt;='club records'!$C$13), AND(E258='club records'!$B$14, F258&lt;='club records'!$C$14), AND(E258='club records'!$B$15, F258&lt;='club records'!$C$15))),"CR"," ")</f>
        <v xml:space="preserve"> </v>
      </c>
      <c r="M258" s="21" t="str">
        <f>IF(AND(B258=300, OR(AND(E258='club records'!$B$16, F258&lt;='club records'!$C$16), AND(E258='club records'!$B$17, F258&lt;='club records'!$C$17))),"CR"," ")</f>
        <v xml:space="preserve"> </v>
      </c>
      <c r="N258" s="21" t="str">
        <f>IF(AND(B258=400, OR(AND(E258='club records'!$B$19, F258&lt;='club records'!$C$19), AND(E258='club records'!$B$20, F258&lt;='club records'!$C$20), AND(E258='club records'!$B$21, F258&lt;='club records'!$C$21))),"CR"," ")</f>
        <v xml:space="preserve"> </v>
      </c>
      <c r="O258" s="21" t="str">
        <f>IF(AND(B258=800, OR(AND(E258='club records'!$B$22, F258&lt;='club records'!$C$22), AND(E258='club records'!$B$23, F258&lt;='club records'!$C$23), AND(E258='club records'!$B$24, F258&lt;='club records'!$C$24), AND(E258='club records'!$B$25, F258&lt;='club records'!$C$25), AND(E258='club records'!$B$26, F258&lt;='club records'!$C$26))),"CR"," ")</f>
        <v xml:space="preserve"> </v>
      </c>
      <c r="P258" s="21" t="str">
        <f>IF(AND(B258=1200, AND(E258='club records'!$B$28, F258&lt;='club records'!$C$28)),"CR"," ")</f>
        <v xml:space="preserve"> </v>
      </c>
      <c r="Q258" s="21" t="str">
        <f>IF(AND(B258=1500, OR(AND(E258='club records'!$B$29, F258&lt;='club records'!$C$29), AND(E258='club records'!$B$30, F258&lt;='club records'!$C$30), AND(E258='club records'!$B$31, F258&lt;='club records'!$C$31), AND(E258='club records'!$B$32, F258&lt;='club records'!$C$32), AND(E258='club records'!$B$33, F258&lt;='club records'!$C$33))),"CR"," ")</f>
        <v xml:space="preserve"> </v>
      </c>
      <c r="R258" s="21" t="str">
        <f>IF(AND(B258="1M", AND(E258='club records'!$B$37,F258&lt;='club records'!$C$37)),"CR"," ")</f>
        <v xml:space="preserve"> </v>
      </c>
      <c r="S258" s="21" t="str">
        <f>IF(AND(B258=3000, OR(AND(E258='club records'!$B$39, F258&lt;='club records'!$C$39), AND(E258='club records'!$B$40, F258&lt;='club records'!$C$40), AND(E258='club records'!$B$41, F258&lt;='club records'!$C$41))),"CR"," ")</f>
        <v xml:space="preserve"> </v>
      </c>
      <c r="T258" s="21" t="str">
        <f>IF(AND(B258=5000, OR(AND(E258='club records'!$B$42, F258&lt;='club records'!$C$42), AND(E258='club records'!$B$43, F258&lt;='club records'!$C$43))),"CR"," ")</f>
        <v xml:space="preserve"> </v>
      </c>
      <c r="U258" s="21" t="str">
        <f>IF(AND(B258=10000, OR(AND(E258='club records'!$B$44, F258&lt;='club records'!$C$44), AND(E258='club records'!$B$45, F258&lt;='club records'!$C$45))),"CR"," ")</f>
        <v xml:space="preserve"> </v>
      </c>
      <c r="V258" s="22" t="str">
        <f>IF(AND(B258="high jump", OR(AND(E258='club records'!$F$1, F258&gt;='club records'!$G$1), AND(E258='club records'!$F$2, F258&gt;='club records'!$G$2), AND(E258='club records'!$F$3, F258&gt;='club records'!$G$3),AND(E258='club records'!$F$4, F258&gt;='club records'!$G$4), AND(E258='club records'!$F$5, F258&gt;='club records'!$G$5))), "CR", " ")</f>
        <v xml:space="preserve"> </v>
      </c>
      <c r="W258" s="22" t="str">
        <f>IF(AND(B258="long jump", OR(AND(E258='club records'!$F$6, F258&gt;='club records'!$G$6), AND(E258='club records'!$F$7, F258&gt;='club records'!$G$7), AND(E258='club records'!$F$8, F258&gt;='club records'!$G$8), AND(E258='club records'!$F$9, F258&gt;='club records'!$G$9), AND(E258='club records'!$F$10, F258&gt;='club records'!$G$10))), "CR", " ")</f>
        <v xml:space="preserve"> </v>
      </c>
      <c r="X258" s="22" t="str">
        <f>IF(AND(B258="triple jump", OR(AND(E258='club records'!$F$11, F258&gt;='club records'!$G$11), AND(E258='club records'!$F$12, F258&gt;='club records'!$G$12), AND(E258='club records'!$F$13, F258&gt;='club records'!$G$13), AND(E258='club records'!$F$14, F258&gt;='club records'!$G$14), AND(E258='club records'!$F$15, F258&gt;='club records'!$G$15))), "CR", " ")</f>
        <v xml:space="preserve"> </v>
      </c>
      <c r="Y258" s="22" t="str">
        <f>IF(AND(B258="pole vault", OR(AND(E258='club records'!$F$16, F258&gt;='club records'!$G$16), AND(E258='club records'!$F$17, F258&gt;='club records'!$G$17), AND(E258='club records'!$F$18, F258&gt;='club records'!$G$18), AND(E258='club records'!$F$19, F258&gt;='club records'!$G$19), AND(E258='club records'!$F$20, F258&gt;='club records'!$G$20))), "CR", " ")</f>
        <v xml:space="preserve"> </v>
      </c>
      <c r="Z258" s="22" t="str">
        <f>IF(AND(B258="discus 0.75", AND(E258='club records'!$F$21, F258&gt;='club records'!$G$21)), "CR", " ")</f>
        <v xml:space="preserve"> </v>
      </c>
      <c r="AA258" s="22" t="str">
        <f>IF(AND(B258="discus 1", OR(AND(E258='club records'!$F$22, F258&gt;='club records'!$G$22), AND(E258='club records'!$F$23, F258&gt;='club records'!$G$23), AND(E258='club records'!$F$24, F258&gt;='club records'!$G$24), AND(E258='club records'!$F$25, F258&gt;='club records'!$G$25))), "CR", " ")</f>
        <v xml:space="preserve"> </v>
      </c>
      <c r="AB258" s="22" t="str">
        <f>IF(AND(B258="hammer 3", OR(AND(E258='club records'!$F$26, F258&gt;='club records'!$G$26), AND(E258='club records'!$F$27, F258&gt;='club records'!$G$27), AND(E258='club records'!$F$28, F258&gt;='club records'!$G$28))), "CR", " ")</f>
        <v xml:space="preserve"> </v>
      </c>
      <c r="AC258" s="22" t="str">
        <f>IF(AND(B258="hammer 4", OR(AND(E258='club records'!$F$29, F258&gt;='club records'!$G$29), AND(E258='club records'!$F$30, F258&gt;='club records'!$G$30))), "CR", " ")</f>
        <v xml:space="preserve"> </v>
      </c>
      <c r="AD258" s="22" t="str">
        <f>IF(AND(B258="javelin 400", AND(E258='club records'!$F$31, F258&gt;='club records'!$G$31)), "CR", " ")</f>
        <v xml:space="preserve"> </v>
      </c>
      <c r="AE258" s="22" t="str">
        <f>IF(AND(B258="javelin 500", OR(AND(E258='club records'!$F$32, F258&gt;='club records'!$G$32), AND(E258='club records'!$F$33, F258&gt;='club records'!$G$33))), "CR", " ")</f>
        <v xml:space="preserve"> </v>
      </c>
      <c r="AF258" s="22" t="str">
        <f>IF(AND(B258="javelin 600", OR(AND(E258='club records'!$F$34, F258&gt;='club records'!$G$34), AND(E258='club records'!$F$35, F258&gt;='club records'!$G$35))), "CR", " ")</f>
        <v xml:space="preserve"> </v>
      </c>
      <c r="AG258" s="22" t="str">
        <f>IF(AND(B258="shot 2.72", AND(E258='club records'!$F$36, F258&gt;='club records'!$G$36)), "CR", " ")</f>
        <v xml:space="preserve"> </v>
      </c>
      <c r="AH258" s="22" t="str">
        <f>IF(AND(B258="shot 3", OR(AND(E258='club records'!$F$37, F258&gt;='club records'!$G$37), AND(E258='club records'!$F$38, F258&gt;='club records'!$G$38))), "CR", " ")</f>
        <v xml:space="preserve"> </v>
      </c>
      <c r="AI258" s="22" t="str">
        <f>IF(AND(B258="shot 4", OR(AND(E258='club records'!$F$39, F258&gt;='club records'!$G$39), AND(E258='club records'!$F$40, F258&gt;='club records'!$G$40))), "CR", " ")</f>
        <v xml:space="preserve"> </v>
      </c>
      <c r="AJ258" s="22" t="str">
        <f>IF(AND(B258="70H", AND(E258='club records'!$J$6, F258&lt;='club records'!$K$6)), "CR", " ")</f>
        <v xml:space="preserve"> </v>
      </c>
      <c r="AK258" s="22" t="str">
        <f>IF(AND(B258="75H", AND(E258='club records'!$J$7, F258&lt;='club records'!$K$7)), "CR", " ")</f>
        <v xml:space="preserve"> </v>
      </c>
      <c r="AL258" s="22" t="str">
        <f>IF(AND(B258="80H", AND(E258='club records'!$J$8, F258&lt;='club records'!$K$8)), "CR", " ")</f>
        <v xml:space="preserve"> </v>
      </c>
      <c r="AM258" s="22" t="str">
        <f>IF(AND(B258="100H", OR(AND(E258='club records'!$J$9, F258&lt;='club records'!$K$9), AND(E258='club records'!$J$10, F258&lt;='club records'!$K$10))), "CR", " ")</f>
        <v xml:space="preserve"> </v>
      </c>
      <c r="AN258" s="22" t="str">
        <f>IF(AND(B258="300H", AND(E258='club records'!$J$11, F258&lt;='club records'!$K$11)), "CR", " ")</f>
        <v xml:space="preserve"> </v>
      </c>
      <c r="AO258" s="22" t="str">
        <f>IF(AND(B258="400H", OR(AND(E258='club records'!$J$12, F258&lt;='club records'!$K$12), AND(E258='club records'!$J$13, F258&lt;='club records'!$K$13), AND(E258='club records'!$J$14, F258&lt;='club records'!$K$14))), "CR", " ")</f>
        <v xml:space="preserve"> </v>
      </c>
      <c r="AP258" s="22" t="str">
        <f>IF(AND(B258="1500SC", OR(AND(E258='club records'!$J$15, F258&lt;='club records'!$K$15), AND(E258='club records'!$J$16, F258&lt;='club records'!$K$16))), "CR", " ")</f>
        <v xml:space="preserve"> </v>
      </c>
      <c r="AQ258" s="22" t="str">
        <f>IF(AND(B258="2000SC", OR(AND(E258='club records'!$J$18, F258&lt;='club records'!$K$18), AND(E258='club records'!$J$19, F258&lt;='club records'!$K$19))), "CR", " ")</f>
        <v xml:space="preserve"> </v>
      </c>
      <c r="AR258" s="22" t="str">
        <f>IF(AND(B258="3000SC", AND(E258='club records'!$J$21, F258&lt;='club records'!$K$21)), "CR", " ")</f>
        <v xml:space="preserve"> </v>
      </c>
      <c r="AS258" s="21" t="str">
        <f>IF(AND(B258="4x100", OR(AND(E258='club records'!$N$1, F258&lt;='club records'!$O$1), AND(E258='club records'!$N$2, F258&lt;='club records'!$O$2), AND(E258='club records'!$N$3, F258&lt;='club records'!$O$3), AND(E258='club records'!$N$4, F258&lt;='club records'!$O$4), AND(E258='club records'!$N$5, F258&lt;='club records'!$O$5))), "CR", " ")</f>
        <v xml:space="preserve"> </v>
      </c>
      <c r="AT258" s="21" t="str">
        <f>IF(AND(B258="4x200", OR(AND(E258='club records'!$N$6, F258&lt;='club records'!$O$6), AND(E258='club records'!$N$7, F258&lt;='club records'!$O$7), AND(E258='club records'!$N$8, F258&lt;='club records'!$O$8), AND(E258='club records'!$N$9, F258&lt;='club records'!$O$9), AND(E258='club records'!$N$10, F258&lt;='club records'!$O$10))), "CR", " ")</f>
        <v xml:space="preserve"> </v>
      </c>
      <c r="AU258" s="21" t="str">
        <f>IF(AND(B258="4x300", OR(AND(E258='club records'!$N$11, F258&lt;='club records'!$O$11), AND(E258='club records'!$N$12, F258&lt;='club records'!$O$12))), "CR", " ")</f>
        <v xml:space="preserve"> </v>
      </c>
      <c r="AV258" s="21" t="str">
        <f>IF(AND(B258="4x400", OR(AND(E258='club records'!$N$13, F258&lt;='club records'!$O$13), AND(E258='club records'!$N$14, F258&lt;='club records'!$O$14), AND(E258='club records'!$N$15, F258&lt;='club records'!$O$15))), "CR", " ")</f>
        <v xml:space="preserve"> </v>
      </c>
      <c r="AW258" s="21" t="str">
        <f>IF(AND(B258="3x800", OR(AND(E258='club records'!$N$16, F258&lt;='club records'!$O$16), AND(E258='club records'!$N$17, F258&lt;='club records'!$O$17), AND(E258='club records'!$N$18, F258&lt;='club records'!$O$18), AND(E258='club records'!$N$19, F258&lt;='club records'!$O$19))), "CR", " ")</f>
        <v xml:space="preserve"> </v>
      </c>
      <c r="AX258" s="21" t="str">
        <f>IF(AND(B258="pentathlon", OR(AND(E258='club records'!$N$21, F258&gt;='club records'!$O$21), AND(E258='club records'!$N$22, F258&gt;='club records'!$O$22), AND(E258='club records'!$N$23, F258&gt;='club records'!$O$23), AND(E258='club records'!$N$24, F258&gt;='club records'!$O$24), AND(E258='club records'!$N$25, F258&gt;='club records'!$O$25))), "CR", " ")</f>
        <v xml:space="preserve"> </v>
      </c>
      <c r="AY258" s="21" t="str">
        <f>IF(AND(B258="heptathlon", OR(AND(E258='club records'!$N$26, F258&gt;='club records'!$O$26), AND(E258='club records'!$N$27, F258&gt;='club records'!$O$27), AND(E258='club records'!$N$28, F258&gt;='club records'!$O$28), )), "CR", " ")</f>
        <v xml:space="preserve"> </v>
      </c>
    </row>
    <row r="259" spans="1:51" ht="15">
      <c r="A259" s="13" t="s">
        <v>45</v>
      </c>
      <c r="B259" s="2">
        <v>200</v>
      </c>
      <c r="C259" s="2" t="s">
        <v>92</v>
      </c>
      <c r="D259" s="2" t="s">
        <v>293</v>
      </c>
      <c r="E259" s="13" t="s">
        <v>45</v>
      </c>
      <c r="F259" s="14">
        <v>27.9</v>
      </c>
      <c r="G259" s="19">
        <v>43632</v>
      </c>
      <c r="H259" s="2" t="s">
        <v>357</v>
      </c>
      <c r="I259" s="2" t="s">
        <v>389</v>
      </c>
      <c r="J259" s="20" t="str">
        <f t="shared" si="13"/>
        <v/>
      </c>
      <c r="K259" s="21" t="str">
        <f>IF(AND(B259=100, OR(AND(E259='club records'!$B$6, F259&lt;='club records'!$C$6), AND(E259='club records'!$B$7, F259&lt;='club records'!$C$7), AND(E259='club records'!$B$8, F259&lt;='club records'!$C$8), AND(E259='club records'!$B$9, F259&lt;='club records'!$C$9), AND(E259='club records'!$B$10, F259&lt;='club records'!$C$10))),"CR"," ")</f>
        <v xml:space="preserve"> </v>
      </c>
      <c r="L259" s="21" t="str">
        <f>IF(AND(B259=200, OR(AND(E259='club records'!$B$11, F259&lt;='club records'!$C$11), AND(E259='club records'!$B$12, F259&lt;='club records'!$C$12), AND(E259='club records'!$B$13, F259&lt;='club records'!$C$13), AND(E259='club records'!$B$14, F259&lt;='club records'!$C$14), AND(E259='club records'!$B$15, F259&lt;='club records'!$C$15))),"CR"," ")</f>
        <v xml:space="preserve"> </v>
      </c>
      <c r="M259" s="21" t="str">
        <f>IF(AND(B259=300, OR(AND(E259='club records'!$B$16, F259&lt;='club records'!$C$16), AND(E259='club records'!$B$17, F259&lt;='club records'!$C$17))),"CR"," ")</f>
        <v xml:space="preserve"> </v>
      </c>
      <c r="N259" s="21" t="str">
        <f>IF(AND(B259=400, OR(AND(E259='club records'!$B$19, F259&lt;='club records'!$C$19), AND(E259='club records'!$B$20, F259&lt;='club records'!$C$20), AND(E259='club records'!$B$21, F259&lt;='club records'!$C$21))),"CR"," ")</f>
        <v xml:space="preserve"> </v>
      </c>
      <c r="O259" s="21" t="str">
        <f>IF(AND(B259=800, OR(AND(E259='club records'!$B$22, F259&lt;='club records'!$C$22), AND(E259='club records'!$B$23, F259&lt;='club records'!$C$23), AND(E259='club records'!$B$24, F259&lt;='club records'!$C$24), AND(E259='club records'!$B$25, F259&lt;='club records'!$C$25), AND(E259='club records'!$B$26, F259&lt;='club records'!$C$26))),"CR"," ")</f>
        <v xml:space="preserve"> </v>
      </c>
      <c r="P259" s="21" t="str">
        <f>IF(AND(B259=1200, AND(E259='club records'!$B$28, F259&lt;='club records'!$C$28)),"CR"," ")</f>
        <v xml:space="preserve"> </v>
      </c>
      <c r="Q259" s="21" t="str">
        <f>IF(AND(B259=1500, OR(AND(E259='club records'!$B$29, F259&lt;='club records'!$C$29), AND(E259='club records'!$B$30, F259&lt;='club records'!$C$30), AND(E259='club records'!$B$31, F259&lt;='club records'!$C$31), AND(E259='club records'!$B$32, F259&lt;='club records'!$C$32), AND(E259='club records'!$B$33, F259&lt;='club records'!$C$33))),"CR"," ")</f>
        <v xml:space="preserve"> </v>
      </c>
      <c r="R259" s="21" t="str">
        <f>IF(AND(B259="1M", AND(E259='club records'!$B$37,F259&lt;='club records'!$C$37)),"CR"," ")</f>
        <v xml:space="preserve"> </v>
      </c>
      <c r="S259" s="21" t="str">
        <f>IF(AND(B259=3000, OR(AND(E259='club records'!$B$39, F259&lt;='club records'!$C$39), AND(E259='club records'!$B$40, F259&lt;='club records'!$C$40), AND(E259='club records'!$B$41, F259&lt;='club records'!$C$41))),"CR"," ")</f>
        <v xml:space="preserve"> </v>
      </c>
      <c r="T259" s="21" t="str">
        <f>IF(AND(B259=5000, OR(AND(E259='club records'!$B$42, F259&lt;='club records'!$C$42), AND(E259='club records'!$B$43, F259&lt;='club records'!$C$43))),"CR"," ")</f>
        <v xml:space="preserve"> </v>
      </c>
      <c r="U259" s="21" t="str">
        <f>IF(AND(B259=10000, OR(AND(E259='club records'!$B$44, F259&lt;='club records'!$C$44), AND(E259='club records'!$B$45, F259&lt;='club records'!$C$45))),"CR"," ")</f>
        <v xml:space="preserve"> </v>
      </c>
      <c r="V259" s="22" t="str">
        <f>IF(AND(B259="high jump", OR(AND(E259='club records'!$F$1, F259&gt;='club records'!$G$1), AND(E259='club records'!$F$2, F259&gt;='club records'!$G$2), AND(E259='club records'!$F$3, F259&gt;='club records'!$G$3),AND(E259='club records'!$F$4, F259&gt;='club records'!$G$4), AND(E259='club records'!$F$5, F259&gt;='club records'!$G$5))), "CR", " ")</f>
        <v xml:space="preserve"> </v>
      </c>
      <c r="W259" s="22" t="str">
        <f>IF(AND(B259="long jump", OR(AND(E259='club records'!$F$6, F259&gt;='club records'!$G$6), AND(E259='club records'!$F$7, F259&gt;='club records'!$G$7), AND(E259='club records'!$F$8, F259&gt;='club records'!$G$8), AND(E259='club records'!$F$9, F259&gt;='club records'!$G$9), AND(E259='club records'!$F$10, F259&gt;='club records'!$G$10))), "CR", " ")</f>
        <v xml:space="preserve"> </v>
      </c>
      <c r="X259" s="22" t="str">
        <f>IF(AND(B259="triple jump", OR(AND(E259='club records'!$F$11, F259&gt;='club records'!$G$11), AND(E259='club records'!$F$12, F259&gt;='club records'!$G$12), AND(E259='club records'!$F$13, F259&gt;='club records'!$G$13), AND(E259='club records'!$F$14, F259&gt;='club records'!$G$14), AND(E259='club records'!$F$15, F259&gt;='club records'!$G$15))), "CR", " ")</f>
        <v xml:space="preserve"> </v>
      </c>
      <c r="Y259" s="22" t="str">
        <f>IF(AND(B259="pole vault", OR(AND(E259='club records'!$F$16, F259&gt;='club records'!$G$16), AND(E259='club records'!$F$17, F259&gt;='club records'!$G$17), AND(E259='club records'!$F$18, F259&gt;='club records'!$G$18), AND(E259='club records'!$F$19, F259&gt;='club records'!$G$19), AND(E259='club records'!$F$20, F259&gt;='club records'!$G$20))), "CR", " ")</f>
        <v xml:space="preserve"> </v>
      </c>
      <c r="Z259" s="22" t="str">
        <f>IF(AND(B259="discus 0.75", AND(E259='club records'!$F$21, F259&gt;='club records'!$G$21)), "CR", " ")</f>
        <v xml:space="preserve"> </v>
      </c>
      <c r="AA259" s="22" t="str">
        <f>IF(AND(B259="discus 1", OR(AND(E259='club records'!$F$22, F259&gt;='club records'!$G$22), AND(E259='club records'!$F$23, F259&gt;='club records'!$G$23), AND(E259='club records'!$F$24, F259&gt;='club records'!$G$24), AND(E259='club records'!$F$25, F259&gt;='club records'!$G$25))), "CR", " ")</f>
        <v xml:space="preserve"> </v>
      </c>
      <c r="AB259" s="22" t="str">
        <f>IF(AND(B259="hammer 3", OR(AND(E259='club records'!$F$26, F259&gt;='club records'!$G$26), AND(E259='club records'!$F$27, F259&gt;='club records'!$G$27), AND(E259='club records'!$F$28, F259&gt;='club records'!$G$28))), "CR", " ")</f>
        <v xml:space="preserve"> </v>
      </c>
      <c r="AC259" s="22" t="str">
        <f>IF(AND(B259="hammer 4", OR(AND(E259='club records'!$F$29, F259&gt;='club records'!$G$29), AND(E259='club records'!$F$30, F259&gt;='club records'!$G$30))), "CR", " ")</f>
        <v xml:space="preserve"> </v>
      </c>
      <c r="AD259" s="22" t="str">
        <f>IF(AND(B259="javelin 400", AND(E259='club records'!$F$31, F259&gt;='club records'!$G$31)), "CR", " ")</f>
        <v xml:space="preserve"> </v>
      </c>
      <c r="AE259" s="22" t="str">
        <f>IF(AND(B259="javelin 500", OR(AND(E259='club records'!$F$32, F259&gt;='club records'!$G$32), AND(E259='club records'!$F$33, F259&gt;='club records'!$G$33))), "CR", " ")</f>
        <v xml:space="preserve"> </v>
      </c>
      <c r="AF259" s="22" t="str">
        <f>IF(AND(B259="javelin 600", OR(AND(E259='club records'!$F$34, F259&gt;='club records'!$G$34), AND(E259='club records'!$F$35, F259&gt;='club records'!$G$35))), "CR", " ")</f>
        <v xml:space="preserve"> </v>
      </c>
      <c r="AG259" s="22" t="str">
        <f>IF(AND(B259="shot 2.72", AND(E259='club records'!$F$36, F259&gt;='club records'!$G$36)), "CR", " ")</f>
        <v xml:space="preserve"> </v>
      </c>
      <c r="AH259" s="22" t="str">
        <f>IF(AND(B259="shot 3", OR(AND(E259='club records'!$F$37, F259&gt;='club records'!$G$37), AND(E259='club records'!$F$38, F259&gt;='club records'!$G$38))), "CR", " ")</f>
        <v xml:space="preserve"> </v>
      </c>
      <c r="AI259" s="22" t="str">
        <f>IF(AND(B259="shot 4", OR(AND(E259='club records'!$F$39, F259&gt;='club records'!$G$39), AND(E259='club records'!$F$40, F259&gt;='club records'!$G$40))), "CR", " ")</f>
        <v xml:space="preserve"> </v>
      </c>
      <c r="AJ259" s="22" t="str">
        <f>IF(AND(B259="70H", AND(E259='club records'!$J$6, F259&lt;='club records'!$K$6)), "CR", " ")</f>
        <v xml:space="preserve"> </v>
      </c>
      <c r="AK259" s="22" t="str">
        <f>IF(AND(B259="75H", AND(E259='club records'!$J$7, F259&lt;='club records'!$K$7)), "CR", " ")</f>
        <v xml:space="preserve"> </v>
      </c>
      <c r="AL259" s="22" t="str">
        <f>IF(AND(B259="80H", AND(E259='club records'!$J$8, F259&lt;='club records'!$K$8)), "CR", " ")</f>
        <v xml:space="preserve"> </v>
      </c>
      <c r="AM259" s="22" t="str">
        <f>IF(AND(B259="100H", OR(AND(E259='club records'!$J$9, F259&lt;='club records'!$K$9), AND(E259='club records'!$J$10, F259&lt;='club records'!$K$10))), "CR", " ")</f>
        <v xml:space="preserve"> </v>
      </c>
      <c r="AN259" s="22" t="str">
        <f>IF(AND(B259="300H", AND(E259='club records'!$J$11, F259&lt;='club records'!$K$11)), "CR", " ")</f>
        <v xml:space="preserve"> </v>
      </c>
      <c r="AO259" s="22" t="str">
        <f>IF(AND(B259="400H", OR(AND(E259='club records'!$J$12, F259&lt;='club records'!$K$12), AND(E259='club records'!$J$13, F259&lt;='club records'!$K$13), AND(E259='club records'!$J$14, F259&lt;='club records'!$K$14))), "CR", " ")</f>
        <v xml:space="preserve"> </v>
      </c>
      <c r="AP259" s="22" t="str">
        <f>IF(AND(B259="1500SC", OR(AND(E259='club records'!$J$15, F259&lt;='club records'!$K$15), AND(E259='club records'!$J$16, F259&lt;='club records'!$K$16))), "CR", " ")</f>
        <v xml:space="preserve"> </v>
      </c>
      <c r="AQ259" s="22" t="str">
        <f>IF(AND(B259="2000SC", OR(AND(E259='club records'!$J$18, F259&lt;='club records'!$K$18), AND(E259='club records'!$J$19, F259&lt;='club records'!$K$19))), "CR", " ")</f>
        <v xml:space="preserve"> </v>
      </c>
      <c r="AR259" s="22" t="str">
        <f>IF(AND(B259="3000SC", AND(E259='club records'!$J$21, F259&lt;='club records'!$K$21)), "CR", " ")</f>
        <v xml:space="preserve"> </v>
      </c>
      <c r="AS259" s="21" t="str">
        <f>IF(AND(B259="4x100", OR(AND(E259='club records'!$N$1, F259&lt;='club records'!$O$1), AND(E259='club records'!$N$2, F259&lt;='club records'!$O$2), AND(E259='club records'!$N$3, F259&lt;='club records'!$O$3), AND(E259='club records'!$N$4, F259&lt;='club records'!$O$4), AND(E259='club records'!$N$5, F259&lt;='club records'!$O$5))), "CR", " ")</f>
        <v xml:space="preserve"> </v>
      </c>
      <c r="AT259" s="21" t="str">
        <f>IF(AND(B259="4x200", OR(AND(E259='club records'!$N$6, F259&lt;='club records'!$O$6), AND(E259='club records'!$N$7, F259&lt;='club records'!$O$7), AND(E259='club records'!$N$8, F259&lt;='club records'!$O$8), AND(E259='club records'!$N$9, F259&lt;='club records'!$O$9), AND(E259='club records'!$N$10, F259&lt;='club records'!$O$10))), "CR", " ")</f>
        <v xml:space="preserve"> </v>
      </c>
      <c r="AU259" s="21" t="str">
        <f>IF(AND(B259="4x300", OR(AND(E259='club records'!$N$11, F259&lt;='club records'!$O$11), AND(E259='club records'!$N$12, F259&lt;='club records'!$O$12))), "CR", " ")</f>
        <v xml:space="preserve"> </v>
      </c>
      <c r="AV259" s="21" t="str">
        <f>IF(AND(B259="4x400", OR(AND(E259='club records'!$N$13, F259&lt;='club records'!$O$13), AND(E259='club records'!$N$14, F259&lt;='club records'!$O$14), AND(E259='club records'!$N$15, F259&lt;='club records'!$O$15))), "CR", " ")</f>
        <v xml:space="preserve"> </v>
      </c>
      <c r="AW259" s="21" t="str">
        <f>IF(AND(B259="3x800", OR(AND(E259='club records'!$N$16, F259&lt;='club records'!$O$16), AND(E259='club records'!$N$17, F259&lt;='club records'!$O$17), AND(E259='club records'!$N$18, F259&lt;='club records'!$O$18), AND(E259='club records'!$N$19, F259&lt;='club records'!$O$19))), "CR", " ")</f>
        <v xml:space="preserve"> </v>
      </c>
      <c r="AX259" s="21" t="str">
        <f>IF(AND(B259="pentathlon", OR(AND(E259='club records'!$N$21, F259&gt;='club records'!$O$21), AND(E259='club records'!$N$22, F259&gt;='club records'!$O$22), AND(E259='club records'!$N$23, F259&gt;='club records'!$O$23), AND(E259='club records'!$N$24, F259&gt;='club records'!$O$24), AND(E259='club records'!$N$25, F259&gt;='club records'!$O$25))), "CR", " ")</f>
        <v xml:space="preserve"> </v>
      </c>
      <c r="AY259" s="21" t="str">
        <f>IF(AND(B259="heptathlon", OR(AND(E259='club records'!$N$26, F259&gt;='club records'!$O$26), AND(E259='club records'!$N$27, F259&gt;='club records'!$O$27), AND(E259='club records'!$N$28, F259&gt;='club records'!$O$28), )), "CR", " ")</f>
        <v xml:space="preserve"> </v>
      </c>
    </row>
    <row r="260" spans="1:51" ht="15">
      <c r="A260" s="13" t="s">
        <v>45</v>
      </c>
      <c r="B260" s="2">
        <v>200</v>
      </c>
      <c r="C260" s="2" t="s">
        <v>84</v>
      </c>
      <c r="D260" s="2" t="s">
        <v>85</v>
      </c>
      <c r="E260" s="13" t="s">
        <v>45</v>
      </c>
      <c r="F260" s="14">
        <v>27.95</v>
      </c>
      <c r="G260" s="19">
        <v>39903</v>
      </c>
      <c r="H260" s="2" t="s">
        <v>252</v>
      </c>
      <c r="I260" s="2" t="s">
        <v>253</v>
      </c>
      <c r="J260" s="20" t="str">
        <f t="shared" si="13"/>
        <v/>
      </c>
      <c r="K260" s="21" t="str">
        <f>IF(AND(B260=100, OR(AND(E260='club records'!$B$6, F260&lt;='club records'!$C$6), AND(E260='club records'!$B$7, F260&lt;='club records'!$C$7), AND(E260='club records'!$B$8, F260&lt;='club records'!$C$8), AND(E260='club records'!$B$9, F260&lt;='club records'!$C$9), AND(E260='club records'!$B$10, F260&lt;='club records'!$C$10))),"CR"," ")</f>
        <v xml:space="preserve"> </v>
      </c>
      <c r="L260" s="21" t="str">
        <f>IF(AND(B260=200, OR(AND(E260='club records'!$B$11, F260&lt;='club records'!$C$11), AND(E260='club records'!$B$12, F260&lt;='club records'!$C$12), AND(E260='club records'!$B$13, F260&lt;='club records'!$C$13), AND(E260='club records'!$B$14, F260&lt;='club records'!$C$14), AND(E260='club records'!$B$15, F260&lt;='club records'!$C$15))),"CR"," ")</f>
        <v xml:space="preserve"> </v>
      </c>
      <c r="M260" s="21" t="str">
        <f>IF(AND(B260=300, OR(AND(E260='club records'!$B$16, F260&lt;='club records'!$C$16), AND(E260='club records'!$B$17, F260&lt;='club records'!$C$17))),"CR"," ")</f>
        <v xml:space="preserve"> </v>
      </c>
      <c r="N260" s="21" t="str">
        <f>IF(AND(B260=400, OR(AND(E260='club records'!$B$19, F260&lt;='club records'!$C$19), AND(E260='club records'!$B$20, F260&lt;='club records'!$C$20), AND(E260='club records'!$B$21, F260&lt;='club records'!$C$21))),"CR"," ")</f>
        <v xml:space="preserve"> </v>
      </c>
      <c r="O260" s="21" t="str">
        <f>IF(AND(B260=800, OR(AND(E260='club records'!$B$22, F260&lt;='club records'!$C$22), AND(E260='club records'!$B$23, F260&lt;='club records'!$C$23), AND(E260='club records'!$B$24, F260&lt;='club records'!$C$24), AND(E260='club records'!$B$25, F260&lt;='club records'!$C$25), AND(E260='club records'!$B$26, F260&lt;='club records'!$C$26))),"CR"," ")</f>
        <v xml:space="preserve"> </v>
      </c>
      <c r="P260" s="21" t="str">
        <f>IF(AND(B260=1200, AND(E260='club records'!$B$28, F260&lt;='club records'!$C$28)),"CR"," ")</f>
        <v xml:space="preserve"> </v>
      </c>
      <c r="Q260" s="21" t="str">
        <f>IF(AND(B260=1500, OR(AND(E260='club records'!$B$29, F260&lt;='club records'!$C$29), AND(E260='club records'!$B$30, F260&lt;='club records'!$C$30), AND(E260='club records'!$B$31, F260&lt;='club records'!$C$31), AND(E260='club records'!$B$32, F260&lt;='club records'!$C$32), AND(E260='club records'!$B$33, F260&lt;='club records'!$C$33))),"CR"," ")</f>
        <v xml:space="preserve"> </v>
      </c>
      <c r="R260" s="21" t="str">
        <f>IF(AND(B260="1M", AND(E260='club records'!$B$37,F260&lt;='club records'!$C$37)),"CR"," ")</f>
        <v xml:space="preserve"> </v>
      </c>
      <c r="S260" s="21" t="str">
        <f>IF(AND(B260=3000, OR(AND(E260='club records'!$B$39, F260&lt;='club records'!$C$39), AND(E260='club records'!$B$40, F260&lt;='club records'!$C$40), AND(E260='club records'!$B$41, F260&lt;='club records'!$C$41))),"CR"," ")</f>
        <v xml:space="preserve"> </v>
      </c>
      <c r="T260" s="21" t="str">
        <f>IF(AND(B260=5000, OR(AND(E260='club records'!$B$42, F260&lt;='club records'!$C$42), AND(E260='club records'!$B$43, F260&lt;='club records'!$C$43))),"CR"," ")</f>
        <v xml:space="preserve"> </v>
      </c>
      <c r="U260" s="21" t="str">
        <f>IF(AND(B260=10000, OR(AND(E260='club records'!$B$44, F260&lt;='club records'!$C$44), AND(E260='club records'!$B$45, F260&lt;='club records'!$C$45))),"CR"," ")</f>
        <v xml:space="preserve"> </v>
      </c>
      <c r="V260" s="22" t="str">
        <f>IF(AND(B260="high jump", OR(AND(E260='club records'!$F$1, F260&gt;='club records'!$G$1), AND(E260='club records'!$F$2, F260&gt;='club records'!$G$2), AND(E260='club records'!$F$3, F260&gt;='club records'!$G$3),AND(E260='club records'!$F$4, F260&gt;='club records'!$G$4), AND(E260='club records'!$F$5, F260&gt;='club records'!$G$5))), "CR", " ")</f>
        <v xml:space="preserve"> </v>
      </c>
      <c r="W260" s="22" t="str">
        <f>IF(AND(B260="long jump", OR(AND(E260='club records'!$F$6, F260&gt;='club records'!$G$6), AND(E260='club records'!$F$7, F260&gt;='club records'!$G$7), AND(E260='club records'!$F$8, F260&gt;='club records'!$G$8), AND(E260='club records'!$F$9, F260&gt;='club records'!$G$9), AND(E260='club records'!$F$10, F260&gt;='club records'!$G$10))), "CR", " ")</f>
        <v xml:space="preserve"> </v>
      </c>
      <c r="X260" s="22" t="str">
        <f>IF(AND(B260="triple jump", OR(AND(E260='club records'!$F$11, F260&gt;='club records'!$G$11), AND(E260='club records'!$F$12, F260&gt;='club records'!$G$12), AND(E260='club records'!$F$13, F260&gt;='club records'!$G$13), AND(E260='club records'!$F$14, F260&gt;='club records'!$G$14), AND(E260='club records'!$F$15, F260&gt;='club records'!$G$15))), "CR", " ")</f>
        <v xml:space="preserve"> </v>
      </c>
      <c r="Y260" s="22" t="str">
        <f>IF(AND(B260="pole vault", OR(AND(E260='club records'!$F$16, F260&gt;='club records'!$G$16), AND(E260='club records'!$F$17, F260&gt;='club records'!$G$17), AND(E260='club records'!$F$18, F260&gt;='club records'!$G$18), AND(E260='club records'!$F$19, F260&gt;='club records'!$G$19), AND(E260='club records'!$F$20, F260&gt;='club records'!$G$20))), "CR", " ")</f>
        <v xml:space="preserve"> </v>
      </c>
      <c r="Z260" s="22" t="str">
        <f>IF(AND(B260="discus 0.75", AND(E260='club records'!$F$21, F260&gt;='club records'!$G$21)), "CR", " ")</f>
        <v xml:space="preserve"> </v>
      </c>
      <c r="AA260" s="22" t="str">
        <f>IF(AND(B260="discus 1", OR(AND(E260='club records'!$F$22, F260&gt;='club records'!$G$22), AND(E260='club records'!$F$23, F260&gt;='club records'!$G$23), AND(E260='club records'!$F$24, F260&gt;='club records'!$G$24), AND(E260='club records'!$F$25, F260&gt;='club records'!$G$25))), "CR", " ")</f>
        <v xml:space="preserve"> </v>
      </c>
      <c r="AB260" s="22" t="str">
        <f>IF(AND(B260="hammer 3", OR(AND(E260='club records'!$F$26, F260&gt;='club records'!$G$26), AND(E260='club records'!$F$27, F260&gt;='club records'!$G$27), AND(E260='club records'!$F$28, F260&gt;='club records'!$G$28))), "CR", " ")</f>
        <v xml:space="preserve"> </v>
      </c>
      <c r="AC260" s="22" t="str">
        <f>IF(AND(B260="hammer 4", OR(AND(E260='club records'!$F$29, F260&gt;='club records'!$G$29), AND(E260='club records'!$F$30, F260&gt;='club records'!$G$30))), "CR", " ")</f>
        <v xml:space="preserve"> </v>
      </c>
      <c r="AD260" s="22" t="str">
        <f>IF(AND(B260="javelin 400", AND(E260='club records'!$F$31, F260&gt;='club records'!$G$31)), "CR", " ")</f>
        <v xml:space="preserve"> </v>
      </c>
      <c r="AE260" s="22" t="str">
        <f>IF(AND(B260="javelin 500", OR(AND(E260='club records'!$F$32, F260&gt;='club records'!$G$32), AND(E260='club records'!$F$33, F260&gt;='club records'!$G$33))), "CR", " ")</f>
        <v xml:space="preserve"> </v>
      </c>
      <c r="AF260" s="22" t="str">
        <f>IF(AND(B260="javelin 600", OR(AND(E260='club records'!$F$34, F260&gt;='club records'!$G$34), AND(E260='club records'!$F$35, F260&gt;='club records'!$G$35))), "CR", " ")</f>
        <v xml:space="preserve"> </v>
      </c>
      <c r="AG260" s="22" t="str">
        <f>IF(AND(B260="shot 2.72", AND(E260='club records'!$F$36, F260&gt;='club records'!$G$36)), "CR", " ")</f>
        <v xml:space="preserve"> </v>
      </c>
      <c r="AH260" s="22" t="str">
        <f>IF(AND(B260="shot 3", OR(AND(E260='club records'!$F$37, F260&gt;='club records'!$G$37), AND(E260='club records'!$F$38, F260&gt;='club records'!$G$38))), "CR", " ")</f>
        <v xml:space="preserve"> </v>
      </c>
      <c r="AI260" s="22" t="str">
        <f>IF(AND(B260="shot 4", OR(AND(E260='club records'!$F$39, F260&gt;='club records'!$G$39), AND(E260='club records'!$F$40, F260&gt;='club records'!$G$40))), "CR", " ")</f>
        <v xml:space="preserve"> </v>
      </c>
      <c r="AJ260" s="22" t="str">
        <f>IF(AND(B260="70H", AND(E260='club records'!$J$6, F260&lt;='club records'!$K$6)), "CR", " ")</f>
        <v xml:space="preserve"> </v>
      </c>
      <c r="AK260" s="22" t="str">
        <f>IF(AND(B260="75H", AND(E260='club records'!$J$7, F260&lt;='club records'!$K$7)), "CR", " ")</f>
        <v xml:space="preserve"> </v>
      </c>
      <c r="AL260" s="22" t="str">
        <f>IF(AND(B260="80H", AND(E260='club records'!$J$8, F260&lt;='club records'!$K$8)), "CR", " ")</f>
        <v xml:space="preserve"> </v>
      </c>
      <c r="AM260" s="22" t="str">
        <f>IF(AND(B260="100H", OR(AND(E260='club records'!$J$9, F260&lt;='club records'!$K$9), AND(E260='club records'!$J$10, F260&lt;='club records'!$K$10))), "CR", " ")</f>
        <v xml:space="preserve"> </v>
      </c>
      <c r="AN260" s="22" t="str">
        <f>IF(AND(B260="300H", AND(E260='club records'!$J$11, F260&lt;='club records'!$K$11)), "CR", " ")</f>
        <v xml:space="preserve"> </v>
      </c>
      <c r="AO260" s="22" t="str">
        <f>IF(AND(B260="400H", OR(AND(E260='club records'!$J$12, F260&lt;='club records'!$K$12), AND(E260='club records'!$J$13, F260&lt;='club records'!$K$13), AND(E260='club records'!$J$14, F260&lt;='club records'!$K$14))), "CR", " ")</f>
        <v xml:space="preserve"> </v>
      </c>
      <c r="AP260" s="22" t="str">
        <f>IF(AND(B260="1500SC", OR(AND(E260='club records'!$J$15, F260&lt;='club records'!$K$15), AND(E260='club records'!$J$16, F260&lt;='club records'!$K$16))), "CR", " ")</f>
        <v xml:space="preserve"> </v>
      </c>
      <c r="AQ260" s="22" t="str">
        <f>IF(AND(B260="2000SC", OR(AND(E260='club records'!$J$18, F260&lt;='club records'!$K$18), AND(E260='club records'!$J$19, F260&lt;='club records'!$K$19))), "CR", " ")</f>
        <v xml:space="preserve"> </v>
      </c>
      <c r="AR260" s="22" t="str">
        <f>IF(AND(B260="3000SC", AND(E260='club records'!$J$21, F260&lt;='club records'!$K$21)), "CR", " ")</f>
        <v xml:space="preserve"> </v>
      </c>
      <c r="AS260" s="21" t="str">
        <f>IF(AND(B260="4x100", OR(AND(E260='club records'!$N$1, F260&lt;='club records'!$O$1), AND(E260='club records'!$N$2, F260&lt;='club records'!$O$2), AND(E260='club records'!$N$3, F260&lt;='club records'!$O$3), AND(E260='club records'!$N$4, F260&lt;='club records'!$O$4), AND(E260='club records'!$N$5, F260&lt;='club records'!$O$5))), "CR", " ")</f>
        <v xml:space="preserve"> </v>
      </c>
      <c r="AT260" s="21" t="str">
        <f>IF(AND(B260="4x200", OR(AND(E260='club records'!$N$6, F260&lt;='club records'!$O$6), AND(E260='club records'!$N$7, F260&lt;='club records'!$O$7), AND(E260='club records'!$N$8, F260&lt;='club records'!$O$8), AND(E260='club records'!$N$9, F260&lt;='club records'!$O$9), AND(E260='club records'!$N$10, F260&lt;='club records'!$O$10))), "CR", " ")</f>
        <v xml:space="preserve"> </v>
      </c>
      <c r="AU260" s="21" t="str">
        <f>IF(AND(B260="4x300", OR(AND(E260='club records'!$N$11, F260&lt;='club records'!$O$11), AND(E260='club records'!$N$12, F260&lt;='club records'!$O$12))), "CR", " ")</f>
        <v xml:space="preserve"> </v>
      </c>
      <c r="AV260" s="21" t="str">
        <f>IF(AND(B260="4x400", OR(AND(E260='club records'!$N$13, F260&lt;='club records'!$O$13), AND(E260='club records'!$N$14, F260&lt;='club records'!$O$14), AND(E260='club records'!$N$15, F260&lt;='club records'!$O$15))), "CR", " ")</f>
        <v xml:space="preserve"> </v>
      </c>
      <c r="AW260" s="21" t="str">
        <f>IF(AND(B260="3x800", OR(AND(E260='club records'!$N$16, F260&lt;='club records'!$O$16), AND(E260='club records'!$N$17, F260&lt;='club records'!$O$17), AND(E260='club records'!$N$18, F260&lt;='club records'!$O$18), AND(E260='club records'!$N$19, F260&lt;='club records'!$O$19))), "CR", " ")</f>
        <v xml:space="preserve"> </v>
      </c>
      <c r="AX260" s="21" t="str">
        <f>IF(AND(B260="pentathlon", OR(AND(E260='club records'!$N$21, F260&gt;='club records'!$O$21), AND(E260='club records'!$N$22, F260&gt;='club records'!$O$22), AND(E260='club records'!$N$23, F260&gt;='club records'!$O$23), AND(E260='club records'!$N$24, F260&gt;='club records'!$O$24), AND(E260='club records'!$N$25, F260&gt;='club records'!$O$25))), "CR", " ")</f>
        <v xml:space="preserve"> </v>
      </c>
      <c r="AY260" s="21" t="str">
        <f>IF(AND(B260="heptathlon", OR(AND(E260='club records'!$N$26, F260&gt;='club records'!$O$26), AND(E260='club records'!$N$27, F260&gt;='club records'!$O$27), AND(E260='club records'!$N$28, F260&gt;='club records'!$O$28), )), "CR", " ")</f>
        <v xml:space="preserve"> </v>
      </c>
    </row>
    <row r="261" spans="1:51" ht="15">
      <c r="A261" s="13" t="s">
        <v>45</v>
      </c>
      <c r="B261" s="2">
        <v>200</v>
      </c>
      <c r="C261" s="2" t="s">
        <v>58</v>
      </c>
      <c r="D261" s="2" t="s">
        <v>132</v>
      </c>
      <c r="E261" s="13" t="s">
        <v>45</v>
      </c>
      <c r="F261" s="14">
        <v>28.13</v>
      </c>
      <c r="G261" s="23">
        <v>43590</v>
      </c>
      <c r="H261" s="2" t="s">
        <v>295</v>
      </c>
      <c r="I261" s="2" t="s">
        <v>304</v>
      </c>
      <c r="J261" s="20" t="str">
        <f t="shared" si="13"/>
        <v/>
      </c>
      <c r="K261" s="21" t="str">
        <f>IF(AND(B261=100, OR(AND(E261='club records'!$B$6, F261&lt;='club records'!$C$6), AND(E261='club records'!$B$7, F261&lt;='club records'!$C$7), AND(E261='club records'!$B$8, F261&lt;='club records'!$C$8), AND(E261='club records'!$B$9, F261&lt;='club records'!$C$9), AND(E261='club records'!$B$10, F261&lt;='club records'!$C$10))),"CR"," ")</f>
        <v xml:space="preserve"> </v>
      </c>
      <c r="L261" s="21" t="str">
        <f>IF(AND(B261=200, OR(AND(E261='club records'!$B$11, F261&lt;='club records'!$C$11), AND(E261='club records'!$B$12, F261&lt;='club records'!$C$12), AND(E261='club records'!$B$13, F261&lt;='club records'!$C$13), AND(E261='club records'!$B$14, F261&lt;='club records'!$C$14), AND(E261='club records'!$B$15, F261&lt;='club records'!$C$15))),"CR"," ")</f>
        <v xml:space="preserve"> </v>
      </c>
      <c r="M261" s="21" t="str">
        <f>IF(AND(B261=300, OR(AND(E261='club records'!$B$16, F261&lt;='club records'!$C$16), AND(E261='club records'!$B$17, F261&lt;='club records'!$C$17))),"CR"," ")</f>
        <v xml:space="preserve"> </v>
      </c>
      <c r="N261" s="21" t="str">
        <f>IF(AND(B261=400, OR(AND(E261='club records'!$B$19, F261&lt;='club records'!$C$19), AND(E261='club records'!$B$20, F261&lt;='club records'!$C$20), AND(E261='club records'!$B$21, F261&lt;='club records'!$C$21))),"CR"," ")</f>
        <v xml:space="preserve"> </v>
      </c>
      <c r="O261" s="21" t="str">
        <f>IF(AND(B261=800, OR(AND(E261='club records'!$B$22, F261&lt;='club records'!$C$22), AND(E261='club records'!$B$23, F261&lt;='club records'!$C$23), AND(E261='club records'!$B$24, F261&lt;='club records'!$C$24), AND(E261='club records'!$B$25, F261&lt;='club records'!$C$25), AND(E261='club records'!$B$26, F261&lt;='club records'!$C$26))),"CR"," ")</f>
        <v xml:space="preserve"> </v>
      </c>
      <c r="P261" s="21" t="str">
        <f>IF(AND(B261=1200, AND(E261='club records'!$B$28, F261&lt;='club records'!$C$28)),"CR"," ")</f>
        <v xml:space="preserve"> </v>
      </c>
      <c r="Q261" s="21" t="str">
        <f>IF(AND(B261=1500, OR(AND(E261='club records'!$B$29, F261&lt;='club records'!$C$29), AND(E261='club records'!$B$30, F261&lt;='club records'!$C$30), AND(E261='club records'!$B$31, F261&lt;='club records'!$C$31), AND(E261='club records'!$B$32, F261&lt;='club records'!$C$32), AND(E261='club records'!$B$33, F261&lt;='club records'!$C$33))),"CR"," ")</f>
        <v xml:space="preserve"> </v>
      </c>
      <c r="R261" s="21" t="str">
        <f>IF(AND(B261="1M", AND(E261='club records'!$B$37,F261&lt;='club records'!$C$37)),"CR"," ")</f>
        <v xml:space="preserve"> </v>
      </c>
      <c r="S261" s="21" t="str">
        <f>IF(AND(B261=3000, OR(AND(E261='club records'!$B$39, F261&lt;='club records'!$C$39), AND(E261='club records'!$B$40, F261&lt;='club records'!$C$40), AND(E261='club records'!$B$41, F261&lt;='club records'!$C$41))),"CR"," ")</f>
        <v xml:space="preserve"> </v>
      </c>
      <c r="T261" s="21" t="str">
        <f>IF(AND(B261=5000, OR(AND(E261='club records'!$B$42, F261&lt;='club records'!$C$42), AND(E261='club records'!$B$43, F261&lt;='club records'!$C$43))),"CR"," ")</f>
        <v xml:space="preserve"> </v>
      </c>
      <c r="U261" s="21" t="str">
        <f>IF(AND(B261=10000, OR(AND(E261='club records'!$B$44, F261&lt;='club records'!$C$44), AND(E261='club records'!$B$45, F261&lt;='club records'!$C$45))),"CR"," ")</f>
        <v xml:space="preserve"> </v>
      </c>
      <c r="V261" s="22" t="str">
        <f>IF(AND(B261="high jump", OR(AND(E261='club records'!$F$1, F261&gt;='club records'!$G$1), AND(E261='club records'!$F$2, F261&gt;='club records'!$G$2), AND(E261='club records'!$F$3, F261&gt;='club records'!$G$3),AND(E261='club records'!$F$4, F261&gt;='club records'!$G$4), AND(E261='club records'!$F$5, F261&gt;='club records'!$G$5))), "CR", " ")</f>
        <v xml:space="preserve"> </v>
      </c>
      <c r="W261" s="22" t="str">
        <f>IF(AND(B261="long jump", OR(AND(E261='club records'!$F$6, F261&gt;='club records'!$G$6), AND(E261='club records'!$F$7, F261&gt;='club records'!$G$7), AND(E261='club records'!$F$8, F261&gt;='club records'!$G$8), AND(E261='club records'!$F$9, F261&gt;='club records'!$G$9), AND(E261='club records'!$F$10, F261&gt;='club records'!$G$10))), "CR", " ")</f>
        <v xml:space="preserve"> </v>
      </c>
      <c r="X261" s="22" t="str">
        <f>IF(AND(B261="triple jump", OR(AND(E261='club records'!$F$11, F261&gt;='club records'!$G$11), AND(E261='club records'!$F$12, F261&gt;='club records'!$G$12), AND(E261='club records'!$F$13, F261&gt;='club records'!$G$13), AND(E261='club records'!$F$14, F261&gt;='club records'!$G$14), AND(E261='club records'!$F$15, F261&gt;='club records'!$G$15))), "CR", " ")</f>
        <v xml:space="preserve"> </v>
      </c>
      <c r="Y261" s="22" t="str">
        <f>IF(AND(B261="pole vault", OR(AND(E261='club records'!$F$16, F261&gt;='club records'!$G$16), AND(E261='club records'!$F$17, F261&gt;='club records'!$G$17), AND(E261='club records'!$F$18, F261&gt;='club records'!$G$18), AND(E261='club records'!$F$19, F261&gt;='club records'!$G$19), AND(E261='club records'!$F$20, F261&gt;='club records'!$G$20))), "CR", " ")</f>
        <v xml:space="preserve"> </v>
      </c>
      <c r="Z261" s="22" t="str">
        <f>IF(AND(B261="discus 0.75", AND(E261='club records'!$F$21, F261&gt;='club records'!$G$21)), "CR", " ")</f>
        <v xml:space="preserve"> </v>
      </c>
      <c r="AA261" s="22" t="str">
        <f>IF(AND(B261="discus 1", OR(AND(E261='club records'!$F$22, F261&gt;='club records'!$G$22), AND(E261='club records'!$F$23, F261&gt;='club records'!$G$23), AND(E261='club records'!$F$24, F261&gt;='club records'!$G$24), AND(E261='club records'!$F$25, F261&gt;='club records'!$G$25))), "CR", " ")</f>
        <v xml:space="preserve"> </v>
      </c>
      <c r="AB261" s="22" t="str">
        <f>IF(AND(B261="hammer 3", OR(AND(E261='club records'!$F$26, F261&gt;='club records'!$G$26), AND(E261='club records'!$F$27, F261&gt;='club records'!$G$27), AND(E261='club records'!$F$28, F261&gt;='club records'!$G$28))), "CR", " ")</f>
        <v xml:space="preserve"> </v>
      </c>
      <c r="AC261" s="22" t="str">
        <f>IF(AND(B261="hammer 4", OR(AND(E261='club records'!$F$29, F261&gt;='club records'!$G$29), AND(E261='club records'!$F$30, F261&gt;='club records'!$G$30))), "CR", " ")</f>
        <v xml:space="preserve"> </v>
      </c>
      <c r="AD261" s="22" t="str">
        <f>IF(AND(B261="javelin 400", AND(E261='club records'!$F$31, F261&gt;='club records'!$G$31)), "CR", " ")</f>
        <v xml:space="preserve"> </v>
      </c>
      <c r="AE261" s="22" t="str">
        <f>IF(AND(B261="javelin 500", OR(AND(E261='club records'!$F$32, F261&gt;='club records'!$G$32), AND(E261='club records'!$F$33, F261&gt;='club records'!$G$33))), "CR", " ")</f>
        <v xml:space="preserve"> </v>
      </c>
      <c r="AF261" s="22" t="str">
        <f>IF(AND(B261="javelin 600", OR(AND(E261='club records'!$F$34, F261&gt;='club records'!$G$34), AND(E261='club records'!$F$35, F261&gt;='club records'!$G$35))), "CR", " ")</f>
        <v xml:space="preserve"> </v>
      </c>
      <c r="AG261" s="22" t="str">
        <f>IF(AND(B261="shot 2.72", AND(E261='club records'!$F$36, F261&gt;='club records'!$G$36)), "CR", " ")</f>
        <v xml:space="preserve"> </v>
      </c>
      <c r="AH261" s="22" t="str">
        <f>IF(AND(B261="shot 3", OR(AND(E261='club records'!$F$37, F261&gt;='club records'!$G$37), AND(E261='club records'!$F$38, F261&gt;='club records'!$G$38))), "CR", " ")</f>
        <v xml:space="preserve"> </v>
      </c>
      <c r="AI261" s="22" t="str">
        <f>IF(AND(B261="shot 4", OR(AND(E261='club records'!$F$39, F261&gt;='club records'!$G$39), AND(E261='club records'!$F$40, F261&gt;='club records'!$G$40))), "CR", " ")</f>
        <v xml:space="preserve"> </v>
      </c>
      <c r="AJ261" s="22" t="str">
        <f>IF(AND(B261="70H", AND(E261='club records'!$J$6, F261&lt;='club records'!$K$6)), "CR", " ")</f>
        <v xml:space="preserve"> </v>
      </c>
      <c r="AK261" s="22" t="str">
        <f>IF(AND(B261="75H", AND(E261='club records'!$J$7, F261&lt;='club records'!$K$7)), "CR", " ")</f>
        <v xml:space="preserve"> </v>
      </c>
      <c r="AL261" s="22" t="str">
        <f>IF(AND(B261="80H", AND(E261='club records'!$J$8, F261&lt;='club records'!$K$8)), "CR", " ")</f>
        <v xml:space="preserve"> </v>
      </c>
      <c r="AM261" s="22" t="str">
        <f>IF(AND(B261="100H", OR(AND(E261='club records'!$J$9, F261&lt;='club records'!$K$9), AND(E261='club records'!$J$10, F261&lt;='club records'!$K$10))), "CR", " ")</f>
        <v xml:space="preserve"> </v>
      </c>
      <c r="AN261" s="22" t="str">
        <f>IF(AND(B261="300H", AND(E261='club records'!$J$11, F261&lt;='club records'!$K$11)), "CR", " ")</f>
        <v xml:space="preserve"> </v>
      </c>
      <c r="AO261" s="22" t="str">
        <f>IF(AND(B261="400H", OR(AND(E261='club records'!$J$12, F261&lt;='club records'!$K$12), AND(E261='club records'!$J$13, F261&lt;='club records'!$K$13), AND(E261='club records'!$J$14, F261&lt;='club records'!$K$14))), "CR", " ")</f>
        <v xml:space="preserve"> </v>
      </c>
      <c r="AP261" s="22" t="str">
        <f>IF(AND(B261="1500SC", OR(AND(E261='club records'!$J$15, F261&lt;='club records'!$K$15), AND(E261='club records'!$J$16, F261&lt;='club records'!$K$16))), "CR", " ")</f>
        <v xml:space="preserve"> </v>
      </c>
      <c r="AQ261" s="22" t="str">
        <f>IF(AND(B261="2000SC", OR(AND(E261='club records'!$J$18, F261&lt;='club records'!$K$18), AND(E261='club records'!$J$19, F261&lt;='club records'!$K$19))), "CR", " ")</f>
        <v xml:space="preserve"> </v>
      </c>
      <c r="AR261" s="22" t="str">
        <f>IF(AND(B261="3000SC", AND(E261='club records'!$J$21, F261&lt;='club records'!$K$21)), "CR", " ")</f>
        <v xml:space="preserve"> </v>
      </c>
      <c r="AS261" s="21" t="str">
        <f>IF(AND(B261="4x100", OR(AND(E261='club records'!$N$1, F261&lt;='club records'!$O$1), AND(E261='club records'!$N$2, F261&lt;='club records'!$O$2), AND(E261='club records'!$N$3, F261&lt;='club records'!$O$3), AND(E261='club records'!$N$4, F261&lt;='club records'!$O$4), AND(E261='club records'!$N$5, F261&lt;='club records'!$O$5))), "CR", " ")</f>
        <v xml:space="preserve"> </v>
      </c>
      <c r="AT261" s="21" t="str">
        <f>IF(AND(B261="4x200", OR(AND(E261='club records'!$N$6, F261&lt;='club records'!$O$6), AND(E261='club records'!$N$7, F261&lt;='club records'!$O$7), AND(E261='club records'!$N$8, F261&lt;='club records'!$O$8), AND(E261='club records'!$N$9, F261&lt;='club records'!$O$9), AND(E261='club records'!$N$10, F261&lt;='club records'!$O$10))), "CR", " ")</f>
        <v xml:space="preserve"> </v>
      </c>
      <c r="AU261" s="21" t="str">
        <f>IF(AND(B261="4x300", OR(AND(E261='club records'!$N$11, F261&lt;='club records'!$O$11), AND(E261='club records'!$N$12, F261&lt;='club records'!$O$12))), "CR", " ")</f>
        <v xml:space="preserve"> </v>
      </c>
      <c r="AV261" s="21" t="str">
        <f>IF(AND(B261="4x400", OR(AND(E261='club records'!$N$13, F261&lt;='club records'!$O$13), AND(E261='club records'!$N$14, F261&lt;='club records'!$O$14), AND(E261='club records'!$N$15, F261&lt;='club records'!$O$15))), "CR", " ")</f>
        <v xml:space="preserve"> </v>
      </c>
      <c r="AW261" s="21" t="str">
        <f>IF(AND(B261="3x800", OR(AND(E261='club records'!$N$16, F261&lt;='club records'!$O$16), AND(E261='club records'!$N$17, F261&lt;='club records'!$O$17), AND(E261='club records'!$N$18, F261&lt;='club records'!$O$18), AND(E261='club records'!$N$19, F261&lt;='club records'!$O$19))), "CR", " ")</f>
        <v xml:space="preserve"> </v>
      </c>
      <c r="AX261" s="21" t="str">
        <f>IF(AND(B261="pentathlon", OR(AND(E261='club records'!$N$21, F261&gt;='club records'!$O$21), AND(E261='club records'!$N$22, F261&gt;='club records'!$O$22), AND(E261='club records'!$N$23, F261&gt;='club records'!$O$23), AND(E261='club records'!$N$24, F261&gt;='club records'!$O$24), AND(E261='club records'!$N$25, F261&gt;='club records'!$O$25))), "CR", " ")</f>
        <v xml:space="preserve"> </v>
      </c>
      <c r="AY261" s="21" t="str">
        <f>IF(AND(B261="heptathlon", OR(AND(E261='club records'!$N$26, F261&gt;='club records'!$O$26), AND(E261='club records'!$N$27, F261&gt;='club records'!$O$27), AND(E261='club records'!$N$28, F261&gt;='club records'!$O$28), )), "CR", " ")</f>
        <v xml:space="preserve"> </v>
      </c>
    </row>
    <row r="262" spans="1:51" ht="15">
      <c r="A262" s="13" t="s">
        <v>45</v>
      </c>
      <c r="B262" s="2">
        <v>200</v>
      </c>
      <c r="C262" s="2" t="s">
        <v>55</v>
      </c>
      <c r="D262" s="2" t="s">
        <v>56</v>
      </c>
      <c r="E262" s="13" t="s">
        <v>45</v>
      </c>
      <c r="F262" s="14">
        <v>28.61</v>
      </c>
      <c r="G262" s="23" t="s">
        <v>374</v>
      </c>
      <c r="H262" s="2" t="s">
        <v>297</v>
      </c>
      <c r="I262" s="2" t="s">
        <v>367</v>
      </c>
      <c r="J262" s="20" t="s">
        <v>372</v>
      </c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1"/>
      <c r="AT262" s="21"/>
      <c r="AU262" s="21"/>
      <c r="AV262" s="21"/>
      <c r="AW262" s="21"/>
      <c r="AX262" s="21"/>
      <c r="AY262" s="21"/>
    </row>
    <row r="263" spans="1:51" ht="15">
      <c r="A263" s="13" t="s">
        <v>45</v>
      </c>
      <c r="B263" s="2">
        <v>200</v>
      </c>
      <c r="C263" s="2" t="s">
        <v>76</v>
      </c>
      <c r="D263" s="2" t="s">
        <v>77</v>
      </c>
      <c r="E263" s="13" t="s">
        <v>45</v>
      </c>
      <c r="F263" s="14">
        <v>28.62</v>
      </c>
      <c r="G263" s="19">
        <v>43582</v>
      </c>
      <c r="H263" s="2" t="s">
        <v>297</v>
      </c>
      <c r="I263" s="2" t="s">
        <v>467</v>
      </c>
      <c r="J263" s="20" t="str">
        <f t="shared" ref="J263:J268" si="14">IF(OR(L263="CR", K263="CR", M263="CR", N263="CR", O263="CR", P263="CR", Q263="CR", R263="CR", S263="CR", T263="CR",U263="CR", V263="CR", W263="CR", X263="CR", Y263="CR", Z263="CR", AA263="CR", AB263="CR", AC263="CR", AD263="CR", AE263="CR", AF263="CR", AG263="CR", AH263="CR", AI263="CR", AJ263="CR", AK263="CR", AL263="CR", AM263="CR", AN263="CR", AO263="CR", AP263="CR", AQ263="CR", AR263="CR", AS263="CR", AT263="CR", AU263="CR", AV263="CR", AW263="CR", AX263="CR", AY263="CR"), "***CLUB RECORD***", "")</f>
        <v/>
      </c>
      <c r="K263" s="21" t="str">
        <f>IF(AND(B263=100, OR(AND(E263='club records'!$B$6, F263&lt;='club records'!$C$6), AND(E263='club records'!$B$7, F263&lt;='club records'!$C$7), AND(E263='club records'!$B$8, F263&lt;='club records'!$C$8), AND(E263='club records'!$B$9, F263&lt;='club records'!$C$9), AND(E263='club records'!$B$10, F263&lt;='club records'!$C$10))),"CR"," ")</f>
        <v xml:space="preserve"> </v>
      </c>
      <c r="L263" s="21" t="str">
        <f>IF(AND(B263=200, OR(AND(E263='club records'!$B$11, F263&lt;='club records'!$C$11), AND(E263='club records'!$B$12, F263&lt;='club records'!$C$12), AND(E263='club records'!$B$13, F263&lt;='club records'!$C$13), AND(E263='club records'!$B$14, F263&lt;='club records'!$C$14), AND(E263='club records'!$B$15, F263&lt;='club records'!$C$15))),"CR"," ")</f>
        <v xml:space="preserve"> </v>
      </c>
      <c r="M263" s="21" t="str">
        <f>IF(AND(B263=300, OR(AND(E263='club records'!$B$16, F263&lt;='club records'!$C$16), AND(E263='club records'!$B$17, F263&lt;='club records'!$C$17))),"CR"," ")</f>
        <v xml:space="preserve"> </v>
      </c>
      <c r="N263" s="21" t="str">
        <f>IF(AND(B263=400, OR(AND(E263='club records'!$B$19, F263&lt;='club records'!$C$19), AND(E263='club records'!$B$20, F263&lt;='club records'!$C$20), AND(E263='club records'!$B$21, F263&lt;='club records'!$C$21))),"CR"," ")</f>
        <v xml:space="preserve"> </v>
      </c>
      <c r="O263" s="21" t="str">
        <f>IF(AND(B263=800, OR(AND(E263='club records'!$B$22, F263&lt;='club records'!$C$22), AND(E263='club records'!$B$23, F263&lt;='club records'!$C$23), AND(E263='club records'!$B$24, F263&lt;='club records'!$C$24), AND(E263='club records'!$B$25, F263&lt;='club records'!$C$25), AND(E263='club records'!$B$26, F263&lt;='club records'!$C$26))),"CR"," ")</f>
        <v xml:space="preserve"> </v>
      </c>
      <c r="P263" s="21" t="str">
        <f>IF(AND(B263=1200, AND(E263='club records'!$B$28, F263&lt;='club records'!$C$28)),"CR"," ")</f>
        <v xml:space="preserve"> </v>
      </c>
      <c r="Q263" s="21" t="str">
        <f>IF(AND(B263=1500, OR(AND(E263='club records'!$B$29, F263&lt;='club records'!$C$29), AND(E263='club records'!$B$30, F263&lt;='club records'!$C$30), AND(E263='club records'!$B$31, F263&lt;='club records'!$C$31), AND(E263='club records'!$B$32, F263&lt;='club records'!$C$32), AND(E263='club records'!$B$33, F263&lt;='club records'!$C$33))),"CR"," ")</f>
        <v xml:space="preserve"> </v>
      </c>
      <c r="R263" s="21" t="str">
        <f>IF(AND(B263="1M", AND(E263='club records'!$B$37,F263&lt;='club records'!$C$37)),"CR"," ")</f>
        <v xml:space="preserve"> </v>
      </c>
      <c r="S263" s="21" t="str">
        <f>IF(AND(B263=3000, OR(AND(E263='club records'!$B$39, F263&lt;='club records'!$C$39), AND(E263='club records'!$B$40, F263&lt;='club records'!$C$40), AND(E263='club records'!$B$41, F263&lt;='club records'!$C$41))),"CR"," ")</f>
        <v xml:space="preserve"> </v>
      </c>
      <c r="T263" s="21" t="str">
        <f>IF(AND(B263=5000, OR(AND(E263='club records'!$B$42, F263&lt;='club records'!$C$42), AND(E263='club records'!$B$43, F263&lt;='club records'!$C$43))),"CR"," ")</f>
        <v xml:space="preserve"> </v>
      </c>
      <c r="U263" s="21" t="str">
        <f>IF(AND(B263=10000, OR(AND(E263='club records'!$B$44, F263&lt;='club records'!$C$44), AND(E263='club records'!$B$45, F263&lt;='club records'!$C$45))),"CR"," ")</f>
        <v xml:space="preserve"> </v>
      </c>
      <c r="V263" s="22" t="str">
        <f>IF(AND(B263="high jump", OR(AND(E263='club records'!$F$1, F263&gt;='club records'!$G$1), AND(E263='club records'!$F$2, F263&gt;='club records'!$G$2), AND(E263='club records'!$F$3, F263&gt;='club records'!$G$3),AND(E263='club records'!$F$4, F263&gt;='club records'!$G$4), AND(E263='club records'!$F$5, F263&gt;='club records'!$G$5))), "CR", " ")</f>
        <v xml:space="preserve"> </v>
      </c>
      <c r="W263" s="22" t="str">
        <f>IF(AND(B263="long jump", OR(AND(E263='club records'!$F$6, F263&gt;='club records'!$G$6), AND(E263='club records'!$F$7, F263&gt;='club records'!$G$7), AND(E263='club records'!$F$8, F263&gt;='club records'!$G$8), AND(E263='club records'!$F$9, F263&gt;='club records'!$G$9), AND(E263='club records'!$F$10, F263&gt;='club records'!$G$10))), "CR", " ")</f>
        <v xml:space="preserve"> </v>
      </c>
      <c r="X263" s="22" t="str">
        <f>IF(AND(B263="triple jump", OR(AND(E263='club records'!$F$11, F263&gt;='club records'!$G$11), AND(E263='club records'!$F$12, F263&gt;='club records'!$G$12), AND(E263='club records'!$F$13, F263&gt;='club records'!$G$13), AND(E263='club records'!$F$14, F263&gt;='club records'!$G$14), AND(E263='club records'!$F$15, F263&gt;='club records'!$G$15))), "CR", " ")</f>
        <v xml:space="preserve"> </v>
      </c>
      <c r="Y263" s="22" t="str">
        <f>IF(AND(B263="pole vault", OR(AND(E263='club records'!$F$16, F263&gt;='club records'!$G$16), AND(E263='club records'!$F$17, F263&gt;='club records'!$G$17), AND(E263='club records'!$F$18, F263&gt;='club records'!$G$18), AND(E263='club records'!$F$19, F263&gt;='club records'!$G$19), AND(E263='club records'!$F$20, F263&gt;='club records'!$G$20))), "CR", " ")</f>
        <v xml:space="preserve"> </v>
      </c>
      <c r="Z263" s="22" t="str">
        <f>IF(AND(B263="discus 0.75", AND(E263='club records'!$F$21, F263&gt;='club records'!$G$21)), "CR", " ")</f>
        <v xml:space="preserve"> </v>
      </c>
      <c r="AA263" s="22" t="str">
        <f>IF(AND(B263="discus 1", OR(AND(E263='club records'!$F$22, F263&gt;='club records'!$G$22), AND(E263='club records'!$F$23, F263&gt;='club records'!$G$23), AND(E263='club records'!$F$24, F263&gt;='club records'!$G$24), AND(E263='club records'!$F$25, F263&gt;='club records'!$G$25))), "CR", " ")</f>
        <v xml:space="preserve"> </v>
      </c>
      <c r="AB263" s="22" t="str">
        <f>IF(AND(B263="hammer 3", OR(AND(E263='club records'!$F$26, F263&gt;='club records'!$G$26), AND(E263='club records'!$F$27, F263&gt;='club records'!$G$27), AND(E263='club records'!$F$28, F263&gt;='club records'!$G$28))), "CR", " ")</f>
        <v xml:space="preserve"> </v>
      </c>
      <c r="AC263" s="22" t="str">
        <f>IF(AND(B263="hammer 4", OR(AND(E263='club records'!$F$29, F263&gt;='club records'!$G$29), AND(E263='club records'!$F$30, F263&gt;='club records'!$G$30))), "CR", " ")</f>
        <v xml:space="preserve"> </v>
      </c>
      <c r="AD263" s="22" t="str">
        <f>IF(AND(B263="javelin 400", AND(E263='club records'!$F$31, F263&gt;='club records'!$G$31)), "CR", " ")</f>
        <v xml:space="preserve"> </v>
      </c>
      <c r="AE263" s="22" t="str">
        <f>IF(AND(B263="javelin 500", OR(AND(E263='club records'!$F$32, F263&gt;='club records'!$G$32), AND(E263='club records'!$F$33, F263&gt;='club records'!$G$33))), "CR", " ")</f>
        <v xml:space="preserve"> </v>
      </c>
      <c r="AF263" s="22" t="str">
        <f>IF(AND(B263="javelin 600", OR(AND(E263='club records'!$F$34, F263&gt;='club records'!$G$34), AND(E263='club records'!$F$35, F263&gt;='club records'!$G$35))), "CR", " ")</f>
        <v xml:space="preserve"> </v>
      </c>
      <c r="AG263" s="22" t="str">
        <f>IF(AND(B263="shot 2.72", AND(E263='club records'!$F$36, F263&gt;='club records'!$G$36)), "CR", " ")</f>
        <v xml:space="preserve"> </v>
      </c>
      <c r="AH263" s="22" t="str">
        <f>IF(AND(B263="shot 3", OR(AND(E263='club records'!$F$37, F263&gt;='club records'!$G$37), AND(E263='club records'!$F$38, F263&gt;='club records'!$G$38))), "CR", " ")</f>
        <v xml:space="preserve"> </v>
      </c>
      <c r="AI263" s="22" t="str">
        <f>IF(AND(B263="shot 4", OR(AND(E263='club records'!$F$39, F263&gt;='club records'!$G$39), AND(E263='club records'!$F$40, F263&gt;='club records'!$G$40))), "CR", " ")</f>
        <v xml:space="preserve"> </v>
      </c>
      <c r="AJ263" s="22" t="str">
        <f>IF(AND(B263="70H", AND(E263='club records'!$J$6, F263&lt;='club records'!$K$6)), "CR", " ")</f>
        <v xml:space="preserve"> </v>
      </c>
      <c r="AK263" s="22" t="str">
        <f>IF(AND(B263="75H", AND(E263='club records'!$J$7, F263&lt;='club records'!$K$7)), "CR", " ")</f>
        <v xml:space="preserve"> </v>
      </c>
      <c r="AL263" s="22" t="str">
        <f>IF(AND(B263="80H", AND(E263='club records'!$J$8, F263&lt;='club records'!$K$8)), "CR", " ")</f>
        <v xml:space="preserve"> </v>
      </c>
      <c r="AM263" s="22" t="str">
        <f>IF(AND(B263="100H", OR(AND(E263='club records'!$J$9, F263&lt;='club records'!$K$9), AND(E263='club records'!$J$10, F263&lt;='club records'!$K$10))), "CR", " ")</f>
        <v xml:space="preserve"> </v>
      </c>
      <c r="AN263" s="22" t="str">
        <f>IF(AND(B263="300H", AND(E263='club records'!$J$11, F263&lt;='club records'!$K$11)), "CR", " ")</f>
        <v xml:space="preserve"> </v>
      </c>
      <c r="AO263" s="22" t="str">
        <f>IF(AND(B263="400H", OR(AND(E263='club records'!$J$12, F263&lt;='club records'!$K$12), AND(E263='club records'!$J$13, F263&lt;='club records'!$K$13), AND(E263='club records'!$J$14, F263&lt;='club records'!$K$14))), "CR", " ")</f>
        <v xml:space="preserve"> </v>
      </c>
      <c r="AP263" s="22" t="str">
        <f>IF(AND(B263="1500SC", OR(AND(E263='club records'!$J$15, F263&lt;='club records'!$K$15), AND(E263='club records'!$J$16, F263&lt;='club records'!$K$16))), "CR", " ")</f>
        <v xml:space="preserve"> </v>
      </c>
      <c r="AQ263" s="22" t="str">
        <f>IF(AND(B263="2000SC", OR(AND(E263='club records'!$J$18, F263&lt;='club records'!$K$18), AND(E263='club records'!$J$19, F263&lt;='club records'!$K$19))), "CR", " ")</f>
        <v xml:space="preserve"> </v>
      </c>
      <c r="AR263" s="22" t="str">
        <f>IF(AND(B263="3000SC", AND(E263='club records'!$J$21, F263&lt;='club records'!$K$21)), "CR", " ")</f>
        <v xml:space="preserve"> </v>
      </c>
      <c r="AS263" s="21" t="str">
        <f>IF(AND(B263="4x100", OR(AND(E263='club records'!$N$1, F263&lt;='club records'!$O$1), AND(E263='club records'!$N$2, F263&lt;='club records'!$O$2), AND(E263='club records'!$N$3, F263&lt;='club records'!$O$3), AND(E263='club records'!$N$4, F263&lt;='club records'!$O$4), AND(E263='club records'!$N$5, F263&lt;='club records'!$O$5))), "CR", " ")</f>
        <v xml:space="preserve"> </v>
      </c>
      <c r="AT263" s="21" t="str">
        <f>IF(AND(B263="4x200", OR(AND(E263='club records'!$N$6, F263&lt;='club records'!$O$6), AND(E263='club records'!$N$7, F263&lt;='club records'!$O$7), AND(E263='club records'!$N$8, F263&lt;='club records'!$O$8), AND(E263='club records'!$N$9, F263&lt;='club records'!$O$9), AND(E263='club records'!$N$10, F263&lt;='club records'!$O$10))), "CR", " ")</f>
        <v xml:space="preserve"> </v>
      </c>
      <c r="AU263" s="21" t="str">
        <f>IF(AND(B263="4x300", OR(AND(E263='club records'!$N$11, F263&lt;='club records'!$O$11), AND(E263='club records'!$N$12, F263&lt;='club records'!$O$12))), "CR", " ")</f>
        <v xml:space="preserve"> </v>
      </c>
      <c r="AV263" s="21" t="str">
        <f>IF(AND(B263="4x400", OR(AND(E263='club records'!$N$13, F263&lt;='club records'!$O$13), AND(E263='club records'!$N$14, F263&lt;='club records'!$O$14), AND(E263='club records'!$N$15, F263&lt;='club records'!$O$15))), "CR", " ")</f>
        <v xml:space="preserve"> </v>
      </c>
      <c r="AW263" s="21" t="str">
        <f>IF(AND(B263="3x800", OR(AND(E263='club records'!$N$16, F263&lt;='club records'!$O$16), AND(E263='club records'!$N$17, F263&lt;='club records'!$O$17), AND(E263='club records'!$N$18, F263&lt;='club records'!$O$18), AND(E263='club records'!$N$19, F263&lt;='club records'!$O$19))), "CR", " ")</f>
        <v xml:space="preserve"> </v>
      </c>
      <c r="AX263" s="21" t="str">
        <f>IF(AND(B263="pentathlon", OR(AND(E263='club records'!$N$21, F263&gt;='club records'!$O$21), AND(E263='club records'!$N$22, F263&gt;='club records'!$O$22), AND(E263='club records'!$N$23, F263&gt;='club records'!$O$23), AND(E263='club records'!$N$24, F263&gt;='club records'!$O$24), AND(E263='club records'!$N$25, F263&gt;='club records'!$O$25))), "CR", " ")</f>
        <v xml:space="preserve"> </v>
      </c>
      <c r="AY263" s="21" t="str">
        <f>IF(AND(B263="heptathlon", OR(AND(E263='club records'!$N$26, F263&gt;='club records'!$O$26), AND(E263='club records'!$N$27, F263&gt;='club records'!$O$27), AND(E263='club records'!$N$28, F263&gt;='club records'!$O$28), )), "CR", " ")</f>
        <v xml:space="preserve"> </v>
      </c>
    </row>
    <row r="264" spans="1:51" ht="15">
      <c r="A264" s="13" t="s">
        <v>45</v>
      </c>
      <c r="B264" s="2">
        <v>200</v>
      </c>
      <c r="C264" s="2" t="s">
        <v>65</v>
      </c>
      <c r="D264" s="2" t="s">
        <v>134</v>
      </c>
      <c r="E264" s="13" t="s">
        <v>45</v>
      </c>
      <c r="F264" s="14">
        <v>30.61</v>
      </c>
      <c r="G264" s="19">
        <v>43604</v>
      </c>
      <c r="H264" s="2" t="s">
        <v>297</v>
      </c>
      <c r="I264" s="2" t="s">
        <v>468</v>
      </c>
      <c r="J264" s="20" t="str">
        <f t="shared" si="14"/>
        <v/>
      </c>
      <c r="K264" s="21" t="str">
        <f>IF(AND(B264=100, OR(AND(E264='club records'!$B$6, F264&lt;='club records'!$C$6), AND(E264='club records'!$B$7, F264&lt;='club records'!$C$7), AND(E264='club records'!$B$8, F264&lt;='club records'!$C$8), AND(E264='club records'!$B$9, F264&lt;='club records'!$C$9), AND(E264='club records'!$B$10, F264&lt;='club records'!$C$10))),"CR"," ")</f>
        <v xml:space="preserve"> </v>
      </c>
      <c r="L264" s="21" t="str">
        <f>IF(AND(B264=200, OR(AND(E264='club records'!$B$11, F264&lt;='club records'!$C$11), AND(E264='club records'!$B$12, F264&lt;='club records'!$C$12), AND(E264='club records'!$B$13, F264&lt;='club records'!$C$13), AND(E264='club records'!$B$14, F264&lt;='club records'!$C$14), AND(E264='club records'!$B$15, F264&lt;='club records'!$C$15))),"CR"," ")</f>
        <v xml:space="preserve"> </v>
      </c>
      <c r="M264" s="21" t="str">
        <f>IF(AND(B264=300, OR(AND(E264='club records'!$B$16, F264&lt;='club records'!$C$16), AND(E264='club records'!$B$17, F264&lt;='club records'!$C$17))),"CR"," ")</f>
        <v xml:space="preserve"> </v>
      </c>
      <c r="N264" s="21" t="str">
        <f>IF(AND(B264=400, OR(AND(E264='club records'!$B$19, F264&lt;='club records'!$C$19), AND(E264='club records'!$B$20, F264&lt;='club records'!$C$20), AND(E264='club records'!$B$21, F264&lt;='club records'!$C$21))),"CR"," ")</f>
        <v xml:space="preserve"> </v>
      </c>
      <c r="O264" s="21" t="str">
        <f>IF(AND(B264=800, OR(AND(E264='club records'!$B$22, F264&lt;='club records'!$C$22), AND(E264='club records'!$B$23, F264&lt;='club records'!$C$23), AND(E264='club records'!$B$24, F264&lt;='club records'!$C$24), AND(E264='club records'!$B$25, F264&lt;='club records'!$C$25), AND(E264='club records'!$B$26, F264&lt;='club records'!$C$26))),"CR"," ")</f>
        <v xml:space="preserve"> </v>
      </c>
      <c r="P264" s="21" t="str">
        <f>IF(AND(B264=1200, AND(E264='club records'!$B$28, F264&lt;='club records'!$C$28)),"CR"," ")</f>
        <v xml:space="preserve"> </v>
      </c>
      <c r="Q264" s="21" t="str">
        <f>IF(AND(B264=1500, OR(AND(E264='club records'!$B$29, F264&lt;='club records'!$C$29), AND(E264='club records'!$B$30, F264&lt;='club records'!$C$30), AND(E264='club records'!$B$31, F264&lt;='club records'!$C$31), AND(E264='club records'!$B$32, F264&lt;='club records'!$C$32), AND(E264='club records'!$B$33, F264&lt;='club records'!$C$33))),"CR"," ")</f>
        <v xml:space="preserve"> </v>
      </c>
      <c r="R264" s="21" t="str">
        <f>IF(AND(B264="1M", AND(E264='club records'!$B$37,F264&lt;='club records'!$C$37)),"CR"," ")</f>
        <v xml:space="preserve"> </v>
      </c>
      <c r="S264" s="21" t="str">
        <f>IF(AND(B264=3000, OR(AND(E264='club records'!$B$39, F264&lt;='club records'!$C$39), AND(E264='club records'!$B$40, F264&lt;='club records'!$C$40), AND(E264='club records'!$B$41, F264&lt;='club records'!$C$41))),"CR"," ")</f>
        <v xml:space="preserve"> </v>
      </c>
      <c r="T264" s="21" t="str">
        <f>IF(AND(B264=5000, OR(AND(E264='club records'!$B$42, F264&lt;='club records'!$C$42), AND(E264='club records'!$B$43, F264&lt;='club records'!$C$43))),"CR"," ")</f>
        <v xml:space="preserve"> </v>
      </c>
      <c r="U264" s="21" t="str">
        <f>IF(AND(B264=10000, OR(AND(E264='club records'!$B$44, F264&lt;='club records'!$C$44), AND(E264='club records'!$B$45, F264&lt;='club records'!$C$45))),"CR"," ")</f>
        <v xml:space="preserve"> </v>
      </c>
      <c r="V264" s="22" t="str">
        <f>IF(AND(B264="high jump", OR(AND(E264='club records'!$F$1, F264&gt;='club records'!$G$1), AND(E264='club records'!$F$2, F264&gt;='club records'!$G$2), AND(E264='club records'!$F$3, F264&gt;='club records'!$G$3),AND(E264='club records'!$F$4, F264&gt;='club records'!$G$4), AND(E264='club records'!$F$5, F264&gt;='club records'!$G$5))), "CR", " ")</f>
        <v xml:space="preserve"> </v>
      </c>
      <c r="W264" s="22" t="str">
        <f>IF(AND(B264="long jump", OR(AND(E264='club records'!$F$6, F264&gt;='club records'!$G$6), AND(E264='club records'!$F$7, F264&gt;='club records'!$G$7), AND(E264='club records'!$F$8, F264&gt;='club records'!$G$8), AND(E264='club records'!$F$9, F264&gt;='club records'!$G$9), AND(E264='club records'!$F$10, F264&gt;='club records'!$G$10))), "CR", " ")</f>
        <v xml:space="preserve"> </v>
      </c>
      <c r="X264" s="22" t="str">
        <f>IF(AND(B264="triple jump", OR(AND(E264='club records'!$F$11, F264&gt;='club records'!$G$11), AND(E264='club records'!$F$12, F264&gt;='club records'!$G$12), AND(E264='club records'!$F$13, F264&gt;='club records'!$G$13), AND(E264='club records'!$F$14, F264&gt;='club records'!$G$14), AND(E264='club records'!$F$15, F264&gt;='club records'!$G$15))), "CR", " ")</f>
        <v xml:space="preserve"> </v>
      </c>
      <c r="Y264" s="22" t="str">
        <f>IF(AND(B264="pole vault", OR(AND(E264='club records'!$F$16, F264&gt;='club records'!$G$16), AND(E264='club records'!$F$17, F264&gt;='club records'!$G$17), AND(E264='club records'!$F$18, F264&gt;='club records'!$G$18), AND(E264='club records'!$F$19, F264&gt;='club records'!$G$19), AND(E264='club records'!$F$20, F264&gt;='club records'!$G$20))), "CR", " ")</f>
        <v xml:space="preserve"> </v>
      </c>
      <c r="Z264" s="22" t="str">
        <f>IF(AND(B264="discus 0.75", AND(E264='club records'!$F$21, F264&gt;='club records'!$G$21)), "CR", " ")</f>
        <v xml:space="preserve"> </v>
      </c>
      <c r="AA264" s="22" t="str">
        <f>IF(AND(B264="discus 1", OR(AND(E264='club records'!$F$22, F264&gt;='club records'!$G$22), AND(E264='club records'!$F$23, F264&gt;='club records'!$G$23), AND(E264='club records'!$F$24, F264&gt;='club records'!$G$24), AND(E264='club records'!$F$25, F264&gt;='club records'!$G$25))), "CR", " ")</f>
        <v xml:space="preserve"> </v>
      </c>
      <c r="AB264" s="22" t="str">
        <f>IF(AND(B264="hammer 3", OR(AND(E264='club records'!$F$26, F264&gt;='club records'!$G$26), AND(E264='club records'!$F$27, F264&gt;='club records'!$G$27), AND(E264='club records'!$F$28, F264&gt;='club records'!$G$28))), "CR", " ")</f>
        <v xml:space="preserve"> </v>
      </c>
      <c r="AC264" s="22" t="str">
        <f>IF(AND(B264="hammer 4", OR(AND(E264='club records'!$F$29, F264&gt;='club records'!$G$29), AND(E264='club records'!$F$30, F264&gt;='club records'!$G$30))), "CR", " ")</f>
        <v xml:space="preserve"> </v>
      </c>
      <c r="AD264" s="22" t="str">
        <f>IF(AND(B264="javelin 400", AND(E264='club records'!$F$31, F264&gt;='club records'!$G$31)), "CR", " ")</f>
        <v xml:space="preserve"> </v>
      </c>
      <c r="AE264" s="22" t="str">
        <f>IF(AND(B264="javelin 500", OR(AND(E264='club records'!$F$32, F264&gt;='club records'!$G$32), AND(E264='club records'!$F$33, F264&gt;='club records'!$G$33))), "CR", " ")</f>
        <v xml:space="preserve"> </v>
      </c>
      <c r="AF264" s="22" t="str">
        <f>IF(AND(B264="javelin 600", OR(AND(E264='club records'!$F$34, F264&gt;='club records'!$G$34), AND(E264='club records'!$F$35, F264&gt;='club records'!$G$35))), "CR", " ")</f>
        <v xml:space="preserve"> </v>
      </c>
      <c r="AG264" s="22" t="str">
        <f>IF(AND(B264="shot 2.72", AND(E264='club records'!$F$36, F264&gt;='club records'!$G$36)), "CR", " ")</f>
        <v xml:space="preserve"> </v>
      </c>
      <c r="AH264" s="22" t="str">
        <f>IF(AND(B264="shot 3", OR(AND(E264='club records'!$F$37, F264&gt;='club records'!$G$37), AND(E264='club records'!$F$38, F264&gt;='club records'!$G$38))), "CR", " ")</f>
        <v xml:space="preserve"> </v>
      </c>
      <c r="AI264" s="22" t="str">
        <f>IF(AND(B264="shot 4", OR(AND(E264='club records'!$F$39, F264&gt;='club records'!$G$39), AND(E264='club records'!$F$40, F264&gt;='club records'!$G$40))), "CR", " ")</f>
        <v xml:space="preserve"> </v>
      </c>
      <c r="AJ264" s="22" t="str">
        <f>IF(AND(B264="70H", AND(E264='club records'!$J$6, F264&lt;='club records'!$K$6)), "CR", " ")</f>
        <v xml:space="preserve"> </v>
      </c>
      <c r="AK264" s="22" t="str">
        <f>IF(AND(B264="75H", AND(E264='club records'!$J$7, F264&lt;='club records'!$K$7)), "CR", " ")</f>
        <v xml:space="preserve"> </v>
      </c>
      <c r="AL264" s="22" t="str">
        <f>IF(AND(B264="80H", AND(E264='club records'!$J$8, F264&lt;='club records'!$K$8)), "CR", " ")</f>
        <v xml:space="preserve"> </v>
      </c>
      <c r="AM264" s="22" t="str">
        <f>IF(AND(B264="100H", OR(AND(E264='club records'!$J$9, F264&lt;='club records'!$K$9), AND(E264='club records'!$J$10, F264&lt;='club records'!$K$10))), "CR", " ")</f>
        <v xml:space="preserve"> </v>
      </c>
      <c r="AN264" s="22" t="str">
        <f>IF(AND(B264="300H", AND(E264='club records'!$J$11, F264&lt;='club records'!$K$11)), "CR", " ")</f>
        <v xml:space="preserve"> </v>
      </c>
      <c r="AO264" s="22" t="str">
        <f>IF(AND(B264="400H", OR(AND(E264='club records'!$J$12, F264&lt;='club records'!$K$12), AND(E264='club records'!$J$13, F264&lt;='club records'!$K$13), AND(E264='club records'!$J$14, F264&lt;='club records'!$K$14))), "CR", " ")</f>
        <v xml:space="preserve"> </v>
      </c>
      <c r="AP264" s="22" t="str">
        <f>IF(AND(B264="1500SC", OR(AND(E264='club records'!$J$15, F264&lt;='club records'!$K$15), AND(E264='club records'!$J$16, F264&lt;='club records'!$K$16))), "CR", " ")</f>
        <v xml:space="preserve"> </v>
      </c>
      <c r="AQ264" s="22" t="str">
        <f>IF(AND(B264="2000SC", OR(AND(E264='club records'!$J$18, F264&lt;='club records'!$K$18), AND(E264='club records'!$J$19, F264&lt;='club records'!$K$19))), "CR", " ")</f>
        <v xml:space="preserve"> </v>
      </c>
      <c r="AR264" s="22" t="str">
        <f>IF(AND(B264="3000SC", AND(E264='club records'!$J$21, F264&lt;='club records'!$K$21)), "CR", " ")</f>
        <v xml:space="preserve"> </v>
      </c>
      <c r="AS264" s="21" t="str">
        <f>IF(AND(B264="4x100", OR(AND(E264='club records'!$N$1, F264&lt;='club records'!$O$1), AND(E264='club records'!$N$2, F264&lt;='club records'!$O$2), AND(E264='club records'!$N$3, F264&lt;='club records'!$O$3), AND(E264='club records'!$N$4, F264&lt;='club records'!$O$4), AND(E264='club records'!$N$5, F264&lt;='club records'!$O$5))), "CR", " ")</f>
        <v xml:space="preserve"> </v>
      </c>
      <c r="AT264" s="21" t="str">
        <f>IF(AND(B264="4x200", OR(AND(E264='club records'!$N$6, F264&lt;='club records'!$O$6), AND(E264='club records'!$N$7, F264&lt;='club records'!$O$7), AND(E264='club records'!$N$8, F264&lt;='club records'!$O$8), AND(E264='club records'!$N$9, F264&lt;='club records'!$O$9), AND(E264='club records'!$N$10, F264&lt;='club records'!$O$10))), "CR", " ")</f>
        <v xml:space="preserve"> </v>
      </c>
      <c r="AU264" s="21" t="str">
        <f>IF(AND(B264="4x300", OR(AND(E264='club records'!$N$11, F264&lt;='club records'!$O$11), AND(E264='club records'!$N$12, F264&lt;='club records'!$O$12))), "CR", " ")</f>
        <v xml:space="preserve"> </v>
      </c>
      <c r="AV264" s="21" t="str">
        <f>IF(AND(B264="4x400", OR(AND(E264='club records'!$N$13, F264&lt;='club records'!$O$13), AND(E264='club records'!$N$14, F264&lt;='club records'!$O$14), AND(E264='club records'!$N$15, F264&lt;='club records'!$O$15))), "CR", " ")</f>
        <v xml:space="preserve"> </v>
      </c>
      <c r="AW264" s="21" t="str">
        <f>IF(AND(B264="3x800", OR(AND(E264='club records'!$N$16, F264&lt;='club records'!$O$16), AND(E264='club records'!$N$17, F264&lt;='club records'!$O$17), AND(E264='club records'!$N$18, F264&lt;='club records'!$O$18), AND(E264='club records'!$N$19, F264&lt;='club records'!$O$19))), "CR", " ")</f>
        <v xml:space="preserve"> </v>
      </c>
      <c r="AX264" s="21" t="str">
        <f>IF(AND(B264="pentathlon", OR(AND(E264='club records'!$N$21, F264&gt;='club records'!$O$21), AND(E264='club records'!$N$22, F264&gt;='club records'!$O$22), AND(E264='club records'!$N$23, F264&gt;='club records'!$O$23), AND(E264='club records'!$N$24, F264&gt;='club records'!$O$24), AND(E264='club records'!$N$25, F264&gt;='club records'!$O$25))), "CR", " ")</f>
        <v xml:space="preserve"> </v>
      </c>
      <c r="AY264" s="21" t="str">
        <f>IF(AND(B264="heptathlon", OR(AND(E264='club records'!$N$26, F264&gt;='club records'!$O$26), AND(E264='club records'!$N$27, F264&gt;='club records'!$O$27), AND(E264='club records'!$N$28, F264&gt;='club records'!$O$28), )), "CR", " ")</f>
        <v xml:space="preserve"> </v>
      </c>
    </row>
    <row r="265" spans="1:51" ht="15">
      <c r="A265" s="13" t="s">
        <v>45</v>
      </c>
      <c r="B265" s="2">
        <v>300</v>
      </c>
      <c r="C265" s="2" t="s">
        <v>89</v>
      </c>
      <c r="D265" s="2" t="s">
        <v>90</v>
      </c>
      <c r="E265" s="13" t="s">
        <v>45</v>
      </c>
      <c r="F265" s="14">
        <v>42.73</v>
      </c>
      <c r="G265" s="19">
        <v>43596</v>
      </c>
      <c r="H265" s="2" t="s">
        <v>297</v>
      </c>
      <c r="I265" s="2" t="s">
        <v>318</v>
      </c>
      <c r="J265" s="20" t="str">
        <f t="shared" si="14"/>
        <v/>
      </c>
      <c r="K265" s="21" t="str">
        <f>IF(AND(B265=100, OR(AND(E265='club records'!$B$6, F265&lt;='club records'!$C$6), AND(E265='club records'!$B$7, F265&lt;='club records'!$C$7), AND(E265='club records'!$B$8, F265&lt;='club records'!$C$8), AND(E265='club records'!$B$9, F265&lt;='club records'!$C$9), AND(E265='club records'!$B$10, F265&lt;='club records'!$C$10))),"CR"," ")</f>
        <v xml:space="preserve"> </v>
      </c>
      <c r="L265" s="21" t="str">
        <f>IF(AND(B265=200, OR(AND(E265='club records'!$B$11, F265&lt;='club records'!$C$11), AND(E265='club records'!$B$12, F265&lt;='club records'!$C$12), AND(E265='club records'!$B$13, F265&lt;='club records'!$C$13), AND(E265='club records'!$B$14, F265&lt;='club records'!$C$14), AND(E265='club records'!$B$15, F265&lt;='club records'!$C$15))),"CR"," ")</f>
        <v xml:space="preserve"> </v>
      </c>
      <c r="M265" s="21" t="str">
        <f>IF(AND(B265=300, OR(AND(E265='club records'!$B$16, F265&lt;='club records'!$C$16), AND(E265='club records'!$B$17, F265&lt;='club records'!$C$17))),"CR"," ")</f>
        <v xml:space="preserve"> </v>
      </c>
      <c r="N265" s="21" t="str">
        <f>IF(AND(B265=400, OR(AND(E265='club records'!$B$19, F265&lt;='club records'!$C$19), AND(E265='club records'!$B$20, F265&lt;='club records'!$C$20), AND(E265='club records'!$B$21, F265&lt;='club records'!$C$21))),"CR"," ")</f>
        <v xml:space="preserve"> </v>
      </c>
      <c r="O265" s="21" t="str">
        <f>IF(AND(B265=800, OR(AND(E265='club records'!$B$22, F265&lt;='club records'!$C$22), AND(E265='club records'!$B$23, F265&lt;='club records'!$C$23), AND(E265='club records'!$B$24, F265&lt;='club records'!$C$24), AND(E265='club records'!$B$25, F265&lt;='club records'!$C$25), AND(E265='club records'!$B$26, F265&lt;='club records'!$C$26))),"CR"," ")</f>
        <v xml:space="preserve"> </v>
      </c>
      <c r="P265" s="21" t="str">
        <f>IF(AND(B265=1200, AND(E265='club records'!$B$28, F265&lt;='club records'!$C$28)),"CR"," ")</f>
        <v xml:space="preserve"> </v>
      </c>
      <c r="Q265" s="21" t="str">
        <f>IF(AND(B265=1500, OR(AND(E265='club records'!$B$29, F265&lt;='club records'!$C$29), AND(E265='club records'!$B$30, F265&lt;='club records'!$C$30), AND(E265='club records'!$B$31, F265&lt;='club records'!$C$31), AND(E265='club records'!$B$32, F265&lt;='club records'!$C$32), AND(E265='club records'!$B$33, F265&lt;='club records'!$C$33))),"CR"," ")</f>
        <v xml:space="preserve"> </v>
      </c>
      <c r="R265" s="21" t="str">
        <f>IF(AND(B265="1M", AND(E265='club records'!$B$37,F265&lt;='club records'!$C$37)),"CR"," ")</f>
        <v xml:space="preserve"> </v>
      </c>
      <c r="S265" s="21" t="str">
        <f>IF(AND(B265=3000, OR(AND(E265='club records'!$B$39, F265&lt;='club records'!$C$39), AND(E265='club records'!$B$40, F265&lt;='club records'!$C$40), AND(E265='club records'!$B$41, F265&lt;='club records'!$C$41))),"CR"," ")</f>
        <v xml:space="preserve"> </v>
      </c>
      <c r="T265" s="21" t="str">
        <f>IF(AND(B265=5000, OR(AND(E265='club records'!$B$42, F265&lt;='club records'!$C$42), AND(E265='club records'!$B$43, F265&lt;='club records'!$C$43))),"CR"," ")</f>
        <v xml:space="preserve"> </v>
      </c>
      <c r="U265" s="21" t="str">
        <f>IF(AND(B265=10000, OR(AND(E265='club records'!$B$44, F265&lt;='club records'!$C$44), AND(E265='club records'!$B$45, F265&lt;='club records'!$C$45))),"CR"," ")</f>
        <v xml:space="preserve"> </v>
      </c>
      <c r="V265" s="22" t="str">
        <f>IF(AND(B265="high jump", OR(AND(E265='club records'!$F$1, F265&gt;='club records'!$G$1), AND(E265='club records'!$F$2, F265&gt;='club records'!$G$2), AND(E265='club records'!$F$3, F265&gt;='club records'!$G$3),AND(E265='club records'!$F$4, F265&gt;='club records'!$G$4), AND(E265='club records'!$F$5, F265&gt;='club records'!$G$5))), "CR", " ")</f>
        <v xml:space="preserve"> </v>
      </c>
      <c r="W265" s="22" t="str">
        <f>IF(AND(B265="long jump", OR(AND(E265='club records'!$F$6, F265&gt;='club records'!$G$6), AND(E265='club records'!$F$7, F265&gt;='club records'!$G$7), AND(E265='club records'!$F$8, F265&gt;='club records'!$G$8), AND(E265='club records'!$F$9, F265&gt;='club records'!$G$9), AND(E265='club records'!$F$10, F265&gt;='club records'!$G$10))), "CR", " ")</f>
        <v xml:space="preserve"> </v>
      </c>
      <c r="X265" s="22" t="str">
        <f>IF(AND(B265="triple jump", OR(AND(E265='club records'!$F$11, F265&gt;='club records'!$G$11), AND(E265='club records'!$F$12, F265&gt;='club records'!$G$12), AND(E265='club records'!$F$13, F265&gt;='club records'!$G$13), AND(E265='club records'!$F$14, F265&gt;='club records'!$G$14), AND(E265='club records'!$F$15, F265&gt;='club records'!$G$15))), "CR", " ")</f>
        <v xml:space="preserve"> </v>
      </c>
      <c r="Y265" s="22" t="str">
        <f>IF(AND(B265="pole vault", OR(AND(E265='club records'!$F$16, F265&gt;='club records'!$G$16), AND(E265='club records'!$F$17, F265&gt;='club records'!$G$17), AND(E265='club records'!$F$18, F265&gt;='club records'!$G$18), AND(E265='club records'!$F$19, F265&gt;='club records'!$G$19), AND(E265='club records'!$F$20, F265&gt;='club records'!$G$20))), "CR", " ")</f>
        <v xml:space="preserve"> </v>
      </c>
      <c r="Z265" s="22" t="str">
        <f>IF(AND(B265="discus 0.75", AND(E265='club records'!$F$21, F265&gt;='club records'!$G$21)), "CR", " ")</f>
        <v xml:space="preserve"> </v>
      </c>
      <c r="AA265" s="22" t="str">
        <f>IF(AND(B265="discus 1", OR(AND(E265='club records'!$F$22, F265&gt;='club records'!$G$22), AND(E265='club records'!$F$23, F265&gt;='club records'!$G$23), AND(E265='club records'!$F$24, F265&gt;='club records'!$G$24), AND(E265='club records'!$F$25, F265&gt;='club records'!$G$25))), "CR", " ")</f>
        <v xml:space="preserve"> </v>
      </c>
      <c r="AB265" s="22" t="str">
        <f>IF(AND(B265="hammer 3", OR(AND(E265='club records'!$F$26, F265&gt;='club records'!$G$26), AND(E265='club records'!$F$27, F265&gt;='club records'!$G$27), AND(E265='club records'!$F$28, F265&gt;='club records'!$G$28))), "CR", " ")</f>
        <v xml:space="preserve"> </v>
      </c>
      <c r="AC265" s="22" t="str">
        <f>IF(AND(B265="hammer 4", OR(AND(E265='club records'!$F$29, F265&gt;='club records'!$G$29), AND(E265='club records'!$F$30, F265&gt;='club records'!$G$30))), "CR", " ")</f>
        <v xml:space="preserve"> </v>
      </c>
      <c r="AD265" s="22" t="str">
        <f>IF(AND(B265="javelin 400", AND(E265='club records'!$F$31, F265&gt;='club records'!$G$31)), "CR", " ")</f>
        <v xml:space="preserve"> </v>
      </c>
      <c r="AE265" s="22" t="str">
        <f>IF(AND(B265="javelin 500", OR(AND(E265='club records'!$F$32, F265&gt;='club records'!$G$32), AND(E265='club records'!$F$33, F265&gt;='club records'!$G$33))), "CR", " ")</f>
        <v xml:space="preserve"> </v>
      </c>
      <c r="AF265" s="22" t="str">
        <f>IF(AND(B265="javelin 600", OR(AND(E265='club records'!$F$34, F265&gt;='club records'!$G$34), AND(E265='club records'!$F$35, F265&gt;='club records'!$G$35))), "CR", " ")</f>
        <v xml:space="preserve"> </v>
      </c>
      <c r="AG265" s="22" t="str">
        <f>IF(AND(B265="shot 2.72", AND(E265='club records'!$F$36, F265&gt;='club records'!$G$36)), "CR", " ")</f>
        <v xml:space="preserve"> </v>
      </c>
      <c r="AH265" s="22" t="str">
        <f>IF(AND(B265="shot 3", OR(AND(E265='club records'!$F$37, F265&gt;='club records'!$G$37), AND(E265='club records'!$F$38, F265&gt;='club records'!$G$38))), "CR", " ")</f>
        <v xml:space="preserve"> </v>
      </c>
      <c r="AI265" s="22" t="str">
        <f>IF(AND(B265="shot 4", OR(AND(E265='club records'!$F$39, F265&gt;='club records'!$G$39), AND(E265='club records'!$F$40, F265&gt;='club records'!$G$40))), "CR", " ")</f>
        <v xml:space="preserve"> </v>
      </c>
      <c r="AJ265" s="22" t="str">
        <f>IF(AND(B265="70H", AND(E265='club records'!$J$6, F265&lt;='club records'!$K$6)), "CR", " ")</f>
        <v xml:space="preserve"> </v>
      </c>
      <c r="AK265" s="22" t="str">
        <f>IF(AND(B265="75H", AND(E265='club records'!$J$7, F265&lt;='club records'!$K$7)), "CR", " ")</f>
        <v xml:space="preserve"> </v>
      </c>
      <c r="AL265" s="22" t="str">
        <f>IF(AND(B265="80H", AND(E265='club records'!$J$8, F265&lt;='club records'!$K$8)), "CR", " ")</f>
        <v xml:space="preserve"> </v>
      </c>
      <c r="AM265" s="22" t="str">
        <f>IF(AND(B265="100H", OR(AND(E265='club records'!$J$9, F265&lt;='club records'!$K$9), AND(E265='club records'!$J$10, F265&lt;='club records'!$K$10))), "CR", " ")</f>
        <v xml:space="preserve"> </v>
      </c>
      <c r="AN265" s="22" t="str">
        <f>IF(AND(B265="300H", AND(E265='club records'!$J$11, F265&lt;='club records'!$K$11)), "CR", " ")</f>
        <v xml:space="preserve"> </v>
      </c>
      <c r="AO265" s="22" t="str">
        <f>IF(AND(B265="400H", OR(AND(E265='club records'!$J$12, F265&lt;='club records'!$K$12), AND(E265='club records'!$J$13, F265&lt;='club records'!$K$13), AND(E265='club records'!$J$14, F265&lt;='club records'!$K$14))), "CR", " ")</f>
        <v xml:space="preserve"> </v>
      </c>
      <c r="AP265" s="22" t="str">
        <f>IF(AND(B265="1500SC", OR(AND(E265='club records'!$J$15, F265&lt;='club records'!$K$15), AND(E265='club records'!$J$16, F265&lt;='club records'!$K$16))), "CR", " ")</f>
        <v xml:space="preserve"> </v>
      </c>
      <c r="AQ265" s="22" t="str">
        <f>IF(AND(B265="2000SC", OR(AND(E265='club records'!$J$18, F265&lt;='club records'!$K$18), AND(E265='club records'!$J$19, F265&lt;='club records'!$K$19))), "CR", " ")</f>
        <v xml:space="preserve"> </v>
      </c>
      <c r="AR265" s="22" t="str">
        <f>IF(AND(B265="3000SC", AND(E265='club records'!$J$21, F265&lt;='club records'!$K$21)), "CR", " ")</f>
        <v xml:space="preserve"> </v>
      </c>
      <c r="AS265" s="21" t="str">
        <f>IF(AND(B265="4x100", OR(AND(E265='club records'!$N$1, F265&lt;='club records'!$O$1), AND(E265='club records'!$N$2, F265&lt;='club records'!$O$2), AND(E265='club records'!$N$3, F265&lt;='club records'!$O$3), AND(E265='club records'!$N$4, F265&lt;='club records'!$O$4), AND(E265='club records'!$N$5, F265&lt;='club records'!$O$5))), "CR", " ")</f>
        <v xml:space="preserve"> </v>
      </c>
      <c r="AT265" s="21" t="str">
        <f>IF(AND(B265="4x200", OR(AND(E265='club records'!$N$6, F265&lt;='club records'!$O$6), AND(E265='club records'!$N$7, F265&lt;='club records'!$O$7), AND(E265='club records'!$N$8, F265&lt;='club records'!$O$8), AND(E265='club records'!$N$9, F265&lt;='club records'!$O$9), AND(E265='club records'!$N$10, F265&lt;='club records'!$O$10))), "CR", " ")</f>
        <v xml:space="preserve"> </v>
      </c>
      <c r="AU265" s="21" t="str">
        <f>IF(AND(B265="4x300", OR(AND(E265='club records'!$N$11, F265&lt;='club records'!$O$11), AND(E265='club records'!$N$12, F265&lt;='club records'!$O$12))), "CR", " ")</f>
        <v xml:space="preserve"> </v>
      </c>
      <c r="AV265" s="21" t="str">
        <f>IF(AND(B265="4x400", OR(AND(E265='club records'!$N$13, F265&lt;='club records'!$O$13), AND(E265='club records'!$N$14, F265&lt;='club records'!$O$14), AND(E265='club records'!$N$15, F265&lt;='club records'!$O$15))), "CR", " ")</f>
        <v xml:space="preserve"> </v>
      </c>
      <c r="AW265" s="21" t="str">
        <f>IF(AND(B265="3x800", OR(AND(E265='club records'!$N$16, F265&lt;='club records'!$O$16), AND(E265='club records'!$N$17, F265&lt;='club records'!$O$17), AND(E265='club records'!$N$18, F265&lt;='club records'!$O$18), AND(E265='club records'!$N$19, F265&lt;='club records'!$O$19))), "CR", " ")</f>
        <v xml:space="preserve"> </v>
      </c>
      <c r="AX265" s="21" t="str">
        <f>IF(AND(B265="pentathlon", OR(AND(E265='club records'!$N$21, F265&gt;='club records'!$O$21), AND(E265='club records'!$N$22, F265&gt;='club records'!$O$22), AND(E265='club records'!$N$23, F265&gt;='club records'!$O$23), AND(E265='club records'!$N$24, F265&gt;='club records'!$O$24), AND(E265='club records'!$N$25, F265&gt;='club records'!$O$25))), "CR", " ")</f>
        <v xml:space="preserve"> </v>
      </c>
      <c r="AY265" s="21" t="str">
        <f>IF(AND(B265="heptathlon", OR(AND(E265='club records'!$N$26, F265&gt;='club records'!$O$26), AND(E265='club records'!$N$27, F265&gt;='club records'!$O$27), AND(E265='club records'!$N$28, F265&gt;='club records'!$O$28), )), "CR", " ")</f>
        <v xml:space="preserve"> </v>
      </c>
    </row>
    <row r="266" spans="1:51" ht="15">
      <c r="A266" s="13" t="s">
        <v>45</v>
      </c>
      <c r="B266" s="2">
        <v>300</v>
      </c>
      <c r="C266" s="2" t="s">
        <v>9</v>
      </c>
      <c r="D266" s="2" t="s">
        <v>75</v>
      </c>
      <c r="E266" s="13" t="s">
        <v>45</v>
      </c>
      <c r="F266" s="14">
        <v>43.6</v>
      </c>
      <c r="G266" s="19">
        <v>43590</v>
      </c>
      <c r="H266" s="2" t="s">
        <v>295</v>
      </c>
      <c r="I266" s="2" t="s">
        <v>304</v>
      </c>
      <c r="J266" s="20" t="str">
        <f t="shared" si="14"/>
        <v/>
      </c>
      <c r="K266" s="21" t="str">
        <f>IF(AND(B266=100, OR(AND(E266='club records'!$B$6, F266&lt;='club records'!$C$6), AND(E266='club records'!$B$7, F266&lt;='club records'!$C$7), AND(E266='club records'!$B$8, F266&lt;='club records'!$C$8), AND(E266='club records'!$B$9, F266&lt;='club records'!$C$9), AND(E266='club records'!$B$10, F266&lt;='club records'!$C$10))),"CR"," ")</f>
        <v xml:space="preserve"> </v>
      </c>
      <c r="L266" s="21" t="str">
        <f>IF(AND(B266=200, OR(AND(E266='club records'!$B$11, F266&lt;='club records'!$C$11), AND(E266='club records'!$B$12, F266&lt;='club records'!$C$12), AND(E266='club records'!$B$13, F266&lt;='club records'!$C$13), AND(E266='club records'!$B$14, F266&lt;='club records'!$C$14), AND(E266='club records'!$B$15, F266&lt;='club records'!$C$15))),"CR"," ")</f>
        <v xml:space="preserve"> </v>
      </c>
      <c r="M266" s="21" t="str">
        <f>IF(AND(B266=300, OR(AND(E266='club records'!$B$16, F266&lt;='club records'!$C$16), AND(E266='club records'!$B$17, F266&lt;='club records'!$C$17))),"CR"," ")</f>
        <v xml:space="preserve"> </v>
      </c>
      <c r="N266" s="21" t="str">
        <f>IF(AND(B266=400, OR(AND(E266='club records'!$B$19, F266&lt;='club records'!$C$19), AND(E266='club records'!$B$20, F266&lt;='club records'!$C$20), AND(E266='club records'!$B$21, F266&lt;='club records'!$C$21))),"CR"," ")</f>
        <v xml:space="preserve"> </v>
      </c>
      <c r="O266" s="21" t="str">
        <f>IF(AND(B266=800, OR(AND(E266='club records'!$B$22, F266&lt;='club records'!$C$22), AND(E266='club records'!$B$23, F266&lt;='club records'!$C$23), AND(E266='club records'!$B$24, F266&lt;='club records'!$C$24), AND(E266='club records'!$B$25, F266&lt;='club records'!$C$25), AND(E266='club records'!$B$26, F266&lt;='club records'!$C$26))),"CR"," ")</f>
        <v xml:space="preserve"> </v>
      </c>
      <c r="P266" s="21" t="str">
        <f>IF(AND(B266=1200, AND(E266='club records'!$B$28, F266&lt;='club records'!$C$28)),"CR"," ")</f>
        <v xml:space="preserve"> </v>
      </c>
      <c r="Q266" s="21" t="str">
        <f>IF(AND(B266=1500, OR(AND(E266='club records'!$B$29, F266&lt;='club records'!$C$29), AND(E266='club records'!$B$30, F266&lt;='club records'!$C$30), AND(E266='club records'!$B$31, F266&lt;='club records'!$C$31), AND(E266='club records'!$B$32, F266&lt;='club records'!$C$32), AND(E266='club records'!$B$33, F266&lt;='club records'!$C$33))),"CR"," ")</f>
        <v xml:space="preserve"> </v>
      </c>
      <c r="R266" s="21" t="str">
        <f>IF(AND(B266="1M", AND(E266='club records'!$B$37,F266&lt;='club records'!$C$37)),"CR"," ")</f>
        <v xml:space="preserve"> </v>
      </c>
      <c r="S266" s="21" t="str">
        <f>IF(AND(B266=3000, OR(AND(E266='club records'!$B$39, F266&lt;='club records'!$C$39), AND(E266='club records'!$B$40, F266&lt;='club records'!$C$40), AND(E266='club records'!$B$41, F266&lt;='club records'!$C$41))),"CR"," ")</f>
        <v xml:space="preserve"> </v>
      </c>
      <c r="T266" s="21" t="str">
        <f>IF(AND(B266=5000, OR(AND(E266='club records'!$B$42, F266&lt;='club records'!$C$42), AND(E266='club records'!$B$43, F266&lt;='club records'!$C$43))),"CR"," ")</f>
        <v xml:space="preserve"> </v>
      </c>
      <c r="U266" s="21" t="str">
        <f>IF(AND(B266=10000, OR(AND(E266='club records'!$B$44, F266&lt;='club records'!$C$44), AND(E266='club records'!$B$45, F266&lt;='club records'!$C$45))),"CR"," ")</f>
        <v xml:space="preserve"> </v>
      </c>
      <c r="V266" s="22" t="str">
        <f>IF(AND(B266="high jump", OR(AND(E266='club records'!$F$1, F266&gt;='club records'!$G$1), AND(E266='club records'!$F$2, F266&gt;='club records'!$G$2), AND(E266='club records'!$F$3, F266&gt;='club records'!$G$3),AND(E266='club records'!$F$4, F266&gt;='club records'!$G$4), AND(E266='club records'!$F$5, F266&gt;='club records'!$G$5))), "CR", " ")</f>
        <v xml:space="preserve"> </v>
      </c>
      <c r="W266" s="22" t="str">
        <f>IF(AND(B266="long jump", OR(AND(E266='club records'!$F$6, F266&gt;='club records'!$G$6), AND(E266='club records'!$F$7, F266&gt;='club records'!$G$7), AND(E266='club records'!$F$8, F266&gt;='club records'!$G$8), AND(E266='club records'!$F$9, F266&gt;='club records'!$G$9), AND(E266='club records'!$F$10, F266&gt;='club records'!$G$10))), "CR", " ")</f>
        <v xml:space="preserve"> </v>
      </c>
      <c r="X266" s="22" t="str">
        <f>IF(AND(B266="triple jump", OR(AND(E266='club records'!$F$11, F266&gt;='club records'!$G$11), AND(E266='club records'!$F$12, F266&gt;='club records'!$G$12), AND(E266='club records'!$F$13, F266&gt;='club records'!$G$13), AND(E266='club records'!$F$14, F266&gt;='club records'!$G$14), AND(E266='club records'!$F$15, F266&gt;='club records'!$G$15))), "CR", " ")</f>
        <v xml:space="preserve"> </v>
      </c>
      <c r="Y266" s="22" t="str">
        <f>IF(AND(B266="pole vault", OR(AND(E266='club records'!$F$16, F266&gt;='club records'!$G$16), AND(E266='club records'!$F$17, F266&gt;='club records'!$G$17), AND(E266='club records'!$F$18, F266&gt;='club records'!$G$18), AND(E266='club records'!$F$19, F266&gt;='club records'!$G$19), AND(E266='club records'!$F$20, F266&gt;='club records'!$G$20))), "CR", " ")</f>
        <v xml:space="preserve"> </v>
      </c>
      <c r="Z266" s="22" t="str">
        <f>IF(AND(B266="discus 0.75", AND(E266='club records'!$F$21, F266&gt;='club records'!$G$21)), "CR", " ")</f>
        <v xml:space="preserve"> </v>
      </c>
      <c r="AA266" s="22" t="str">
        <f>IF(AND(B266="discus 1", OR(AND(E266='club records'!$F$22, F266&gt;='club records'!$G$22), AND(E266='club records'!$F$23, F266&gt;='club records'!$G$23), AND(E266='club records'!$F$24, F266&gt;='club records'!$G$24), AND(E266='club records'!$F$25, F266&gt;='club records'!$G$25))), "CR", " ")</f>
        <v xml:space="preserve"> </v>
      </c>
      <c r="AB266" s="22" t="str">
        <f>IF(AND(B266="hammer 3", OR(AND(E266='club records'!$F$26, F266&gt;='club records'!$G$26), AND(E266='club records'!$F$27, F266&gt;='club records'!$G$27), AND(E266='club records'!$F$28, F266&gt;='club records'!$G$28))), "CR", " ")</f>
        <v xml:space="preserve"> </v>
      </c>
      <c r="AC266" s="22" t="str">
        <f>IF(AND(B266="hammer 4", OR(AND(E266='club records'!$F$29, F266&gt;='club records'!$G$29), AND(E266='club records'!$F$30, F266&gt;='club records'!$G$30))), "CR", " ")</f>
        <v xml:space="preserve"> </v>
      </c>
      <c r="AD266" s="22" t="str">
        <f>IF(AND(B266="javelin 400", AND(E266='club records'!$F$31, F266&gt;='club records'!$G$31)), "CR", " ")</f>
        <v xml:space="preserve"> </v>
      </c>
      <c r="AE266" s="22" t="str">
        <f>IF(AND(B266="javelin 500", OR(AND(E266='club records'!$F$32, F266&gt;='club records'!$G$32), AND(E266='club records'!$F$33, F266&gt;='club records'!$G$33))), "CR", " ")</f>
        <v xml:space="preserve"> </v>
      </c>
      <c r="AF266" s="22" t="str">
        <f>IF(AND(B266="javelin 600", OR(AND(E266='club records'!$F$34, F266&gt;='club records'!$G$34), AND(E266='club records'!$F$35, F266&gt;='club records'!$G$35))), "CR", " ")</f>
        <v xml:space="preserve"> </v>
      </c>
      <c r="AG266" s="22" t="str">
        <f>IF(AND(B266="shot 2.72", AND(E266='club records'!$F$36, F266&gt;='club records'!$G$36)), "CR", " ")</f>
        <v xml:space="preserve"> </v>
      </c>
      <c r="AH266" s="22" t="str">
        <f>IF(AND(B266="shot 3", OR(AND(E266='club records'!$F$37, F266&gt;='club records'!$G$37), AND(E266='club records'!$F$38, F266&gt;='club records'!$G$38))), "CR", " ")</f>
        <v xml:space="preserve"> </v>
      </c>
      <c r="AI266" s="22" t="str">
        <f>IF(AND(B266="shot 4", OR(AND(E266='club records'!$F$39, F266&gt;='club records'!$G$39), AND(E266='club records'!$F$40, F266&gt;='club records'!$G$40))), "CR", " ")</f>
        <v xml:space="preserve"> </v>
      </c>
      <c r="AJ266" s="22" t="str">
        <f>IF(AND(B266="70H", AND(E266='club records'!$J$6, F266&lt;='club records'!$K$6)), "CR", " ")</f>
        <v xml:space="preserve"> </v>
      </c>
      <c r="AK266" s="22" t="str">
        <f>IF(AND(B266="75H", AND(E266='club records'!$J$7, F266&lt;='club records'!$K$7)), "CR", " ")</f>
        <v xml:space="preserve"> </v>
      </c>
      <c r="AL266" s="22" t="str">
        <f>IF(AND(B266="80H", AND(E266='club records'!$J$8, F266&lt;='club records'!$K$8)), "CR", " ")</f>
        <v xml:space="preserve"> </v>
      </c>
      <c r="AM266" s="22" t="str">
        <f>IF(AND(B266="100H", OR(AND(E266='club records'!$J$9, F266&lt;='club records'!$K$9), AND(E266='club records'!$J$10, F266&lt;='club records'!$K$10))), "CR", " ")</f>
        <v xml:space="preserve"> </v>
      </c>
      <c r="AN266" s="22" t="str">
        <f>IF(AND(B266="300H", AND(E266='club records'!$J$11, F266&lt;='club records'!$K$11)), "CR", " ")</f>
        <v xml:space="preserve"> </v>
      </c>
      <c r="AO266" s="22" t="str">
        <f>IF(AND(B266="400H", OR(AND(E266='club records'!$J$12, F266&lt;='club records'!$K$12), AND(E266='club records'!$J$13, F266&lt;='club records'!$K$13), AND(E266='club records'!$J$14, F266&lt;='club records'!$K$14))), "CR", " ")</f>
        <v xml:space="preserve"> </v>
      </c>
      <c r="AP266" s="22" t="str">
        <f>IF(AND(B266="1500SC", OR(AND(E266='club records'!$J$15, F266&lt;='club records'!$K$15), AND(E266='club records'!$J$16, F266&lt;='club records'!$K$16))), "CR", " ")</f>
        <v xml:space="preserve"> </v>
      </c>
      <c r="AQ266" s="22" t="str">
        <f>IF(AND(B266="2000SC", OR(AND(E266='club records'!$J$18, F266&lt;='club records'!$K$18), AND(E266='club records'!$J$19, F266&lt;='club records'!$K$19))), "CR", " ")</f>
        <v xml:space="preserve"> </v>
      </c>
      <c r="AR266" s="22" t="str">
        <f>IF(AND(B266="3000SC", AND(E266='club records'!$J$21, F266&lt;='club records'!$K$21)), "CR", " ")</f>
        <v xml:space="preserve"> </v>
      </c>
      <c r="AS266" s="21" t="str">
        <f>IF(AND(B266="4x100", OR(AND(E266='club records'!$N$1, F266&lt;='club records'!$O$1), AND(E266='club records'!$N$2, F266&lt;='club records'!$O$2), AND(E266='club records'!$N$3, F266&lt;='club records'!$O$3), AND(E266='club records'!$N$4, F266&lt;='club records'!$O$4), AND(E266='club records'!$N$5, F266&lt;='club records'!$O$5))), "CR", " ")</f>
        <v xml:space="preserve"> </v>
      </c>
      <c r="AT266" s="21" t="str">
        <f>IF(AND(B266="4x200", OR(AND(E266='club records'!$N$6, F266&lt;='club records'!$O$6), AND(E266='club records'!$N$7, F266&lt;='club records'!$O$7), AND(E266='club records'!$N$8, F266&lt;='club records'!$O$8), AND(E266='club records'!$N$9, F266&lt;='club records'!$O$9), AND(E266='club records'!$N$10, F266&lt;='club records'!$O$10))), "CR", " ")</f>
        <v xml:space="preserve"> </v>
      </c>
      <c r="AU266" s="21" t="str">
        <f>IF(AND(B266="4x300", OR(AND(E266='club records'!$N$11, F266&lt;='club records'!$O$11), AND(E266='club records'!$N$12, F266&lt;='club records'!$O$12))), "CR", " ")</f>
        <v xml:space="preserve"> </v>
      </c>
      <c r="AV266" s="21" t="str">
        <f>IF(AND(B266="4x400", OR(AND(E266='club records'!$N$13, F266&lt;='club records'!$O$13), AND(E266='club records'!$N$14, F266&lt;='club records'!$O$14), AND(E266='club records'!$N$15, F266&lt;='club records'!$O$15))), "CR", " ")</f>
        <v xml:space="preserve"> </v>
      </c>
      <c r="AW266" s="21" t="str">
        <f>IF(AND(B266="3x800", OR(AND(E266='club records'!$N$16, F266&lt;='club records'!$O$16), AND(E266='club records'!$N$17, F266&lt;='club records'!$O$17), AND(E266='club records'!$N$18, F266&lt;='club records'!$O$18), AND(E266='club records'!$N$19, F266&lt;='club records'!$O$19))), "CR", " ")</f>
        <v xml:space="preserve"> </v>
      </c>
      <c r="AX266" s="21" t="str">
        <f>IF(AND(B266="pentathlon", OR(AND(E266='club records'!$N$21, F266&gt;='club records'!$O$21), AND(E266='club records'!$N$22, F266&gt;='club records'!$O$22), AND(E266='club records'!$N$23, F266&gt;='club records'!$O$23), AND(E266='club records'!$N$24, F266&gt;='club records'!$O$24), AND(E266='club records'!$N$25, F266&gt;='club records'!$O$25))), "CR", " ")</f>
        <v xml:space="preserve"> </v>
      </c>
      <c r="AY266" s="21" t="str">
        <f>IF(AND(B266="heptathlon", OR(AND(E266='club records'!$N$26, F266&gt;='club records'!$O$26), AND(E266='club records'!$N$27, F266&gt;='club records'!$O$27), AND(E266='club records'!$N$28, F266&gt;='club records'!$O$28), )), "CR", " ")</f>
        <v xml:space="preserve"> </v>
      </c>
    </row>
    <row r="267" spans="1:51" ht="15">
      <c r="A267" s="13" t="s">
        <v>45</v>
      </c>
      <c r="B267" s="2">
        <v>300</v>
      </c>
      <c r="C267" s="2" t="s">
        <v>76</v>
      </c>
      <c r="D267" s="2" t="s">
        <v>77</v>
      </c>
      <c r="E267" s="13" t="s">
        <v>45</v>
      </c>
      <c r="F267" s="14">
        <v>44.63</v>
      </c>
      <c r="G267" s="19">
        <v>39903</v>
      </c>
      <c r="H267" s="2" t="s">
        <v>252</v>
      </c>
      <c r="I267" s="2" t="s">
        <v>253</v>
      </c>
      <c r="J267" s="20" t="str">
        <f t="shared" si="14"/>
        <v/>
      </c>
      <c r="K267" s="21" t="str">
        <f>IF(AND(B267=100, OR(AND(E267='club records'!$B$6, F267&lt;='club records'!$C$6), AND(E267='club records'!$B$7, F267&lt;='club records'!$C$7), AND(E267='club records'!$B$8, F267&lt;='club records'!$C$8), AND(E267='club records'!$B$9, F267&lt;='club records'!$C$9), AND(E267='club records'!$B$10, F267&lt;='club records'!$C$10))),"CR"," ")</f>
        <v xml:space="preserve"> </v>
      </c>
      <c r="L267" s="21" t="str">
        <f>IF(AND(B267=200, OR(AND(E267='club records'!$B$11, F267&lt;='club records'!$C$11), AND(E267='club records'!$B$12, F267&lt;='club records'!$C$12), AND(E267='club records'!$B$13, F267&lt;='club records'!$C$13), AND(E267='club records'!$B$14, F267&lt;='club records'!$C$14), AND(E267='club records'!$B$15, F267&lt;='club records'!$C$15))),"CR"," ")</f>
        <v xml:space="preserve"> </v>
      </c>
      <c r="M267" s="21" t="str">
        <f>IF(AND(B267=300, OR(AND(E267='club records'!$B$16, F267&lt;='club records'!$C$16), AND(E267='club records'!$B$17, F267&lt;='club records'!$C$17))),"CR"," ")</f>
        <v xml:space="preserve"> </v>
      </c>
      <c r="N267" s="21" t="str">
        <f>IF(AND(B267=400, OR(AND(E267='club records'!$B$19, F267&lt;='club records'!$C$19), AND(E267='club records'!$B$20, F267&lt;='club records'!$C$20), AND(E267='club records'!$B$21, F267&lt;='club records'!$C$21))),"CR"," ")</f>
        <v xml:space="preserve"> </v>
      </c>
      <c r="O267" s="21" t="str">
        <f>IF(AND(B267=800, OR(AND(E267='club records'!$B$22, F267&lt;='club records'!$C$22), AND(E267='club records'!$B$23, F267&lt;='club records'!$C$23), AND(E267='club records'!$B$24, F267&lt;='club records'!$C$24), AND(E267='club records'!$B$25, F267&lt;='club records'!$C$25), AND(E267='club records'!$B$26, F267&lt;='club records'!$C$26))),"CR"," ")</f>
        <v xml:space="preserve"> </v>
      </c>
      <c r="P267" s="21" t="str">
        <f>IF(AND(B267=1200, AND(E267='club records'!$B$28, F267&lt;='club records'!$C$28)),"CR"," ")</f>
        <v xml:space="preserve"> </v>
      </c>
      <c r="Q267" s="21" t="str">
        <f>IF(AND(B267=1500, OR(AND(E267='club records'!$B$29, F267&lt;='club records'!$C$29), AND(E267='club records'!$B$30, F267&lt;='club records'!$C$30), AND(E267='club records'!$B$31, F267&lt;='club records'!$C$31), AND(E267='club records'!$B$32, F267&lt;='club records'!$C$32), AND(E267='club records'!$B$33, F267&lt;='club records'!$C$33))),"CR"," ")</f>
        <v xml:space="preserve"> </v>
      </c>
      <c r="R267" s="21" t="str">
        <f>IF(AND(B267="1M", AND(E267='club records'!$B$37,F267&lt;='club records'!$C$37)),"CR"," ")</f>
        <v xml:space="preserve"> </v>
      </c>
      <c r="S267" s="21" t="str">
        <f>IF(AND(B267=3000, OR(AND(E267='club records'!$B$39, F267&lt;='club records'!$C$39), AND(E267='club records'!$B$40, F267&lt;='club records'!$C$40), AND(E267='club records'!$B$41, F267&lt;='club records'!$C$41))),"CR"," ")</f>
        <v xml:space="preserve"> </v>
      </c>
      <c r="T267" s="21" t="str">
        <f>IF(AND(B267=5000, OR(AND(E267='club records'!$B$42, F267&lt;='club records'!$C$42), AND(E267='club records'!$B$43, F267&lt;='club records'!$C$43))),"CR"," ")</f>
        <v xml:space="preserve"> </v>
      </c>
      <c r="U267" s="21" t="str">
        <f>IF(AND(B267=10000, OR(AND(E267='club records'!$B$44, F267&lt;='club records'!$C$44), AND(E267='club records'!$B$45, F267&lt;='club records'!$C$45))),"CR"," ")</f>
        <v xml:space="preserve"> </v>
      </c>
      <c r="V267" s="22" t="str">
        <f>IF(AND(B267="high jump", OR(AND(E267='club records'!$F$1, F267&gt;='club records'!$G$1), AND(E267='club records'!$F$2, F267&gt;='club records'!$G$2), AND(E267='club records'!$F$3, F267&gt;='club records'!$G$3),AND(E267='club records'!$F$4, F267&gt;='club records'!$G$4), AND(E267='club records'!$F$5, F267&gt;='club records'!$G$5))), "CR", " ")</f>
        <v xml:space="preserve"> </v>
      </c>
      <c r="W267" s="22" t="str">
        <f>IF(AND(B267="long jump", OR(AND(E267='club records'!$F$6, F267&gt;='club records'!$G$6), AND(E267='club records'!$F$7, F267&gt;='club records'!$G$7), AND(E267='club records'!$F$8, F267&gt;='club records'!$G$8), AND(E267='club records'!$F$9, F267&gt;='club records'!$G$9), AND(E267='club records'!$F$10, F267&gt;='club records'!$G$10))), "CR", " ")</f>
        <v xml:space="preserve"> </v>
      </c>
      <c r="X267" s="22" t="str">
        <f>IF(AND(B267="triple jump", OR(AND(E267='club records'!$F$11, F267&gt;='club records'!$G$11), AND(E267='club records'!$F$12, F267&gt;='club records'!$G$12), AND(E267='club records'!$F$13, F267&gt;='club records'!$G$13), AND(E267='club records'!$F$14, F267&gt;='club records'!$G$14), AND(E267='club records'!$F$15, F267&gt;='club records'!$G$15))), "CR", " ")</f>
        <v xml:space="preserve"> </v>
      </c>
      <c r="Y267" s="22" t="str">
        <f>IF(AND(B267="pole vault", OR(AND(E267='club records'!$F$16, F267&gt;='club records'!$G$16), AND(E267='club records'!$F$17, F267&gt;='club records'!$G$17), AND(E267='club records'!$F$18, F267&gt;='club records'!$G$18), AND(E267='club records'!$F$19, F267&gt;='club records'!$G$19), AND(E267='club records'!$F$20, F267&gt;='club records'!$G$20))), "CR", " ")</f>
        <v xml:space="preserve"> </v>
      </c>
      <c r="Z267" s="22" t="str">
        <f>IF(AND(B267="discus 0.75", AND(E267='club records'!$F$21, F267&gt;='club records'!$G$21)), "CR", " ")</f>
        <v xml:space="preserve"> </v>
      </c>
      <c r="AA267" s="22" t="str">
        <f>IF(AND(B267="discus 1", OR(AND(E267='club records'!$F$22, F267&gt;='club records'!$G$22), AND(E267='club records'!$F$23, F267&gt;='club records'!$G$23), AND(E267='club records'!$F$24, F267&gt;='club records'!$G$24), AND(E267='club records'!$F$25, F267&gt;='club records'!$G$25))), "CR", " ")</f>
        <v xml:space="preserve"> </v>
      </c>
      <c r="AB267" s="22" t="str">
        <f>IF(AND(B267="hammer 3", OR(AND(E267='club records'!$F$26, F267&gt;='club records'!$G$26), AND(E267='club records'!$F$27, F267&gt;='club records'!$G$27), AND(E267='club records'!$F$28, F267&gt;='club records'!$G$28))), "CR", " ")</f>
        <v xml:space="preserve"> </v>
      </c>
      <c r="AC267" s="22" t="str">
        <f>IF(AND(B267="hammer 4", OR(AND(E267='club records'!$F$29, F267&gt;='club records'!$G$29), AND(E267='club records'!$F$30, F267&gt;='club records'!$G$30))), "CR", " ")</f>
        <v xml:space="preserve"> </v>
      </c>
      <c r="AD267" s="22" t="str">
        <f>IF(AND(B267="javelin 400", AND(E267='club records'!$F$31, F267&gt;='club records'!$G$31)), "CR", " ")</f>
        <v xml:space="preserve"> </v>
      </c>
      <c r="AE267" s="22" t="str">
        <f>IF(AND(B267="javelin 500", OR(AND(E267='club records'!$F$32, F267&gt;='club records'!$G$32), AND(E267='club records'!$F$33, F267&gt;='club records'!$G$33))), "CR", " ")</f>
        <v xml:space="preserve"> </v>
      </c>
      <c r="AF267" s="22" t="str">
        <f>IF(AND(B267="javelin 600", OR(AND(E267='club records'!$F$34, F267&gt;='club records'!$G$34), AND(E267='club records'!$F$35, F267&gt;='club records'!$G$35))), "CR", " ")</f>
        <v xml:space="preserve"> </v>
      </c>
      <c r="AG267" s="22" t="str">
        <f>IF(AND(B267="shot 2.72", AND(E267='club records'!$F$36, F267&gt;='club records'!$G$36)), "CR", " ")</f>
        <v xml:space="preserve"> </v>
      </c>
      <c r="AH267" s="22" t="str">
        <f>IF(AND(B267="shot 3", OR(AND(E267='club records'!$F$37, F267&gt;='club records'!$G$37), AND(E267='club records'!$F$38, F267&gt;='club records'!$G$38))), "CR", " ")</f>
        <v xml:space="preserve"> </v>
      </c>
      <c r="AI267" s="22" t="str">
        <f>IF(AND(B267="shot 4", OR(AND(E267='club records'!$F$39, F267&gt;='club records'!$G$39), AND(E267='club records'!$F$40, F267&gt;='club records'!$G$40))), "CR", " ")</f>
        <v xml:space="preserve"> </v>
      </c>
      <c r="AJ267" s="22" t="str">
        <f>IF(AND(B267="70H", AND(E267='club records'!$J$6, F267&lt;='club records'!$K$6)), "CR", " ")</f>
        <v xml:space="preserve"> </v>
      </c>
      <c r="AK267" s="22" t="str">
        <f>IF(AND(B267="75H", AND(E267='club records'!$J$7, F267&lt;='club records'!$K$7)), "CR", " ")</f>
        <v xml:space="preserve"> </v>
      </c>
      <c r="AL267" s="22" t="str">
        <f>IF(AND(B267="80H", AND(E267='club records'!$J$8, F267&lt;='club records'!$K$8)), "CR", " ")</f>
        <v xml:space="preserve"> </v>
      </c>
      <c r="AM267" s="22" t="str">
        <f>IF(AND(B267="100H", OR(AND(E267='club records'!$J$9, F267&lt;='club records'!$K$9), AND(E267='club records'!$J$10, F267&lt;='club records'!$K$10))), "CR", " ")</f>
        <v xml:space="preserve"> </v>
      </c>
      <c r="AN267" s="22" t="str">
        <f>IF(AND(B267="300H", AND(E267='club records'!$J$11, F267&lt;='club records'!$K$11)), "CR", " ")</f>
        <v xml:space="preserve"> </v>
      </c>
      <c r="AO267" s="22" t="str">
        <f>IF(AND(B267="400H", OR(AND(E267='club records'!$J$12, F267&lt;='club records'!$K$12), AND(E267='club records'!$J$13, F267&lt;='club records'!$K$13), AND(E267='club records'!$J$14, F267&lt;='club records'!$K$14))), "CR", " ")</f>
        <v xml:space="preserve"> </v>
      </c>
      <c r="AP267" s="22" t="str">
        <f>IF(AND(B267="1500SC", OR(AND(E267='club records'!$J$15, F267&lt;='club records'!$K$15), AND(E267='club records'!$J$16, F267&lt;='club records'!$K$16))), "CR", " ")</f>
        <v xml:space="preserve"> </v>
      </c>
      <c r="AQ267" s="22" t="str">
        <f>IF(AND(B267="2000SC", OR(AND(E267='club records'!$J$18, F267&lt;='club records'!$K$18), AND(E267='club records'!$J$19, F267&lt;='club records'!$K$19))), "CR", " ")</f>
        <v xml:space="preserve"> </v>
      </c>
      <c r="AR267" s="22" t="str">
        <f>IF(AND(B267="3000SC", AND(E267='club records'!$J$21, F267&lt;='club records'!$K$21)), "CR", " ")</f>
        <v xml:space="preserve"> </v>
      </c>
      <c r="AS267" s="21" t="str">
        <f>IF(AND(B267="4x100", OR(AND(E267='club records'!$N$1, F267&lt;='club records'!$O$1), AND(E267='club records'!$N$2, F267&lt;='club records'!$O$2), AND(E267='club records'!$N$3, F267&lt;='club records'!$O$3), AND(E267='club records'!$N$4, F267&lt;='club records'!$O$4), AND(E267='club records'!$N$5, F267&lt;='club records'!$O$5))), "CR", " ")</f>
        <v xml:space="preserve"> </v>
      </c>
      <c r="AT267" s="21" t="str">
        <f>IF(AND(B267="4x200", OR(AND(E267='club records'!$N$6, F267&lt;='club records'!$O$6), AND(E267='club records'!$N$7, F267&lt;='club records'!$O$7), AND(E267='club records'!$N$8, F267&lt;='club records'!$O$8), AND(E267='club records'!$N$9, F267&lt;='club records'!$O$9), AND(E267='club records'!$N$10, F267&lt;='club records'!$O$10))), "CR", " ")</f>
        <v xml:space="preserve"> </v>
      </c>
      <c r="AU267" s="21" t="str">
        <f>IF(AND(B267="4x300", OR(AND(E267='club records'!$N$11, F267&lt;='club records'!$O$11), AND(E267='club records'!$N$12, F267&lt;='club records'!$O$12))), "CR", " ")</f>
        <v xml:space="preserve"> </v>
      </c>
      <c r="AV267" s="21" t="str">
        <f>IF(AND(B267="4x400", OR(AND(E267='club records'!$N$13, F267&lt;='club records'!$O$13), AND(E267='club records'!$N$14, F267&lt;='club records'!$O$14), AND(E267='club records'!$N$15, F267&lt;='club records'!$O$15))), "CR", " ")</f>
        <v xml:space="preserve"> </v>
      </c>
      <c r="AW267" s="21" t="str">
        <f>IF(AND(B267="3x800", OR(AND(E267='club records'!$N$16, F267&lt;='club records'!$O$16), AND(E267='club records'!$N$17, F267&lt;='club records'!$O$17), AND(E267='club records'!$N$18, F267&lt;='club records'!$O$18), AND(E267='club records'!$N$19, F267&lt;='club records'!$O$19))), "CR", " ")</f>
        <v xml:space="preserve"> </v>
      </c>
      <c r="AX267" s="21" t="str">
        <f>IF(AND(B267="pentathlon", OR(AND(E267='club records'!$N$21, F267&gt;='club records'!$O$21), AND(E267='club records'!$N$22, F267&gt;='club records'!$O$22), AND(E267='club records'!$N$23, F267&gt;='club records'!$O$23), AND(E267='club records'!$N$24, F267&gt;='club records'!$O$24), AND(E267='club records'!$N$25, F267&gt;='club records'!$O$25))), "CR", " ")</f>
        <v xml:space="preserve"> </v>
      </c>
      <c r="AY267" s="21" t="str">
        <f>IF(AND(B267="heptathlon", OR(AND(E267='club records'!$N$26, F267&gt;='club records'!$O$26), AND(E267='club records'!$N$27, F267&gt;='club records'!$O$27), AND(E267='club records'!$N$28, F267&gt;='club records'!$O$28), )), "CR", " ")</f>
        <v xml:space="preserve"> </v>
      </c>
    </row>
    <row r="268" spans="1:51" ht="15">
      <c r="A268" s="13" t="s">
        <v>45</v>
      </c>
      <c r="B268" s="2">
        <v>300</v>
      </c>
      <c r="C268" s="2" t="s">
        <v>49</v>
      </c>
      <c r="D268" s="2" t="s">
        <v>50</v>
      </c>
      <c r="E268" s="13" t="s">
        <v>45</v>
      </c>
      <c r="F268" s="14">
        <v>44.63</v>
      </c>
      <c r="G268" s="23">
        <v>43632</v>
      </c>
      <c r="H268" s="2" t="s">
        <v>357</v>
      </c>
      <c r="I268" s="2" t="s">
        <v>389</v>
      </c>
      <c r="J268" s="20" t="str">
        <f t="shared" si="14"/>
        <v/>
      </c>
      <c r="K268" s="21" t="str">
        <f>IF(AND(B268=100, OR(AND(E268='club records'!$B$6, F268&lt;='club records'!$C$6), AND(E268='club records'!$B$7, F268&lt;='club records'!$C$7), AND(E268='club records'!$B$8, F268&lt;='club records'!$C$8), AND(E268='club records'!$B$9, F268&lt;='club records'!$C$9), AND(E268='club records'!$B$10, F268&lt;='club records'!$C$10))),"CR"," ")</f>
        <v xml:space="preserve"> </v>
      </c>
      <c r="L268" s="21" t="str">
        <f>IF(AND(B268=200, OR(AND(E268='club records'!$B$11, F268&lt;='club records'!$C$11), AND(E268='club records'!$B$12, F268&lt;='club records'!$C$12), AND(E268='club records'!$B$13, F268&lt;='club records'!$C$13), AND(E268='club records'!$B$14, F268&lt;='club records'!$C$14), AND(E268='club records'!$B$15, F268&lt;='club records'!$C$15))),"CR"," ")</f>
        <v xml:space="preserve"> </v>
      </c>
      <c r="M268" s="21" t="str">
        <f>IF(AND(B268=300, OR(AND(E268='club records'!$B$16, F268&lt;='club records'!$C$16), AND(E268='club records'!$B$17, F268&lt;='club records'!$C$17))),"CR"," ")</f>
        <v xml:space="preserve"> </v>
      </c>
      <c r="N268" s="21" t="str">
        <f>IF(AND(B268=400, OR(AND(E268='club records'!$B$19, F268&lt;='club records'!$C$19), AND(E268='club records'!$B$20, F268&lt;='club records'!$C$20), AND(E268='club records'!$B$21, F268&lt;='club records'!$C$21))),"CR"," ")</f>
        <v xml:space="preserve"> </v>
      </c>
      <c r="O268" s="21" t="str">
        <f>IF(AND(B268=800, OR(AND(E268='club records'!$B$22, F268&lt;='club records'!$C$22), AND(E268='club records'!$B$23, F268&lt;='club records'!$C$23), AND(E268='club records'!$B$24, F268&lt;='club records'!$C$24), AND(E268='club records'!$B$25, F268&lt;='club records'!$C$25), AND(E268='club records'!$B$26, F268&lt;='club records'!$C$26))),"CR"," ")</f>
        <v xml:space="preserve"> </v>
      </c>
      <c r="P268" s="21" t="str">
        <f>IF(AND(B268=1200, AND(E268='club records'!$B$28, F268&lt;='club records'!$C$28)),"CR"," ")</f>
        <v xml:space="preserve"> </v>
      </c>
      <c r="Q268" s="21" t="str">
        <f>IF(AND(B268=1500, OR(AND(E268='club records'!$B$29, F268&lt;='club records'!$C$29), AND(E268='club records'!$B$30, F268&lt;='club records'!$C$30), AND(E268='club records'!$B$31, F268&lt;='club records'!$C$31), AND(E268='club records'!$B$32, F268&lt;='club records'!$C$32), AND(E268='club records'!$B$33, F268&lt;='club records'!$C$33))),"CR"," ")</f>
        <v xml:space="preserve"> </v>
      </c>
      <c r="R268" s="21" t="str">
        <f>IF(AND(B268="1M", AND(E268='club records'!$B$37,F268&lt;='club records'!$C$37)),"CR"," ")</f>
        <v xml:space="preserve"> </v>
      </c>
      <c r="S268" s="21" t="str">
        <f>IF(AND(B268=3000, OR(AND(E268='club records'!$B$39, F268&lt;='club records'!$C$39), AND(E268='club records'!$B$40, F268&lt;='club records'!$C$40), AND(E268='club records'!$B$41, F268&lt;='club records'!$C$41))),"CR"," ")</f>
        <v xml:space="preserve"> </v>
      </c>
      <c r="T268" s="21" t="str">
        <f>IF(AND(B268=5000, OR(AND(E268='club records'!$B$42, F268&lt;='club records'!$C$42), AND(E268='club records'!$B$43, F268&lt;='club records'!$C$43))),"CR"," ")</f>
        <v xml:space="preserve"> </v>
      </c>
      <c r="U268" s="21" t="str">
        <f>IF(AND(B268=10000, OR(AND(E268='club records'!$B$44, F268&lt;='club records'!$C$44), AND(E268='club records'!$B$45, F268&lt;='club records'!$C$45))),"CR"," ")</f>
        <v xml:space="preserve"> </v>
      </c>
      <c r="V268" s="22" t="str">
        <f>IF(AND(B268="high jump", OR(AND(E268='club records'!$F$1, F268&gt;='club records'!$G$1), AND(E268='club records'!$F$2, F268&gt;='club records'!$G$2), AND(E268='club records'!$F$3, F268&gt;='club records'!$G$3),AND(E268='club records'!$F$4, F268&gt;='club records'!$G$4), AND(E268='club records'!$F$5, F268&gt;='club records'!$G$5))), "CR", " ")</f>
        <v xml:space="preserve"> </v>
      </c>
      <c r="W268" s="22" t="str">
        <f>IF(AND(B268="long jump", OR(AND(E268='club records'!$F$6, F268&gt;='club records'!$G$6), AND(E268='club records'!$F$7, F268&gt;='club records'!$G$7), AND(E268='club records'!$F$8, F268&gt;='club records'!$G$8), AND(E268='club records'!$F$9, F268&gt;='club records'!$G$9), AND(E268='club records'!$F$10, F268&gt;='club records'!$G$10))), "CR", " ")</f>
        <v xml:space="preserve"> </v>
      </c>
      <c r="X268" s="22" t="str">
        <f>IF(AND(B268="triple jump", OR(AND(E268='club records'!$F$11, F268&gt;='club records'!$G$11), AND(E268='club records'!$F$12, F268&gt;='club records'!$G$12), AND(E268='club records'!$F$13, F268&gt;='club records'!$G$13), AND(E268='club records'!$F$14, F268&gt;='club records'!$G$14), AND(E268='club records'!$F$15, F268&gt;='club records'!$G$15))), "CR", " ")</f>
        <v xml:space="preserve"> </v>
      </c>
      <c r="Y268" s="22" t="str">
        <f>IF(AND(B268="pole vault", OR(AND(E268='club records'!$F$16, F268&gt;='club records'!$G$16), AND(E268='club records'!$F$17, F268&gt;='club records'!$G$17), AND(E268='club records'!$F$18, F268&gt;='club records'!$G$18), AND(E268='club records'!$F$19, F268&gt;='club records'!$G$19), AND(E268='club records'!$F$20, F268&gt;='club records'!$G$20))), "CR", " ")</f>
        <v xml:space="preserve"> </v>
      </c>
      <c r="Z268" s="22" t="str">
        <f>IF(AND(B268="discus 0.75", AND(E268='club records'!$F$21, F268&gt;='club records'!$G$21)), "CR", " ")</f>
        <v xml:space="preserve"> </v>
      </c>
      <c r="AA268" s="22" t="str">
        <f>IF(AND(B268="discus 1", OR(AND(E268='club records'!$F$22, F268&gt;='club records'!$G$22), AND(E268='club records'!$F$23, F268&gt;='club records'!$G$23), AND(E268='club records'!$F$24, F268&gt;='club records'!$G$24), AND(E268='club records'!$F$25, F268&gt;='club records'!$G$25))), "CR", " ")</f>
        <v xml:space="preserve"> </v>
      </c>
      <c r="AB268" s="22" t="str">
        <f>IF(AND(B268="hammer 3", OR(AND(E268='club records'!$F$26, F268&gt;='club records'!$G$26), AND(E268='club records'!$F$27, F268&gt;='club records'!$G$27), AND(E268='club records'!$F$28, F268&gt;='club records'!$G$28))), "CR", " ")</f>
        <v xml:space="preserve"> </v>
      </c>
      <c r="AC268" s="22" t="str">
        <f>IF(AND(B268="hammer 4", OR(AND(E268='club records'!$F$29, F268&gt;='club records'!$G$29), AND(E268='club records'!$F$30, F268&gt;='club records'!$G$30))), "CR", " ")</f>
        <v xml:space="preserve"> </v>
      </c>
      <c r="AD268" s="22" t="str">
        <f>IF(AND(B268="javelin 400", AND(E268='club records'!$F$31, F268&gt;='club records'!$G$31)), "CR", " ")</f>
        <v xml:space="preserve"> </v>
      </c>
      <c r="AE268" s="22" t="str">
        <f>IF(AND(B268="javelin 500", OR(AND(E268='club records'!$F$32, F268&gt;='club records'!$G$32), AND(E268='club records'!$F$33, F268&gt;='club records'!$G$33))), "CR", " ")</f>
        <v xml:space="preserve"> </v>
      </c>
      <c r="AF268" s="22" t="str">
        <f>IF(AND(B268="javelin 600", OR(AND(E268='club records'!$F$34, F268&gt;='club records'!$G$34), AND(E268='club records'!$F$35, F268&gt;='club records'!$G$35))), "CR", " ")</f>
        <v xml:space="preserve"> </v>
      </c>
      <c r="AG268" s="22" t="str">
        <f>IF(AND(B268="shot 2.72", AND(E268='club records'!$F$36, F268&gt;='club records'!$G$36)), "CR", " ")</f>
        <v xml:space="preserve"> </v>
      </c>
      <c r="AH268" s="22" t="str">
        <f>IF(AND(B268="shot 3", OR(AND(E268='club records'!$F$37, F268&gt;='club records'!$G$37), AND(E268='club records'!$F$38, F268&gt;='club records'!$G$38))), "CR", " ")</f>
        <v xml:space="preserve"> </v>
      </c>
      <c r="AI268" s="22" t="str">
        <f>IF(AND(B268="shot 4", OR(AND(E268='club records'!$F$39, F268&gt;='club records'!$G$39), AND(E268='club records'!$F$40, F268&gt;='club records'!$G$40))), "CR", " ")</f>
        <v xml:space="preserve"> </v>
      </c>
      <c r="AJ268" s="22" t="str">
        <f>IF(AND(B268="70H", AND(E268='club records'!$J$6, F268&lt;='club records'!$K$6)), "CR", " ")</f>
        <v xml:space="preserve"> </v>
      </c>
      <c r="AK268" s="22" t="str">
        <f>IF(AND(B268="75H", AND(E268='club records'!$J$7, F268&lt;='club records'!$K$7)), "CR", " ")</f>
        <v xml:space="preserve"> </v>
      </c>
      <c r="AL268" s="22" t="str">
        <f>IF(AND(B268="80H", AND(E268='club records'!$J$8, F268&lt;='club records'!$K$8)), "CR", " ")</f>
        <v xml:space="preserve"> </v>
      </c>
      <c r="AM268" s="22" t="str">
        <f>IF(AND(B268="100H", OR(AND(E268='club records'!$J$9, F268&lt;='club records'!$K$9), AND(E268='club records'!$J$10, F268&lt;='club records'!$K$10))), "CR", " ")</f>
        <v xml:space="preserve"> </v>
      </c>
      <c r="AN268" s="22" t="str">
        <f>IF(AND(B268="300H", AND(E268='club records'!$J$11, F268&lt;='club records'!$K$11)), "CR", " ")</f>
        <v xml:space="preserve"> </v>
      </c>
      <c r="AO268" s="22" t="str">
        <f>IF(AND(B268="400H", OR(AND(E268='club records'!$J$12, F268&lt;='club records'!$K$12), AND(E268='club records'!$J$13, F268&lt;='club records'!$K$13), AND(E268='club records'!$J$14, F268&lt;='club records'!$K$14))), "CR", " ")</f>
        <v xml:space="preserve"> </v>
      </c>
      <c r="AP268" s="22" t="str">
        <f>IF(AND(B268="1500SC", OR(AND(E268='club records'!$J$15, F268&lt;='club records'!$K$15), AND(E268='club records'!$J$16, F268&lt;='club records'!$K$16))), "CR", " ")</f>
        <v xml:space="preserve"> </v>
      </c>
      <c r="AQ268" s="22" t="str">
        <f>IF(AND(B268="2000SC", OR(AND(E268='club records'!$J$18, F268&lt;='club records'!$K$18), AND(E268='club records'!$J$19, F268&lt;='club records'!$K$19))), "CR", " ")</f>
        <v xml:space="preserve"> </v>
      </c>
      <c r="AR268" s="22" t="str">
        <f>IF(AND(B268="3000SC", AND(E268='club records'!$J$21, F268&lt;='club records'!$K$21)), "CR", " ")</f>
        <v xml:space="preserve"> </v>
      </c>
      <c r="AS268" s="21" t="str">
        <f>IF(AND(B268="4x100", OR(AND(E268='club records'!$N$1, F268&lt;='club records'!$O$1), AND(E268='club records'!$N$2, F268&lt;='club records'!$O$2), AND(E268='club records'!$N$3, F268&lt;='club records'!$O$3), AND(E268='club records'!$N$4, F268&lt;='club records'!$O$4), AND(E268='club records'!$N$5, F268&lt;='club records'!$O$5))), "CR", " ")</f>
        <v xml:space="preserve"> </v>
      </c>
      <c r="AT268" s="21" t="str">
        <f>IF(AND(B268="4x200", OR(AND(E268='club records'!$N$6, F268&lt;='club records'!$O$6), AND(E268='club records'!$N$7, F268&lt;='club records'!$O$7), AND(E268='club records'!$N$8, F268&lt;='club records'!$O$8), AND(E268='club records'!$N$9, F268&lt;='club records'!$O$9), AND(E268='club records'!$N$10, F268&lt;='club records'!$O$10))), "CR", " ")</f>
        <v xml:space="preserve"> </v>
      </c>
      <c r="AU268" s="21" t="str">
        <f>IF(AND(B268="4x300", OR(AND(E268='club records'!$N$11, F268&lt;='club records'!$O$11), AND(E268='club records'!$N$12, F268&lt;='club records'!$O$12))), "CR", " ")</f>
        <v xml:space="preserve"> </v>
      </c>
      <c r="AV268" s="21" t="str">
        <f>IF(AND(B268="4x400", OR(AND(E268='club records'!$N$13, F268&lt;='club records'!$O$13), AND(E268='club records'!$N$14, F268&lt;='club records'!$O$14), AND(E268='club records'!$N$15, F268&lt;='club records'!$O$15))), "CR", " ")</f>
        <v xml:space="preserve"> </v>
      </c>
      <c r="AW268" s="21" t="str">
        <f>IF(AND(B268="3x800", OR(AND(E268='club records'!$N$16, F268&lt;='club records'!$O$16), AND(E268='club records'!$N$17, F268&lt;='club records'!$O$17), AND(E268='club records'!$N$18, F268&lt;='club records'!$O$18), AND(E268='club records'!$N$19, F268&lt;='club records'!$O$19))), "CR", " ")</f>
        <v xml:space="preserve"> </v>
      </c>
      <c r="AX268" s="21" t="str">
        <f>IF(AND(B268="pentathlon", OR(AND(E268='club records'!$N$21, F268&gt;='club records'!$O$21), AND(E268='club records'!$N$22, F268&gt;='club records'!$O$22), AND(E268='club records'!$N$23, F268&gt;='club records'!$O$23), AND(E268='club records'!$N$24, F268&gt;='club records'!$O$24), AND(E268='club records'!$N$25, F268&gt;='club records'!$O$25))), "CR", " ")</f>
        <v xml:space="preserve"> </v>
      </c>
      <c r="AY268" s="21" t="str">
        <f>IF(AND(B268="heptathlon", OR(AND(E268='club records'!$N$26, F268&gt;='club records'!$O$26), AND(E268='club records'!$N$27, F268&gt;='club records'!$O$27), AND(E268='club records'!$N$28, F268&gt;='club records'!$O$28), )), "CR", " ")</f>
        <v xml:space="preserve"> </v>
      </c>
    </row>
    <row r="269" spans="1:51" ht="15">
      <c r="A269" s="13" t="s">
        <v>45</v>
      </c>
      <c r="B269" s="2">
        <v>400</v>
      </c>
      <c r="C269" s="2" t="s">
        <v>9</v>
      </c>
      <c r="D269" s="2" t="s">
        <v>75</v>
      </c>
      <c r="E269" s="13" t="s">
        <v>45</v>
      </c>
      <c r="F269" s="14">
        <v>62.46</v>
      </c>
      <c r="G269" s="23">
        <v>43688</v>
      </c>
      <c r="H269" s="2" t="s">
        <v>297</v>
      </c>
      <c r="I269" s="2" t="s">
        <v>494</v>
      </c>
      <c r="J269" s="20" t="s">
        <v>372</v>
      </c>
      <c r="O269" s="2"/>
      <c r="P269" s="2"/>
      <c r="Q269" s="2"/>
      <c r="R269" s="2"/>
      <c r="S269" s="2"/>
      <c r="T269" s="2"/>
    </row>
    <row r="270" spans="1:51" ht="15">
      <c r="A270" s="13" t="s">
        <v>45</v>
      </c>
      <c r="B270" s="2">
        <v>800</v>
      </c>
      <c r="C270" s="2" t="s">
        <v>156</v>
      </c>
      <c r="D270" s="2" t="s">
        <v>157</v>
      </c>
      <c r="E270" s="13" t="s">
        <v>45</v>
      </c>
      <c r="F270" s="14" t="s">
        <v>391</v>
      </c>
      <c r="G270" s="19">
        <v>43632</v>
      </c>
      <c r="H270" s="2" t="s">
        <v>357</v>
      </c>
      <c r="I270" s="2" t="s">
        <v>389</v>
      </c>
      <c r="J270" s="20" t="str">
        <f>IF(OR(L270="CR", K270="CR", M270="CR", N270="CR", O270="CR", P270="CR", Q270="CR", R270="CR", S270="CR", T270="CR",U270="CR", V270="CR", W270="CR", X270="CR", Y270="CR", Z270="CR", AA270="CR", AB270="CR", AC270="CR", AD270="CR", AE270="CR", AF270="CR", AG270="CR", AH270="CR", AI270="CR", AJ270="CR", AK270="CR", AL270="CR", AM270="CR", AN270="CR", AO270="CR", AP270="CR", AQ270="CR", AR270="CR", AS270="CR", AT270="CR", AU270="CR", AV270="CR", AW270="CR", AX270="CR", AY270="CR"), "***CLUB RECORD***", "")</f>
        <v/>
      </c>
      <c r="K270" s="21" t="str">
        <f>IF(AND(B270=100, OR(AND(E270='club records'!$B$6, F270&lt;='club records'!$C$6), AND(E270='club records'!$B$7, F270&lt;='club records'!$C$7), AND(E270='club records'!$B$8, F270&lt;='club records'!$C$8), AND(E270='club records'!$B$9, F270&lt;='club records'!$C$9), AND(E270='club records'!$B$10, F270&lt;='club records'!$C$10))),"CR"," ")</f>
        <v xml:space="preserve"> </v>
      </c>
      <c r="L270" s="21" t="str">
        <f>IF(AND(B270=200, OR(AND(E270='club records'!$B$11, F270&lt;='club records'!$C$11), AND(E270='club records'!$B$12, F270&lt;='club records'!$C$12), AND(E270='club records'!$B$13, F270&lt;='club records'!$C$13), AND(E270='club records'!$B$14, F270&lt;='club records'!$C$14), AND(E270='club records'!$B$15, F270&lt;='club records'!$C$15))),"CR"," ")</f>
        <v xml:space="preserve"> </v>
      </c>
      <c r="M270" s="21" t="str">
        <f>IF(AND(B270=300, OR(AND(E270='club records'!$B$16, F270&lt;='club records'!$C$16), AND(E270='club records'!$B$17, F270&lt;='club records'!$C$17))),"CR"," ")</f>
        <v xml:space="preserve"> </v>
      </c>
      <c r="N270" s="21" t="str">
        <f>IF(AND(B270=400, OR(AND(E270='club records'!$B$19, F270&lt;='club records'!$C$19), AND(E270='club records'!$B$20, F270&lt;='club records'!$C$20), AND(E270='club records'!$B$21, F270&lt;='club records'!$C$21))),"CR"," ")</f>
        <v xml:space="preserve"> </v>
      </c>
      <c r="O270" s="21" t="str">
        <f>IF(AND(B270=800, OR(AND(E270='club records'!$B$22, F270&lt;='club records'!$C$22), AND(E270='club records'!$B$23, F270&lt;='club records'!$C$23), AND(E270='club records'!$B$24, F270&lt;='club records'!$C$24), AND(E270='club records'!$B$25, F270&lt;='club records'!$C$25), AND(E270='club records'!$B$26, F270&lt;='club records'!$C$26))),"CR"," ")</f>
        <v xml:space="preserve"> </v>
      </c>
      <c r="P270" s="21" t="str">
        <f>IF(AND(B270=1200, AND(E270='club records'!$B$28, F270&lt;='club records'!$C$28)),"CR"," ")</f>
        <v xml:space="preserve"> </v>
      </c>
      <c r="Q270" s="21" t="str">
        <f>IF(AND(B270=1500, OR(AND(E270='club records'!$B$29, F270&lt;='club records'!$C$29), AND(E270='club records'!$B$30, F270&lt;='club records'!$C$30), AND(E270='club records'!$B$31, F270&lt;='club records'!$C$31), AND(E270='club records'!$B$32, F270&lt;='club records'!$C$32), AND(E270='club records'!$B$33, F270&lt;='club records'!$C$33))),"CR"," ")</f>
        <v xml:space="preserve"> </v>
      </c>
      <c r="R270" s="21" t="str">
        <f>IF(AND(B270="1M", AND(E270='club records'!$B$37,F270&lt;='club records'!$C$37)),"CR"," ")</f>
        <v xml:space="preserve"> </v>
      </c>
      <c r="S270" s="21" t="str">
        <f>IF(AND(B270=3000, OR(AND(E270='club records'!$B$39, F270&lt;='club records'!$C$39), AND(E270='club records'!$B$40, F270&lt;='club records'!$C$40), AND(E270='club records'!$B$41, F270&lt;='club records'!$C$41))),"CR"," ")</f>
        <v xml:space="preserve"> </v>
      </c>
      <c r="T270" s="21" t="str">
        <f>IF(AND(B270=5000, OR(AND(E270='club records'!$B$42, F270&lt;='club records'!$C$42), AND(E270='club records'!$B$43, F270&lt;='club records'!$C$43))),"CR"," ")</f>
        <v xml:space="preserve"> </v>
      </c>
      <c r="U270" s="21" t="str">
        <f>IF(AND(B270=10000, OR(AND(E270='club records'!$B$44, F270&lt;='club records'!$C$44), AND(E270='club records'!$B$45, F270&lt;='club records'!$C$45))),"CR"," ")</f>
        <v xml:space="preserve"> </v>
      </c>
      <c r="V270" s="22" t="str">
        <f>IF(AND(B270="high jump", OR(AND(E270='club records'!$F$1, F270&gt;='club records'!$G$1), AND(E270='club records'!$F$2, F270&gt;='club records'!$G$2), AND(E270='club records'!$F$3, F270&gt;='club records'!$G$3),AND(E270='club records'!$F$4, F270&gt;='club records'!$G$4), AND(E270='club records'!$F$5, F270&gt;='club records'!$G$5))), "CR", " ")</f>
        <v xml:space="preserve"> </v>
      </c>
      <c r="W270" s="22" t="str">
        <f>IF(AND(B270="long jump", OR(AND(E270='club records'!$F$6, F270&gt;='club records'!$G$6), AND(E270='club records'!$F$7, F270&gt;='club records'!$G$7), AND(E270='club records'!$F$8, F270&gt;='club records'!$G$8), AND(E270='club records'!$F$9, F270&gt;='club records'!$G$9), AND(E270='club records'!$F$10, F270&gt;='club records'!$G$10))), "CR", " ")</f>
        <v xml:space="preserve"> </v>
      </c>
      <c r="X270" s="22" t="str">
        <f>IF(AND(B270="triple jump", OR(AND(E270='club records'!$F$11, F270&gt;='club records'!$G$11), AND(E270='club records'!$F$12, F270&gt;='club records'!$G$12), AND(E270='club records'!$F$13, F270&gt;='club records'!$G$13), AND(E270='club records'!$F$14, F270&gt;='club records'!$G$14), AND(E270='club records'!$F$15, F270&gt;='club records'!$G$15))), "CR", " ")</f>
        <v xml:space="preserve"> </v>
      </c>
      <c r="Y270" s="22" t="str">
        <f>IF(AND(B270="pole vault", OR(AND(E270='club records'!$F$16, F270&gt;='club records'!$G$16), AND(E270='club records'!$F$17, F270&gt;='club records'!$G$17), AND(E270='club records'!$F$18, F270&gt;='club records'!$G$18), AND(E270='club records'!$F$19, F270&gt;='club records'!$G$19), AND(E270='club records'!$F$20, F270&gt;='club records'!$G$20))), "CR", " ")</f>
        <v xml:space="preserve"> </v>
      </c>
      <c r="Z270" s="22" t="str">
        <f>IF(AND(B270="discus 0.75", AND(E270='club records'!$F$21, F270&gt;='club records'!$G$21)), "CR", " ")</f>
        <v xml:space="preserve"> </v>
      </c>
      <c r="AA270" s="22" t="str">
        <f>IF(AND(B270="discus 1", OR(AND(E270='club records'!$F$22, F270&gt;='club records'!$G$22), AND(E270='club records'!$F$23, F270&gt;='club records'!$G$23), AND(E270='club records'!$F$24, F270&gt;='club records'!$G$24), AND(E270='club records'!$F$25, F270&gt;='club records'!$G$25))), "CR", " ")</f>
        <v xml:space="preserve"> </v>
      </c>
      <c r="AB270" s="22" t="str">
        <f>IF(AND(B270="hammer 3", OR(AND(E270='club records'!$F$26, F270&gt;='club records'!$G$26), AND(E270='club records'!$F$27, F270&gt;='club records'!$G$27), AND(E270='club records'!$F$28, F270&gt;='club records'!$G$28))), "CR", " ")</f>
        <v xml:space="preserve"> </v>
      </c>
      <c r="AC270" s="22" t="str">
        <f>IF(AND(B270="hammer 4", OR(AND(E270='club records'!$F$29, F270&gt;='club records'!$G$29), AND(E270='club records'!$F$30, F270&gt;='club records'!$G$30))), "CR", " ")</f>
        <v xml:space="preserve"> </v>
      </c>
      <c r="AD270" s="22" t="str">
        <f>IF(AND(B270="javelin 400", AND(E270='club records'!$F$31, F270&gt;='club records'!$G$31)), "CR", " ")</f>
        <v xml:space="preserve"> </v>
      </c>
      <c r="AE270" s="22" t="str">
        <f>IF(AND(B270="javelin 500", OR(AND(E270='club records'!$F$32, F270&gt;='club records'!$G$32), AND(E270='club records'!$F$33, F270&gt;='club records'!$G$33))), "CR", " ")</f>
        <v xml:space="preserve"> </v>
      </c>
      <c r="AF270" s="22" t="str">
        <f>IF(AND(B270="javelin 600", OR(AND(E270='club records'!$F$34, F270&gt;='club records'!$G$34), AND(E270='club records'!$F$35, F270&gt;='club records'!$G$35))), "CR", " ")</f>
        <v xml:space="preserve"> </v>
      </c>
      <c r="AG270" s="22" t="str">
        <f>IF(AND(B270="shot 2.72", AND(E270='club records'!$F$36, F270&gt;='club records'!$G$36)), "CR", " ")</f>
        <v xml:space="preserve"> </v>
      </c>
      <c r="AH270" s="22" t="str">
        <f>IF(AND(B270="shot 3", OR(AND(E270='club records'!$F$37, F270&gt;='club records'!$G$37), AND(E270='club records'!$F$38, F270&gt;='club records'!$G$38))), "CR", " ")</f>
        <v xml:space="preserve"> </v>
      </c>
      <c r="AI270" s="22" t="str">
        <f>IF(AND(B270="shot 4", OR(AND(E270='club records'!$F$39, F270&gt;='club records'!$G$39), AND(E270='club records'!$F$40, F270&gt;='club records'!$G$40))), "CR", " ")</f>
        <v xml:space="preserve"> </v>
      </c>
      <c r="AJ270" s="22" t="str">
        <f>IF(AND(B270="70H", AND(E270='club records'!$J$6, F270&lt;='club records'!$K$6)), "CR", " ")</f>
        <v xml:space="preserve"> </v>
      </c>
      <c r="AK270" s="22" t="str">
        <f>IF(AND(B270="75H", AND(E270='club records'!$J$7, F270&lt;='club records'!$K$7)), "CR", " ")</f>
        <v xml:space="preserve"> </v>
      </c>
      <c r="AL270" s="22" t="str">
        <f>IF(AND(B270="80H", AND(E270='club records'!$J$8, F270&lt;='club records'!$K$8)), "CR", " ")</f>
        <v xml:space="preserve"> </v>
      </c>
      <c r="AM270" s="22" t="str">
        <f>IF(AND(B270="100H", OR(AND(E270='club records'!$J$9, F270&lt;='club records'!$K$9), AND(E270='club records'!$J$10, F270&lt;='club records'!$K$10))), "CR", " ")</f>
        <v xml:space="preserve"> </v>
      </c>
      <c r="AN270" s="22" t="str">
        <f>IF(AND(B270="300H", AND(E270='club records'!$J$11, F270&lt;='club records'!$K$11)), "CR", " ")</f>
        <v xml:space="preserve"> </v>
      </c>
      <c r="AO270" s="22" t="str">
        <f>IF(AND(B270="400H", OR(AND(E270='club records'!$J$12, F270&lt;='club records'!$K$12), AND(E270='club records'!$J$13, F270&lt;='club records'!$K$13), AND(E270='club records'!$J$14, F270&lt;='club records'!$K$14))), "CR", " ")</f>
        <v xml:space="preserve"> </v>
      </c>
      <c r="AP270" s="22" t="str">
        <f>IF(AND(B270="1500SC", OR(AND(E270='club records'!$J$15, F270&lt;='club records'!$K$15), AND(E270='club records'!$J$16, F270&lt;='club records'!$K$16))), "CR", " ")</f>
        <v xml:space="preserve"> </v>
      </c>
      <c r="AQ270" s="22" t="str">
        <f>IF(AND(B270="2000SC", OR(AND(E270='club records'!$J$18, F270&lt;='club records'!$K$18), AND(E270='club records'!$J$19, F270&lt;='club records'!$K$19))), "CR", " ")</f>
        <v xml:space="preserve"> </v>
      </c>
      <c r="AR270" s="22" t="str">
        <f>IF(AND(B270="3000SC", AND(E270='club records'!$J$21, F270&lt;='club records'!$K$21)), "CR", " ")</f>
        <v xml:space="preserve"> </v>
      </c>
      <c r="AS270" s="21" t="str">
        <f>IF(AND(B270="4x100", OR(AND(E270='club records'!$N$1, F270&lt;='club records'!$O$1), AND(E270='club records'!$N$2, F270&lt;='club records'!$O$2), AND(E270='club records'!$N$3, F270&lt;='club records'!$O$3), AND(E270='club records'!$N$4, F270&lt;='club records'!$O$4), AND(E270='club records'!$N$5, F270&lt;='club records'!$O$5))), "CR", " ")</f>
        <v xml:space="preserve"> </v>
      </c>
      <c r="AT270" s="21" t="str">
        <f>IF(AND(B270="4x200", OR(AND(E270='club records'!$N$6, F270&lt;='club records'!$O$6), AND(E270='club records'!$N$7, F270&lt;='club records'!$O$7), AND(E270='club records'!$N$8, F270&lt;='club records'!$O$8), AND(E270='club records'!$N$9, F270&lt;='club records'!$O$9), AND(E270='club records'!$N$10, F270&lt;='club records'!$O$10))), "CR", " ")</f>
        <v xml:space="preserve"> </v>
      </c>
      <c r="AU270" s="21" t="str">
        <f>IF(AND(B270="4x300", OR(AND(E270='club records'!$N$11, F270&lt;='club records'!$O$11), AND(E270='club records'!$N$12, F270&lt;='club records'!$O$12))), "CR", " ")</f>
        <v xml:space="preserve"> </v>
      </c>
      <c r="AV270" s="21" t="str">
        <f>IF(AND(B270="4x400", OR(AND(E270='club records'!$N$13, F270&lt;='club records'!$O$13), AND(E270='club records'!$N$14, F270&lt;='club records'!$O$14), AND(E270='club records'!$N$15, F270&lt;='club records'!$O$15))), "CR", " ")</f>
        <v xml:space="preserve"> </v>
      </c>
      <c r="AW270" s="21" t="str">
        <f>IF(AND(B270="3x800", OR(AND(E270='club records'!$N$16, F270&lt;='club records'!$O$16), AND(E270='club records'!$N$17, F270&lt;='club records'!$O$17), AND(E270='club records'!$N$18, F270&lt;='club records'!$O$18), AND(E270='club records'!$N$19, F270&lt;='club records'!$O$19))), "CR", " ")</f>
        <v xml:space="preserve"> </v>
      </c>
      <c r="AX270" s="21" t="str">
        <f>IF(AND(B270="pentathlon", OR(AND(E270='club records'!$N$21, F270&gt;='club records'!$O$21), AND(E270='club records'!$N$22, F270&gt;='club records'!$O$22), AND(E270='club records'!$N$23, F270&gt;='club records'!$O$23), AND(E270='club records'!$N$24, F270&gt;='club records'!$O$24), AND(E270='club records'!$N$25, F270&gt;='club records'!$O$25))), "CR", " ")</f>
        <v xml:space="preserve"> </v>
      </c>
      <c r="AY270" s="21" t="str">
        <f>IF(AND(B270="heptathlon", OR(AND(E270='club records'!$N$26, F270&gt;='club records'!$O$26), AND(E270='club records'!$N$27, F270&gt;='club records'!$O$27), AND(E270='club records'!$N$28, F270&gt;='club records'!$O$28), )), "CR", " ")</f>
        <v xml:space="preserve"> </v>
      </c>
    </row>
    <row r="271" spans="1:51" ht="15">
      <c r="A271" s="13" t="s">
        <v>45</v>
      </c>
      <c r="B271" s="2">
        <v>800</v>
      </c>
      <c r="C271" s="2" t="s">
        <v>9</v>
      </c>
      <c r="D271" s="2" t="s">
        <v>75</v>
      </c>
      <c r="E271" s="13" t="s">
        <v>45</v>
      </c>
      <c r="F271" s="14" t="s">
        <v>385</v>
      </c>
      <c r="G271" s="23" t="s">
        <v>374</v>
      </c>
      <c r="H271" s="2" t="s">
        <v>297</v>
      </c>
      <c r="I271" s="2" t="s">
        <v>367</v>
      </c>
      <c r="J271" s="20" t="str">
        <f>IF(OR(L271="CR", K271="CR", M271="CR", N271="CR", O271="CR", P271="CR", Q271="CR", R271="CR", S271="CR", T271="CR",U271="CR", V271="CR", W271="CR", X271="CR", Y271="CR", Z271="CR", AA271="CR", AB271="CR", AC271="CR", AD271="CR", AE271="CR", AF271="CR", AG271="CR", AH271="CR", AI271="CR", AJ271="CR", AK271="CR", AL271="CR", AM271="CR", AN271="CR", AO271="CR", AP271="CR", AQ271="CR", AR271="CR", AS271="CR", AT271="CR", AU271="CR", AV271="CR", AW271="CR", AX271="CR", AY271="CR"), "***CLUB RECORD***", "")</f>
        <v/>
      </c>
      <c r="K271" s="21" t="str">
        <f>IF(AND(B271=100, OR(AND(E271='club records'!$B$6, F271&lt;='club records'!$C$6), AND(E271='club records'!$B$7, F271&lt;='club records'!$C$7), AND(E271='club records'!$B$8, F271&lt;='club records'!$C$8), AND(E271='club records'!$B$9, F271&lt;='club records'!$C$9), AND(E271='club records'!$B$10, F271&lt;='club records'!$C$10))),"CR"," ")</f>
        <v xml:space="preserve"> </v>
      </c>
      <c r="L271" s="21" t="str">
        <f>IF(AND(B271=200, OR(AND(E271='club records'!$B$11, F271&lt;='club records'!$C$11), AND(E271='club records'!$B$12, F271&lt;='club records'!$C$12), AND(E271='club records'!$B$13, F271&lt;='club records'!$C$13), AND(E271='club records'!$B$14, F271&lt;='club records'!$C$14), AND(E271='club records'!$B$15, F271&lt;='club records'!$C$15))),"CR"," ")</f>
        <v xml:space="preserve"> </v>
      </c>
      <c r="M271" s="21" t="str">
        <f>IF(AND(B271=300, OR(AND(E271='club records'!$B$16, F271&lt;='club records'!$C$16), AND(E271='club records'!$B$17, F271&lt;='club records'!$C$17))),"CR"," ")</f>
        <v xml:space="preserve"> </v>
      </c>
      <c r="N271" s="21" t="str">
        <f>IF(AND(B271=400, OR(AND(E271='club records'!$B$19, F271&lt;='club records'!$C$19), AND(E271='club records'!$B$20, F271&lt;='club records'!$C$20), AND(E271='club records'!$B$21, F271&lt;='club records'!$C$21))),"CR"," ")</f>
        <v xml:space="preserve"> </v>
      </c>
      <c r="O271" s="21" t="str">
        <f>IF(AND(B271=800, OR(AND(E271='club records'!$B$22, F271&lt;='club records'!$C$22), AND(E271='club records'!$B$23, F271&lt;='club records'!$C$23), AND(E271='club records'!$B$24, F271&lt;='club records'!$C$24), AND(E271='club records'!$B$25, F271&lt;='club records'!$C$25), AND(E271='club records'!$B$26, F271&lt;='club records'!$C$26))),"CR"," ")</f>
        <v xml:space="preserve"> </v>
      </c>
      <c r="P271" s="21" t="str">
        <f>IF(AND(B271=1200, AND(E271='club records'!$B$28, F271&lt;='club records'!$C$28)),"CR"," ")</f>
        <v xml:space="preserve"> </v>
      </c>
      <c r="Q271" s="21" t="str">
        <f>IF(AND(B271=1500, OR(AND(E271='club records'!$B$29, F271&lt;='club records'!$C$29), AND(E271='club records'!$B$30, F271&lt;='club records'!$C$30), AND(E271='club records'!$B$31, F271&lt;='club records'!$C$31), AND(E271='club records'!$B$32, F271&lt;='club records'!$C$32), AND(E271='club records'!$B$33, F271&lt;='club records'!$C$33))),"CR"," ")</f>
        <v xml:space="preserve"> </v>
      </c>
      <c r="R271" s="21" t="str">
        <f>IF(AND(B271="1M", AND(E271='club records'!$B$37,F271&lt;='club records'!$C$37)),"CR"," ")</f>
        <v xml:space="preserve"> </v>
      </c>
      <c r="S271" s="21" t="str">
        <f>IF(AND(B271=3000, OR(AND(E271='club records'!$B$39, F271&lt;='club records'!$C$39), AND(E271='club records'!$B$40, F271&lt;='club records'!$C$40), AND(E271='club records'!$B$41, F271&lt;='club records'!$C$41))),"CR"," ")</f>
        <v xml:space="preserve"> </v>
      </c>
      <c r="T271" s="21" t="str">
        <f>IF(AND(B271=5000, OR(AND(E271='club records'!$B$42, F271&lt;='club records'!$C$42), AND(E271='club records'!$B$43, F271&lt;='club records'!$C$43))),"CR"," ")</f>
        <v xml:space="preserve"> </v>
      </c>
      <c r="U271" s="21" t="str">
        <f>IF(AND(B271=10000, OR(AND(E271='club records'!$B$44, F271&lt;='club records'!$C$44), AND(E271='club records'!$B$45, F271&lt;='club records'!$C$45))),"CR"," ")</f>
        <v xml:space="preserve"> </v>
      </c>
      <c r="V271" s="22" t="str">
        <f>IF(AND(B271="high jump", OR(AND(E271='club records'!$F$1, F271&gt;='club records'!$G$1), AND(E271='club records'!$F$2, F271&gt;='club records'!$G$2), AND(E271='club records'!$F$3, F271&gt;='club records'!$G$3),AND(E271='club records'!$F$4, F271&gt;='club records'!$G$4), AND(E271='club records'!$F$5, F271&gt;='club records'!$G$5))), "CR", " ")</f>
        <v xml:space="preserve"> </v>
      </c>
      <c r="W271" s="22" t="str">
        <f>IF(AND(B271="long jump", OR(AND(E271='club records'!$F$6, F271&gt;='club records'!$G$6), AND(E271='club records'!$F$7, F271&gt;='club records'!$G$7), AND(E271='club records'!$F$8, F271&gt;='club records'!$G$8), AND(E271='club records'!$F$9, F271&gt;='club records'!$G$9), AND(E271='club records'!$F$10, F271&gt;='club records'!$G$10))), "CR", " ")</f>
        <v xml:space="preserve"> </v>
      </c>
      <c r="X271" s="22" t="str">
        <f>IF(AND(B271="triple jump", OR(AND(E271='club records'!$F$11, F271&gt;='club records'!$G$11), AND(E271='club records'!$F$12, F271&gt;='club records'!$G$12), AND(E271='club records'!$F$13, F271&gt;='club records'!$G$13), AND(E271='club records'!$F$14, F271&gt;='club records'!$G$14), AND(E271='club records'!$F$15, F271&gt;='club records'!$G$15))), "CR", " ")</f>
        <v xml:space="preserve"> </v>
      </c>
      <c r="Y271" s="22" t="str">
        <f>IF(AND(B271="pole vault", OR(AND(E271='club records'!$F$16, F271&gt;='club records'!$G$16), AND(E271='club records'!$F$17, F271&gt;='club records'!$G$17), AND(E271='club records'!$F$18, F271&gt;='club records'!$G$18), AND(E271='club records'!$F$19, F271&gt;='club records'!$G$19), AND(E271='club records'!$F$20, F271&gt;='club records'!$G$20))), "CR", " ")</f>
        <v xml:space="preserve"> </v>
      </c>
      <c r="Z271" s="22" t="str">
        <f>IF(AND(B271="discus 0.75", AND(E271='club records'!$F$21, F271&gt;='club records'!$G$21)), "CR", " ")</f>
        <v xml:space="preserve"> </v>
      </c>
      <c r="AA271" s="22" t="str">
        <f>IF(AND(B271="discus 1", OR(AND(E271='club records'!$F$22, F271&gt;='club records'!$G$22), AND(E271='club records'!$F$23, F271&gt;='club records'!$G$23), AND(E271='club records'!$F$24, F271&gt;='club records'!$G$24), AND(E271='club records'!$F$25, F271&gt;='club records'!$G$25))), "CR", " ")</f>
        <v xml:space="preserve"> </v>
      </c>
      <c r="AB271" s="22" t="str">
        <f>IF(AND(B271="hammer 3", OR(AND(E271='club records'!$F$26, F271&gt;='club records'!$G$26), AND(E271='club records'!$F$27, F271&gt;='club records'!$G$27), AND(E271='club records'!$F$28, F271&gt;='club records'!$G$28))), "CR", " ")</f>
        <v xml:space="preserve"> </v>
      </c>
      <c r="AC271" s="22" t="str">
        <f>IF(AND(B271="hammer 4", OR(AND(E271='club records'!$F$29, F271&gt;='club records'!$G$29), AND(E271='club records'!$F$30, F271&gt;='club records'!$G$30))), "CR", " ")</f>
        <v xml:space="preserve"> </v>
      </c>
      <c r="AD271" s="22" t="str">
        <f>IF(AND(B271="javelin 400", AND(E271='club records'!$F$31, F271&gt;='club records'!$G$31)), "CR", " ")</f>
        <v xml:space="preserve"> </v>
      </c>
      <c r="AE271" s="22" t="str">
        <f>IF(AND(B271="javelin 500", OR(AND(E271='club records'!$F$32, F271&gt;='club records'!$G$32), AND(E271='club records'!$F$33, F271&gt;='club records'!$G$33))), "CR", " ")</f>
        <v xml:space="preserve"> </v>
      </c>
      <c r="AF271" s="22" t="str">
        <f>IF(AND(B271="javelin 600", OR(AND(E271='club records'!$F$34, F271&gt;='club records'!$G$34), AND(E271='club records'!$F$35, F271&gt;='club records'!$G$35))), "CR", " ")</f>
        <v xml:space="preserve"> </v>
      </c>
      <c r="AG271" s="22" t="str">
        <f>IF(AND(B271="shot 2.72", AND(E271='club records'!$F$36, F271&gt;='club records'!$G$36)), "CR", " ")</f>
        <v xml:space="preserve"> </v>
      </c>
      <c r="AH271" s="22" t="str">
        <f>IF(AND(B271="shot 3", OR(AND(E271='club records'!$F$37, F271&gt;='club records'!$G$37), AND(E271='club records'!$F$38, F271&gt;='club records'!$G$38))), "CR", " ")</f>
        <v xml:space="preserve"> </v>
      </c>
      <c r="AI271" s="22" t="str">
        <f>IF(AND(B271="shot 4", OR(AND(E271='club records'!$F$39, F271&gt;='club records'!$G$39), AND(E271='club records'!$F$40, F271&gt;='club records'!$G$40))), "CR", " ")</f>
        <v xml:space="preserve"> </v>
      </c>
      <c r="AJ271" s="22" t="str">
        <f>IF(AND(B271="70H", AND(E271='club records'!$J$6, F271&lt;='club records'!$K$6)), "CR", " ")</f>
        <v xml:space="preserve"> </v>
      </c>
      <c r="AK271" s="22" t="str">
        <f>IF(AND(B271="75H", AND(E271='club records'!$J$7, F271&lt;='club records'!$K$7)), "CR", " ")</f>
        <v xml:space="preserve"> </v>
      </c>
      <c r="AL271" s="22" t="str">
        <f>IF(AND(B271="80H", AND(E271='club records'!$J$8, F271&lt;='club records'!$K$8)), "CR", " ")</f>
        <v xml:space="preserve"> </v>
      </c>
      <c r="AM271" s="22" t="str">
        <f>IF(AND(B271="100H", OR(AND(E271='club records'!$J$9, F271&lt;='club records'!$K$9), AND(E271='club records'!$J$10, F271&lt;='club records'!$K$10))), "CR", " ")</f>
        <v xml:space="preserve"> </v>
      </c>
      <c r="AN271" s="22" t="str">
        <f>IF(AND(B271="300H", AND(E271='club records'!$J$11, F271&lt;='club records'!$K$11)), "CR", " ")</f>
        <v xml:space="preserve"> </v>
      </c>
      <c r="AO271" s="22" t="str">
        <f>IF(AND(B271="400H", OR(AND(E271='club records'!$J$12, F271&lt;='club records'!$K$12), AND(E271='club records'!$J$13, F271&lt;='club records'!$K$13), AND(E271='club records'!$J$14, F271&lt;='club records'!$K$14))), "CR", " ")</f>
        <v xml:space="preserve"> </v>
      </c>
      <c r="AP271" s="22" t="str">
        <f>IF(AND(B271="1500SC", OR(AND(E271='club records'!$J$15, F271&lt;='club records'!$K$15), AND(E271='club records'!$J$16, F271&lt;='club records'!$K$16))), "CR", " ")</f>
        <v xml:space="preserve"> </v>
      </c>
      <c r="AQ271" s="22" t="str">
        <f>IF(AND(B271="2000SC", OR(AND(E271='club records'!$J$18, F271&lt;='club records'!$K$18), AND(E271='club records'!$J$19, F271&lt;='club records'!$K$19))), "CR", " ")</f>
        <v xml:space="preserve"> </v>
      </c>
      <c r="AR271" s="22" t="str">
        <f>IF(AND(B271="3000SC", AND(E271='club records'!$J$21, F271&lt;='club records'!$K$21)), "CR", " ")</f>
        <v xml:space="preserve"> </v>
      </c>
      <c r="AS271" s="21" t="str">
        <f>IF(AND(B271="4x100", OR(AND(E271='club records'!$N$1, F271&lt;='club records'!$O$1), AND(E271='club records'!$N$2, F271&lt;='club records'!$O$2), AND(E271='club records'!$N$3, F271&lt;='club records'!$O$3), AND(E271='club records'!$N$4, F271&lt;='club records'!$O$4), AND(E271='club records'!$N$5, F271&lt;='club records'!$O$5))), "CR", " ")</f>
        <v xml:space="preserve"> </v>
      </c>
      <c r="AT271" s="21" t="str">
        <f>IF(AND(B271="4x200", OR(AND(E271='club records'!$N$6, F271&lt;='club records'!$O$6), AND(E271='club records'!$N$7, F271&lt;='club records'!$O$7), AND(E271='club records'!$N$8, F271&lt;='club records'!$O$8), AND(E271='club records'!$N$9, F271&lt;='club records'!$O$9), AND(E271='club records'!$N$10, F271&lt;='club records'!$O$10))), "CR", " ")</f>
        <v xml:space="preserve"> </v>
      </c>
      <c r="AU271" s="21" t="str">
        <f>IF(AND(B271="4x300", OR(AND(E271='club records'!$N$11, F271&lt;='club records'!$O$11), AND(E271='club records'!$N$12, F271&lt;='club records'!$O$12))), "CR", " ")</f>
        <v xml:space="preserve"> </v>
      </c>
      <c r="AV271" s="21" t="str">
        <f>IF(AND(B271="4x400", OR(AND(E271='club records'!$N$13, F271&lt;='club records'!$O$13), AND(E271='club records'!$N$14, F271&lt;='club records'!$O$14), AND(E271='club records'!$N$15, F271&lt;='club records'!$O$15))), "CR", " ")</f>
        <v xml:space="preserve"> </v>
      </c>
      <c r="AW271" s="21" t="str">
        <f>IF(AND(B271="3x800", OR(AND(E271='club records'!$N$16, F271&lt;='club records'!$O$16), AND(E271='club records'!$N$17, F271&lt;='club records'!$O$17), AND(E271='club records'!$N$18, F271&lt;='club records'!$O$18), AND(E271='club records'!$N$19, F271&lt;='club records'!$O$19))), "CR", " ")</f>
        <v xml:space="preserve"> </v>
      </c>
      <c r="AX271" s="21" t="str">
        <f>IF(AND(B271="pentathlon", OR(AND(E271='club records'!$N$21, F271&gt;='club records'!$O$21), AND(E271='club records'!$N$22, F271&gt;='club records'!$O$22), AND(E271='club records'!$N$23, F271&gt;='club records'!$O$23), AND(E271='club records'!$N$24, F271&gt;='club records'!$O$24), AND(E271='club records'!$N$25, F271&gt;='club records'!$O$25))), "CR", " ")</f>
        <v xml:space="preserve"> </v>
      </c>
      <c r="AY271" s="21" t="str">
        <f>IF(AND(B271="heptathlon", OR(AND(E271='club records'!$N$26, F271&gt;='club records'!$O$26), AND(E271='club records'!$N$27, F271&gt;='club records'!$O$27), AND(E271='club records'!$N$28, F271&gt;='club records'!$O$28), )), "CR", " ")</f>
        <v xml:space="preserve"> </v>
      </c>
    </row>
    <row r="272" spans="1:51" ht="15">
      <c r="A272" s="13" t="s">
        <v>45</v>
      </c>
      <c r="B272" s="2">
        <v>800</v>
      </c>
      <c r="C272" s="2" t="s">
        <v>26</v>
      </c>
      <c r="D272" s="2" t="s">
        <v>31</v>
      </c>
      <c r="E272" s="13" t="s">
        <v>45</v>
      </c>
      <c r="F272" s="14" t="s">
        <v>282</v>
      </c>
      <c r="G272" s="19">
        <v>39903</v>
      </c>
      <c r="H272" s="2" t="s">
        <v>252</v>
      </c>
      <c r="I272" s="2" t="s">
        <v>253</v>
      </c>
      <c r="J272" s="20" t="str">
        <f>IF(OR(L272="CR", K272="CR", M272="CR", N272="CR", O272="CR", P272="CR", Q272="CR", R272="CR", S272="CR", T272="CR",U272="CR", V272="CR", W272="CR", X272="CR", Y272="CR", Z272="CR", AA272="CR", AB272="CR", AC272="CR", AD272="CR", AE272="CR", AF272="CR", AG272="CR", AH272="CR", AI272="CR", AJ272="CR", AK272="CR", AL272="CR", AM272="CR", AN272="CR", AO272="CR", AP272="CR", AQ272="CR", AR272="CR", AS272="CR", AT272="CR", AU272="CR", AV272="CR", AW272="CR", AX272="CR", AY272="CR"), "***CLUB RECORD***", "")</f>
        <v/>
      </c>
      <c r="K272" s="21" t="str">
        <f>IF(AND(B272=100, OR(AND(E272='club records'!$B$6, F272&lt;='club records'!$C$6), AND(E272='club records'!$B$7, F272&lt;='club records'!$C$7), AND(E272='club records'!$B$8, F272&lt;='club records'!$C$8), AND(E272='club records'!$B$9, F272&lt;='club records'!$C$9), AND(E272='club records'!$B$10, F272&lt;='club records'!$C$10))),"CR"," ")</f>
        <v xml:space="preserve"> </v>
      </c>
      <c r="L272" s="21" t="str">
        <f>IF(AND(B272=200, OR(AND(E272='club records'!$B$11, F272&lt;='club records'!$C$11), AND(E272='club records'!$B$12, F272&lt;='club records'!$C$12), AND(E272='club records'!$B$13, F272&lt;='club records'!$C$13), AND(E272='club records'!$B$14, F272&lt;='club records'!$C$14), AND(E272='club records'!$B$15, F272&lt;='club records'!$C$15))),"CR"," ")</f>
        <v xml:space="preserve"> </v>
      </c>
      <c r="M272" s="21" t="str">
        <f>IF(AND(B272=300, OR(AND(E272='club records'!$B$16, F272&lt;='club records'!$C$16), AND(E272='club records'!$B$17, F272&lt;='club records'!$C$17))),"CR"," ")</f>
        <v xml:space="preserve"> </v>
      </c>
      <c r="N272" s="21" t="str">
        <f>IF(AND(B272=400, OR(AND(E272='club records'!$B$19, F272&lt;='club records'!$C$19), AND(E272='club records'!$B$20, F272&lt;='club records'!$C$20), AND(E272='club records'!$B$21, F272&lt;='club records'!$C$21))),"CR"," ")</f>
        <v xml:space="preserve"> </v>
      </c>
      <c r="O272" s="21" t="str">
        <f>IF(AND(B272=800, OR(AND(E272='club records'!$B$22, F272&lt;='club records'!$C$22), AND(E272='club records'!$B$23, F272&lt;='club records'!$C$23), AND(E272='club records'!$B$24, F272&lt;='club records'!$C$24), AND(E272='club records'!$B$25, F272&lt;='club records'!$C$25), AND(E272='club records'!$B$26, F272&lt;='club records'!$C$26))),"CR"," ")</f>
        <v xml:space="preserve"> </v>
      </c>
      <c r="P272" s="21" t="str">
        <f>IF(AND(B272=1200, AND(E272='club records'!$B$28, F272&lt;='club records'!$C$28)),"CR"," ")</f>
        <v xml:space="preserve"> </v>
      </c>
      <c r="Q272" s="21" t="str">
        <f>IF(AND(B272=1500, OR(AND(E272='club records'!$B$29, F272&lt;='club records'!$C$29), AND(E272='club records'!$B$30, F272&lt;='club records'!$C$30), AND(E272='club records'!$B$31, F272&lt;='club records'!$C$31), AND(E272='club records'!$B$32, F272&lt;='club records'!$C$32), AND(E272='club records'!$B$33, F272&lt;='club records'!$C$33))),"CR"," ")</f>
        <v xml:space="preserve"> </v>
      </c>
      <c r="R272" s="21" t="str">
        <f>IF(AND(B272="1M", AND(E272='club records'!$B$37,F272&lt;='club records'!$C$37)),"CR"," ")</f>
        <v xml:space="preserve"> </v>
      </c>
      <c r="S272" s="21" t="str">
        <f>IF(AND(B272=3000, OR(AND(E272='club records'!$B$39, F272&lt;='club records'!$C$39), AND(E272='club records'!$B$40, F272&lt;='club records'!$C$40), AND(E272='club records'!$B$41, F272&lt;='club records'!$C$41))),"CR"," ")</f>
        <v xml:space="preserve"> </v>
      </c>
      <c r="T272" s="21" t="str">
        <f>IF(AND(B272=5000, OR(AND(E272='club records'!$B$42, F272&lt;='club records'!$C$42), AND(E272='club records'!$B$43, F272&lt;='club records'!$C$43))),"CR"," ")</f>
        <v xml:space="preserve"> </v>
      </c>
      <c r="U272" s="21" t="str">
        <f>IF(AND(B272=10000, OR(AND(E272='club records'!$B$44, F272&lt;='club records'!$C$44), AND(E272='club records'!$B$45, F272&lt;='club records'!$C$45))),"CR"," ")</f>
        <v xml:space="preserve"> </v>
      </c>
      <c r="V272" s="22" t="str">
        <f>IF(AND(B272="high jump", OR(AND(E272='club records'!$F$1, F272&gt;='club records'!$G$1), AND(E272='club records'!$F$2, F272&gt;='club records'!$G$2), AND(E272='club records'!$F$3, F272&gt;='club records'!$G$3),AND(E272='club records'!$F$4, F272&gt;='club records'!$G$4), AND(E272='club records'!$F$5, F272&gt;='club records'!$G$5))), "CR", " ")</f>
        <v xml:space="preserve"> </v>
      </c>
      <c r="W272" s="22" t="str">
        <f>IF(AND(B272="long jump", OR(AND(E272='club records'!$F$6, F272&gt;='club records'!$G$6), AND(E272='club records'!$F$7, F272&gt;='club records'!$G$7), AND(E272='club records'!$F$8, F272&gt;='club records'!$G$8), AND(E272='club records'!$F$9, F272&gt;='club records'!$G$9), AND(E272='club records'!$F$10, F272&gt;='club records'!$G$10))), "CR", " ")</f>
        <v xml:space="preserve"> </v>
      </c>
      <c r="X272" s="22" t="str">
        <f>IF(AND(B272="triple jump", OR(AND(E272='club records'!$F$11, F272&gt;='club records'!$G$11), AND(E272='club records'!$F$12, F272&gt;='club records'!$G$12), AND(E272='club records'!$F$13, F272&gt;='club records'!$G$13), AND(E272='club records'!$F$14, F272&gt;='club records'!$G$14), AND(E272='club records'!$F$15, F272&gt;='club records'!$G$15))), "CR", " ")</f>
        <v xml:space="preserve"> </v>
      </c>
      <c r="Y272" s="22" t="str">
        <f>IF(AND(B272="pole vault", OR(AND(E272='club records'!$F$16, F272&gt;='club records'!$G$16), AND(E272='club records'!$F$17, F272&gt;='club records'!$G$17), AND(E272='club records'!$F$18, F272&gt;='club records'!$G$18), AND(E272='club records'!$F$19, F272&gt;='club records'!$G$19), AND(E272='club records'!$F$20, F272&gt;='club records'!$G$20))), "CR", " ")</f>
        <v xml:space="preserve"> </v>
      </c>
      <c r="Z272" s="22" t="str">
        <f>IF(AND(B272="discus 0.75", AND(E272='club records'!$F$21, F272&gt;='club records'!$G$21)), "CR", " ")</f>
        <v xml:space="preserve"> </v>
      </c>
      <c r="AA272" s="22" t="str">
        <f>IF(AND(B272="discus 1", OR(AND(E272='club records'!$F$22, F272&gt;='club records'!$G$22), AND(E272='club records'!$F$23, F272&gt;='club records'!$G$23), AND(E272='club records'!$F$24, F272&gt;='club records'!$G$24), AND(E272='club records'!$F$25, F272&gt;='club records'!$G$25))), "CR", " ")</f>
        <v xml:space="preserve"> </v>
      </c>
      <c r="AB272" s="22" t="str">
        <f>IF(AND(B272="hammer 3", OR(AND(E272='club records'!$F$26, F272&gt;='club records'!$G$26), AND(E272='club records'!$F$27, F272&gt;='club records'!$G$27), AND(E272='club records'!$F$28, F272&gt;='club records'!$G$28))), "CR", " ")</f>
        <v xml:space="preserve"> </v>
      </c>
      <c r="AC272" s="22" t="str">
        <f>IF(AND(B272="hammer 4", OR(AND(E272='club records'!$F$29, F272&gt;='club records'!$G$29), AND(E272='club records'!$F$30, F272&gt;='club records'!$G$30))), "CR", " ")</f>
        <v xml:space="preserve"> </v>
      </c>
      <c r="AD272" s="22" t="str">
        <f>IF(AND(B272="javelin 400", AND(E272='club records'!$F$31, F272&gt;='club records'!$G$31)), "CR", " ")</f>
        <v xml:space="preserve"> </v>
      </c>
      <c r="AE272" s="22" t="str">
        <f>IF(AND(B272="javelin 500", OR(AND(E272='club records'!$F$32, F272&gt;='club records'!$G$32), AND(E272='club records'!$F$33, F272&gt;='club records'!$G$33))), "CR", " ")</f>
        <v xml:space="preserve"> </v>
      </c>
      <c r="AF272" s="22" t="str">
        <f>IF(AND(B272="javelin 600", OR(AND(E272='club records'!$F$34, F272&gt;='club records'!$G$34), AND(E272='club records'!$F$35, F272&gt;='club records'!$G$35))), "CR", " ")</f>
        <v xml:space="preserve"> </v>
      </c>
      <c r="AG272" s="22" t="str">
        <f>IF(AND(B272="shot 2.72", AND(E272='club records'!$F$36, F272&gt;='club records'!$G$36)), "CR", " ")</f>
        <v xml:space="preserve"> </v>
      </c>
      <c r="AH272" s="22" t="str">
        <f>IF(AND(B272="shot 3", OR(AND(E272='club records'!$F$37, F272&gt;='club records'!$G$37), AND(E272='club records'!$F$38, F272&gt;='club records'!$G$38))), "CR", " ")</f>
        <v xml:space="preserve"> </v>
      </c>
      <c r="AI272" s="22" t="str">
        <f>IF(AND(B272="shot 4", OR(AND(E272='club records'!$F$39, F272&gt;='club records'!$G$39), AND(E272='club records'!$F$40, F272&gt;='club records'!$G$40))), "CR", " ")</f>
        <v xml:space="preserve"> </v>
      </c>
      <c r="AJ272" s="22" t="str">
        <f>IF(AND(B272="70H", AND(E272='club records'!$J$6, F272&lt;='club records'!$K$6)), "CR", " ")</f>
        <v xml:space="preserve"> </v>
      </c>
      <c r="AK272" s="22" t="str">
        <f>IF(AND(B272="75H", AND(E272='club records'!$J$7, F272&lt;='club records'!$K$7)), "CR", " ")</f>
        <v xml:space="preserve"> </v>
      </c>
      <c r="AL272" s="22" t="str">
        <f>IF(AND(B272="80H", AND(E272='club records'!$J$8, F272&lt;='club records'!$K$8)), "CR", " ")</f>
        <v xml:space="preserve"> </v>
      </c>
      <c r="AM272" s="22" t="str">
        <f>IF(AND(B272="100H", OR(AND(E272='club records'!$J$9, F272&lt;='club records'!$K$9), AND(E272='club records'!$J$10, F272&lt;='club records'!$K$10))), "CR", " ")</f>
        <v xml:space="preserve"> </v>
      </c>
      <c r="AN272" s="22" t="str">
        <f>IF(AND(B272="300H", AND(E272='club records'!$J$11, F272&lt;='club records'!$K$11)), "CR", " ")</f>
        <v xml:space="preserve"> </v>
      </c>
      <c r="AO272" s="22" t="str">
        <f>IF(AND(B272="400H", OR(AND(E272='club records'!$J$12, F272&lt;='club records'!$K$12), AND(E272='club records'!$J$13, F272&lt;='club records'!$K$13), AND(E272='club records'!$J$14, F272&lt;='club records'!$K$14))), "CR", " ")</f>
        <v xml:space="preserve"> </v>
      </c>
      <c r="AP272" s="22" t="str">
        <f>IF(AND(B272="1500SC", OR(AND(E272='club records'!$J$15, F272&lt;='club records'!$K$15), AND(E272='club records'!$J$16, F272&lt;='club records'!$K$16))), "CR", " ")</f>
        <v xml:space="preserve"> </v>
      </c>
      <c r="AQ272" s="22" t="str">
        <f>IF(AND(B272="2000SC", OR(AND(E272='club records'!$J$18, F272&lt;='club records'!$K$18), AND(E272='club records'!$J$19, F272&lt;='club records'!$K$19))), "CR", " ")</f>
        <v xml:space="preserve"> </v>
      </c>
      <c r="AR272" s="22" t="str">
        <f>IF(AND(B272="3000SC", AND(E272='club records'!$J$21, F272&lt;='club records'!$K$21)), "CR", " ")</f>
        <v xml:space="preserve"> </v>
      </c>
      <c r="AS272" s="21" t="str">
        <f>IF(AND(B272="4x100", OR(AND(E272='club records'!$N$1, F272&lt;='club records'!$O$1), AND(E272='club records'!$N$2, F272&lt;='club records'!$O$2), AND(E272='club records'!$N$3, F272&lt;='club records'!$O$3), AND(E272='club records'!$N$4, F272&lt;='club records'!$O$4), AND(E272='club records'!$N$5, F272&lt;='club records'!$O$5))), "CR", " ")</f>
        <v xml:space="preserve"> </v>
      </c>
      <c r="AT272" s="21" t="str">
        <f>IF(AND(B272="4x200", OR(AND(E272='club records'!$N$6, F272&lt;='club records'!$O$6), AND(E272='club records'!$N$7, F272&lt;='club records'!$O$7), AND(E272='club records'!$N$8, F272&lt;='club records'!$O$8), AND(E272='club records'!$N$9, F272&lt;='club records'!$O$9), AND(E272='club records'!$N$10, F272&lt;='club records'!$O$10))), "CR", " ")</f>
        <v xml:space="preserve"> </v>
      </c>
      <c r="AU272" s="21" t="str">
        <f>IF(AND(B272="4x300", OR(AND(E272='club records'!$N$11, F272&lt;='club records'!$O$11), AND(E272='club records'!$N$12, F272&lt;='club records'!$O$12))), "CR", " ")</f>
        <v xml:space="preserve"> </v>
      </c>
      <c r="AV272" s="21" t="str">
        <f>IF(AND(B272="4x400", OR(AND(E272='club records'!$N$13, F272&lt;='club records'!$O$13), AND(E272='club records'!$N$14, F272&lt;='club records'!$O$14), AND(E272='club records'!$N$15, F272&lt;='club records'!$O$15))), "CR", " ")</f>
        <v xml:space="preserve"> </v>
      </c>
      <c r="AW272" s="21" t="str">
        <f>IF(AND(B272="3x800", OR(AND(E272='club records'!$N$16, F272&lt;='club records'!$O$16), AND(E272='club records'!$N$17, F272&lt;='club records'!$O$17), AND(E272='club records'!$N$18, F272&lt;='club records'!$O$18), AND(E272='club records'!$N$19, F272&lt;='club records'!$O$19))), "CR", " ")</f>
        <v xml:space="preserve"> </v>
      </c>
      <c r="AX272" s="21" t="str">
        <f>IF(AND(B272="pentathlon", OR(AND(E272='club records'!$N$21, F272&gt;='club records'!$O$21), AND(E272='club records'!$N$22, F272&gt;='club records'!$O$22), AND(E272='club records'!$N$23, F272&gt;='club records'!$O$23), AND(E272='club records'!$N$24, F272&gt;='club records'!$O$24), AND(E272='club records'!$N$25, F272&gt;='club records'!$O$25))), "CR", " ")</f>
        <v xml:space="preserve"> </v>
      </c>
      <c r="AY272" s="21" t="str">
        <f>IF(AND(B272="heptathlon", OR(AND(E272='club records'!$N$26, F272&gt;='club records'!$O$26), AND(E272='club records'!$N$27, F272&gt;='club records'!$O$27), AND(E272='club records'!$N$28, F272&gt;='club records'!$O$28), )), "CR", " ")</f>
        <v xml:space="preserve"> </v>
      </c>
    </row>
    <row r="273" spans="1:51" ht="15">
      <c r="A273" s="13" t="s">
        <v>45</v>
      </c>
      <c r="B273" s="2">
        <v>800</v>
      </c>
      <c r="C273" s="2" t="s">
        <v>96</v>
      </c>
      <c r="D273" s="2" t="s">
        <v>183</v>
      </c>
      <c r="E273" s="13" t="s">
        <v>45</v>
      </c>
      <c r="F273" s="14" t="s">
        <v>338</v>
      </c>
      <c r="G273" s="19">
        <v>43604</v>
      </c>
      <c r="H273" s="2" t="s">
        <v>297</v>
      </c>
      <c r="I273" s="2" t="s">
        <v>468</v>
      </c>
      <c r="J273" s="20" t="str">
        <f>IF(OR(L273="CR", K273="CR", M273="CR", N273="CR", O273="CR", P273="CR", Q273="CR", R273="CR", S273="CR", T273="CR",U273="CR", V273="CR", W273="CR", X273="CR", Y273="CR", Z273="CR", AA273="CR", AB273="CR", AC273="CR", AD273="CR", AE273="CR", AF273="CR", AG273="CR", AH273="CR", AI273="CR", AJ273="CR", AK273="CR", AL273="CR", AM273="CR", AN273="CR", AO273="CR", AP273="CR", AQ273="CR", AR273="CR", AS273="CR", AT273="CR", AU273="CR", AV273="CR", AW273="CR", AX273="CR", AY273="CR"), "***CLUB RECORD***", "")</f>
        <v/>
      </c>
      <c r="K273" s="21" t="str">
        <f>IF(AND(B273=100, OR(AND(E273='club records'!$B$6, F273&lt;='club records'!$C$6), AND(E273='club records'!$B$7, F273&lt;='club records'!$C$7), AND(E273='club records'!$B$8, F273&lt;='club records'!$C$8), AND(E273='club records'!$B$9, F273&lt;='club records'!$C$9), AND(E273='club records'!$B$10, F273&lt;='club records'!$C$10))),"CR"," ")</f>
        <v xml:space="preserve"> </v>
      </c>
      <c r="L273" s="21" t="str">
        <f>IF(AND(B273=200, OR(AND(E273='club records'!$B$11, F273&lt;='club records'!$C$11), AND(E273='club records'!$B$12, F273&lt;='club records'!$C$12), AND(E273='club records'!$B$13, F273&lt;='club records'!$C$13), AND(E273='club records'!$B$14, F273&lt;='club records'!$C$14), AND(E273='club records'!$B$15, F273&lt;='club records'!$C$15))),"CR"," ")</f>
        <v xml:space="preserve"> </v>
      </c>
      <c r="M273" s="21" t="str">
        <f>IF(AND(B273=300, OR(AND(E273='club records'!$B$16, F273&lt;='club records'!$C$16), AND(E273='club records'!$B$17, F273&lt;='club records'!$C$17))),"CR"," ")</f>
        <v xml:space="preserve"> </v>
      </c>
      <c r="N273" s="21" t="str">
        <f>IF(AND(B273=400, OR(AND(E273='club records'!$B$19, F273&lt;='club records'!$C$19), AND(E273='club records'!$B$20, F273&lt;='club records'!$C$20), AND(E273='club records'!$B$21, F273&lt;='club records'!$C$21))),"CR"," ")</f>
        <v xml:space="preserve"> </v>
      </c>
      <c r="O273" s="21" t="str">
        <f>IF(AND(B273=800, OR(AND(E273='club records'!$B$22, F273&lt;='club records'!$C$22), AND(E273='club records'!$B$23, F273&lt;='club records'!$C$23), AND(E273='club records'!$B$24, F273&lt;='club records'!$C$24), AND(E273='club records'!$B$25, F273&lt;='club records'!$C$25), AND(E273='club records'!$B$26, F273&lt;='club records'!$C$26))),"CR"," ")</f>
        <v xml:space="preserve"> </v>
      </c>
      <c r="P273" s="21" t="str">
        <f>IF(AND(B273=1200, AND(E273='club records'!$B$28, F273&lt;='club records'!$C$28)),"CR"," ")</f>
        <v xml:space="preserve"> </v>
      </c>
      <c r="Q273" s="21" t="str">
        <f>IF(AND(B273=1500, OR(AND(E273='club records'!$B$29, F273&lt;='club records'!$C$29), AND(E273='club records'!$B$30, F273&lt;='club records'!$C$30), AND(E273='club records'!$B$31, F273&lt;='club records'!$C$31), AND(E273='club records'!$B$32, F273&lt;='club records'!$C$32), AND(E273='club records'!$B$33, F273&lt;='club records'!$C$33))),"CR"," ")</f>
        <v xml:space="preserve"> </v>
      </c>
      <c r="R273" s="21" t="str">
        <f>IF(AND(B273="1M", AND(E273='club records'!$B$37,F273&lt;='club records'!$C$37)),"CR"," ")</f>
        <v xml:space="preserve"> </v>
      </c>
      <c r="S273" s="21" t="str">
        <f>IF(AND(B273=3000, OR(AND(E273='club records'!$B$39, F273&lt;='club records'!$C$39), AND(E273='club records'!$B$40, F273&lt;='club records'!$C$40), AND(E273='club records'!$B$41, F273&lt;='club records'!$C$41))),"CR"," ")</f>
        <v xml:space="preserve"> </v>
      </c>
      <c r="T273" s="21" t="str">
        <f>IF(AND(B273=5000, OR(AND(E273='club records'!$B$42, F273&lt;='club records'!$C$42), AND(E273='club records'!$B$43, F273&lt;='club records'!$C$43))),"CR"," ")</f>
        <v xml:space="preserve"> </v>
      </c>
      <c r="U273" s="21" t="str">
        <f>IF(AND(B273=10000, OR(AND(E273='club records'!$B$44, F273&lt;='club records'!$C$44), AND(E273='club records'!$B$45, F273&lt;='club records'!$C$45))),"CR"," ")</f>
        <v xml:space="preserve"> </v>
      </c>
      <c r="V273" s="22" t="str">
        <f>IF(AND(B273="high jump", OR(AND(E273='club records'!$F$1, F273&gt;='club records'!$G$1), AND(E273='club records'!$F$2, F273&gt;='club records'!$G$2), AND(E273='club records'!$F$3, F273&gt;='club records'!$G$3),AND(E273='club records'!$F$4, F273&gt;='club records'!$G$4), AND(E273='club records'!$F$5, F273&gt;='club records'!$G$5))), "CR", " ")</f>
        <v xml:space="preserve"> </v>
      </c>
      <c r="W273" s="22" t="str">
        <f>IF(AND(B273="long jump", OR(AND(E273='club records'!$F$6, F273&gt;='club records'!$G$6), AND(E273='club records'!$F$7, F273&gt;='club records'!$G$7), AND(E273='club records'!$F$8, F273&gt;='club records'!$G$8), AND(E273='club records'!$F$9, F273&gt;='club records'!$G$9), AND(E273='club records'!$F$10, F273&gt;='club records'!$G$10))), "CR", " ")</f>
        <v xml:space="preserve"> </v>
      </c>
      <c r="X273" s="22" t="str">
        <f>IF(AND(B273="triple jump", OR(AND(E273='club records'!$F$11, F273&gt;='club records'!$G$11), AND(E273='club records'!$F$12, F273&gt;='club records'!$G$12), AND(E273='club records'!$F$13, F273&gt;='club records'!$G$13), AND(E273='club records'!$F$14, F273&gt;='club records'!$G$14), AND(E273='club records'!$F$15, F273&gt;='club records'!$G$15))), "CR", " ")</f>
        <v xml:space="preserve"> </v>
      </c>
      <c r="Y273" s="22" t="str">
        <f>IF(AND(B273="pole vault", OR(AND(E273='club records'!$F$16, F273&gt;='club records'!$G$16), AND(E273='club records'!$F$17, F273&gt;='club records'!$G$17), AND(E273='club records'!$F$18, F273&gt;='club records'!$G$18), AND(E273='club records'!$F$19, F273&gt;='club records'!$G$19), AND(E273='club records'!$F$20, F273&gt;='club records'!$G$20))), "CR", " ")</f>
        <v xml:space="preserve"> </v>
      </c>
      <c r="Z273" s="22" t="str">
        <f>IF(AND(B273="discus 0.75", AND(E273='club records'!$F$21, F273&gt;='club records'!$G$21)), "CR", " ")</f>
        <v xml:space="preserve"> </v>
      </c>
      <c r="AA273" s="22" t="str">
        <f>IF(AND(B273="discus 1", OR(AND(E273='club records'!$F$22, F273&gt;='club records'!$G$22), AND(E273='club records'!$F$23, F273&gt;='club records'!$G$23), AND(E273='club records'!$F$24, F273&gt;='club records'!$G$24), AND(E273='club records'!$F$25, F273&gt;='club records'!$G$25))), "CR", " ")</f>
        <v xml:space="preserve"> </v>
      </c>
      <c r="AB273" s="22" t="str">
        <f>IF(AND(B273="hammer 3", OR(AND(E273='club records'!$F$26, F273&gt;='club records'!$G$26), AND(E273='club records'!$F$27, F273&gt;='club records'!$G$27), AND(E273='club records'!$F$28, F273&gt;='club records'!$G$28))), "CR", " ")</f>
        <v xml:space="preserve"> </v>
      </c>
      <c r="AC273" s="22" t="str">
        <f>IF(AND(B273="hammer 4", OR(AND(E273='club records'!$F$29, F273&gt;='club records'!$G$29), AND(E273='club records'!$F$30, F273&gt;='club records'!$G$30))), "CR", " ")</f>
        <v xml:space="preserve"> </v>
      </c>
      <c r="AD273" s="22" t="str">
        <f>IF(AND(B273="javelin 400", AND(E273='club records'!$F$31, F273&gt;='club records'!$G$31)), "CR", " ")</f>
        <v xml:space="preserve"> </v>
      </c>
      <c r="AE273" s="22" t="str">
        <f>IF(AND(B273="javelin 500", OR(AND(E273='club records'!$F$32, F273&gt;='club records'!$G$32), AND(E273='club records'!$F$33, F273&gt;='club records'!$G$33))), "CR", " ")</f>
        <v xml:space="preserve"> </v>
      </c>
      <c r="AF273" s="22" t="str">
        <f>IF(AND(B273="javelin 600", OR(AND(E273='club records'!$F$34, F273&gt;='club records'!$G$34), AND(E273='club records'!$F$35, F273&gt;='club records'!$G$35))), "CR", " ")</f>
        <v xml:space="preserve"> </v>
      </c>
      <c r="AG273" s="22" t="str">
        <f>IF(AND(B273="shot 2.72", AND(E273='club records'!$F$36, F273&gt;='club records'!$G$36)), "CR", " ")</f>
        <v xml:space="preserve"> </v>
      </c>
      <c r="AH273" s="22" t="str">
        <f>IF(AND(B273="shot 3", OR(AND(E273='club records'!$F$37, F273&gt;='club records'!$G$37), AND(E273='club records'!$F$38, F273&gt;='club records'!$G$38))), "CR", " ")</f>
        <v xml:space="preserve"> </v>
      </c>
      <c r="AI273" s="22" t="str">
        <f>IF(AND(B273="shot 4", OR(AND(E273='club records'!$F$39, F273&gt;='club records'!$G$39), AND(E273='club records'!$F$40, F273&gt;='club records'!$G$40))), "CR", " ")</f>
        <v xml:space="preserve"> </v>
      </c>
      <c r="AJ273" s="22" t="str">
        <f>IF(AND(B273="70H", AND(E273='club records'!$J$6, F273&lt;='club records'!$K$6)), "CR", " ")</f>
        <v xml:space="preserve"> </v>
      </c>
      <c r="AK273" s="22" t="str">
        <f>IF(AND(B273="75H", AND(E273='club records'!$J$7, F273&lt;='club records'!$K$7)), "CR", " ")</f>
        <v xml:space="preserve"> </v>
      </c>
      <c r="AL273" s="22" t="str">
        <f>IF(AND(B273="80H", AND(E273='club records'!$J$8, F273&lt;='club records'!$K$8)), "CR", " ")</f>
        <v xml:space="preserve"> </v>
      </c>
      <c r="AM273" s="22" t="str">
        <f>IF(AND(B273="100H", OR(AND(E273='club records'!$J$9, F273&lt;='club records'!$K$9), AND(E273='club records'!$J$10, F273&lt;='club records'!$K$10))), "CR", " ")</f>
        <v xml:space="preserve"> </v>
      </c>
      <c r="AN273" s="22" t="str">
        <f>IF(AND(B273="300H", AND(E273='club records'!$J$11, F273&lt;='club records'!$K$11)), "CR", " ")</f>
        <v xml:space="preserve"> </v>
      </c>
      <c r="AO273" s="22" t="str">
        <f>IF(AND(B273="400H", OR(AND(E273='club records'!$J$12, F273&lt;='club records'!$K$12), AND(E273='club records'!$J$13, F273&lt;='club records'!$K$13), AND(E273='club records'!$J$14, F273&lt;='club records'!$K$14))), "CR", " ")</f>
        <v xml:space="preserve"> </v>
      </c>
      <c r="AP273" s="22" t="str">
        <f>IF(AND(B273="1500SC", OR(AND(E273='club records'!$J$15, F273&lt;='club records'!$K$15), AND(E273='club records'!$J$16, F273&lt;='club records'!$K$16))), "CR", " ")</f>
        <v xml:space="preserve"> </v>
      </c>
      <c r="AQ273" s="22" t="str">
        <f>IF(AND(B273="2000SC", OR(AND(E273='club records'!$J$18, F273&lt;='club records'!$K$18), AND(E273='club records'!$J$19, F273&lt;='club records'!$K$19))), "CR", " ")</f>
        <v xml:space="preserve"> </v>
      </c>
      <c r="AR273" s="22" t="str">
        <f>IF(AND(B273="3000SC", AND(E273='club records'!$J$21, F273&lt;='club records'!$K$21)), "CR", " ")</f>
        <v xml:space="preserve"> </v>
      </c>
      <c r="AS273" s="21" t="str">
        <f>IF(AND(B273="4x100", OR(AND(E273='club records'!$N$1, F273&lt;='club records'!$O$1), AND(E273='club records'!$N$2, F273&lt;='club records'!$O$2), AND(E273='club records'!$N$3, F273&lt;='club records'!$O$3), AND(E273='club records'!$N$4, F273&lt;='club records'!$O$4), AND(E273='club records'!$N$5, F273&lt;='club records'!$O$5))), "CR", " ")</f>
        <v xml:space="preserve"> </v>
      </c>
      <c r="AT273" s="21" t="str">
        <f>IF(AND(B273="4x200", OR(AND(E273='club records'!$N$6, F273&lt;='club records'!$O$6), AND(E273='club records'!$N$7, F273&lt;='club records'!$O$7), AND(E273='club records'!$N$8, F273&lt;='club records'!$O$8), AND(E273='club records'!$N$9, F273&lt;='club records'!$O$9), AND(E273='club records'!$N$10, F273&lt;='club records'!$O$10))), "CR", " ")</f>
        <v xml:space="preserve"> </v>
      </c>
      <c r="AU273" s="21" t="str">
        <f>IF(AND(B273="4x300", OR(AND(E273='club records'!$N$11, F273&lt;='club records'!$O$11), AND(E273='club records'!$N$12, F273&lt;='club records'!$O$12))), "CR", " ")</f>
        <v xml:space="preserve"> </v>
      </c>
      <c r="AV273" s="21" t="str">
        <f>IF(AND(B273="4x400", OR(AND(E273='club records'!$N$13, F273&lt;='club records'!$O$13), AND(E273='club records'!$N$14, F273&lt;='club records'!$O$14), AND(E273='club records'!$N$15, F273&lt;='club records'!$O$15))), "CR", " ")</f>
        <v xml:space="preserve"> </v>
      </c>
      <c r="AW273" s="21" t="str">
        <f>IF(AND(B273="3x800", OR(AND(E273='club records'!$N$16, F273&lt;='club records'!$O$16), AND(E273='club records'!$N$17, F273&lt;='club records'!$O$17), AND(E273='club records'!$N$18, F273&lt;='club records'!$O$18), AND(E273='club records'!$N$19, F273&lt;='club records'!$O$19))), "CR", " ")</f>
        <v xml:space="preserve"> </v>
      </c>
      <c r="AX273" s="21" t="str">
        <f>IF(AND(B273="pentathlon", OR(AND(E273='club records'!$N$21, F273&gt;='club records'!$O$21), AND(E273='club records'!$N$22, F273&gt;='club records'!$O$22), AND(E273='club records'!$N$23, F273&gt;='club records'!$O$23), AND(E273='club records'!$N$24, F273&gt;='club records'!$O$24), AND(E273='club records'!$N$25, F273&gt;='club records'!$O$25))), "CR", " ")</f>
        <v xml:space="preserve"> </v>
      </c>
      <c r="AY273" s="21" t="str">
        <f>IF(AND(B273="heptathlon", OR(AND(E273='club records'!$N$26, F273&gt;='club records'!$O$26), AND(E273='club records'!$N$27, F273&gt;='club records'!$O$27), AND(E273='club records'!$N$28, F273&gt;='club records'!$O$28), )), "CR", " ")</f>
        <v xml:space="preserve"> </v>
      </c>
    </row>
    <row r="274" spans="1:51" ht="15">
      <c r="A274" s="13" t="s">
        <v>45</v>
      </c>
      <c r="B274" s="2">
        <v>800</v>
      </c>
      <c r="C274" s="2" t="s">
        <v>142</v>
      </c>
      <c r="D274" s="2" t="s">
        <v>143</v>
      </c>
      <c r="E274" s="13" t="s">
        <v>45</v>
      </c>
      <c r="F274" s="14" t="s">
        <v>538</v>
      </c>
      <c r="G274" s="19">
        <v>43716</v>
      </c>
      <c r="H274" s="2" t="s">
        <v>512</v>
      </c>
      <c r="I274" s="2" t="s">
        <v>513</v>
      </c>
      <c r="J274" s="20" t="s">
        <v>372</v>
      </c>
      <c r="O274" s="2"/>
      <c r="P274" s="2"/>
      <c r="Q274" s="2"/>
      <c r="R274" s="2"/>
      <c r="S274" s="2"/>
      <c r="T274" s="2"/>
    </row>
    <row r="275" spans="1:51" ht="15">
      <c r="A275" s="13" t="s">
        <v>45</v>
      </c>
      <c r="B275" s="2">
        <v>800</v>
      </c>
      <c r="C275" s="2" t="s">
        <v>163</v>
      </c>
      <c r="D275" s="2" t="s">
        <v>302</v>
      </c>
      <c r="E275" s="13" t="s">
        <v>45</v>
      </c>
      <c r="F275" s="14" t="s">
        <v>303</v>
      </c>
      <c r="G275" s="19">
        <v>43582</v>
      </c>
      <c r="H275" s="2" t="s">
        <v>297</v>
      </c>
      <c r="I275" s="2" t="s">
        <v>467</v>
      </c>
      <c r="J275" s="20" t="str">
        <f>IF(OR(L275="CR", K275="CR", M275="CR", N275="CR", O275="CR", P275="CR", Q275="CR", R275="CR", S275="CR", T275="CR",U275="CR", V275="CR", W275="CR", X275="CR", Y275="CR", Z275="CR", AA275="CR", AB275="CR", AC275="CR", AD275="CR", AE275="CR", AF275="CR", AG275="CR", AH275="CR", AI275="CR", AJ275="CR", AK275="CR", AL275="CR", AM275="CR", AN275="CR", AO275="CR", AP275="CR", AQ275="CR", AR275="CR", AS275="CR", AT275="CR", AU275="CR", AV275="CR", AW275="CR", AX275="CR", AY275="CR"), "***CLUB RECORD***", "")</f>
        <v/>
      </c>
      <c r="K275" s="21" t="str">
        <f>IF(AND(B275=100, OR(AND(E275='club records'!$B$6, F275&lt;='club records'!$C$6), AND(E275='club records'!$B$7, F275&lt;='club records'!$C$7), AND(E275='club records'!$B$8, F275&lt;='club records'!$C$8), AND(E275='club records'!$B$9, F275&lt;='club records'!$C$9), AND(E275='club records'!$B$10, F275&lt;='club records'!$C$10))),"CR"," ")</f>
        <v xml:space="preserve"> </v>
      </c>
      <c r="L275" s="21" t="str">
        <f>IF(AND(B275=200, OR(AND(E275='club records'!$B$11, F275&lt;='club records'!$C$11), AND(E275='club records'!$B$12, F275&lt;='club records'!$C$12), AND(E275='club records'!$B$13, F275&lt;='club records'!$C$13), AND(E275='club records'!$B$14, F275&lt;='club records'!$C$14), AND(E275='club records'!$B$15, F275&lt;='club records'!$C$15))),"CR"," ")</f>
        <v xml:space="preserve"> </v>
      </c>
      <c r="M275" s="21" t="str">
        <f>IF(AND(B275=300, OR(AND(E275='club records'!$B$16, F275&lt;='club records'!$C$16), AND(E275='club records'!$B$17, F275&lt;='club records'!$C$17))),"CR"," ")</f>
        <v xml:space="preserve"> </v>
      </c>
      <c r="N275" s="21" t="str">
        <f>IF(AND(B275=400, OR(AND(E275='club records'!$B$19, F275&lt;='club records'!$C$19), AND(E275='club records'!$B$20, F275&lt;='club records'!$C$20), AND(E275='club records'!$B$21, F275&lt;='club records'!$C$21))),"CR"," ")</f>
        <v xml:space="preserve"> </v>
      </c>
      <c r="O275" s="21" t="str">
        <f>IF(AND(B275=800, OR(AND(E275='club records'!$B$22, F275&lt;='club records'!$C$22), AND(E275='club records'!$B$23, F275&lt;='club records'!$C$23), AND(E275='club records'!$B$24, F275&lt;='club records'!$C$24), AND(E275='club records'!$B$25, F275&lt;='club records'!$C$25), AND(E275='club records'!$B$26, F275&lt;='club records'!$C$26))),"CR"," ")</f>
        <v xml:space="preserve"> </v>
      </c>
      <c r="P275" s="21" t="str">
        <f>IF(AND(B275=1200, AND(E275='club records'!$B$28, F275&lt;='club records'!$C$28)),"CR"," ")</f>
        <v xml:space="preserve"> </v>
      </c>
      <c r="Q275" s="21" t="str">
        <f>IF(AND(B275=1500, OR(AND(E275='club records'!$B$29, F275&lt;='club records'!$C$29), AND(E275='club records'!$B$30, F275&lt;='club records'!$C$30), AND(E275='club records'!$B$31, F275&lt;='club records'!$C$31), AND(E275='club records'!$B$32, F275&lt;='club records'!$C$32), AND(E275='club records'!$B$33, F275&lt;='club records'!$C$33))),"CR"," ")</f>
        <v xml:space="preserve"> </v>
      </c>
      <c r="R275" s="21" t="str">
        <f>IF(AND(B275="1M", AND(E275='club records'!$B$37,F275&lt;='club records'!$C$37)),"CR"," ")</f>
        <v xml:space="preserve"> </v>
      </c>
      <c r="S275" s="21" t="str">
        <f>IF(AND(B275=3000, OR(AND(E275='club records'!$B$39, F275&lt;='club records'!$C$39), AND(E275='club records'!$B$40, F275&lt;='club records'!$C$40), AND(E275='club records'!$B$41, F275&lt;='club records'!$C$41))),"CR"," ")</f>
        <v xml:space="preserve"> </v>
      </c>
      <c r="T275" s="21" t="str">
        <f>IF(AND(B275=5000, OR(AND(E275='club records'!$B$42, F275&lt;='club records'!$C$42), AND(E275='club records'!$B$43, F275&lt;='club records'!$C$43))),"CR"," ")</f>
        <v xml:space="preserve"> </v>
      </c>
      <c r="U275" s="21" t="str">
        <f>IF(AND(B275=10000, OR(AND(E275='club records'!$B$44, F275&lt;='club records'!$C$44), AND(E275='club records'!$B$45, F275&lt;='club records'!$C$45))),"CR"," ")</f>
        <v xml:space="preserve"> </v>
      </c>
      <c r="V275" s="22" t="str">
        <f>IF(AND(B275="high jump", OR(AND(E275='club records'!$F$1, F275&gt;='club records'!$G$1), AND(E275='club records'!$F$2, F275&gt;='club records'!$G$2), AND(E275='club records'!$F$3, F275&gt;='club records'!$G$3),AND(E275='club records'!$F$4, F275&gt;='club records'!$G$4), AND(E275='club records'!$F$5, F275&gt;='club records'!$G$5))), "CR", " ")</f>
        <v xml:space="preserve"> </v>
      </c>
      <c r="W275" s="22" t="str">
        <f>IF(AND(B275="long jump", OR(AND(E275='club records'!$F$6, F275&gt;='club records'!$G$6), AND(E275='club records'!$F$7, F275&gt;='club records'!$G$7), AND(E275='club records'!$F$8, F275&gt;='club records'!$G$8), AND(E275='club records'!$F$9, F275&gt;='club records'!$G$9), AND(E275='club records'!$F$10, F275&gt;='club records'!$G$10))), "CR", " ")</f>
        <v xml:space="preserve"> </v>
      </c>
      <c r="X275" s="22" t="str">
        <f>IF(AND(B275="triple jump", OR(AND(E275='club records'!$F$11, F275&gt;='club records'!$G$11), AND(E275='club records'!$F$12, F275&gt;='club records'!$G$12), AND(E275='club records'!$F$13, F275&gt;='club records'!$G$13), AND(E275='club records'!$F$14, F275&gt;='club records'!$G$14), AND(E275='club records'!$F$15, F275&gt;='club records'!$G$15))), "CR", " ")</f>
        <v xml:space="preserve"> </v>
      </c>
      <c r="Y275" s="22" t="str">
        <f>IF(AND(B275="pole vault", OR(AND(E275='club records'!$F$16, F275&gt;='club records'!$G$16), AND(E275='club records'!$F$17, F275&gt;='club records'!$G$17), AND(E275='club records'!$F$18, F275&gt;='club records'!$G$18), AND(E275='club records'!$F$19, F275&gt;='club records'!$G$19), AND(E275='club records'!$F$20, F275&gt;='club records'!$G$20))), "CR", " ")</f>
        <v xml:space="preserve"> </v>
      </c>
      <c r="Z275" s="22" t="str">
        <f>IF(AND(B275="discus 0.75", AND(E275='club records'!$F$21, F275&gt;='club records'!$G$21)), "CR", " ")</f>
        <v xml:space="preserve"> </v>
      </c>
      <c r="AA275" s="22" t="str">
        <f>IF(AND(B275="discus 1", OR(AND(E275='club records'!$F$22, F275&gt;='club records'!$G$22), AND(E275='club records'!$F$23, F275&gt;='club records'!$G$23), AND(E275='club records'!$F$24, F275&gt;='club records'!$G$24), AND(E275='club records'!$F$25, F275&gt;='club records'!$G$25))), "CR", " ")</f>
        <v xml:space="preserve"> </v>
      </c>
      <c r="AB275" s="22" t="str">
        <f>IF(AND(B275="hammer 3", OR(AND(E275='club records'!$F$26, F275&gt;='club records'!$G$26), AND(E275='club records'!$F$27, F275&gt;='club records'!$G$27), AND(E275='club records'!$F$28, F275&gt;='club records'!$G$28))), "CR", " ")</f>
        <v xml:space="preserve"> </v>
      </c>
      <c r="AC275" s="22" t="str">
        <f>IF(AND(B275="hammer 4", OR(AND(E275='club records'!$F$29, F275&gt;='club records'!$G$29), AND(E275='club records'!$F$30, F275&gt;='club records'!$G$30))), "CR", " ")</f>
        <v xml:space="preserve"> </v>
      </c>
      <c r="AD275" s="22" t="str">
        <f>IF(AND(B275="javelin 400", AND(E275='club records'!$F$31, F275&gt;='club records'!$G$31)), "CR", " ")</f>
        <v xml:space="preserve"> </v>
      </c>
      <c r="AE275" s="22" t="str">
        <f>IF(AND(B275="javelin 500", OR(AND(E275='club records'!$F$32, F275&gt;='club records'!$G$32), AND(E275='club records'!$F$33, F275&gt;='club records'!$G$33))), "CR", " ")</f>
        <v xml:space="preserve"> </v>
      </c>
      <c r="AF275" s="22" t="str">
        <f>IF(AND(B275="javelin 600", OR(AND(E275='club records'!$F$34, F275&gt;='club records'!$G$34), AND(E275='club records'!$F$35, F275&gt;='club records'!$G$35))), "CR", " ")</f>
        <v xml:space="preserve"> </v>
      </c>
      <c r="AG275" s="22" t="str">
        <f>IF(AND(B275="shot 2.72", AND(E275='club records'!$F$36, F275&gt;='club records'!$G$36)), "CR", " ")</f>
        <v xml:space="preserve"> </v>
      </c>
      <c r="AH275" s="22" t="str">
        <f>IF(AND(B275="shot 3", OR(AND(E275='club records'!$F$37, F275&gt;='club records'!$G$37), AND(E275='club records'!$F$38, F275&gt;='club records'!$G$38))), "CR", " ")</f>
        <v xml:space="preserve"> </v>
      </c>
      <c r="AI275" s="22" t="str">
        <f>IF(AND(B275="shot 4", OR(AND(E275='club records'!$F$39, F275&gt;='club records'!$G$39), AND(E275='club records'!$F$40, F275&gt;='club records'!$G$40))), "CR", " ")</f>
        <v xml:space="preserve"> </v>
      </c>
      <c r="AJ275" s="22" t="str">
        <f>IF(AND(B275="70H", AND(E275='club records'!$J$6, F275&lt;='club records'!$K$6)), "CR", " ")</f>
        <v xml:space="preserve"> </v>
      </c>
      <c r="AK275" s="22" t="str">
        <f>IF(AND(B275="75H", AND(E275='club records'!$J$7, F275&lt;='club records'!$K$7)), "CR", " ")</f>
        <v xml:space="preserve"> </v>
      </c>
      <c r="AL275" s="22" t="str">
        <f>IF(AND(B275="80H", AND(E275='club records'!$J$8, F275&lt;='club records'!$K$8)), "CR", " ")</f>
        <v xml:space="preserve"> </v>
      </c>
      <c r="AM275" s="22" t="str">
        <f>IF(AND(B275="100H", OR(AND(E275='club records'!$J$9, F275&lt;='club records'!$K$9), AND(E275='club records'!$J$10, F275&lt;='club records'!$K$10))), "CR", " ")</f>
        <v xml:space="preserve"> </v>
      </c>
      <c r="AN275" s="22" t="str">
        <f>IF(AND(B275="300H", AND(E275='club records'!$J$11, F275&lt;='club records'!$K$11)), "CR", " ")</f>
        <v xml:space="preserve"> </v>
      </c>
      <c r="AO275" s="22" t="str">
        <f>IF(AND(B275="400H", OR(AND(E275='club records'!$J$12, F275&lt;='club records'!$K$12), AND(E275='club records'!$J$13, F275&lt;='club records'!$K$13), AND(E275='club records'!$J$14, F275&lt;='club records'!$K$14))), "CR", " ")</f>
        <v xml:space="preserve"> </v>
      </c>
      <c r="AP275" s="22" t="str">
        <f>IF(AND(B275="1500SC", OR(AND(E275='club records'!$J$15, F275&lt;='club records'!$K$15), AND(E275='club records'!$J$16, F275&lt;='club records'!$K$16))), "CR", " ")</f>
        <v xml:space="preserve"> </v>
      </c>
      <c r="AQ275" s="22" t="str">
        <f>IF(AND(B275="2000SC", OR(AND(E275='club records'!$J$18, F275&lt;='club records'!$K$18), AND(E275='club records'!$J$19, F275&lt;='club records'!$K$19))), "CR", " ")</f>
        <v xml:space="preserve"> </v>
      </c>
      <c r="AR275" s="22" t="str">
        <f>IF(AND(B275="3000SC", AND(E275='club records'!$J$21, F275&lt;='club records'!$K$21)), "CR", " ")</f>
        <v xml:space="preserve"> </v>
      </c>
      <c r="AS275" s="21" t="str">
        <f>IF(AND(B275="4x100", OR(AND(E275='club records'!$N$1, F275&lt;='club records'!$O$1), AND(E275='club records'!$N$2, F275&lt;='club records'!$O$2), AND(E275='club records'!$N$3, F275&lt;='club records'!$O$3), AND(E275='club records'!$N$4, F275&lt;='club records'!$O$4), AND(E275='club records'!$N$5, F275&lt;='club records'!$O$5))), "CR", " ")</f>
        <v xml:space="preserve"> </v>
      </c>
      <c r="AT275" s="21" t="str">
        <f>IF(AND(B275="4x200", OR(AND(E275='club records'!$N$6, F275&lt;='club records'!$O$6), AND(E275='club records'!$N$7, F275&lt;='club records'!$O$7), AND(E275='club records'!$N$8, F275&lt;='club records'!$O$8), AND(E275='club records'!$N$9, F275&lt;='club records'!$O$9), AND(E275='club records'!$N$10, F275&lt;='club records'!$O$10))), "CR", " ")</f>
        <v xml:space="preserve"> </v>
      </c>
      <c r="AU275" s="21" t="str">
        <f>IF(AND(B275="4x300", OR(AND(E275='club records'!$N$11, F275&lt;='club records'!$O$11), AND(E275='club records'!$N$12, F275&lt;='club records'!$O$12))), "CR", " ")</f>
        <v xml:space="preserve"> </v>
      </c>
      <c r="AV275" s="21" t="str">
        <f>IF(AND(B275="4x400", OR(AND(E275='club records'!$N$13, F275&lt;='club records'!$O$13), AND(E275='club records'!$N$14, F275&lt;='club records'!$O$14), AND(E275='club records'!$N$15, F275&lt;='club records'!$O$15))), "CR", " ")</f>
        <v xml:space="preserve"> </v>
      </c>
      <c r="AW275" s="21" t="str">
        <f>IF(AND(B275="3x800", OR(AND(E275='club records'!$N$16, F275&lt;='club records'!$O$16), AND(E275='club records'!$N$17, F275&lt;='club records'!$O$17), AND(E275='club records'!$N$18, F275&lt;='club records'!$O$18), AND(E275='club records'!$N$19, F275&lt;='club records'!$O$19))), "CR", " ")</f>
        <v xml:space="preserve"> </v>
      </c>
      <c r="AX275" s="21" t="str">
        <f>IF(AND(B275="pentathlon", OR(AND(E275='club records'!$N$21, F275&gt;='club records'!$O$21), AND(E275='club records'!$N$22, F275&gt;='club records'!$O$22), AND(E275='club records'!$N$23, F275&gt;='club records'!$O$23), AND(E275='club records'!$N$24, F275&gt;='club records'!$O$24), AND(E275='club records'!$N$25, F275&gt;='club records'!$O$25))), "CR", " ")</f>
        <v xml:space="preserve"> </v>
      </c>
      <c r="AY275" s="21" t="str">
        <f>IF(AND(B275="heptathlon", OR(AND(E275='club records'!$N$26, F275&gt;='club records'!$O$26), AND(E275='club records'!$N$27, F275&gt;='club records'!$O$27), AND(E275='club records'!$N$28, F275&gt;='club records'!$O$28), )), "CR", " ")</f>
        <v xml:space="preserve"> </v>
      </c>
    </row>
    <row r="276" spans="1:51" ht="15">
      <c r="A276" s="13" t="s">
        <v>45</v>
      </c>
      <c r="B276" s="2">
        <v>1500</v>
      </c>
      <c r="C276" s="2" t="s">
        <v>156</v>
      </c>
      <c r="D276" s="2" t="s">
        <v>157</v>
      </c>
      <c r="E276" s="13" t="s">
        <v>45</v>
      </c>
      <c r="F276" s="14" t="s">
        <v>320</v>
      </c>
      <c r="G276" s="19">
        <v>43597</v>
      </c>
      <c r="H276" s="2" t="s">
        <v>297</v>
      </c>
      <c r="I276" s="2" t="s">
        <v>318</v>
      </c>
      <c r="J276" s="20" t="str">
        <f>IF(OR(L276="CR", K276="CR", M276="CR", N276="CR", O276="CR", P276="CR", Q276="CR", R276="CR", S276="CR", T276="CR",U276="CR", V276="CR", W276="CR", X276="CR", Y276="CR", Z276="CR", AA276="CR", AB276="CR", AC276="CR", AD276="CR", AE276="CR", AF276="CR", AG276="CR", AH276="CR", AI276="CR", AJ276="CR", AK276="CR", AL276="CR", AM276="CR", AN276="CR", AO276="CR", AP276="CR", AQ276="CR", AR276="CR", AS276="CR", AT276="CR", AU276="CR", AV276="CR", AW276="CR", AX276="CR", AY276="CR"), "***CLUB RECORD***", "")</f>
        <v/>
      </c>
      <c r="K276" s="21" t="str">
        <f>IF(AND(B276=100, OR(AND(E276='club records'!$B$6, F276&lt;='club records'!$C$6), AND(E276='club records'!$B$7, F276&lt;='club records'!$C$7), AND(E276='club records'!$B$8, F276&lt;='club records'!$C$8), AND(E276='club records'!$B$9, F276&lt;='club records'!$C$9), AND(E276='club records'!$B$10, F276&lt;='club records'!$C$10))),"CR"," ")</f>
        <v xml:space="preserve"> </v>
      </c>
      <c r="L276" s="21" t="str">
        <f>IF(AND(B276=200, OR(AND(E276='club records'!$B$11, F276&lt;='club records'!$C$11), AND(E276='club records'!$B$12, F276&lt;='club records'!$C$12), AND(E276='club records'!$B$13, F276&lt;='club records'!$C$13), AND(E276='club records'!$B$14, F276&lt;='club records'!$C$14), AND(E276='club records'!$B$15, F276&lt;='club records'!$C$15))),"CR"," ")</f>
        <v xml:space="preserve"> </v>
      </c>
      <c r="M276" s="21" t="str">
        <f>IF(AND(B276=300, OR(AND(E276='club records'!$B$16, F276&lt;='club records'!$C$16), AND(E276='club records'!$B$17, F276&lt;='club records'!$C$17))),"CR"," ")</f>
        <v xml:space="preserve"> </v>
      </c>
      <c r="N276" s="21" t="str">
        <f>IF(AND(B276=400, OR(AND(E276='club records'!$B$19, F276&lt;='club records'!$C$19), AND(E276='club records'!$B$20, F276&lt;='club records'!$C$20), AND(E276='club records'!$B$21, F276&lt;='club records'!$C$21))),"CR"," ")</f>
        <v xml:space="preserve"> </v>
      </c>
      <c r="O276" s="21" t="str">
        <f>IF(AND(B276=800, OR(AND(E276='club records'!$B$22, F276&lt;='club records'!$C$22), AND(E276='club records'!$B$23, F276&lt;='club records'!$C$23), AND(E276='club records'!$B$24, F276&lt;='club records'!$C$24), AND(E276='club records'!$B$25, F276&lt;='club records'!$C$25), AND(E276='club records'!$B$26, F276&lt;='club records'!$C$26))),"CR"," ")</f>
        <v xml:space="preserve"> </v>
      </c>
      <c r="P276" s="21" t="str">
        <f>IF(AND(B276=1200, AND(E276='club records'!$B$28, F276&lt;='club records'!$C$28)),"CR"," ")</f>
        <v xml:space="preserve"> </v>
      </c>
      <c r="Q276" s="21" t="str">
        <f>IF(AND(B276=1500, OR(AND(E276='club records'!$B$29, F276&lt;='club records'!$C$29), AND(E276='club records'!$B$30, F276&lt;='club records'!$C$30), AND(E276='club records'!$B$31, F276&lt;='club records'!$C$31), AND(E276='club records'!$B$32, F276&lt;='club records'!$C$32), AND(E276='club records'!$B$33, F276&lt;='club records'!$C$33))),"CR"," ")</f>
        <v xml:space="preserve"> </v>
      </c>
      <c r="R276" s="21" t="str">
        <f>IF(AND(B276="1M", AND(E276='club records'!$B$37,F276&lt;='club records'!$C$37)),"CR"," ")</f>
        <v xml:space="preserve"> </v>
      </c>
      <c r="S276" s="21" t="str">
        <f>IF(AND(B276=3000, OR(AND(E276='club records'!$B$39, F276&lt;='club records'!$C$39), AND(E276='club records'!$B$40, F276&lt;='club records'!$C$40), AND(E276='club records'!$B$41, F276&lt;='club records'!$C$41))),"CR"," ")</f>
        <v xml:space="preserve"> </v>
      </c>
      <c r="T276" s="21" t="str">
        <f>IF(AND(B276=5000, OR(AND(E276='club records'!$B$42, F276&lt;='club records'!$C$42), AND(E276='club records'!$B$43, F276&lt;='club records'!$C$43))),"CR"," ")</f>
        <v xml:space="preserve"> </v>
      </c>
      <c r="U276" s="21" t="str">
        <f>IF(AND(B276=10000, OR(AND(E276='club records'!$B$44, F276&lt;='club records'!$C$44), AND(E276='club records'!$B$45, F276&lt;='club records'!$C$45))),"CR"," ")</f>
        <v xml:space="preserve"> </v>
      </c>
      <c r="V276" s="22" t="str">
        <f>IF(AND(B276="high jump", OR(AND(E276='club records'!$F$1, F276&gt;='club records'!$G$1), AND(E276='club records'!$F$2, F276&gt;='club records'!$G$2), AND(E276='club records'!$F$3, F276&gt;='club records'!$G$3),AND(E276='club records'!$F$4, F276&gt;='club records'!$G$4), AND(E276='club records'!$F$5, F276&gt;='club records'!$G$5))), "CR", " ")</f>
        <v xml:space="preserve"> </v>
      </c>
      <c r="W276" s="22" t="str">
        <f>IF(AND(B276="long jump", OR(AND(E276='club records'!$F$6, F276&gt;='club records'!$G$6), AND(E276='club records'!$F$7, F276&gt;='club records'!$G$7), AND(E276='club records'!$F$8, F276&gt;='club records'!$G$8), AND(E276='club records'!$F$9, F276&gt;='club records'!$G$9), AND(E276='club records'!$F$10, F276&gt;='club records'!$G$10))), "CR", " ")</f>
        <v xml:space="preserve"> </v>
      </c>
      <c r="X276" s="22" t="str">
        <f>IF(AND(B276="triple jump", OR(AND(E276='club records'!$F$11, F276&gt;='club records'!$G$11), AND(E276='club records'!$F$12, F276&gt;='club records'!$G$12), AND(E276='club records'!$F$13, F276&gt;='club records'!$G$13), AND(E276='club records'!$F$14, F276&gt;='club records'!$G$14), AND(E276='club records'!$F$15, F276&gt;='club records'!$G$15))), "CR", " ")</f>
        <v xml:space="preserve"> </v>
      </c>
      <c r="Y276" s="22" t="str">
        <f>IF(AND(B276="pole vault", OR(AND(E276='club records'!$F$16, F276&gt;='club records'!$G$16), AND(E276='club records'!$F$17, F276&gt;='club records'!$G$17), AND(E276='club records'!$F$18, F276&gt;='club records'!$G$18), AND(E276='club records'!$F$19, F276&gt;='club records'!$G$19), AND(E276='club records'!$F$20, F276&gt;='club records'!$G$20))), "CR", " ")</f>
        <v xml:space="preserve"> </v>
      </c>
      <c r="Z276" s="22" t="str">
        <f>IF(AND(B276="discus 0.75", AND(E276='club records'!$F$21, F276&gt;='club records'!$G$21)), "CR", " ")</f>
        <v xml:space="preserve"> </v>
      </c>
      <c r="AA276" s="22" t="str">
        <f>IF(AND(B276="discus 1", OR(AND(E276='club records'!$F$22, F276&gt;='club records'!$G$22), AND(E276='club records'!$F$23, F276&gt;='club records'!$G$23), AND(E276='club records'!$F$24, F276&gt;='club records'!$G$24), AND(E276='club records'!$F$25, F276&gt;='club records'!$G$25))), "CR", " ")</f>
        <v xml:space="preserve"> </v>
      </c>
      <c r="AB276" s="22" t="str">
        <f>IF(AND(B276="hammer 3", OR(AND(E276='club records'!$F$26, F276&gt;='club records'!$G$26), AND(E276='club records'!$F$27, F276&gt;='club records'!$G$27), AND(E276='club records'!$F$28, F276&gt;='club records'!$G$28))), "CR", " ")</f>
        <v xml:space="preserve"> </v>
      </c>
      <c r="AC276" s="22" t="str">
        <f>IF(AND(B276="hammer 4", OR(AND(E276='club records'!$F$29, F276&gt;='club records'!$G$29), AND(E276='club records'!$F$30, F276&gt;='club records'!$G$30))), "CR", " ")</f>
        <v xml:space="preserve"> </v>
      </c>
      <c r="AD276" s="22" t="str">
        <f>IF(AND(B276="javelin 400", AND(E276='club records'!$F$31, F276&gt;='club records'!$G$31)), "CR", " ")</f>
        <v xml:space="preserve"> </v>
      </c>
      <c r="AE276" s="22" t="str">
        <f>IF(AND(B276="javelin 500", OR(AND(E276='club records'!$F$32, F276&gt;='club records'!$G$32), AND(E276='club records'!$F$33, F276&gt;='club records'!$G$33))), "CR", " ")</f>
        <v xml:space="preserve"> </v>
      </c>
      <c r="AF276" s="22" t="str">
        <f>IF(AND(B276="javelin 600", OR(AND(E276='club records'!$F$34, F276&gt;='club records'!$G$34), AND(E276='club records'!$F$35, F276&gt;='club records'!$G$35))), "CR", " ")</f>
        <v xml:space="preserve"> </v>
      </c>
      <c r="AG276" s="22" t="str">
        <f>IF(AND(B276="shot 2.72", AND(E276='club records'!$F$36, F276&gt;='club records'!$G$36)), "CR", " ")</f>
        <v xml:space="preserve"> </v>
      </c>
      <c r="AH276" s="22" t="str">
        <f>IF(AND(B276="shot 3", OR(AND(E276='club records'!$F$37, F276&gt;='club records'!$G$37), AND(E276='club records'!$F$38, F276&gt;='club records'!$G$38))), "CR", " ")</f>
        <v xml:space="preserve"> </v>
      </c>
      <c r="AI276" s="22" t="str">
        <f>IF(AND(B276="shot 4", OR(AND(E276='club records'!$F$39, F276&gt;='club records'!$G$39), AND(E276='club records'!$F$40, F276&gt;='club records'!$G$40))), "CR", " ")</f>
        <v xml:space="preserve"> </v>
      </c>
      <c r="AJ276" s="22" t="str">
        <f>IF(AND(B276="70H", AND(E276='club records'!$J$6, F276&lt;='club records'!$K$6)), "CR", " ")</f>
        <v xml:space="preserve"> </v>
      </c>
      <c r="AK276" s="22" t="str">
        <f>IF(AND(B276="75H", AND(E276='club records'!$J$7, F276&lt;='club records'!$K$7)), "CR", " ")</f>
        <v xml:space="preserve"> </v>
      </c>
      <c r="AL276" s="22" t="str">
        <f>IF(AND(B276="80H", AND(E276='club records'!$J$8, F276&lt;='club records'!$K$8)), "CR", " ")</f>
        <v xml:space="preserve"> </v>
      </c>
      <c r="AM276" s="22" t="str">
        <f>IF(AND(B276="100H", OR(AND(E276='club records'!$J$9, F276&lt;='club records'!$K$9), AND(E276='club records'!$J$10, F276&lt;='club records'!$K$10))), "CR", " ")</f>
        <v xml:space="preserve"> </v>
      </c>
      <c r="AN276" s="22" t="str">
        <f>IF(AND(B276="300H", AND(E276='club records'!$J$11, F276&lt;='club records'!$K$11)), "CR", " ")</f>
        <v xml:space="preserve"> </v>
      </c>
      <c r="AO276" s="22" t="str">
        <f>IF(AND(B276="400H", OR(AND(E276='club records'!$J$12, F276&lt;='club records'!$K$12), AND(E276='club records'!$J$13, F276&lt;='club records'!$K$13), AND(E276='club records'!$J$14, F276&lt;='club records'!$K$14))), "CR", " ")</f>
        <v xml:space="preserve"> </v>
      </c>
      <c r="AP276" s="22" t="str">
        <f>IF(AND(B276="1500SC", OR(AND(E276='club records'!$J$15, F276&lt;='club records'!$K$15), AND(E276='club records'!$J$16, F276&lt;='club records'!$K$16))), "CR", " ")</f>
        <v xml:space="preserve"> </v>
      </c>
      <c r="AQ276" s="22" t="str">
        <f>IF(AND(B276="2000SC", OR(AND(E276='club records'!$J$18, F276&lt;='club records'!$K$18), AND(E276='club records'!$J$19, F276&lt;='club records'!$K$19))), "CR", " ")</f>
        <v xml:space="preserve"> </v>
      </c>
      <c r="AR276" s="22" t="str">
        <f>IF(AND(B276="3000SC", AND(E276='club records'!$J$21, F276&lt;='club records'!$K$21)), "CR", " ")</f>
        <v xml:space="preserve"> </v>
      </c>
      <c r="AS276" s="21" t="str">
        <f>IF(AND(B276="4x100", OR(AND(E276='club records'!$N$1, F276&lt;='club records'!$O$1), AND(E276='club records'!$N$2, F276&lt;='club records'!$O$2), AND(E276='club records'!$N$3, F276&lt;='club records'!$O$3), AND(E276='club records'!$N$4, F276&lt;='club records'!$O$4), AND(E276='club records'!$N$5, F276&lt;='club records'!$O$5))), "CR", " ")</f>
        <v xml:space="preserve"> </v>
      </c>
      <c r="AT276" s="21" t="str">
        <f>IF(AND(B276="4x200", OR(AND(E276='club records'!$N$6, F276&lt;='club records'!$O$6), AND(E276='club records'!$N$7, F276&lt;='club records'!$O$7), AND(E276='club records'!$N$8, F276&lt;='club records'!$O$8), AND(E276='club records'!$N$9, F276&lt;='club records'!$O$9), AND(E276='club records'!$N$10, F276&lt;='club records'!$O$10))), "CR", " ")</f>
        <v xml:space="preserve"> </v>
      </c>
      <c r="AU276" s="21" t="str">
        <f>IF(AND(B276="4x300", OR(AND(E276='club records'!$N$11, F276&lt;='club records'!$O$11), AND(E276='club records'!$N$12, F276&lt;='club records'!$O$12))), "CR", " ")</f>
        <v xml:space="preserve"> </v>
      </c>
      <c r="AV276" s="21" t="str">
        <f>IF(AND(B276="4x400", OR(AND(E276='club records'!$N$13, F276&lt;='club records'!$O$13), AND(E276='club records'!$N$14, F276&lt;='club records'!$O$14), AND(E276='club records'!$N$15, F276&lt;='club records'!$O$15))), "CR", " ")</f>
        <v xml:space="preserve"> </v>
      </c>
      <c r="AW276" s="21" t="str">
        <f>IF(AND(B276="3x800", OR(AND(E276='club records'!$N$16, F276&lt;='club records'!$O$16), AND(E276='club records'!$N$17, F276&lt;='club records'!$O$17), AND(E276='club records'!$N$18, F276&lt;='club records'!$O$18), AND(E276='club records'!$N$19, F276&lt;='club records'!$O$19))), "CR", " ")</f>
        <v xml:space="preserve"> </v>
      </c>
      <c r="AX276" s="21" t="str">
        <f>IF(AND(B276="pentathlon", OR(AND(E276='club records'!$N$21, F276&gt;='club records'!$O$21), AND(E276='club records'!$N$22, F276&gt;='club records'!$O$22), AND(E276='club records'!$N$23, F276&gt;='club records'!$O$23), AND(E276='club records'!$N$24, F276&gt;='club records'!$O$24), AND(E276='club records'!$N$25, F276&gt;='club records'!$O$25))), "CR", " ")</f>
        <v xml:space="preserve"> </v>
      </c>
      <c r="AY276" s="21" t="str">
        <f>IF(AND(B276="heptathlon", OR(AND(E276='club records'!$N$26, F276&gt;='club records'!$O$26), AND(E276='club records'!$N$27, F276&gt;='club records'!$O$27), AND(E276='club records'!$N$28, F276&gt;='club records'!$O$28), )), "CR", " ")</f>
        <v xml:space="preserve"> </v>
      </c>
    </row>
    <row r="277" spans="1:51" ht="15">
      <c r="A277" s="13" t="s">
        <v>45</v>
      </c>
      <c r="B277" s="2">
        <v>1500</v>
      </c>
      <c r="C277" s="2" t="s">
        <v>105</v>
      </c>
      <c r="D277" s="2" t="s">
        <v>106</v>
      </c>
      <c r="E277" s="13" t="s">
        <v>45</v>
      </c>
      <c r="F277" s="14" t="s">
        <v>371</v>
      </c>
      <c r="G277" s="23" t="s">
        <v>374</v>
      </c>
      <c r="H277" s="2" t="s">
        <v>297</v>
      </c>
      <c r="I277" s="2" t="s">
        <v>367</v>
      </c>
      <c r="J277" s="20" t="str">
        <f>IF(OR(L277="CR", K277="CR", M277="CR", N277="CR", O277="CR", P277="CR", Q277="CR", R277="CR", S277="CR", T277="CR",U277="CR", V277="CR", W277="CR", X277="CR", Y277="CR", Z277="CR", AA277="CR", AB277="CR", AC277="CR", AD277="CR", AE277="CR", AF277="CR", AG277="CR", AH277="CR", AI277="CR", AJ277="CR", AK277="CR", AL277="CR", AM277="CR", AN277="CR", AO277="CR", AP277="CR", AQ277="CR", AR277="CR", AS277="CR", AT277="CR", AU277="CR", AV277="CR", AW277="CR", AX277="CR", AY277="CR"), "***CLUB RECORD***", "")</f>
        <v/>
      </c>
      <c r="K277" s="21" t="str">
        <f>IF(AND(B277=100, OR(AND(E277='club records'!$B$6, F277&lt;='club records'!$C$6), AND(E277='club records'!$B$7, F277&lt;='club records'!$C$7), AND(E277='club records'!$B$8, F277&lt;='club records'!$C$8), AND(E277='club records'!$B$9, F277&lt;='club records'!$C$9), AND(E277='club records'!$B$10, F277&lt;='club records'!$C$10))),"CR"," ")</f>
        <v xml:space="preserve"> </v>
      </c>
      <c r="L277" s="21" t="str">
        <f>IF(AND(B277=200, OR(AND(E277='club records'!$B$11, F277&lt;='club records'!$C$11), AND(E277='club records'!$B$12, F277&lt;='club records'!$C$12), AND(E277='club records'!$B$13, F277&lt;='club records'!$C$13), AND(E277='club records'!$B$14, F277&lt;='club records'!$C$14), AND(E277='club records'!$B$15, F277&lt;='club records'!$C$15))),"CR"," ")</f>
        <v xml:space="preserve"> </v>
      </c>
      <c r="M277" s="21" t="str">
        <f>IF(AND(B277=300, OR(AND(E277='club records'!$B$16, F277&lt;='club records'!$C$16), AND(E277='club records'!$B$17, F277&lt;='club records'!$C$17))),"CR"," ")</f>
        <v xml:space="preserve"> </v>
      </c>
      <c r="N277" s="21" t="str">
        <f>IF(AND(B277=400, OR(AND(E277='club records'!$B$19, F277&lt;='club records'!$C$19), AND(E277='club records'!$B$20, F277&lt;='club records'!$C$20), AND(E277='club records'!$B$21, F277&lt;='club records'!$C$21))),"CR"," ")</f>
        <v xml:space="preserve"> </v>
      </c>
      <c r="O277" s="21" t="str">
        <f>IF(AND(B277=800, OR(AND(E277='club records'!$B$22, F277&lt;='club records'!$C$22), AND(E277='club records'!$B$23, F277&lt;='club records'!$C$23), AND(E277='club records'!$B$24, F277&lt;='club records'!$C$24), AND(E277='club records'!$B$25, F277&lt;='club records'!$C$25), AND(E277='club records'!$B$26, F277&lt;='club records'!$C$26))),"CR"," ")</f>
        <v xml:space="preserve"> </v>
      </c>
      <c r="P277" s="21" t="str">
        <f>IF(AND(B277=1200, AND(E277='club records'!$B$28, F277&lt;='club records'!$C$28)),"CR"," ")</f>
        <v xml:space="preserve"> </v>
      </c>
      <c r="Q277" s="21" t="str">
        <f>IF(AND(B277=1500, OR(AND(E277='club records'!$B$29, F277&lt;='club records'!$C$29), AND(E277='club records'!$B$30, F277&lt;='club records'!$C$30), AND(E277='club records'!$B$31, F277&lt;='club records'!$C$31), AND(E277='club records'!$B$32, F277&lt;='club records'!$C$32), AND(E277='club records'!$B$33, F277&lt;='club records'!$C$33))),"CR"," ")</f>
        <v xml:space="preserve"> </v>
      </c>
      <c r="R277" s="21" t="str">
        <f>IF(AND(B277="1M", AND(E277='club records'!$B$37,F277&lt;='club records'!$C$37)),"CR"," ")</f>
        <v xml:space="preserve"> </v>
      </c>
      <c r="S277" s="21" t="str">
        <f>IF(AND(B277=3000, OR(AND(E277='club records'!$B$39, F277&lt;='club records'!$C$39), AND(E277='club records'!$B$40, F277&lt;='club records'!$C$40), AND(E277='club records'!$B$41, F277&lt;='club records'!$C$41))),"CR"," ")</f>
        <v xml:space="preserve"> </v>
      </c>
      <c r="T277" s="21" t="str">
        <f>IF(AND(B277=5000, OR(AND(E277='club records'!$B$42, F277&lt;='club records'!$C$42), AND(E277='club records'!$B$43, F277&lt;='club records'!$C$43))),"CR"," ")</f>
        <v xml:space="preserve"> </v>
      </c>
      <c r="U277" s="21" t="str">
        <f>IF(AND(B277=10000, OR(AND(E277='club records'!$B$44, F277&lt;='club records'!$C$44), AND(E277='club records'!$B$45, F277&lt;='club records'!$C$45))),"CR"," ")</f>
        <v xml:space="preserve"> </v>
      </c>
      <c r="V277" s="22" t="str">
        <f>IF(AND(B277="high jump", OR(AND(E277='club records'!$F$1, F277&gt;='club records'!$G$1), AND(E277='club records'!$F$2, F277&gt;='club records'!$G$2), AND(E277='club records'!$F$3, F277&gt;='club records'!$G$3),AND(E277='club records'!$F$4, F277&gt;='club records'!$G$4), AND(E277='club records'!$F$5, F277&gt;='club records'!$G$5))), "CR", " ")</f>
        <v xml:space="preserve"> </v>
      </c>
      <c r="W277" s="22" t="str">
        <f>IF(AND(B277="long jump", OR(AND(E277='club records'!$F$6, F277&gt;='club records'!$G$6), AND(E277='club records'!$F$7, F277&gt;='club records'!$G$7), AND(E277='club records'!$F$8, F277&gt;='club records'!$G$8), AND(E277='club records'!$F$9, F277&gt;='club records'!$G$9), AND(E277='club records'!$F$10, F277&gt;='club records'!$G$10))), "CR", " ")</f>
        <v xml:space="preserve"> </v>
      </c>
      <c r="X277" s="22" t="str">
        <f>IF(AND(B277="triple jump", OR(AND(E277='club records'!$F$11, F277&gt;='club records'!$G$11), AND(E277='club records'!$F$12, F277&gt;='club records'!$G$12), AND(E277='club records'!$F$13, F277&gt;='club records'!$G$13), AND(E277='club records'!$F$14, F277&gt;='club records'!$G$14), AND(E277='club records'!$F$15, F277&gt;='club records'!$G$15))), "CR", " ")</f>
        <v xml:space="preserve"> </v>
      </c>
      <c r="Y277" s="22" t="str">
        <f>IF(AND(B277="pole vault", OR(AND(E277='club records'!$F$16, F277&gt;='club records'!$G$16), AND(E277='club records'!$F$17, F277&gt;='club records'!$G$17), AND(E277='club records'!$F$18, F277&gt;='club records'!$G$18), AND(E277='club records'!$F$19, F277&gt;='club records'!$G$19), AND(E277='club records'!$F$20, F277&gt;='club records'!$G$20))), "CR", " ")</f>
        <v xml:space="preserve"> </v>
      </c>
      <c r="Z277" s="22" t="str">
        <f>IF(AND(B277="discus 0.75", AND(E277='club records'!$F$21, F277&gt;='club records'!$G$21)), "CR", " ")</f>
        <v xml:space="preserve"> </v>
      </c>
      <c r="AA277" s="22" t="str">
        <f>IF(AND(B277="discus 1", OR(AND(E277='club records'!$F$22, F277&gt;='club records'!$G$22), AND(E277='club records'!$F$23, F277&gt;='club records'!$G$23), AND(E277='club records'!$F$24, F277&gt;='club records'!$G$24), AND(E277='club records'!$F$25, F277&gt;='club records'!$G$25))), "CR", " ")</f>
        <v xml:space="preserve"> </v>
      </c>
      <c r="AB277" s="22" t="str">
        <f>IF(AND(B277="hammer 3", OR(AND(E277='club records'!$F$26, F277&gt;='club records'!$G$26), AND(E277='club records'!$F$27, F277&gt;='club records'!$G$27), AND(E277='club records'!$F$28, F277&gt;='club records'!$G$28))), "CR", " ")</f>
        <v xml:space="preserve"> </v>
      </c>
      <c r="AC277" s="22" t="str">
        <f>IF(AND(B277="hammer 4", OR(AND(E277='club records'!$F$29, F277&gt;='club records'!$G$29), AND(E277='club records'!$F$30, F277&gt;='club records'!$G$30))), "CR", " ")</f>
        <v xml:space="preserve"> </v>
      </c>
      <c r="AD277" s="22" t="str">
        <f>IF(AND(B277="javelin 400", AND(E277='club records'!$F$31, F277&gt;='club records'!$G$31)), "CR", " ")</f>
        <v xml:space="preserve"> </v>
      </c>
      <c r="AE277" s="22" t="str">
        <f>IF(AND(B277="javelin 500", OR(AND(E277='club records'!$F$32, F277&gt;='club records'!$G$32), AND(E277='club records'!$F$33, F277&gt;='club records'!$G$33))), "CR", " ")</f>
        <v xml:space="preserve"> </v>
      </c>
      <c r="AF277" s="22" t="str">
        <f>IF(AND(B277="javelin 600", OR(AND(E277='club records'!$F$34, F277&gt;='club records'!$G$34), AND(E277='club records'!$F$35, F277&gt;='club records'!$G$35))), "CR", " ")</f>
        <v xml:space="preserve"> </v>
      </c>
      <c r="AG277" s="22" t="str">
        <f>IF(AND(B277="shot 2.72", AND(E277='club records'!$F$36, F277&gt;='club records'!$G$36)), "CR", " ")</f>
        <v xml:space="preserve"> </v>
      </c>
      <c r="AH277" s="22" t="str">
        <f>IF(AND(B277="shot 3", OR(AND(E277='club records'!$F$37, F277&gt;='club records'!$G$37), AND(E277='club records'!$F$38, F277&gt;='club records'!$G$38))), "CR", " ")</f>
        <v xml:space="preserve"> </v>
      </c>
      <c r="AI277" s="22" t="str">
        <f>IF(AND(B277="shot 4", OR(AND(E277='club records'!$F$39, F277&gt;='club records'!$G$39), AND(E277='club records'!$F$40, F277&gt;='club records'!$G$40))), "CR", " ")</f>
        <v xml:space="preserve"> </v>
      </c>
      <c r="AJ277" s="22" t="str">
        <f>IF(AND(B277="70H", AND(E277='club records'!$J$6, F277&lt;='club records'!$K$6)), "CR", " ")</f>
        <v xml:space="preserve"> </v>
      </c>
      <c r="AK277" s="22" t="str">
        <f>IF(AND(B277="75H", AND(E277='club records'!$J$7, F277&lt;='club records'!$K$7)), "CR", " ")</f>
        <v xml:space="preserve"> </v>
      </c>
      <c r="AL277" s="22" t="str">
        <f>IF(AND(B277="80H", AND(E277='club records'!$J$8, F277&lt;='club records'!$K$8)), "CR", " ")</f>
        <v xml:space="preserve"> </v>
      </c>
      <c r="AM277" s="22" t="str">
        <f>IF(AND(B277="100H", OR(AND(E277='club records'!$J$9, F277&lt;='club records'!$K$9), AND(E277='club records'!$J$10, F277&lt;='club records'!$K$10))), "CR", " ")</f>
        <v xml:space="preserve"> </v>
      </c>
      <c r="AN277" s="22" t="str">
        <f>IF(AND(B277="300H", AND(E277='club records'!$J$11, F277&lt;='club records'!$K$11)), "CR", " ")</f>
        <v xml:space="preserve"> </v>
      </c>
      <c r="AO277" s="22" t="str">
        <f>IF(AND(B277="400H", OR(AND(E277='club records'!$J$12, F277&lt;='club records'!$K$12), AND(E277='club records'!$J$13, F277&lt;='club records'!$K$13), AND(E277='club records'!$J$14, F277&lt;='club records'!$K$14))), "CR", " ")</f>
        <v xml:space="preserve"> </v>
      </c>
      <c r="AP277" s="22" t="str">
        <f>IF(AND(B277="1500SC", OR(AND(E277='club records'!$J$15, F277&lt;='club records'!$K$15), AND(E277='club records'!$J$16, F277&lt;='club records'!$K$16))), "CR", " ")</f>
        <v xml:space="preserve"> </v>
      </c>
      <c r="AQ277" s="22" t="str">
        <f>IF(AND(B277="2000SC", OR(AND(E277='club records'!$J$18, F277&lt;='club records'!$K$18), AND(E277='club records'!$J$19, F277&lt;='club records'!$K$19))), "CR", " ")</f>
        <v xml:space="preserve"> </v>
      </c>
      <c r="AR277" s="22" t="str">
        <f>IF(AND(B277="3000SC", AND(E277='club records'!$J$21, F277&lt;='club records'!$K$21)), "CR", " ")</f>
        <v xml:space="preserve"> </v>
      </c>
      <c r="AS277" s="21" t="str">
        <f>IF(AND(B277="4x100", OR(AND(E277='club records'!$N$1, F277&lt;='club records'!$O$1), AND(E277='club records'!$N$2, F277&lt;='club records'!$O$2), AND(E277='club records'!$N$3, F277&lt;='club records'!$O$3), AND(E277='club records'!$N$4, F277&lt;='club records'!$O$4), AND(E277='club records'!$N$5, F277&lt;='club records'!$O$5))), "CR", " ")</f>
        <v xml:space="preserve"> </v>
      </c>
      <c r="AT277" s="21" t="str">
        <f>IF(AND(B277="4x200", OR(AND(E277='club records'!$N$6, F277&lt;='club records'!$O$6), AND(E277='club records'!$N$7, F277&lt;='club records'!$O$7), AND(E277='club records'!$N$8, F277&lt;='club records'!$O$8), AND(E277='club records'!$N$9, F277&lt;='club records'!$O$9), AND(E277='club records'!$N$10, F277&lt;='club records'!$O$10))), "CR", " ")</f>
        <v xml:space="preserve"> </v>
      </c>
      <c r="AU277" s="21" t="str">
        <f>IF(AND(B277="4x300", OR(AND(E277='club records'!$N$11, F277&lt;='club records'!$O$11), AND(E277='club records'!$N$12, F277&lt;='club records'!$O$12))), "CR", " ")</f>
        <v xml:space="preserve"> </v>
      </c>
      <c r="AV277" s="21" t="str">
        <f>IF(AND(B277="4x400", OR(AND(E277='club records'!$N$13, F277&lt;='club records'!$O$13), AND(E277='club records'!$N$14, F277&lt;='club records'!$O$14), AND(E277='club records'!$N$15, F277&lt;='club records'!$O$15))), "CR", " ")</f>
        <v xml:space="preserve"> </v>
      </c>
      <c r="AW277" s="21" t="str">
        <f>IF(AND(B277="3x800", OR(AND(E277='club records'!$N$16, F277&lt;='club records'!$O$16), AND(E277='club records'!$N$17, F277&lt;='club records'!$O$17), AND(E277='club records'!$N$18, F277&lt;='club records'!$O$18), AND(E277='club records'!$N$19, F277&lt;='club records'!$O$19))), "CR", " ")</f>
        <v xml:space="preserve"> </v>
      </c>
      <c r="AX277" s="21" t="str">
        <f>IF(AND(B277="pentathlon", OR(AND(E277='club records'!$N$21, F277&gt;='club records'!$O$21), AND(E277='club records'!$N$22, F277&gt;='club records'!$O$22), AND(E277='club records'!$N$23, F277&gt;='club records'!$O$23), AND(E277='club records'!$N$24, F277&gt;='club records'!$O$24), AND(E277='club records'!$N$25, F277&gt;='club records'!$O$25))), "CR", " ")</f>
        <v xml:space="preserve"> </v>
      </c>
      <c r="AY277" s="21" t="str">
        <f>IF(AND(B277="heptathlon", OR(AND(E277='club records'!$N$26, F277&gt;='club records'!$O$26), AND(E277='club records'!$N$27, F277&gt;='club records'!$O$27), AND(E277='club records'!$N$28, F277&gt;='club records'!$O$28), )), "CR", " ")</f>
        <v xml:space="preserve"> </v>
      </c>
    </row>
    <row r="278" spans="1:51" ht="15">
      <c r="A278" s="13" t="s">
        <v>45</v>
      </c>
      <c r="B278" s="2">
        <v>1500</v>
      </c>
      <c r="C278" s="2" t="s">
        <v>74</v>
      </c>
      <c r="D278" s="2" t="s">
        <v>339</v>
      </c>
      <c r="E278" s="13" t="s">
        <v>45</v>
      </c>
      <c r="F278" s="14" t="s">
        <v>340</v>
      </c>
      <c r="G278" s="19">
        <v>43604</v>
      </c>
      <c r="H278" s="2" t="s">
        <v>297</v>
      </c>
      <c r="I278" s="2" t="s">
        <v>468</v>
      </c>
      <c r="J278" s="20" t="str">
        <f>IF(OR(L278="CR", K278="CR", M278="CR", N278="CR", O278="CR", P278="CR", Q278="CR", R278="CR", S278="CR", T278="CR",U278="CR", V278="CR", W278="CR", X278="CR", Y278="CR", Z278="CR", AA278="CR", AB278="CR", AC278="CR", AD278="CR", AE278="CR", AF278="CR", AG278="CR", AH278="CR", AI278="CR", AJ278="CR", AK278="CR", AL278="CR", AM278="CR", AN278="CR", AO278="CR", AP278="CR", AQ278="CR", AR278="CR", AS278="CR", AT278="CR", AU278="CR", AV278="CR", AW278="CR", AX278="CR", AY278="CR"), "***CLUB RECORD***", "")</f>
        <v/>
      </c>
      <c r="K278" s="21" t="str">
        <f>IF(AND(B278=100, OR(AND(E278='club records'!$B$6, F278&lt;='club records'!$C$6), AND(E278='club records'!$B$7, F278&lt;='club records'!$C$7), AND(E278='club records'!$B$8, F278&lt;='club records'!$C$8), AND(E278='club records'!$B$9, F278&lt;='club records'!$C$9), AND(E278='club records'!$B$10, F278&lt;='club records'!$C$10))),"CR"," ")</f>
        <v xml:space="preserve"> </v>
      </c>
      <c r="L278" s="21" t="str">
        <f>IF(AND(B278=200, OR(AND(E278='club records'!$B$11, F278&lt;='club records'!$C$11), AND(E278='club records'!$B$12, F278&lt;='club records'!$C$12), AND(E278='club records'!$B$13, F278&lt;='club records'!$C$13), AND(E278='club records'!$B$14, F278&lt;='club records'!$C$14), AND(E278='club records'!$B$15, F278&lt;='club records'!$C$15))),"CR"," ")</f>
        <v xml:space="preserve"> </v>
      </c>
      <c r="M278" s="21" t="str">
        <f>IF(AND(B278=300, OR(AND(E278='club records'!$B$16, F278&lt;='club records'!$C$16), AND(E278='club records'!$B$17, F278&lt;='club records'!$C$17))),"CR"," ")</f>
        <v xml:space="preserve"> </v>
      </c>
      <c r="N278" s="21" t="str">
        <f>IF(AND(B278=400, OR(AND(E278='club records'!$B$19, F278&lt;='club records'!$C$19), AND(E278='club records'!$B$20, F278&lt;='club records'!$C$20), AND(E278='club records'!$B$21, F278&lt;='club records'!$C$21))),"CR"," ")</f>
        <v xml:space="preserve"> </v>
      </c>
      <c r="O278" s="21" t="str">
        <f>IF(AND(B278=800, OR(AND(E278='club records'!$B$22, F278&lt;='club records'!$C$22), AND(E278='club records'!$B$23, F278&lt;='club records'!$C$23), AND(E278='club records'!$B$24, F278&lt;='club records'!$C$24), AND(E278='club records'!$B$25, F278&lt;='club records'!$C$25), AND(E278='club records'!$B$26, F278&lt;='club records'!$C$26))),"CR"," ")</f>
        <v xml:space="preserve"> </v>
      </c>
      <c r="P278" s="21" t="str">
        <f>IF(AND(B278=1200, AND(E278='club records'!$B$28, F278&lt;='club records'!$C$28)),"CR"," ")</f>
        <v xml:space="preserve"> </v>
      </c>
      <c r="Q278" s="21" t="str">
        <f>IF(AND(B278=1500, OR(AND(E278='club records'!$B$29, F278&lt;='club records'!$C$29), AND(E278='club records'!$B$30, F278&lt;='club records'!$C$30), AND(E278='club records'!$B$31, F278&lt;='club records'!$C$31), AND(E278='club records'!$B$32, F278&lt;='club records'!$C$32), AND(E278='club records'!$B$33, F278&lt;='club records'!$C$33))),"CR"," ")</f>
        <v xml:space="preserve"> </v>
      </c>
      <c r="R278" s="21" t="str">
        <f>IF(AND(B278="1M", AND(E278='club records'!$B$37,F278&lt;='club records'!$C$37)),"CR"," ")</f>
        <v xml:space="preserve"> </v>
      </c>
      <c r="S278" s="21" t="str">
        <f>IF(AND(B278=3000, OR(AND(E278='club records'!$B$39, F278&lt;='club records'!$C$39), AND(E278='club records'!$B$40, F278&lt;='club records'!$C$40), AND(E278='club records'!$B$41, F278&lt;='club records'!$C$41))),"CR"," ")</f>
        <v xml:space="preserve"> </v>
      </c>
      <c r="T278" s="21" t="str">
        <f>IF(AND(B278=5000, OR(AND(E278='club records'!$B$42, F278&lt;='club records'!$C$42), AND(E278='club records'!$B$43, F278&lt;='club records'!$C$43))),"CR"," ")</f>
        <v xml:space="preserve"> </v>
      </c>
      <c r="U278" s="21" t="str">
        <f>IF(AND(B278=10000, OR(AND(E278='club records'!$B$44, F278&lt;='club records'!$C$44), AND(E278='club records'!$B$45, F278&lt;='club records'!$C$45))),"CR"," ")</f>
        <v xml:space="preserve"> </v>
      </c>
      <c r="V278" s="22" t="str">
        <f>IF(AND(B278="high jump", OR(AND(E278='club records'!$F$1, F278&gt;='club records'!$G$1), AND(E278='club records'!$F$2, F278&gt;='club records'!$G$2), AND(E278='club records'!$F$3, F278&gt;='club records'!$G$3),AND(E278='club records'!$F$4, F278&gt;='club records'!$G$4), AND(E278='club records'!$F$5, F278&gt;='club records'!$G$5))), "CR", " ")</f>
        <v xml:space="preserve"> </v>
      </c>
      <c r="W278" s="22" t="str">
        <f>IF(AND(B278="long jump", OR(AND(E278='club records'!$F$6, F278&gt;='club records'!$G$6), AND(E278='club records'!$F$7, F278&gt;='club records'!$G$7), AND(E278='club records'!$F$8, F278&gt;='club records'!$G$8), AND(E278='club records'!$F$9, F278&gt;='club records'!$G$9), AND(E278='club records'!$F$10, F278&gt;='club records'!$G$10))), "CR", " ")</f>
        <v xml:space="preserve"> </v>
      </c>
      <c r="X278" s="22" t="str">
        <f>IF(AND(B278="triple jump", OR(AND(E278='club records'!$F$11, F278&gt;='club records'!$G$11), AND(E278='club records'!$F$12, F278&gt;='club records'!$G$12), AND(E278='club records'!$F$13, F278&gt;='club records'!$G$13), AND(E278='club records'!$F$14, F278&gt;='club records'!$G$14), AND(E278='club records'!$F$15, F278&gt;='club records'!$G$15))), "CR", " ")</f>
        <v xml:space="preserve"> </v>
      </c>
      <c r="Y278" s="22" t="str">
        <f>IF(AND(B278="pole vault", OR(AND(E278='club records'!$F$16, F278&gt;='club records'!$G$16), AND(E278='club records'!$F$17, F278&gt;='club records'!$G$17), AND(E278='club records'!$F$18, F278&gt;='club records'!$G$18), AND(E278='club records'!$F$19, F278&gt;='club records'!$G$19), AND(E278='club records'!$F$20, F278&gt;='club records'!$G$20))), "CR", " ")</f>
        <v xml:space="preserve"> </v>
      </c>
      <c r="Z278" s="22" t="str">
        <f>IF(AND(B278="discus 0.75", AND(E278='club records'!$F$21, F278&gt;='club records'!$G$21)), "CR", " ")</f>
        <v xml:space="preserve"> </v>
      </c>
      <c r="AA278" s="22" t="str">
        <f>IF(AND(B278="discus 1", OR(AND(E278='club records'!$F$22, F278&gt;='club records'!$G$22), AND(E278='club records'!$F$23, F278&gt;='club records'!$G$23), AND(E278='club records'!$F$24, F278&gt;='club records'!$G$24), AND(E278='club records'!$F$25, F278&gt;='club records'!$G$25))), "CR", " ")</f>
        <v xml:space="preserve"> </v>
      </c>
      <c r="AB278" s="22" t="str">
        <f>IF(AND(B278="hammer 3", OR(AND(E278='club records'!$F$26, F278&gt;='club records'!$G$26), AND(E278='club records'!$F$27, F278&gt;='club records'!$G$27), AND(E278='club records'!$F$28, F278&gt;='club records'!$G$28))), "CR", " ")</f>
        <v xml:space="preserve"> </v>
      </c>
      <c r="AC278" s="22" t="str">
        <f>IF(AND(B278="hammer 4", OR(AND(E278='club records'!$F$29, F278&gt;='club records'!$G$29), AND(E278='club records'!$F$30, F278&gt;='club records'!$G$30))), "CR", " ")</f>
        <v xml:space="preserve"> </v>
      </c>
      <c r="AD278" s="22" t="str">
        <f>IF(AND(B278="javelin 400", AND(E278='club records'!$F$31, F278&gt;='club records'!$G$31)), "CR", " ")</f>
        <v xml:space="preserve"> </v>
      </c>
      <c r="AE278" s="22" t="str">
        <f>IF(AND(B278="javelin 500", OR(AND(E278='club records'!$F$32, F278&gt;='club records'!$G$32), AND(E278='club records'!$F$33, F278&gt;='club records'!$G$33))), "CR", " ")</f>
        <v xml:space="preserve"> </v>
      </c>
      <c r="AF278" s="22" t="str">
        <f>IF(AND(B278="javelin 600", OR(AND(E278='club records'!$F$34, F278&gt;='club records'!$G$34), AND(E278='club records'!$F$35, F278&gt;='club records'!$G$35))), "CR", " ")</f>
        <v xml:space="preserve"> </v>
      </c>
      <c r="AG278" s="22" t="str">
        <f>IF(AND(B278="shot 2.72", AND(E278='club records'!$F$36, F278&gt;='club records'!$G$36)), "CR", " ")</f>
        <v xml:space="preserve"> </v>
      </c>
      <c r="AH278" s="22" t="str">
        <f>IF(AND(B278="shot 3", OR(AND(E278='club records'!$F$37, F278&gt;='club records'!$G$37), AND(E278='club records'!$F$38, F278&gt;='club records'!$G$38))), "CR", " ")</f>
        <v xml:space="preserve"> </v>
      </c>
      <c r="AI278" s="22" t="str">
        <f>IF(AND(B278="shot 4", OR(AND(E278='club records'!$F$39, F278&gt;='club records'!$G$39), AND(E278='club records'!$F$40, F278&gt;='club records'!$G$40))), "CR", " ")</f>
        <v xml:space="preserve"> </v>
      </c>
      <c r="AJ278" s="22" t="str">
        <f>IF(AND(B278="70H", AND(E278='club records'!$J$6, F278&lt;='club records'!$K$6)), "CR", " ")</f>
        <v xml:space="preserve"> </v>
      </c>
      <c r="AK278" s="22" t="str">
        <f>IF(AND(B278="75H", AND(E278='club records'!$J$7, F278&lt;='club records'!$K$7)), "CR", " ")</f>
        <v xml:space="preserve"> </v>
      </c>
      <c r="AL278" s="22" t="str">
        <f>IF(AND(B278="80H", AND(E278='club records'!$J$8, F278&lt;='club records'!$K$8)), "CR", " ")</f>
        <v xml:space="preserve"> </v>
      </c>
      <c r="AM278" s="22" t="str">
        <f>IF(AND(B278="100H", OR(AND(E278='club records'!$J$9, F278&lt;='club records'!$K$9), AND(E278='club records'!$J$10, F278&lt;='club records'!$K$10))), "CR", " ")</f>
        <v xml:space="preserve"> </v>
      </c>
      <c r="AN278" s="22" t="str">
        <f>IF(AND(B278="300H", AND(E278='club records'!$J$11, F278&lt;='club records'!$K$11)), "CR", " ")</f>
        <v xml:space="preserve"> </v>
      </c>
      <c r="AO278" s="22" t="str">
        <f>IF(AND(B278="400H", OR(AND(E278='club records'!$J$12, F278&lt;='club records'!$K$12), AND(E278='club records'!$J$13, F278&lt;='club records'!$K$13), AND(E278='club records'!$J$14, F278&lt;='club records'!$K$14))), "CR", " ")</f>
        <v xml:space="preserve"> </v>
      </c>
      <c r="AP278" s="22" t="str">
        <f>IF(AND(B278="1500SC", OR(AND(E278='club records'!$J$15, F278&lt;='club records'!$K$15), AND(E278='club records'!$J$16, F278&lt;='club records'!$K$16))), "CR", " ")</f>
        <v xml:space="preserve"> </v>
      </c>
      <c r="AQ278" s="22" t="str">
        <f>IF(AND(B278="2000SC", OR(AND(E278='club records'!$J$18, F278&lt;='club records'!$K$18), AND(E278='club records'!$J$19, F278&lt;='club records'!$K$19))), "CR", " ")</f>
        <v xml:space="preserve"> </v>
      </c>
      <c r="AR278" s="22" t="str">
        <f>IF(AND(B278="3000SC", AND(E278='club records'!$J$21, F278&lt;='club records'!$K$21)), "CR", " ")</f>
        <v xml:space="preserve"> </v>
      </c>
      <c r="AS278" s="21" t="str">
        <f>IF(AND(B278="4x100", OR(AND(E278='club records'!$N$1, F278&lt;='club records'!$O$1), AND(E278='club records'!$N$2, F278&lt;='club records'!$O$2), AND(E278='club records'!$N$3, F278&lt;='club records'!$O$3), AND(E278='club records'!$N$4, F278&lt;='club records'!$O$4), AND(E278='club records'!$N$5, F278&lt;='club records'!$O$5))), "CR", " ")</f>
        <v xml:space="preserve"> </v>
      </c>
      <c r="AT278" s="21" t="str">
        <f>IF(AND(B278="4x200", OR(AND(E278='club records'!$N$6, F278&lt;='club records'!$O$6), AND(E278='club records'!$N$7, F278&lt;='club records'!$O$7), AND(E278='club records'!$N$8, F278&lt;='club records'!$O$8), AND(E278='club records'!$N$9, F278&lt;='club records'!$O$9), AND(E278='club records'!$N$10, F278&lt;='club records'!$O$10))), "CR", " ")</f>
        <v xml:space="preserve"> </v>
      </c>
      <c r="AU278" s="21" t="str">
        <f>IF(AND(B278="4x300", OR(AND(E278='club records'!$N$11, F278&lt;='club records'!$O$11), AND(E278='club records'!$N$12, F278&lt;='club records'!$O$12))), "CR", " ")</f>
        <v xml:space="preserve"> </v>
      </c>
      <c r="AV278" s="21" t="str">
        <f>IF(AND(B278="4x400", OR(AND(E278='club records'!$N$13, F278&lt;='club records'!$O$13), AND(E278='club records'!$N$14, F278&lt;='club records'!$O$14), AND(E278='club records'!$N$15, F278&lt;='club records'!$O$15))), "CR", " ")</f>
        <v xml:space="preserve"> </v>
      </c>
      <c r="AW278" s="21" t="str">
        <f>IF(AND(B278="3x800", OR(AND(E278='club records'!$N$16, F278&lt;='club records'!$O$16), AND(E278='club records'!$N$17, F278&lt;='club records'!$O$17), AND(E278='club records'!$N$18, F278&lt;='club records'!$O$18), AND(E278='club records'!$N$19, F278&lt;='club records'!$O$19))), "CR", " ")</f>
        <v xml:space="preserve"> </v>
      </c>
      <c r="AX278" s="21" t="str">
        <f>IF(AND(B278="pentathlon", OR(AND(E278='club records'!$N$21, F278&gt;='club records'!$O$21), AND(E278='club records'!$N$22, F278&gt;='club records'!$O$22), AND(E278='club records'!$N$23, F278&gt;='club records'!$O$23), AND(E278='club records'!$N$24, F278&gt;='club records'!$O$24), AND(E278='club records'!$N$25, F278&gt;='club records'!$O$25))), "CR", " ")</f>
        <v xml:space="preserve"> </v>
      </c>
      <c r="AY278" s="21" t="str">
        <f>IF(AND(B278="heptathlon", OR(AND(E278='club records'!$N$26, F278&gt;='club records'!$O$26), AND(E278='club records'!$N$27, F278&gt;='club records'!$O$27), AND(E278='club records'!$N$28, F278&gt;='club records'!$O$28), )), "CR", " ")</f>
        <v xml:space="preserve"> </v>
      </c>
    </row>
    <row r="279" spans="1:51" ht="15">
      <c r="A279" s="13" t="s">
        <v>45</v>
      </c>
      <c r="B279" s="2">
        <v>1500</v>
      </c>
      <c r="C279" s="2" t="s">
        <v>142</v>
      </c>
      <c r="D279" s="2" t="s">
        <v>143</v>
      </c>
      <c r="E279" s="13" t="s">
        <v>45</v>
      </c>
      <c r="F279" s="14" t="s">
        <v>422</v>
      </c>
      <c r="G279" s="23">
        <v>43646</v>
      </c>
      <c r="H279" s="2" t="s">
        <v>441</v>
      </c>
      <c r="I279" s="2" t="s">
        <v>404</v>
      </c>
      <c r="J279" s="20" t="s">
        <v>372</v>
      </c>
      <c r="O279" s="2"/>
      <c r="P279" s="2"/>
      <c r="Q279" s="2"/>
      <c r="R279" s="2"/>
      <c r="S279" s="2"/>
      <c r="T279" s="2"/>
    </row>
    <row r="280" spans="1:51" ht="15">
      <c r="A280" s="13" t="s">
        <v>45</v>
      </c>
      <c r="B280" s="2">
        <v>3000</v>
      </c>
      <c r="C280" s="2" t="s">
        <v>156</v>
      </c>
      <c r="D280" s="2" t="s">
        <v>157</v>
      </c>
      <c r="E280" s="13" t="s">
        <v>45</v>
      </c>
      <c r="F280" s="14" t="s">
        <v>369</v>
      </c>
      <c r="G280" s="23" t="s">
        <v>374</v>
      </c>
      <c r="H280" s="2" t="s">
        <v>297</v>
      </c>
      <c r="I280" s="2" t="s">
        <v>367</v>
      </c>
      <c r="J280" s="20" t="str">
        <f>IF(OR(L280="CR", K280="CR", M280="CR", N280="CR", O280="CR", P280="CR", Q280="CR", R280="CR", S280="CR", T280="CR",U280="CR", V280="CR", W280="CR", X280="CR", Y280="CR", Z280="CR", AA280="CR", AB280="CR", AC280="CR", AD280="CR", AE280="CR", AF280="CR", AG280="CR", AH280="CR", AI280="CR", AJ280="CR", AK280="CR", AL280="CR", AM280="CR", AN280="CR", AO280="CR", AP280="CR", AQ280="CR", AR280="CR", AS280="CR", AT280="CR", AU280="CR", AV280="CR", AW280="CR", AX280="CR", AY280="CR"), "***CLUB RECORD***", "")</f>
        <v/>
      </c>
      <c r="K280" s="21" t="str">
        <f>IF(AND(B280=100, OR(AND(E280='club records'!$B$6, F280&lt;='club records'!$C$6), AND(E280='club records'!$B$7, F280&lt;='club records'!$C$7), AND(E280='club records'!$B$8, F280&lt;='club records'!$C$8), AND(E280='club records'!$B$9, F280&lt;='club records'!$C$9), AND(E280='club records'!$B$10, F280&lt;='club records'!$C$10))),"CR"," ")</f>
        <v xml:space="preserve"> </v>
      </c>
      <c r="L280" s="21" t="str">
        <f>IF(AND(B280=200, OR(AND(E280='club records'!$B$11, F280&lt;='club records'!$C$11), AND(E280='club records'!$B$12, F280&lt;='club records'!$C$12), AND(E280='club records'!$B$13, F280&lt;='club records'!$C$13), AND(E280='club records'!$B$14, F280&lt;='club records'!$C$14), AND(E280='club records'!$B$15, F280&lt;='club records'!$C$15))),"CR"," ")</f>
        <v xml:space="preserve"> </v>
      </c>
      <c r="M280" s="21" t="str">
        <f>IF(AND(B280=300, OR(AND(E280='club records'!$B$16, F280&lt;='club records'!$C$16), AND(E280='club records'!$B$17, F280&lt;='club records'!$C$17))),"CR"," ")</f>
        <v xml:space="preserve"> </v>
      </c>
      <c r="N280" s="21" t="str">
        <f>IF(AND(B280=400, OR(AND(E280='club records'!$B$19, F280&lt;='club records'!$C$19), AND(E280='club records'!$B$20, F280&lt;='club records'!$C$20), AND(E280='club records'!$B$21, F280&lt;='club records'!$C$21))),"CR"," ")</f>
        <v xml:space="preserve"> </v>
      </c>
      <c r="O280" s="21" t="str">
        <f>IF(AND(B280=800, OR(AND(E280='club records'!$B$22, F280&lt;='club records'!$C$22), AND(E280='club records'!$B$23, F280&lt;='club records'!$C$23), AND(E280='club records'!$B$24, F280&lt;='club records'!$C$24), AND(E280='club records'!$B$25, F280&lt;='club records'!$C$25), AND(E280='club records'!$B$26, F280&lt;='club records'!$C$26))),"CR"," ")</f>
        <v xml:space="preserve"> </v>
      </c>
      <c r="P280" s="21" t="str">
        <f>IF(AND(B280=1200, AND(E280='club records'!$B$28, F280&lt;='club records'!$C$28)),"CR"," ")</f>
        <v xml:space="preserve"> </v>
      </c>
      <c r="Q280" s="21" t="str">
        <f>IF(AND(B280=1500, OR(AND(E280='club records'!$B$29, F280&lt;='club records'!$C$29), AND(E280='club records'!$B$30, F280&lt;='club records'!$C$30), AND(E280='club records'!$B$31, F280&lt;='club records'!$C$31), AND(E280='club records'!$B$32, F280&lt;='club records'!$C$32), AND(E280='club records'!$B$33, F280&lt;='club records'!$C$33))),"CR"," ")</f>
        <v xml:space="preserve"> </v>
      </c>
      <c r="R280" s="21" t="str">
        <f>IF(AND(B280="1M", AND(E280='club records'!$B$37,F280&lt;='club records'!$C$37)),"CR"," ")</f>
        <v xml:space="preserve"> </v>
      </c>
      <c r="S280" s="21" t="str">
        <f>IF(AND(B280=3000, OR(AND(E280='club records'!$B$39, F280&lt;='club records'!$C$39), AND(E280='club records'!$B$40, F280&lt;='club records'!$C$40), AND(E280='club records'!$B$41, F280&lt;='club records'!$C$41))),"CR"," ")</f>
        <v xml:space="preserve"> </v>
      </c>
      <c r="T280" s="21" t="str">
        <f>IF(AND(B280=5000, OR(AND(E280='club records'!$B$42, F280&lt;='club records'!$C$42), AND(E280='club records'!$B$43, F280&lt;='club records'!$C$43))),"CR"," ")</f>
        <v xml:space="preserve"> </v>
      </c>
      <c r="U280" s="21" t="str">
        <f>IF(AND(B280=10000, OR(AND(E280='club records'!$B$44, F280&lt;='club records'!$C$44), AND(E280='club records'!$B$45, F280&lt;='club records'!$C$45))),"CR"," ")</f>
        <v xml:space="preserve"> </v>
      </c>
      <c r="V280" s="22" t="str">
        <f>IF(AND(B280="high jump", OR(AND(E280='club records'!$F$1, F280&gt;='club records'!$G$1), AND(E280='club records'!$F$2, F280&gt;='club records'!$G$2), AND(E280='club records'!$F$3, F280&gt;='club records'!$G$3),AND(E280='club records'!$F$4, F280&gt;='club records'!$G$4), AND(E280='club records'!$F$5, F280&gt;='club records'!$G$5))), "CR", " ")</f>
        <v xml:space="preserve"> </v>
      </c>
      <c r="W280" s="22" t="str">
        <f>IF(AND(B280="long jump", OR(AND(E280='club records'!$F$6, F280&gt;='club records'!$G$6), AND(E280='club records'!$F$7, F280&gt;='club records'!$G$7), AND(E280='club records'!$F$8, F280&gt;='club records'!$G$8), AND(E280='club records'!$F$9, F280&gt;='club records'!$G$9), AND(E280='club records'!$F$10, F280&gt;='club records'!$G$10))), "CR", " ")</f>
        <v xml:space="preserve"> </v>
      </c>
      <c r="X280" s="22" t="str">
        <f>IF(AND(B280="triple jump", OR(AND(E280='club records'!$F$11, F280&gt;='club records'!$G$11), AND(E280='club records'!$F$12, F280&gt;='club records'!$G$12), AND(E280='club records'!$F$13, F280&gt;='club records'!$G$13), AND(E280='club records'!$F$14, F280&gt;='club records'!$G$14), AND(E280='club records'!$F$15, F280&gt;='club records'!$G$15))), "CR", " ")</f>
        <v xml:space="preserve"> </v>
      </c>
      <c r="Y280" s="22" t="str">
        <f>IF(AND(B280="pole vault", OR(AND(E280='club records'!$F$16, F280&gt;='club records'!$G$16), AND(E280='club records'!$F$17, F280&gt;='club records'!$G$17), AND(E280='club records'!$F$18, F280&gt;='club records'!$G$18), AND(E280='club records'!$F$19, F280&gt;='club records'!$G$19), AND(E280='club records'!$F$20, F280&gt;='club records'!$G$20))), "CR", " ")</f>
        <v xml:space="preserve"> </v>
      </c>
      <c r="Z280" s="22" t="str">
        <f>IF(AND(B280="discus 0.75", AND(E280='club records'!$F$21, F280&gt;='club records'!$G$21)), "CR", " ")</f>
        <v xml:space="preserve"> </v>
      </c>
      <c r="AA280" s="22" t="str">
        <f>IF(AND(B280="discus 1", OR(AND(E280='club records'!$F$22, F280&gt;='club records'!$G$22), AND(E280='club records'!$F$23, F280&gt;='club records'!$G$23), AND(E280='club records'!$F$24, F280&gt;='club records'!$G$24), AND(E280='club records'!$F$25, F280&gt;='club records'!$G$25))), "CR", " ")</f>
        <v xml:space="preserve"> </v>
      </c>
      <c r="AB280" s="22" t="str">
        <f>IF(AND(B280="hammer 3", OR(AND(E280='club records'!$F$26, F280&gt;='club records'!$G$26), AND(E280='club records'!$F$27, F280&gt;='club records'!$G$27), AND(E280='club records'!$F$28, F280&gt;='club records'!$G$28))), "CR", " ")</f>
        <v xml:space="preserve"> </v>
      </c>
      <c r="AC280" s="22" t="str">
        <f>IF(AND(B280="hammer 4", OR(AND(E280='club records'!$F$29, F280&gt;='club records'!$G$29), AND(E280='club records'!$F$30, F280&gt;='club records'!$G$30))), "CR", " ")</f>
        <v xml:space="preserve"> </v>
      </c>
      <c r="AD280" s="22" t="str">
        <f>IF(AND(B280="javelin 400", AND(E280='club records'!$F$31, F280&gt;='club records'!$G$31)), "CR", " ")</f>
        <v xml:space="preserve"> </v>
      </c>
      <c r="AE280" s="22" t="str">
        <f>IF(AND(B280="javelin 500", OR(AND(E280='club records'!$F$32, F280&gt;='club records'!$G$32), AND(E280='club records'!$F$33, F280&gt;='club records'!$G$33))), "CR", " ")</f>
        <v xml:space="preserve"> </v>
      </c>
      <c r="AF280" s="22" t="str">
        <f>IF(AND(B280="javelin 600", OR(AND(E280='club records'!$F$34, F280&gt;='club records'!$G$34), AND(E280='club records'!$F$35, F280&gt;='club records'!$G$35))), "CR", " ")</f>
        <v xml:space="preserve"> </v>
      </c>
      <c r="AG280" s="22" t="str">
        <f>IF(AND(B280="shot 2.72", AND(E280='club records'!$F$36, F280&gt;='club records'!$G$36)), "CR", " ")</f>
        <v xml:space="preserve"> </v>
      </c>
      <c r="AH280" s="22" t="str">
        <f>IF(AND(B280="shot 3", OR(AND(E280='club records'!$F$37, F280&gt;='club records'!$G$37), AND(E280='club records'!$F$38, F280&gt;='club records'!$G$38))), "CR", " ")</f>
        <v xml:space="preserve"> </v>
      </c>
      <c r="AI280" s="22" t="str">
        <f>IF(AND(B280="shot 4", OR(AND(E280='club records'!$F$39, F280&gt;='club records'!$G$39), AND(E280='club records'!$F$40, F280&gt;='club records'!$G$40))), "CR", " ")</f>
        <v xml:space="preserve"> </v>
      </c>
      <c r="AJ280" s="22" t="str">
        <f>IF(AND(B280="70H", AND(E280='club records'!$J$6, F280&lt;='club records'!$K$6)), "CR", " ")</f>
        <v xml:space="preserve"> </v>
      </c>
      <c r="AK280" s="22" t="str">
        <f>IF(AND(B280="75H", AND(E280='club records'!$J$7, F280&lt;='club records'!$K$7)), "CR", " ")</f>
        <v xml:space="preserve"> </v>
      </c>
      <c r="AL280" s="22" t="str">
        <f>IF(AND(B280="80H", AND(E280='club records'!$J$8, F280&lt;='club records'!$K$8)), "CR", " ")</f>
        <v xml:space="preserve"> </v>
      </c>
      <c r="AM280" s="22" t="str">
        <f>IF(AND(B280="100H", OR(AND(E280='club records'!$J$9, F280&lt;='club records'!$K$9), AND(E280='club records'!$J$10, F280&lt;='club records'!$K$10))), "CR", " ")</f>
        <v xml:space="preserve"> </v>
      </c>
      <c r="AN280" s="22" t="str">
        <f>IF(AND(B280="300H", AND(E280='club records'!$J$11, F280&lt;='club records'!$K$11)), "CR", " ")</f>
        <v xml:space="preserve"> </v>
      </c>
      <c r="AO280" s="22" t="str">
        <f>IF(AND(B280="400H", OR(AND(E280='club records'!$J$12, F280&lt;='club records'!$K$12), AND(E280='club records'!$J$13, F280&lt;='club records'!$K$13), AND(E280='club records'!$J$14, F280&lt;='club records'!$K$14))), "CR", " ")</f>
        <v xml:space="preserve"> </v>
      </c>
      <c r="AP280" s="22" t="str">
        <f>IF(AND(B280="1500SC", OR(AND(E280='club records'!$J$15, F280&lt;='club records'!$K$15), AND(E280='club records'!$J$16, F280&lt;='club records'!$K$16))), "CR", " ")</f>
        <v xml:space="preserve"> </v>
      </c>
      <c r="AQ280" s="22" t="str">
        <f>IF(AND(B280="2000SC", OR(AND(E280='club records'!$J$18, F280&lt;='club records'!$K$18), AND(E280='club records'!$J$19, F280&lt;='club records'!$K$19))), "CR", " ")</f>
        <v xml:space="preserve"> </v>
      </c>
      <c r="AR280" s="22" t="str">
        <f>IF(AND(B280="3000SC", AND(E280='club records'!$J$21, F280&lt;='club records'!$K$21)), "CR", " ")</f>
        <v xml:space="preserve"> </v>
      </c>
      <c r="AS280" s="21" t="str">
        <f>IF(AND(B280="4x100", OR(AND(E280='club records'!$N$1, F280&lt;='club records'!$O$1), AND(E280='club records'!$N$2, F280&lt;='club records'!$O$2), AND(E280='club records'!$N$3, F280&lt;='club records'!$O$3), AND(E280='club records'!$N$4, F280&lt;='club records'!$O$4), AND(E280='club records'!$N$5, F280&lt;='club records'!$O$5))), "CR", " ")</f>
        <v xml:space="preserve"> </v>
      </c>
      <c r="AT280" s="21" t="str">
        <f>IF(AND(B280="4x200", OR(AND(E280='club records'!$N$6, F280&lt;='club records'!$O$6), AND(E280='club records'!$N$7, F280&lt;='club records'!$O$7), AND(E280='club records'!$N$8, F280&lt;='club records'!$O$8), AND(E280='club records'!$N$9, F280&lt;='club records'!$O$9), AND(E280='club records'!$N$10, F280&lt;='club records'!$O$10))), "CR", " ")</f>
        <v xml:space="preserve"> </v>
      </c>
      <c r="AU280" s="21" t="str">
        <f>IF(AND(B280="4x300", OR(AND(E280='club records'!$N$11, F280&lt;='club records'!$O$11), AND(E280='club records'!$N$12, F280&lt;='club records'!$O$12))), "CR", " ")</f>
        <v xml:space="preserve"> </v>
      </c>
      <c r="AV280" s="21" t="str">
        <f>IF(AND(B280="4x400", OR(AND(E280='club records'!$N$13, F280&lt;='club records'!$O$13), AND(E280='club records'!$N$14, F280&lt;='club records'!$O$14), AND(E280='club records'!$N$15, F280&lt;='club records'!$O$15))), "CR", " ")</f>
        <v xml:space="preserve"> </v>
      </c>
      <c r="AW280" s="21" t="str">
        <f>IF(AND(B280="3x800", OR(AND(E280='club records'!$N$16, F280&lt;='club records'!$O$16), AND(E280='club records'!$N$17, F280&lt;='club records'!$O$17), AND(E280='club records'!$N$18, F280&lt;='club records'!$O$18), AND(E280='club records'!$N$19, F280&lt;='club records'!$O$19))), "CR", " ")</f>
        <v xml:space="preserve"> </v>
      </c>
      <c r="AX280" s="21" t="str">
        <f>IF(AND(B280="pentathlon", OR(AND(E280='club records'!$N$21, F280&gt;='club records'!$O$21), AND(E280='club records'!$N$22, F280&gt;='club records'!$O$22), AND(E280='club records'!$N$23, F280&gt;='club records'!$O$23), AND(E280='club records'!$N$24, F280&gt;='club records'!$O$24), AND(E280='club records'!$N$25, F280&gt;='club records'!$O$25))), "CR", " ")</f>
        <v xml:space="preserve"> </v>
      </c>
      <c r="AY280" s="21" t="str">
        <f>IF(AND(B280="heptathlon", OR(AND(E280='club records'!$N$26, F280&gt;='club records'!$O$26), AND(E280='club records'!$N$27, F280&gt;='club records'!$O$27), AND(E280='club records'!$N$28, F280&gt;='club records'!$O$28), )), "CR", " ")</f>
        <v xml:space="preserve"> </v>
      </c>
    </row>
    <row r="281" spans="1:51" ht="15">
      <c r="A281" s="13" t="s">
        <v>251</v>
      </c>
      <c r="B281" s="2">
        <v>3000</v>
      </c>
      <c r="C281" s="2" t="s">
        <v>105</v>
      </c>
      <c r="D281" s="2" t="s">
        <v>106</v>
      </c>
      <c r="E281" s="13" t="s">
        <v>251</v>
      </c>
      <c r="F281" s="14" t="s">
        <v>358</v>
      </c>
      <c r="G281" s="19">
        <v>43616</v>
      </c>
      <c r="H281" s="2" t="s">
        <v>357</v>
      </c>
      <c r="I281" s="2" t="s">
        <v>348</v>
      </c>
      <c r="J281" s="20" t="str">
        <f>IF(OR(L281="CR", K281="CR", M281="CR", N281="CR", O281="CR", P281="CR", Q281="CR", R281="CR", S281="CR", T281="CR",U281="CR", V281="CR", W281="CR", X281="CR", Y281="CR", Z281="CR", AA281="CR", AB281="CR", AC281="CR", AD281="CR", AE281="CR", AF281="CR", AG281="CR", AH281="CR", AI281="CR", AJ281="CR", AK281="CR", AL281="CR", AM281="CR", AN281="CR", AO281="CR", AP281="CR", AQ281="CR", AR281="CR", AS281="CR", AT281="CR", AU281="CR", AV281="CR", AW281="CR", AX281="CR", AY281="CR"), "***CLUB RECORD***", "")</f>
        <v/>
      </c>
      <c r="K281" s="21" t="str">
        <f>IF(AND(B281=100, OR(AND(E281='club records'!$B$6, F281&lt;='club records'!$C$6), AND(E281='club records'!$B$7, F281&lt;='club records'!$C$7), AND(E281='club records'!$B$8, F281&lt;='club records'!$C$8), AND(E281='club records'!$B$9, F281&lt;='club records'!$C$9), AND(E281='club records'!$B$10, F281&lt;='club records'!$C$10))),"CR"," ")</f>
        <v xml:space="preserve"> </v>
      </c>
      <c r="L281" s="21" t="str">
        <f>IF(AND(B281=200, OR(AND(E281='club records'!$B$11, F281&lt;='club records'!$C$11), AND(E281='club records'!$B$12, F281&lt;='club records'!$C$12), AND(E281='club records'!$B$13, F281&lt;='club records'!$C$13), AND(E281='club records'!$B$14, F281&lt;='club records'!$C$14), AND(E281='club records'!$B$15, F281&lt;='club records'!$C$15))),"CR"," ")</f>
        <v xml:space="preserve"> </v>
      </c>
      <c r="M281" s="21" t="str">
        <f>IF(AND(B281=300, OR(AND(E281='club records'!$B$16, F281&lt;='club records'!$C$16), AND(E281='club records'!$B$17, F281&lt;='club records'!$C$17))),"CR"," ")</f>
        <v xml:space="preserve"> </v>
      </c>
      <c r="N281" s="21" t="str">
        <f>IF(AND(B281=400, OR(AND(E281='club records'!$B$19, F281&lt;='club records'!$C$19), AND(E281='club records'!$B$20, F281&lt;='club records'!$C$20), AND(E281='club records'!$B$21, F281&lt;='club records'!$C$21))),"CR"," ")</f>
        <v xml:space="preserve"> </v>
      </c>
      <c r="O281" s="21" t="str">
        <f>IF(AND(B281=800, OR(AND(E281='club records'!$B$22, F281&lt;='club records'!$C$22), AND(E281='club records'!$B$23, F281&lt;='club records'!$C$23), AND(E281='club records'!$B$24, F281&lt;='club records'!$C$24), AND(E281='club records'!$B$25, F281&lt;='club records'!$C$25), AND(E281='club records'!$B$26, F281&lt;='club records'!$C$26))),"CR"," ")</f>
        <v xml:space="preserve"> </v>
      </c>
      <c r="P281" s="21" t="str">
        <f>IF(AND(B281=1200, AND(E281='club records'!$B$28, F281&lt;='club records'!$C$28)),"CR"," ")</f>
        <v xml:space="preserve"> </v>
      </c>
      <c r="Q281" s="21" t="str">
        <f>IF(AND(B281=1500, OR(AND(E281='club records'!$B$29, F281&lt;='club records'!$C$29), AND(E281='club records'!$B$30, F281&lt;='club records'!$C$30), AND(E281='club records'!$B$31, F281&lt;='club records'!$C$31), AND(E281='club records'!$B$32, F281&lt;='club records'!$C$32), AND(E281='club records'!$B$33, F281&lt;='club records'!$C$33))),"CR"," ")</f>
        <v xml:space="preserve"> </v>
      </c>
      <c r="R281" s="21" t="str">
        <f>IF(AND(B281="1M", AND(E281='club records'!$B$37,F281&lt;='club records'!$C$37)),"CR"," ")</f>
        <v xml:space="preserve"> </v>
      </c>
      <c r="S281" s="21" t="str">
        <f>IF(AND(B281=3000, OR(AND(E281='club records'!$B$39, F281&lt;='club records'!$C$39), AND(E281='club records'!$B$40, F281&lt;='club records'!$C$40), AND(E281='club records'!$B$41, F281&lt;='club records'!$C$41))),"CR"," ")</f>
        <v xml:space="preserve"> </v>
      </c>
      <c r="T281" s="21" t="str">
        <f>IF(AND(B281=5000, OR(AND(E281='club records'!$B$42, F281&lt;='club records'!$C$42), AND(E281='club records'!$B$43, F281&lt;='club records'!$C$43))),"CR"," ")</f>
        <v xml:space="preserve"> </v>
      </c>
      <c r="U281" s="21" t="str">
        <f>IF(AND(B281=10000, OR(AND(E281='club records'!$B$44, F281&lt;='club records'!$C$44), AND(E281='club records'!$B$45, F281&lt;='club records'!$C$45))),"CR"," ")</f>
        <v xml:space="preserve"> </v>
      </c>
      <c r="V281" s="22" t="str">
        <f>IF(AND(B281="high jump", OR(AND(E281='club records'!$F$1, F281&gt;='club records'!$G$1), AND(E281='club records'!$F$2, F281&gt;='club records'!$G$2), AND(E281='club records'!$F$3, F281&gt;='club records'!$G$3),AND(E281='club records'!$F$4, F281&gt;='club records'!$G$4), AND(E281='club records'!$F$5, F281&gt;='club records'!$G$5))), "CR", " ")</f>
        <v xml:space="preserve"> </v>
      </c>
      <c r="W281" s="22" t="str">
        <f>IF(AND(B281="long jump", OR(AND(E281='club records'!$F$6, F281&gt;='club records'!$G$6), AND(E281='club records'!$F$7, F281&gt;='club records'!$G$7), AND(E281='club records'!$F$8, F281&gt;='club records'!$G$8), AND(E281='club records'!$F$9, F281&gt;='club records'!$G$9), AND(E281='club records'!$F$10, F281&gt;='club records'!$G$10))), "CR", " ")</f>
        <v xml:space="preserve"> </v>
      </c>
      <c r="X281" s="22" t="str">
        <f>IF(AND(B281="triple jump", OR(AND(E281='club records'!$F$11, F281&gt;='club records'!$G$11), AND(E281='club records'!$F$12, F281&gt;='club records'!$G$12), AND(E281='club records'!$F$13, F281&gt;='club records'!$G$13), AND(E281='club records'!$F$14, F281&gt;='club records'!$G$14), AND(E281='club records'!$F$15, F281&gt;='club records'!$G$15))), "CR", " ")</f>
        <v xml:space="preserve"> </v>
      </c>
      <c r="Y281" s="22" t="str">
        <f>IF(AND(B281="pole vault", OR(AND(E281='club records'!$F$16, F281&gt;='club records'!$G$16), AND(E281='club records'!$F$17, F281&gt;='club records'!$G$17), AND(E281='club records'!$F$18, F281&gt;='club records'!$G$18), AND(E281='club records'!$F$19, F281&gt;='club records'!$G$19), AND(E281='club records'!$F$20, F281&gt;='club records'!$G$20))), "CR", " ")</f>
        <v xml:space="preserve"> </v>
      </c>
      <c r="Z281" s="22" t="str">
        <f>IF(AND(B281="discus 0.75", AND(E281='club records'!$F$21, F281&gt;='club records'!$G$21)), "CR", " ")</f>
        <v xml:space="preserve"> </v>
      </c>
      <c r="AA281" s="22" t="str">
        <f>IF(AND(B281="discus 1", OR(AND(E281='club records'!$F$22, F281&gt;='club records'!$G$22), AND(E281='club records'!$F$23, F281&gt;='club records'!$G$23), AND(E281='club records'!$F$24, F281&gt;='club records'!$G$24), AND(E281='club records'!$F$25, F281&gt;='club records'!$G$25))), "CR", " ")</f>
        <v xml:space="preserve"> </v>
      </c>
      <c r="AB281" s="22" t="str">
        <f>IF(AND(B281="hammer 3", OR(AND(E281='club records'!$F$26, F281&gt;='club records'!$G$26), AND(E281='club records'!$F$27, F281&gt;='club records'!$G$27), AND(E281='club records'!$F$28, F281&gt;='club records'!$G$28))), "CR", " ")</f>
        <v xml:space="preserve"> </v>
      </c>
      <c r="AC281" s="22" t="str">
        <f>IF(AND(B281="hammer 4", OR(AND(E281='club records'!$F$29, F281&gt;='club records'!$G$29), AND(E281='club records'!$F$30, F281&gt;='club records'!$G$30))), "CR", " ")</f>
        <v xml:space="preserve"> </v>
      </c>
      <c r="AD281" s="22" t="str">
        <f>IF(AND(B281="javelin 400", AND(E281='club records'!$F$31, F281&gt;='club records'!$G$31)), "CR", " ")</f>
        <v xml:space="preserve"> </v>
      </c>
      <c r="AE281" s="22" t="str">
        <f>IF(AND(B281="javelin 500", OR(AND(E281='club records'!$F$32, F281&gt;='club records'!$G$32), AND(E281='club records'!$F$33, F281&gt;='club records'!$G$33))), "CR", " ")</f>
        <v xml:space="preserve"> </v>
      </c>
      <c r="AF281" s="22" t="str">
        <f>IF(AND(B281="javelin 600", OR(AND(E281='club records'!$F$34, F281&gt;='club records'!$G$34), AND(E281='club records'!$F$35, F281&gt;='club records'!$G$35))), "CR", " ")</f>
        <v xml:space="preserve"> </v>
      </c>
      <c r="AG281" s="22" t="str">
        <f>IF(AND(B281="shot 2.72", AND(E281='club records'!$F$36, F281&gt;='club records'!$G$36)), "CR", " ")</f>
        <v xml:space="preserve"> </v>
      </c>
      <c r="AH281" s="22" t="str">
        <f>IF(AND(B281="shot 3", OR(AND(E281='club records'!$F$37, F281&gt;='club records'!$G$37), AND(E281='club records'!$F$38, F281&gt;='club records'!$G$38))), "CR", " ")</f>
        <v xml:space="preserve"> </v>
      </c>
      <c r="AI281" s="22" t="str">
        <f>IF(AND(B281="shot 4", OR(AND(E281='club records'!$F$39, F281&gt;='club records'!$G$39), AND(E281='club records'!$F$40, F281&gt;='club records'!$G$40))), "CR", " ")</f>
        <v xml:space="preserve"> </v>
      </c>
      <c r="AJ281" s="22" t="str">
        <f>IF(AND(B281="70H", AND(E281='club records'!$J$6, F281&lt;='club records'!$K$6)), "CR", " ")</f>
        <v xml:space="preserve"> </v>
      </c>
      <c r="AK281" s="22" t="str">
        <f>IF(AND(B281="75H", AND(E281='club records'!$J$7, F281&lt;='club records'!$K$7)), "CR", " ")</f>
        <v xml:space="preserve"> </v>
      </c>
      <c r="AL281" s="22" t="str">
        <f>IF(AND(B281="80H", AND(E281='club records'!$J$8, F281&lt;='club records'!$K$8)), "CR", " ")</f>
        <v xml:space="preserve"> </v>
      </c>
      <c r="AM281" s="22" t="str">
        <f>IF(AND(B281="100H", OR(AND(E281='club records'!$J$9, F281&lt;='club records'!$K$9), AND(E281='club records'!$J$10, F281&lt;='club records'!$K$10))), "CR", " ")</f>
        <v xml:space="preserve"> </v>
      </c>
      <c r="AN281" s="22" t="str">
        <f>IF(AND(B281="300H", AND(E281='club records'!$J$11, F281&lt;='club records'!$K$11)), "CR", " ")</f>
        <v xml:space="preserve"> </v>
      </c>
      <c r="AO281" s="22" t="str">
        <f>IF(AND(B281="400H", OR(AND(E281='club records'!$J$12, F281&lt;='club records'!$K$12), AND(E281='club records'!$J$13, F281&lt;='club records'!$K$13), AND(E281='club records'!$J$14, F281&lt;='club records'!$K$14))), "CR", " ")</f>
        <v xml:space="preserve"> </v>
      </c>
      <c r="AP281" s="22" t="str">
        <f>IF(AND(B281="1500SC", OR(AND(E281='club records'!$J$15, F281&lt;='club records'!$K$15), AND(E281='club records'!$J$16, F281&lt;='club records'!$K$16))), "CR", " ")</f>
        <v xml:space="preserve"> </v>
      </c>
      <c r="AQ281" s="22" t="str">
        <f>IF(AND(B281="2000SC", OR(AND(E281='club records'!$J$18, F281&lt;='club records'!$K$18), AND(E281='club records'!$J$19, F281&lt;='club records'!$K$19))), "CR", " ")</f>
        <v xml:space="preserve"> </v>
      </c>
      <c r="AR281" s="22" t="str">
        <f>IF(AND(B281="3000SC", AND(E281='club records'!$J$21, F281&lt;='club records'!$K$21)), "CR", " ")</f>
        <v xml:space="preserve"> </v>
      </c>
      <c r="AS281" s="21" t="str">
        <f>IF(AND(B281="4x100", OR(AND(E281='club records'!$N$1, F281&lt;='club records'!$O$1), AND(E281='club records'!$N$2, F281&lt;='club records'!$O$2), AND(E281='club records'!$N$3, F281&lt;='club records'!$O$3), AND(E281='club records'!$N$4, F281&lt;='club records'!$O$4), AND(E281='club records'!$N$5, F281&lt;='club records'!$O$5))), "CR", " ")</f>
        <v xml:space="preserve"> </v>
      </c>
      <c r="AT281" s="21" t="str">
        <f>IF(AND(B281="4x200", OR(AND(E281='club records'!$N$6, F281&lt;='club records'!$O$6), AND(E281='club records'!$N$7, F281&lt;='club records'!$O$7), AND(E281='club records'!$N$8, F281&lt;='club records'!$O$8), AND(E281='club records'!$N$9, F281&lt;='club records'!$O$9), AND(E281='club records'!$N$10, F281&lt;='club records'!$O$10))), "CR", " ")</f>
        <v xml:space="preserve"> </v>
      </c>
      <c r="AU281" s="21" t="str">
        <f>IF(AND(B281="4x300", OR(AND(E281='club records'!$N$11, F281&lt;='club records'!$O$11), AND(E281='club records'!$N$12, F281&lt;='club records'!$O$12))), "CR", " ")</f>
        <v xml:space="preserve"> </v>
      </c>
      <c r="AV281" s="21" t="str">
        <f>IF(AND(B281="4x400", OR(AND(E281='club records'!$N$13, F281&lt;='club records'!$O$13), AND(E281='club records'!$N$14, F281&lt;='club records'!$O$14), AND(E281='club records'!$N$15, F281&lt;='club records'!$O$15))), "CR", " ")</f>
        <v xml:space="preserve"> </v>
      </c>
      <c r="AW281" s="21" t="str">
        <f>IF(AND(B281="3x800", OR(AND(E281='club records'!$N$16, F281&lt;='club records'!$O$16), AND(E281='club records'!$N$17, F281&lt;='club records'!$O$17), AND(E281='club records'!$N$18, F281&lt;='club records'!$O$18), AND(E281='club records'!$N$19, F281&lt;='club records'!$O$19))), "CR", " ")</f>
        <v xml:space="preserve"> </v>
      </c>
      <c r="AX281" s="21" t="str">
        <f>IF(AND(B281="pentathlon", OR(AND(E281='club records'!$N$21, F281&gt;='club records'!$O$21), AND(E281='club records'!$N$22, F281&gt;='club records'!$O$22), AND(E281='club records'!$N$23, F281&gt;='club records'!$O$23), AND(E281='club records'!$N$24, F281&gt;='club records'!$O$24), AND(E281='club records'!$N$25, F281&gt;='club records'!$O$25))), "CR", " ")</f>
        <v xml:space="preserve"> </v>
      </c>
      <c r="AY281" s="21" t="str">
        <f>IF(AND(B281="heptathlon", OR(AND(E281='club records'!$N$26, F281&gt;='club records'!$O$26), AND(E281='club records'!$N$27, F281&gt;='club records'!$O$27), AND(E281='club records'!$N$28, F281&gt;='club records'!$O$28), )), "CR", " ")</f>
        <v xml:space="preserve"> </v>
      </c>
    </row>
    <row r="282" spans="1:51" ht="15">
      <c r="A282" s="13" t="s">
        <v>45</v>
      </c>
      <c r="B282" s="2" t="s">
        <v>112</v>
      </c>
      <c r="C282" s="2" t="s">
        <v>92</v>
      </c>
      <c r="D282" s="2" t="s">
        <v>293</v>
      </c>
      <c r="E282" s="13" t="s">
        <v>45</v>
      </c>
      <c r="F282" s="14">
        <v>46.1</v>
      </c>
      <c r="G282" s="23">
        <v>43716</v>
      </c>
      <c r="H282" s="2" t="s">
        <v>512</v>
      </c>
      <c r="I282" s="2" t="s">
        <v>513</v>
      </c>
      <c r="J282" s="20" t="str">
        <f>IF(OR(L282="CR", K282="CR", M282="CR", N282="CR", O282="CR", P282="CR", Q282="CR", R282="CR", S282="CR", T282="CR",U282="CR", V282="CR", W282="CR", X282="CR", Y282="CR", Z282="CR", AA282="CR", AB282="CR", AC282="CR", AD282="CR", AE282="CR", AF282="CR", AG282="CR", AH282="CR", AI282="CR", AJ282="CR", AK282="CR", AL282="CR", AM282="CR", AN282="CR", AO282="CR", AP282="CR", AQ282="CR", AR282="CR", AS282="CR", AT282="CR", AU282="CR", AV282="CR", AW282="CR", AX282="CR", AY282="CR"), "***CLUB RECORD***", "")</f>
        <v/>
      </c>
      <c r="K282" s="21" t="str">
        <f>IF(AND(B282=100, OR(AND(E282='club records'!$B$6, F282&lt;='club records'!$C$6), AND(E282='club records'!$B$7, F282&lt;='club records'!$C$7), AND(E282='club records'!$B$8, F282&lt;='club records'!$C$8), AND(E282='club records'!$B$9, F282&lt;='club records'!$C$9), AND(E282='club records'!$B$10, F282&lt;='club records'!$C$10))),"CR"," ")</f>
        <v xml:space="preserve"> </v>
      </c>
      <c r="L282" s="21" t="str">
        <f>IF(AND(B282=200, OR(AND(E282='club records'!$B$11, F282&lt;='club records'!$C$11), AND(E282='club records'!$B$12, F282&lt;='club records'!$C$12), AND(E282='club records'!$B$13, F282&lt;='club records'!$C$13), AND(E282='club records'!$B$14, F282&lt;='club records'!$C$14), AND(E282='club records'!$B$15, F282&lt;='club records'!$C$15))),"CR"," ")</f>
        <v xml:space="preserve"> </v>
      </c>
      <c r="M282" s="21" t="str">
        <f>IF(AND(B282=300, OR(AND(E282='club records'!$B$16, F282&lt;='club records'!$C$16), AND(E282='club records'!$B$17, F282&lt;='club records'!$C$17))),"CR"," ")</f>
        <v xml:space="preserve"> </v>
      </c>
      <c r="N282" s="21" t="str">
        <f>IF(AND(B282=400, OR(AND(E282='club records'!$B$19, F282&lt;='club records'!$C$19), AND(E282='club records'!$B$20, F282&lt;='club records'!$C$20), AND(E282='club records'!$B$21, F282&lt;='club records'!$C$21))),"CR"," ")</f>
        <v xml:space="preserve"> </v>
      </c>
      <c r="O282" s="21" t="str">
        <f>IF(AND(B282=800, OR(AND(E282='club records'!$B$22, F282&lt;='club records'!$C$22), AND(E282='club records'!$B$23, F282&lt;='club records'!$C$23), AND(E282='club records'!$B$24, F282&lt;='club records'!$C$24), AND(E282='club records'!$B$25, F282&lt;='club records'!$C$25), AND(E282='club records'!$B$26, F282&lt;='club records'!$C$26))),"CR"," ")</f>
        <v xml:space="preserve"> </v>
      </c>
      <c r="P282" s="21" t="str">
        <f>IF(AND(B282=1200, AND(E282='club records'!$B$28, F282&lt;='club records'!$C$28)),"CR"," ")</f>
        <v xml:space="preserve"> </v>
      </c>
      <c r="Q282" s="21" t="str">
        <f>IF(AND(B282=1500, OR(AND(E282='club records'!$B$29, F282&lt;='club records'!$C$29), AND(E282='club records'!$B$30, F282&lt;='club records'!$C$30), AND(E282='club records'!$B$31, F282&lt;='club records'!$C$31), AND(E282='club records'!$B$32, F282&lt;='club records'!$C$32), AND(E282='club records'!$B$33, F282&lt;='club records'!$C$33))),"CR"," ")</f>
        <v xml:space="preserve"> </v>
      </c>
      <c r="R282" s="21" t="str">
        <f>IF(AND(B282="1M", AND(E282='club records'!$B$37,F282&lt;='club records'!$C$37)),"CR"," ")</f>
        <v xml:space="preserve"> </v>
      </c>
      <c r="S282" s="21" t="str">
        <f>IF(AND(B282=3000, OR(AND(E282='club records'!$B$39, F282&lt;='club records'!$C$39), AND(E282='club records'!$B$40, F282&lt;='club records'!$C$40), AND(E282='club records'!$B$41, F282&lt;='club records'!$C$41))),"CR"," ")</f>
        <v xml:space="preserve"> </v>
      </c>
      <c r="T282" s="21" t="str">
        <f>IF(AND(B282=5000, OR(AND(E282='club records'!$B$42, F282&lt;='club records'!$C$42), AND(E282='club records'!$B$43, F282&lt;='club records'!$C$43))),"CR"," ")</f>
        <v xml:space="preserve"> </v>
      </c>
      <c r="U282" s="21" t="str">
        <f>IF(AND(B282=10000, OR(AND(E282='club records'!$B$44, F282&lt;='club records'!$C$44), AND(E282='club records'!$B$45, F282&lt;='club records'!$C$45))),"CR"," ")</f>
        <v xml:space="preserve"> </v>
      </c>
      <c r="V282" s="22" t="str">
        <f>IF(AND(B282="high jump", OR(AND(E282='club records'!$F$1, F282&gt;='club records'!$G$1), AND(E282='club records'!$F$2, F282&gt;='club records'!$G$2), AND(E282='club records'!$F$3, F282&gt;='club records'!$G$3),AND(E282='club records'!$F$4, F282&gt;='club records'!$G$4), AND(E282='club records'!$F$5, F282&gt;='club records'!$G$5))), "CR", " ")</f>
        <v xml:space="preserve"> </v>
      </c>
      <c r="W282" s="22" t="str">
        <f>IF(AND(B282="long jump", OR(AND(E282='club records'!$F$6, F282&gt;='club records'!$G$6), AND(E282='club records'!$F$7, F282&gt;='club records'!$G$7), AND(E282='club records'!$F$8, F282&gt;='club records'!$G$8), AND(E282='club records'!$F$9, F282&gt;='club records'!$G$9), AND(E282='club records'!$F$10, F282&gt;='club records'!$G$10))), "CR", " ")</f>
        <v xml:space="preserve"> </v>
      </c>
      <c r="X282" s="22" t="str">
        <f>IF(AND(B282="triple jump", OR(AND(E282='club records'!$F$11, F282&gt;='club records'!$G$11), AND(E282='club records'!$F$12, F282&gt;='club records'!$G$12), AND(E282='club records'!$F$13, F282&gt;='club records'!$G$13), AND(E282='club records'!$F$14, F282&gt;='club records'!$G$14), AND(E282='club records'!$F$15, F282&gt;='club records'!$G$15))), "CR", " ")</f>
        <v xml:space="preserve"> </v>
      </c>
      <c r="Y282" s="22" t="str">
        <f>IF(AND(B282="pole vault", OR(AND(E282='club records'!$F$16, F282&gt;='club records'!$G$16), AND(E282='club records'!$F$17, F282&gt;='club records'!$G$17), AND(E282='club records'!$F$18, F282&gt;='club records'!$G$18), AND(E282='club records'!$F$19, F282&gt;='club records'!$G$19), AND(E282='club records'!$F$20, F282&gt;='club records'!$G$20))), "CR", " ")</f>
        <v xml:space="preserve"> </v>
      </c>
      <c r="Z282" s="22" t="str">
        <f>IF(AND(B282="discus 0.75", AND(E282='club records'!$F$21, F282&gt;='club records'!$G$21)), "CR", " ")</f>
        <v xml:space="preserve"> </v>
      </c>
      <c r="AA282" s="22" t="str">
        <f>IF(AND(B282="discus 1", OR(AND(E282='club records'!$F$22, F282&gt;='club records'!$G$22), AND(E282='club records'!$F$23, F282&gt;='club records'!$G$23), AND(E282='club records'!$F$24, F282&gt;='club records'!$G$24), AND(E282='club records'!$F$25, F282&gt;='club records'!$G$25))), "CR", " ")</f>
        <v xml:space="preserve"> </v>
      </c>
      <c r="AB282" s="22" t="str">
        <f>IF(AND(B282="hammer 3", OR(AND(E282='club records'!$F$26, F282&gt;='club records'!$G$26), AND(E282='club records'!$F$27, F282&gt;='club records'!$G$27), AND(E282='club records'!$F$28, F282&gt;='club records'!$G$28))), "CR", " ")</f>
        <v xml:space="preserve"> </v>
      </c>
      <c r="AC282" s="22" t="str">
        <f>IF(AND(B282="hammer 4", OR(AND(E282='club records'!$F$29, F282&gt;='club records'!$G$29), AND(E282='club records'!$F$30, F282&gt;='club records'!$G$30))), "CR", " ")</f>
        <v xml:space="preserve"> </v>
      </c>
      <c r="AD282" s="22" t="str">
        <f>IF(AND(B282="javelin 400", AND(E282='club records'!$F$31, F282&gt;='club records'!$G$31)), "CR", " ")</f>
        <v xml:space="preserve"> </v>
      </c>
      <c r="AE282" s="22" t="str">
        <f>IF(AND(B282="javelin 500", OR(AND(E282='club records'!$F$32, F282&gt;='club records'!$G$32), AND(E282='club records'!$F$33, F282&gt;='club records'!$G$33))), "CR", " ")</f>
        <v xml:space="preserve"> </v>
      </c>
      <c r="AF282" s="22" t="str">
        <f>IF(AND(B282="javelin 600", OR(AND(E282='club records'!$F$34, F282&gt;='club records'!$G$34), AND(E282='club records'!$F$35, F282&gt;='club records'!$G$35))), "CR", " ")</f>
        <v xml:space="preserve"> </v>
      </c>
      <c r="AG282" s="22" t="str">
        <f>IF(AND(B282="shot 2.72", AND(E282='club records'!$F$36, F282&gt;='club records'!$G$36)), "CR", " ")</f>
        <v xml:space="preserve"> </v>
      </c>
      <c r="AH282" s="22" t="str">
        <f>IF(AND(B282="shot 3", OR(AND(E282='club records'!$F$37, F282&gt;='club records'!$G$37), AND(E282='club records'!$F$38, F282&gt;='club records'!$G$38))), "CR", " ")</f>
        <v xml:space="preserve"> </v>
      </c>
      <c r="AI282" s="22" t="str">
        <f>IF(AND(B282="shot 4", OR(AND(E282='club records'!$F$39, F282&gt;='club records'!$G$39), AND(E282='club records'!$F$40, F282&gt;='club records'!$G$40))), "CR", " ")</f>
        <v xml:space="preserve"> </v>
      </c>
      <c r="AJ282" s="22" t="str">
        <f>IF(AND(B282="70H", AND(E282='club records'!$J$6, F282&lt;='club records'!$K$6)), "CR", " ")</f>
        <v xml:space="preserve"> </v>
      </c>
      <c r="AK282" s="22" t="str">
        <f>IF(AND(B282="75H", AND(E282='club records'!$J$7, F282&lt;='club records'!$K$7)), "CR", " ")</f>
        <v xml:space="preserve"> </v>
      </c>
      <c r="AL282" s="22" t="str">
        <f>IF(AND(B282="80H", AND(E282='club records'!$J$8, F282&lt;='club records'!$K$8)), "CR", " ")</f>
        <v xml:space="preserve"> </v>
      </c>
      <c r="AM282" s="22" t="str">
        <f>IF(AND(B282="100H", OR(AND(E282='club records'!$J$9, F282&lt;='club records'!$K$9), AND(E282='club records'!$J$10, F282&lt;='club records'!$K$10))), "CR", " ")</f>
        <v xml:space="preserve"> </v>
      </c>
      <c r="AN282" s="22" t="str">
        <f>IF(AND(B282="300H", AND(E282='club records'!$J$11, F282&lt;='club records'!$K$11)), "CR", " ")</f>
        <v xml:space="preserve"> </v>
      </c>
      <c r="AO282" s="22" t="str">
        <f>IF(AND(B282="400H", OR(AND(E282='club records'!$J$12, F282&lt;='club records'!$K$12), AND(E282='club records'!$J$13, F282&lt;='club records'!$K$13), AND(E282='club records'!$J$14, F282&lt;='club records'!$K$14))), "CR", " ")</f>
        <v xml:space="preserve"> </v>
      </c>
      <c r="AP282" s="22" t="str">
        <f>IF(AND(B282="1500SC", OR(AND(E282='club records'!$J$15, F282&lt;='club records'!$K$15), AND(E282='club records'!$J$16, F282&lt;='club records'!$K$16))), "CR", " ")</f>
        <v xml:space="preserve"> </v>
      </c>
      <c r="AQ282" s="22" t="str">
        <f>IF(AND(B282="2000SC", OR(AND(E282='club records'!$J$18, F282&lt;='club records'!$K$18), AND(E282='club records'!$J$19, F282&lt;='club records'!$K$19))), "CR", " ")</f>
        <v xml:space="preserve"> </v>
      </c>
      <c r="AR282" s="22" t="str">
        <f>IF(AND(B282="3000SC", AND(E282='club records'!$J$21, F282&lt;='club records'!$K$21)), "CR", " ")</f>
        <v xml:space="preserve"> </v>
      </c>
      <c r="AS282" s="21" t="str">
        <f>IF(AND(B282="4x100", OR(AND(E282='club records'!$N$1, F282&lt;='club records'!$O$1), AND(E282='club records'!$N$2, F282&lt;='club records'!$O$2), AND(E282='club records'!$N$3, F282&lt;='club records'!$O$3), AND(E282='club records'!$N$4, F282&lt;='club records'!$O$4), AND(E282='club records'!$N$5, F282&lt;='club records'!$O$5))), "CR", " ")</f>
        <v xml:space="preserve"> </v>
      </c>
      <c r="AT282" s="21" t="str">
        <f>IF(AND(B282="4x200", OR(AND(E282='club records'!$N$6, F282&lt;='club records'!$O$6), AND(E282='club records'!$N$7, F282&lt;='club records'!$O$7), AND(E282='club records'!$N$8, F282&lt;='club records'!$O$8), AND(E282='club records'!$N$9, F282&lt;='club records'!$O$9), AND(E282='club records'!$N$10, F282&lt;='club records'!$O$10))), "CR", " ")</f>
        <v xml:space="preserve"> </v>
      </c>
      <c r="AU282" s="21" t="str">
        <f>IF(AND(B282="4x300", OR(AND(E282='club records'!$N$11, F282&lt;='club records'!$O$11), AND(E282='club records'!$N$12, F282&lt;='club records'!$O$12))), "CR", " ")</f>
        <v xml:space="preserve"> </v>
      </c>
      <c r="AV282" s="21" t="str">
        <f>IF(AND(B282="4x400", OR(AND(E282='club records'!$N$13, F282&lt;='club records'!$O$13), AND(E282='club records'!$N$14, F282&lt;='club records'!$O$14), AND(E282='club records'!$N$15, F282&lt;='club records'!$O$15))), "CR", " ")</f>
        <v xml:space="preserve"> </v>
      </c>
      <c r="AW282" s="21" t="str">
        <f>IF(AND(B282="3x800", OR(AND(E282='club records'!$N$16, F282&lt;='club records'!$O$16), AND(E282='club records'!$N$17, F282&lt;='club records'!$O$17), AND(E282='club records'!$N$18, F282&lt;='club records'!$O$18), AND(E282='club records'!$N$19, F282&lt;='club records'!$O$19))), "CR", " ")</f>
        <v xml:space="preserve"> </v>
      </c>
      <c r="AX282" s="21" t="str">
        <f>IF(AND(B282="pentathlon", OR(AND(E282='club records'!$N$21, F282&gt;='club records'!$O$21), AND(E282='club records'!$N$22, F282&gt;='club records'!$O$22), AND(E282='club records'!$N$23, F282&gt;='club records'!$O$23), AND(E282='club records'!$N$24, F282&gt;='club records'!$O$24), AND(E282='club records'!$N$25, F282&gt;='club records'!$O$25))), "CR", " ")</f>
        <v xml:space="preserve"> </v>
      </c>
      <c r="AY282" s="21" t="str">
        <f>IF(AND(B282="heptathlon", OR(AND(E282='club records'!$N$26, F282&gt;='club records'!$O$26), AND(E282='club records'!$N$27, F282&gt;='club records'!$O$27), AND(E282='club records'!$N$28, F282&gt;='club records'!$O$28), )), "CR", " ")</f>
        <v xml:space="preserve"> </v>
      </c>
    </row>
    <row r="283" spans="1:51" ht="15">
      <c r="A283" s="13" t="s">
        <v>45</v>
      </c>
      <c r="B283" s="2" t="s">
        <v>112</v>
      </c>
      <c r="C283" s="2" t="s">
        <v>76</v>
      </c>
      <c r="D283" s="2" t="s">
        <v>77</v>
      </c>
      <c r="E283" s="13" t="s">
        <v>45</v>
      </c>
      <c r="F283" s="14">
        <v>52.09</v>
      </c>
      <c r="G283" s="19">
        <v>43632</v>
      </c>
      <c r="H283" s="2" t="s">
        <v>357</v>
      </c>
      <c r="I283" s="2" t="s">
        <v>389</v>
      </c>
      <c r="J283" s="20" t="str">
        <f>IF(OR(L283="CR", K283="CR", M283="CR", N283="CR", O283="CR", P283="CR", Q283="CR", R283="CR", S283="CR", T283="CR",U283="CR", V283="CR", W283="CR", X283="CR", Y283="CR", Z283="CR", AA283="CR", AB283="CR", AC283="CR", AD283="CR", AE283="CR", AF283="CR", AG283="CR", AH283="CR", AI283="CR", AJ283="CR", AK283="CR", AL283="CR", AM283="CR", AN283="CR", AO283="CR", AP283="CR", AQ283="CR", AR283="CR", AS283="CR", AT283="CR", AU283="CR", AV283="CR", AW283="CR", AX283="CR", AY283="CR"), "***CLUB RECORD***", "")</f>
        <v/>
      </c>
      <c r="K283" s="21" t="str">
        <f>IF(AND(B283=100, OR(AND(E283='club records'!$B$6, F283&lt;='club records'!$C$6), AND(E283='club records'!$B$7, F283&lt;='club records'!$C$7), AND(E283='club records'!$B$8, F283&lt;='club records'!$C$8), AND(E283='club records'!$B$9, F283&lt;='club records'!$C$9), AND(E283='club records'!$B$10, F283&lt;='club records'!$C$10))),"CR"," ")</f>
        <v xml:space="preserve"> </v>
      </c>
      <c r="L283" s="21" t="str">
        <f>IF(AND(B283=200, OR(AND(E283='club records'!$B$11, F283&lt;='club records'!$C$11), AND(E283='club records'!$B$12, F283&lt;='club records'!$C$12), AND(E283='club records'!$B$13, F283&lt;='club records'!$C$13), AND(E283='club records'!$B$14, F283&lt;='club records'!$C$14), AND(E283='club records'!$B$15, F283&lt;='club records'!$C$15))),"CR"," ")</f>
        <v xml:space="preserve"> </v>
      </c>
      <c r="M283" s="21" t="str">
        <f>IF(AND(B283=300, OR(AND(E283='club records'!$B$16, F283&lt;='club records'!$C$16), AND(E283='club records'!$B$17, F283&lt;='club records'!$C$17))),"CR"," ")</f>
        <v xml:space="preserve"> </v>
      </c>
      <c r="N283" s="21" t="str">
        <f>IF(AND(B283=400, OR(AND(E283='club records'!$B$19, F283&lt;='club records'!$C$19), AND(E283='club records'!$B$20, F283&lt;='club records'!$C$20), AND(E283='club records'!$B$21, F283&lt;='club records'!$C$21))),"CR"," ")</f>
        <v xml:space="preserve"> </v>
      </c>
      <c r="O283" s="21" t="str">
        <f>IF(AND(B283=800, OR(AND(E283='club records'!$B$22, F283&lt;='club records'!$C$22), AND(E283='club records'!$B$23, F283&lt;='club records'!$C$23), AND(E283='club records'!$B$24, F283&lt;='club records'!$C$24), AND(E283='club records'!$B$25, F283&lt;='club records'!$C$25), AND(E283='club records'!$B$26, F283&lt;='club records'!$C$26))),"CR"," ")</f>
        <v xml:space="preserve"> </v>
      </c>
      <c r="P283" s="21" t="str">
        <f>IF(AND(B283=1200, AND(E283='club records'!$B$28, F283&lt;='club records'!$C$28)),"CR"," ")</f>
        <v xml:space="preserve"> </v>
      </c>
      <c r="Q283" s="21" t="str">
        <f>IF(AND(B283=1500, OR(AND(E283='club records'!$B$29, F283&lt;='club records'!$C$29), AND(E283='club records'!$B$30, F283&lt;='club records'!$C$30), AND(E283='club records'!$B$31, F283&lt;='club records'!$C$31), AND(E283='club records'!$B$32, F283&lt;='club records'!$C$32), AND(E283='club records'!$B$33, F283&lt;='club records'!$C$33))),"CR"," ")</f>
        <v xml:space="preserve"> </v>
      </c>
      <c r="R283" s="21" t="str">
        <f>IF(AND(B283="1M", AND(E283='club records'!$B$37,F283&lt;='club records'!$C$37)),"CR"," ")</f>
        <v xml:space="preserve"> </v>
      </c>
      <c r="S283" s="21" t="str">
        <f>IF(AND(B283=3000, OR(AND(E283='club records'!$B$39, F283&lt;='club records'!$C$39), AND(E283='club records'!$B$40, F283&lt;='club records'!$C$40), AND(E283='club records'!$B$41, F283&lt;='club records'!$C$41))),"CR"," ")</f>
        <v xml:space="preserve"> </v>
      </c>
      <c r="T283" s="21" t="str">
        <f>IF(AND(B283=5000, OR(AND(E283='club records'!$B$42, F283&lt;='club records'!$C$42), AND(E283='club records'!$B$43, F283&lt;='club records'!$C$43))),"CR"," ")</f>
        <v xml:space="preserve"> </v>
      </c>
      <c r="U283" s="21" t="str">
        <f>IF(AND(B283=10000, OR(AND(E283='club records'!$B$44, F283&lt;='club records'!$C$44), AND(E283='club records'!$B$45, F283&lt;='club records'!$C$45))),"CR"," ")</f>
        <v xml:space="preserve"> </v>
      </c>
      <c r="V283" s="22" t="str">
        <f>IF(AND(B283="high jump", OR(AND(E283='club records'!$F$1, F283&gt;='club records'!$G$1), AND(E283='club records'!$F$2, F283&gt;='club records'!$G$2), AND(E283='club records'!$F$3, F283&gt;='club records'!$G$3),AND(E283='club records'!$F$4, F283&gt;='club records'!$G$4), AND(E283='club records'!$F$5, F283&gt;='club records'!$G$5))), "CR", " ")</f>
        <v xml:space="preserve"> </v>
      </c>
      <c r="W283" s="22" t="str">
        <f>IF(AND(B283="long jump", OR(AND(E283='club records'!$F$6, F283&gt;='club records'!$G$6), AND(E283='club records'!$F$7, F283&gt;='club records'!$G$7), AND(E283='club records'!$F$8, F283&gt;='club records'!$G$8), AND(E283='club records'!$F$9, F283&gt;='club records'!$G$9), AND(E283='club records'!$F$10, F283&gt;='club records'!$G$10))), "CR", " ")</f>
        <v xml:space="preserve"> </v>
      </c>
      <c r="X283" s="22" t="str">
        <f>IF(AND(B283="triple jump", OR(AND(E283='club records'!$F$11, F283&gt;='club records'!$G$11), AND(E283='club records'!$F$12, F283&gt;='club records'!$G$12), AND(E283='club records'!$F$13, F283&gt;='club records'!$G$13), AND(E283='club records'!$F$14, F283&gt;='club records'!$G$14), AND(E283='club records'!$F$15, F283&gt;='club records'!$G$15))), "CR", " ")</f>
        <v xml:space="preserve"> </v>
      </c>
      <c r="Y283" s="22" t="str">
        <f>IF(AND(B283="pole vault", OR(AND(E283='club records'!$F$16, F283&gt;='club records'!$G$16), AND(E283='club records'!$F$17, F283&gt;='club records'!$G$17), AND(E283='club records'!$F$18, F283&gt;='club records'!$G$18), AND(E283='club records'!$F$19, F283&gt;='club records'!$G$19), AND(E283='club records'!$F$20, F283&gt;='club records'!$G$20))), "CR", " ")</f>
        <v xml:space="preserve"> </v>
      </c>
      <c r="Z283" s="22" t="str">
        <f>IF(AND(B283="discus 0.75", AND(E283='club records'!$F$21, F283&gt;='club records'!$G$21)), "CR", " ")</f>
        <v xml:space="preserve"> </v>
      </c>
      <c r="AA283" s="22" t="str">
        <f>IF(AND(B283="discus 1", OR(AND(E283='club records'!$F$22, F283&gt;='club records'!$G$22), AND(E283='club records'!$F$23, F283&gt;='club records'!$G$23), AND(E283='club records'!$F$24, F283&gt;='club records'!$G$24), AND(E283='club records'!$F$25, F283&gt;='club records'!$G$25))), "CR", " ")</f>
        <v xml:space="preserve"> </v>
      </c>
      <c r="AB283" s="22" t="str">
        <f>IF(AND(B283="hammer 3", OR(AND(E283='club records'!$F$26, F283&gt;='club records'!$G$26), AND(E283='club records'!$F$27, F283&gt;='club records'!$G$27), AND(E283='club records'!$F$28, F283&gt;='club records'!$G$28))), "CR", " ")</f>
        <v xml:space="preserve"> </v>
      </c>
      <c r="AC283" s="22" t="str">
        <f>IF(AND(B283="hammer 4", OR(AND(E283='club records'!$F$29, F283&gt;='club records'!$G$29), AND(E283='club records'!$F$30, F283&gt;='club records'!$G$30))), "CR", " ")</f>
        <v xml:space="preserve"> </v>
      </c>
      <c r="AD283" s="22" t="str">
        <f>IF(AND(B283="javelin 400", AND(E283='club records'!$F$31, F283&gt;='club records'!$G$31)), "CR", " ")</f>
        <v xml:space="preserve"> </v>
      </c>
      <c r="AE283" s="22" t="str">
        <f>IF(AND(B283="javelin 500", OR(AND(E283='club records'!$F$32, F283&gt;='club records'!$G$32), AND(E283='club records'!$F$33, F283&gt;='club records'!$G$33))), "CR", " ")</f>
        <v xml:space="preserve"> </v>
      </c>
      <c r="AF283" s="22" t="str">
        <f>IF(AND(B283="javelin 600", OR(AND(E283='club records'!$F$34, F283&gt;='club records'!$G$34), AND(E283='club records'!$F$35, F283&gt;='club records'!$G$35))), "CR", " ")</f>
        <v xml:space="preserve"> </v>
      </c>
      <c r="AG283" s="22" t="str">
        <f>IF(AND(B283="shot 2.72", AND(E283='club records'!$F$36, F283&gt;='club records'!$G$36)), "CR", " ")</f>
        <v xml:space="preserve"> </v>
      </c>
      <c r="AH283" s="22" t="str">
        <f>IF(AND(B283="shot 3", OR(AND(E283='club records'!$F$37, F283&gt;='club records'!$G$37), AND(E283='club records'!$F$38, F283&gt;='club records'!$G$38))), "CR", " ")</f>
        <v xml:space="preserve"> </v>
      </c>
      <c r="AI283" s="22" t="str">
        <f>IF(AND(B283="shot 4", OR(AND(E283='club records'!$F$39, F283&gt;='club records'!$G$39), AND(E283='club records'!$F$40, F283&gt;='club records'!$G$40))), "CR", " ")</f>
        <v xml:space="preserve"> </v>
      </c>
      <c r="AJ283" s="22" t="str">
        <f>IF(AND(B283="70H", AND(E283='club records'!$J$6, F283&lt;='club records'!$K$6)), "CR", " ")</f>
        <v xml:space="preserve"> </v>
      </c>
      <c r="AK283" s="22" t="str">
        <f>IF(AND(B283="75H", AND(E283='club records'!$J$7, F283&lt;='club records'!$K$7)), "CR", " ")</f>
        <v xml:space="preserve"> </v>
      </c>
      <c r="AL283" s="22" t="str">
        <f>IF(AND(B283="80H", AND(E283='club records'!$J$8, F283&lt;='club records'!$K$8)), "CR", " ")</f>
        <v xml:space="preserve"> </v>
      </c>
      <c r="AM283" s="22" t="str">
        <f>IF(AND(B283="100H", OR(AND(E283='club records'!$J$9, F283&lt;='club records'!$K$9), AND(E283='club records'!$J$10, F283&lt;='club records'!$K$10))), "CR", " ")</f>
        <v xml:space="preserve"> </v>
      </c>
      <c r="AN283" s="22" t="str">
        <f>IF(AND(B283="300H", AND(E283='club records'!$J$11, F283&lt;='club records'!$K$11)), "CR", " ")</f>
        <v xml:space="preserve"> </v>
      </c>
      <c r="AO283" s="22" t="str">
        <f>IF(AND(B283="400H", OR(AND(E283='club records'!$J$12, F283&lt;='club records'!$K$12), AND(E283='club records'!$J$13, F283&lt;='club records'!$K$13), AND(E283='club records'!$J$14, F283&lt;='club records'!$K$14))), "CR", " ")</f>
        <v xml:space="preserve"> </v>
      </c>
      <c r="AP283" s="22" t="str">
        <f>IF(AND(B283="1500SC", OR(AND(E283='club records'!$J$15, F283&lt;='club records'!$K$15), AND(E283='club records'!$J$16, F283&lt;='club records'!$K$16))), "CR", " ")</f>
        <v xml:space="preserve"> </v>
      </c>
      <c r="AQ283" s="22" t="str">
        <f>IF(AND(B283="2000SC", OR(AND(E283='club records'!$J$18, F283&lt;='club records'!$K$18), AND(E283='club records'!$J$19, F283&lt;='club records'!$K$19))), "CR", " ")</f>
        <v xml:space="preserve"> </v>
      </c>
      <c r="AR283" s="22" t="str">
        <f>IF(AND(B283="3000SC", AND(E283='club records'!$J$21, F283&lt;='club records'!$K$21)), "CR", " ")</f>
        <v xml:space="preserve"> </v>
      </c>
      <c r="AS283" s="21" t="str">
        <f>IF(AND(B283="4x100", OR(AND(E283='club records'!$N$1, F283&lt;='club records'!$O$1), AND(E283='club records'!$N$2, F283&lt;='club records'!$O$2), AND(E283='club records'!$N$3, F283&lt;='club records'!$O$3), AND(E283='club records'!$N$4, F283&lt;='club records'!$O$4), AND(E283='club records'!$N$5, F283&lt;='club records'!$O$5))), "CR", " ")</f>
        <v xml:space="preserve"> </v>
      </c>
      <c r="AT283" s="21" t="str">
        <f>IF(AND(B283="4x200", OR(AND(E283='club records'!$N$6, F283&lt;='club records'!$O$6), AND(E283='club records'!$N$7, F283&lt;='club records'!$O$7), AND(E283='club records'!$N$8, F283&lt;='club records'!$O$8), AND(E283='club records'!$N$9, F283&lt;='club records'!$O$9), AND(E283='club records'!$N$10, F283&lt;='club records'!$O$10))), "CR", " ")</f>
        <v xml:space="preserve"> </v>
      </c>
      <c r="AU283" s="21" t="str">
        <f>IF(AND(B283="4x300", OR(AND(E283='club records'!$N$11, F283&lt;='club records'!$O$11), AND(E283='club records'!$N$12, F283&lt;='club records'!$O$12))), "CR", " ")</f>
        <v xml:space="preserve"> </v>
      </c>
      <c r="AV283" s="21" t="str">
        <f>IF(AND(B283="4x400", OR(AND(E283='club records'!$N$13, F283&lt;='club records'!$O$13), AND(E283='club records'!$N$14, F283&lt;='club records'!$O$14), AND(E283='club records'!$N$15, F283&lt;='club records'!$O$15))), "CR", " ")</f>
        <v xml:space="preserve"> </v>
      </c>
      <c r="AW283" s="21" t="str">
        <f>IF(AND(B283="3x800", OR(AND(E283='club records'!$N$16, F283&lt;='club records'!$O$16), AND(E283='club records'!$N$17, F283&lt;='club records'!$O$17), AND(E283='club records'!$N$18, F283&lt;='club records'!$O$18), AND(E283='club records'!$N$19, F283&lt;='club records'!$O$19))), "CR", " ")</f>
        <v xml:space="preserve"> </v>
      </c>
      <c r="AX283" s="21" t="str">
        <f>IF(AND(B283="pentathlon", OR(AND(E283='club records'!$N$21, F283&gt;='club records'!$O$21), AND(E283='club records'!$N$22, F283&gt;='club records'!$O$22), AND(E283='club records'!$N$23, F283&gt;='club records'!$O$23), AND(E283='club records'!$N$24, F283&gt;='club records'!$O$24), AND(E283='club records'!$N$25, F283&gt;='club records'!$O$25))), "CR", " ")</f>
        <v xml:space="preserve"> </v>
      </c>
      <c r="AY283" s="21" t="str">
        <f>IF(AND(B283="heptathlon", OR(AND(E283='club records'!$N$26, F283&gt;='club records'!$O$26), AND(E283='club records'!$N$27, F283&gt;='club records'!$O$27), AND(E283='club records'!$N$28, F283&gt;='club records'!$O$28), )), "CR", " ")</f>
        <v xml:space="preserve"> </v>
      </c>
    </row>
    <row r="284" spans="1:51" ht="15">
      <c r="A284" s="13" t="s">
        <v>45</v>
      </c>
      <c r="B284" s="2" t="s">
        <v>206</v>
      </c>
      <c r="C284" s="36" t="s">
        <v>560</v>
      </c>
      <c r="D284" s="36"/>
      <c r="E284" s="13" t="s">
        <v>45</v>
      </c>
      <c r="F284" s="14">
        <v>52.51</v>
      </c>
      <c r="G284" s="19">
        <v>43632</v>
      </c>
      <c r="H284" s="2" t="s">
        <v>357</v>
      </c>
      <c r="I284" s="2" t="s">
        <v>389</v>
      </c>
      <c r="J284" s="20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1"/>
      <c r="AT284" s="21"/>
      <c r="AU284" s="21"/>
      <c r="AV284" s="21"/>
      <c r="AW284" s="21"/>
      <c r="AX284" s="21"/>
      <c r="AY284" s="21"/>
    </row>
    <row r="285" spans="1:51" ht="15">
      <c r="A285" s="13" t="s">
        <v>45</v>
      </c>
      <c r="B285" s="2" t="s">
        <v>133</v>
      </c>
      <c r="C285" s="2" t="s">
        <v>92</v>
      </c>
      <c r="D285" s="2" t="s">
        <v>293</v>
      </c>
      <c r="E285" s="13" t="s">
        <v>45</v>
      </c>
      <c r="F285" s="14">
        <v>12.1</v>
      </c>
      <c r="G285" s="23">
        <v>43646</v>
      </c>
      <c r="H285" s="2" t="s">
        <v>441</v>
      </c>
      <c r="I285" s="2" t="s">
        <v>404</v>
      </c>
      <c r="J285" s="20" t="str">
        <f t="shared" ref="J285:J300" si="15">IF(OR(L285="CR", K285="CR", M285="CR", N285="CR", O285="CR", P285="CR", Q285="CR", R285="CR", S285="CR", T285="CR",U285="CR", V285="CR", W285="CR", X285="CR", Y285="CR", Z285="CR", AA285="CR", AB285="CR", AC285="CR", AD285="CR", AE285="CR", AF285="CR", AG285="CR", AH285="CR", AI285="CR", AJ285="CR", AK285="CR", AL285="CR", AM285="CR", AN285="CR", AO285="CR", AP285="CR", AQ285="CR", AR285="CR", AS285="CR", AT285="CR", AU285="CR", AV285="CR", AW285="CR", AX285="CR", AY285="CR"), "***CLUB RECORD***", "")</f>
        <v/>
      </c>
      <c r="K285" s="21" t="str">
        <f>IF(AND(B285=100, OR(AND(E285='club records'!$B$6, F285&lt;='club records'!$C$6), AND(E285='club records'!$B$7, F285&lt;='club records'!$C$7), AND(E285='club records'!$B$8, F285&lt;='club records'!$C$8), AND(E285='club records'!$B$9, F285&lt;='club records'!$C$9), AND(E285='club records'!$B$10, F285&lt;='club records'!$C$10))),"CR"," ")</f>
        <v xml:space="preserve"> </v>
      </c>
      <c r="L285" s="21" t="str">
        <f>IF(AND(B285=200, OR(AND(E285='club records'!$B$11, F285&lt;='club records'!$C$11), AND(E285='club records'!$B$12, F285&lt;='club records'!$C$12), AND(E285='club records'!$B$13, F285&lt;='club records'!$C$13), AND(E285='club records'!$B$14, F285&lt;='club records'!$C$14), AND(E285='club records'!$B$15, F285&lt;='club records'!$C$15))),"CR"," ")</f>
        <v xml:space="preserve"> </v>
      </c>
      <c r="M285" s="21" t="str">
        <f>IF(AND(B285=300, OR(AND(E285='club records'!$B$16, F285&lt;='club records'!$C$16), AND(E285='club records'!$B$17, F285&lt;='club records'!$C$17))),"CR"," ")</f>
        <v xml:space="preserve"> </v>
      </c>
      <c r="N285" s="21" t="str">
        <f>IF(AND(B285=400, OR(AND(E285='club records'!$B$19, F285&lt;='club records'!$C$19), AND(E285='club records'!$B$20, F285&lt;='club records'!$C$20), AND(E285='club records'!$B$21, F285&lt;='club records'!$C$21))),"CR"," ")</f>
        <v xml:space="preserve"> </v>
      </c>
      <c r="O285" s="21" t="str">
        <f>IF(AND(B285=800, OR(AND(E285='club records'!$B$22, F285&lt;='club records'!$C$22), AND(E285='club records'!$B$23, F285&lt;='club records'!$C$23), AND(E285='club records'!$B$24, F285&lt;='club records'!$C$24), AND(E285='club records'!$B$25, F285&lt;='club records'!$C$25), AND(E285='club records'!$B$26, F285&lt;='club records'!$C$26))),"CR"," ")</f>
        <v xml:space="preserve"> </v>
      </c>
      <c r="P285" s="21" t="str">
        <f>IF(AND(B285=1200, AND(E285='club records'!$B$28, F285&lt;='club records'!$C$28)),"CR"," ")</f>
        <v xml:space="preserve"> </v>
      </c>
      <c r="Q285" s="21" t="str">
        <f>IF(AND(B285=1500, OR(AND(E285='club records'!$B$29, F285&lt;='club records'!$C$29), AND(E285='club records'!$B$30, F285&lt;='club records'!$C$30), AND(E285='club records'!$B$31, F285&lt;='club records'!$C$31), AND(E285='club records'!$B$32, F285&lt;='club records'!$C$32), AND(E285='club records'!$B$33, F285&lt;='club records'!$C$33))),"CR"," ")</f>
        <v xml:space="preserve"> </v>
      </c>
      <c r="R285" s="21" t="str">
        <f>IF(AND(B285="1M", AND(E285='club records'!$B$37,F285&lt;='club records'!$C$37)),"CR"," ")</f>
        <v xml:space="preserve"> </v>
      </c>
      <c r="S285" s="21" t="str">
        <f>IF(AND(B285=3000, OR(AND(E285='club records'!$B$39, F285&lt;='club records'!$C$39), AND(E285='club records'!$B$40, F285&lt;='club records'!$C$40), AND(E285='club records'!$B$41, F285&lt;='club records'!$C$41))),"CR"," ")</f>
        <v xml:space="preserve"> </v>
      </c>
      <c r="T285" s="21" t="str">
        <f>IF(AND(B285=5000, OR(AND(E285='club records'!$B$42, F285&lt;='club records'!$C$42), AND(E285='club records'!$B$43, F285&lt;='club records'!$C$43))),"CR"," ")</f>
        <v xml:space="preserve"> </v>
      </c>
      <c r="U285" s="21" t="str">
        <f>IF(AND(B285=10000, OR(AND(E285='club records'!$B$44, F285&lt;='club records'!$C$44), AND(E285='club records'!$B$45, F285&lt;='club records'!$C$45))),"CR"," ")</f>
        <v xml:space="preserve"> </v>
      </c>
      <c r="V285" s="22" t="str">
        <f>IF(AND(B285="high jump", OR(AND(E285='club records'!$F$1, F285&gt;='club records'!$G$1), AND(E285='club records'!$F$2, F285&gt;='club records'!$G$2), AND(E285='club records'!$F$3, F285&gt;='club records'!$G$3),AND(E285='club records'!$F$4, F285&gt;='club records'!$G$4), AND(E285='club records'!$F$5, F285&gt;='club records'!$G$5))), "CR", " ")</f>
        <v xml:space="preserve"> </v>
      </c>
      <c r="W285" s="22" t="str">
        <f>IF(AND(B285="long jump", OR(AND(E285='club records'!$F$6, F285&gt;='club records'!$G$6), AND(E285='club records'!$F$7, F285&gt;='club records'!$G$7), AND(E285='club records'!$F$8, F285&gt;='club records'!$G$8), AND(E285='club records'!$F$9, F285&gt;='club records'!$G$9), AND(E285='club records'!$F$10, F285&gt;='club records'!$G$10))), "CR", " ")</f>
        <v xml:space="preserve"> </v>
      </c>
      <c r="X285" s="22" t="str">
        <f>IF(AND(B285="triple jump", OR(AND(E285='club records'!$F$11, F285&gt;='club records'!$G$11), AND(E285='club records'!$F$12, F285&gt;='club records'!$G$12), AND(E285='club records'!$F$13, F285&gt;='club records'!$G$13), AND(E285='club records'!$F$14, F285&gt;='club records'!$G$14), AND(E285='club records'!$F$15, F285&gt;='club records'!$G$15))), "CR", " ")</f>
        <v xml:space="preserve"> </v>
      </c>
      <c r="Y285" s="22" t="str">
        <f>IF(AND(B285="pole vault", OR(AND(E285='club records'!$F$16, F285&gt;='club records'!$G$16), AND(E285='club records'!$F$17, F285&gt;='club records'!$G$17), AND(E285='club records'!$F$18, F285&gt;='club records'!$G$18), AND(E285='club records'!$F$19, F285&gt;='club records'!$G$19), AND(E285='club records'!$F$20, F285&gt;='club records'!$G$20))), "CR", " ")</f>
        <v xml:space="preserve"> </v>
      </c>
      <c r="Z285" s="22" t="str">
        <f>IF(AND(B285="discus 0.75", AND(E285='club records'!$F$21, F285&gt;='club records'!$G$21)), "CR", " ")</f>
        <v xml:space="preserve"> </v>
      </c>
      <c r="AA285" s="22" t="str">
        <f>IF(AND(B285="discus 1", OR(AND(E285='club records'!$F$22, F285&gt;='club records'!$G$22), AND(E285='club records'!$F$23, F285&gt;='club records'!$G$23), AND(E285='club records'!$F$24, F285&gt;='club records'!$G$24), AND(E285='club records'!$F$25, F285&gt;='club records'!$G$25))), "CR", " ")</f>
        <v xml:space="preserve"> </v>
      </c>
      <c r="AB285" s="22" t="str">
        <f>IF(AND(B285="hammer 3", OR(AND(E285='club records'!$F$26, F285&gt;='club records'!$G$26), AND(E285='club records'!$F$27, F285&gt;='club records'!$G$27), AND(E285='club records'!$F$28, F285&gt;='club records'!$G$28))), "CR", " ")</f>
        <v xml:space="preserve"> </v>
      </c>
      <c r="AC285" s="22" t="str">
        <f>IF(AND(B285="hammer 4", OR(AND(E285='club records'!$F$29, F285&gt;='club records'!$G$29), AND(E285='club records'!$F$30, F285&gt;='club records'!$G$30))), "CR", " ")</f>
        <v xml:space="preserve"> </v>
      </c>
      <c r="AD285" s="22" t="str">
        <f>IF(AND(B285="javelin 400", AND(E285='club records'!$F$31, F285&gt;='club records'!$G$31)), "CR", " ")</f>
        <v xml:space="preserve"> </v>
      </c>
      <c r="AE285" s="22" t="str">
        <f>IF(AND(B285="javelin 500", OR(AND(E285='club records'!$F$32, F285&gt;='club records'!$G$32), AND(E285='club records'!$F$33, F285&gt;='club records'!$G$33))), "CR", " ")</f>
        <v xml:space="preserve"> </v>
      </c>
      <c r="AF285" s="22" t="str">
        <f>IF(AND(B285="javelin 600", OR(AND(E285='club records'!$F$34, F285&gt;='club records'!$G$34), AND(E285='club records'!$F$35, F285&gt;='club records'!$G$35))), "CR", " ")</f>
        <v xml:space="preserve"> </v>
      </c>
      <c r="AG285" s="22" t="str">
        <f>IF(AND(B285="shot 2.72", AND(E285='club records'!$F$36, F285&gt;='club records'!$G$36)), "CR", " ")</f>
        <v xml:space="preserve"> </v>
      </c>
      <c r="AH285" s="22" t="str">
        <f>IF(AND(B285="shot 3", OR(AND(E285='club records'!$F$37, F285&gt;='club records'!$G$37), AND(E285='club records'!$F$38, F285&gt;='club records'!$G$38))), "CR", " ")</f>
        <v xml:space="preserve"> </v>
      </c>
      <c r="AI285" s="22" t="str">
        <f>IF(AND(B285="shot 4", OR(AND(E285='club records'!$F$39, F285&gt;='club records'!$G$39), AND(E285='club records'!$F$40, F285&gt;='club records'!$G$40))), "CR", " ")</f>
        <v xml:space="preserve"> </v>
      </c>
      <c r="AJ285" s="22" t="str">
        <f>IF(AND(B285="70H", AND(E285='club records'!$J$6, F285&lt;='club records'!$K$6)), "CR", " ")</f>
        <v xml:space="preserve"> </v>
      </c>
      <c r="AK285" s="22" t="str">
        <f>IF(AND(B285="75H", AND(E285='club records'!$J$7, F285&lt;='club records'!$K$7)), "CR", " ")</f>
        <v xml:space="preserve"> </v>
      </c>
      <c r="AL285" s="22" t="str">
        <f>IF(AND(B285="80H", AND(E285='club records'!$J$8, F285&lt;='club records'!$K$8)), "CR", " ")</f>
        <v xml:space="preserve"> </v>
      </c>
      <c r="AM285" s="22" t="str">
        <f>IF(AND(B285="100H", OR(AND(E285='club records'!$J$9, F285&lt;='club records'!$K$9), AND(E285='club records'!$J$10, F285&lt;='club records'!$K$10))), "CR", " ")</f>
        <v xml:space="preserve"> </v>
      </c>
      <c r="AN285" s="22" t="str">
        <f>IF(AND(B285="300H", AND(E285='club records'!$J$11, F285&lt;='club records'!$K$11)), "CR", " ")</f>
        <v xml:space="preserve"> </v>
      </c>
      <c r="AO285" s="22" t="str">
        <f>IF(AND(B285="400H", OR(AND(E285='club records'!$J$12, F285&lt;='club records'!$K$12), AND(E285='club records'!$J$13, F285&lt;='club records'!$K$13), AND(E285='club records'!$J$14, F285&lt;='club records'!$K$14))), "CR", " ")</f>
        <v xml:space="preserve"> </v>
      </c>
      <c r="AP285" s="22" t="str">
        <f>IF(AND(B285="1500SC", OR(AND(E285='club records'!$J$15, F285&lt;='club records'!$K$15), AND(E285='club records'!$J$16, F285&lt;='club records'!$K$16))), "CR", " ")</f>
        <v xml:space="preserve"> </v>
      </c>
      <c r="AQ285" s="22" t="str">
        <f>IF(AND(B285="2000SC", OR(AND(E285='club records'!$J$18, F285&lt;='club records'!$K$18), AND(E285='club records'!$J$19, F285&lt;='club records'!$K$19))), "CR", " ")</f>
        <v xml:space="preserve"> </v>
      </c>
      <c r="AR285" s="22" t="str">
        <f>IF(AND(B285="3000SC", AND(E285='club records'!$J$21, F285&lt;='club records'!$K$21)), "CR", " ")</f>
        <v xml:space="preserve"> </v>
      </c>
      <c r="AS285" s="21" t="str">
        <f>IF(AND(B285="4x100", OR(AND(E285='club records'!$N$1, F285&lt;='club records'!$O$1), AND(E285='club records'!$N$2, F285&lt;='club records'!$O$2), AND(E285='club records'!$N$3, F285&lt;='club records'!$O$3), AND(E285='club records'!$N$4, F285&lt;='club records'!$O$4), AND(E285='club records'!$N$5, F285&lt;='club records'!$O$5))), "CR", " ")</f>
        <v xml:space="preserve"> </v>
      </c>
      <c r="AT285" s="21" t="str">
        <f>IF(AND(B285="4x200", OR(AND(E285='club records'!$N$6, F285&lt;='club records'!$O$6), AND(E285='club records'!$N$7, F285&lt;='club records'!$O$7), AND(E285='club records'!$N$8, F285&lt;='club records'!$O$8), AND(E285='club records'!$N$9, F285&lt;='club records'!$O$9), AND(E285='club records'!$N$10, F285&lt;='club records'!$O$10))), "CR", " ")</f>
        <v xml:space="preserve"> </v>
      </c>
      <c r="AU285" s="21" t="str">
        <f>IF(AND(B285="4x300", OR(AND(E285='club records'!$N$11, F285&lt;='club records'!$O$11), AND(E285='club records'!$N$12, F285&lt;='club records'!$O$12))), "CR", " ")</f>
        <v xml:space="preserve"> </v>
      </c>
      <c r="AV285" s="21" t="str">
        <f>IF(AND(B285="4x400", OR(AND(E285='club records'!$N$13, F285&lt;='club records'!$O$13), AND(E285='club records'!$N$14, F285&lt;='club records'!$O$14), AND(E285='club records'!$N$15, F285&lt;='club records'!$O$15))), "CR", " ")</f>
        <v xml:space="preserve"> </v>
      </c>
      <c r="AW285" s="21" t="str">
        <f>IF(AND(B285="3x800", OR(AND(E285='club records'!$N$16, F285&lt;='club records'!$O$16), AND(E285='club records'!$N$17, F285&lt;='club records'!$O$17), AND(E285='club records'!$N$18, F285&lt;='club records'!$O$18), AND(E285='club records'!$N$19, F285&lt;='club records'!$O$19))), "CR", " ")</f>
        <v xml:space="preserve"> </v>
      </c>
      <c r="AX285" s="21" t="str">
        <f>IF(AND(B285="pentathlon", OR(AND(E285='club records'!$N$21, F285&gt;='club records'!$O$21), AND(E285='club records'!$N$22, F285&gt;='club records'!$O$22), AND(E285='club records'!$N$23, F285&gt;='club records'!$O$23), AND(E285='club records'!$N$24, F285&gt;='club records'!$O$24), AND(E285='club records'!$N$25, F285&gt;='club records'!$O$25))), "CR", " ")</f>
        <v xml:space="preserve"> </v>
      </c>
      <c r="AY285" s="21" t="str">
        <f>IF(AND(B285="heptathlon", OR(AND(E285='club records'!$N$26, F285&gt;='club records'!$O$26), AND(E285='club records'!$N$27, F285&gt;='club records'!$O$27), AND(E285='club records'!$N$28, F285&gt;='club records'!$O$28), )), "CR", " ")</f>
        <v xml:space="preserve"> </v>
      </c>
    </row>
    <row r="286" spans="1:51" ht="15">
      <c r="A286" s="13" t="s">
        <v>45</v>
      </c>
      <c r="B286" s="2" t="s">
        <v>133</v>
      </c>
      <c r="C286" s="2" t="s">
        <v>273</v>
      </c>
      <c r="D286" s="2" t="s">
        <v>316</v>
      </c>
      <c r="E286" s="13" t="s">
        <v>45</v>
      </c>
      <c r="F286" s="14">
        <v>13.13</v>
      </c>
      <c r="G286" s="19">
        <v>43604</v>
      </c>
      <c r="H286" s="2" t="s">
        <v>297</v>
      </c>
      <c r="I286" s="2" t="s">
        <v>468</v>
      </c>
      <c r="J286" s="20" t="str">
        <f t="shared" si="15"/>
        <v/>
      </c>
      <c r="K286" s="21" t="str">
        <f>IF(AND(B286=100, OR(AND(E286='club records'!$B$6, F286&lt;='club records'!$C$6), AND(E286='club records'!$B$7, F286&lt;='club records'!$C$7), AND(E286='club records'!$B$8, F286&lt;='club records'!$C$8), AND(E286='club records'!$B$9, F286&lt;='club records'!$C$9), AND(E286='club records'!$B$10, F286&lt;='club records'!$C$10))),"CR"," ")</f>
        <v xml:space="preserve"> </v>
      </c>
      <c r="L286" s="21" t="str">
        <f>IF(AND(B286=200, OR(AND(E286='club records'!$B$11, F286&lt;='club records'!$C$11), AND(E286='club records'!$B$12, F286&lt;='club records'!$C$12), AND(E286='club records'!$B$13, F286&lt;='club records'!$C$13), AND(E286='club records'!$B$14, F286&lt;='club records'!$C$14), AND(E286='club records'!$B$15, F286&lt;='club records'!$C$15))),"CR"," ")</f>
        <v xml:space="preserve"> </v>
      </c>
      <c r="M286" s="21" t="str">
        <f>IF(AND(B286=300, OR(AND(E286='club records'!$B$16, F286&lt;='club records'!$C$16), AND(E286='club records'!$B$17, F286&lt;='club records'!$C$17))),"CR"," ")</f>
        <v xml:space="preserve"> </v>
      </c>
      <c r="N286" s="21" t="str">
        <f>IF(AND(B286=400, OR(AND(E286='club records'!$B$19, F286&lt;='club records'!$C$19), AND(E286='club records'!$B$20, F286&lt;='club records'!$C$20), AND(E286='club records'!$B$21, F286&lt;='club records'!$C$21))),"CR"," ")</f>
        <v xml:space="preserve"> </v>
      </c>
      <c r="O286" s="21" t="str">
        <f>IF(AND(B286=800, OR(AND(E286='club records'!$B$22, F286&lt;='club records'!$C$22), AND(E286='club records'!$B$23, F286&lt;='club records'!$C$23), AND(E286='club records'!$B$24, F286&lt;='club records'!$C$24), AND(E286='club records'!$B$25, F286&lt;='club records'!$C$25), AND(E286='club records'!$B$26, F286&lt;='club records'!$C$26))),"CR"," ")</f>
        <v xml:space="preserve"> </v>
      </c>
      <c r="P286" s="21" t="str">
        <f>IF(AND(B286=1200, AND(E286='club records'!$B$28, F286&lt;='club records'!$C$28)),"CR"," ")</f>
        <v xml:space="preserve"> </v>
      </c>
      <c r="Q286" s="21" t="str">
        <f>IF(AND(B286=1500, OR(AND(E286='club records'!$B$29, F286&lt;='club records'!$C$29), AND(E286='club records'!$B$30, F286&lt;='club records'!$C$30), AND(E286='club records'!$B$31, F286&lt;='club records'!$C$31), AND(E286='club records'!$B$32, F286&lt;='club records'!$C$32), AND(E286='club records'!$B$33, F286&lt;='club records'!$C$33))),"CR"," ")</f>
        <v xml:space="preserve"> </v>
      </c>
      <c r="R286" s="21" t="str">
        <f>IF(AND(B286="1M", AND(E286='club records'!$B$37,F286&lt;='club records'!$C$37)),"CR"," ")</f>
        <v xml:space="preserve"> </v>
      </c>
      <c r="S286" s="21" t="str">
        <f>IF(AND(B286=3000, OR(AND(E286='club records'!$B$39, F286&lt;='club records'!$C$39), AND(E286='club records'!$B$40, F286&lt;='club records'!$C$40), AND(E286='club records'!$B$41, F286&lt;='club records'!$C$41))),"CR"," ")</f>
        <v xml:space="preserve"> </v>
      </c>
      <c r="T286" s="21" t="str">
        <f>IF(AND(B286=5000, OR(AND(E286='club records'!$B$42, F286&lt;='club records'!$C$42), AND(E286='club records'!$B$43, F286&lt;='club records'!$C$43))),"CR"," ")</f>
        <v xml:space="preserve"> </v>
      </c>
      <c r="U286" s="21" t="str">
        <f>IF(AND(B286=10000, OR(AND(E286='club records'!$B$44, F286&lt;='club records'!$C$44), AND(E286='club records'!$B$45, F286&lt;='club records'!$C$45))),"CR"," ")</f>
        <v xml:space="preserve"> </v>
      </c>
      <c r="V286" s="22" t="str">
        <f>IF(AND(B286="high jump", OR(AND(E286='club records'!$F$1, F286&gt;='club records'!$G$1), AND(E286='club records'!$F$2, F286&gt;='club records'!$G$2), AND(E286='club records'!$F$3, F286&gt;='club records'!$G$3),AND(E286='club records'!$F$4, F286&gt;='club records'!$G$4), AND(E286='club records'!$F$5, F286&gt;='club records'!$G$5))), "CR", " ")</f>
        <v xml:space="preserve"> </v>
      </c>
      <c r="W286" s="22" t="str">
        <f>IF(AND(B286="long jump", OR(AND(E286='club records'!$F$6, F286&gt;='club records'!$G$6), AND(E286='club records'!$F$7, F286&gt;='club records'!$G$7), AND(E286='club records'!$F$8, F286&gt;='club records'!$G$8), AND(E286='club records'!$F$9, F286&gt;='club records'!$G$9), AND(E286='club records'!$F$10, F286&gt;='club records'!$G$10))), "CR", " ")</f>
        <v xml:space="preserve"> </v>
      </c>
      <c r="X286" s="22" t="str">
        <f>IF(AND(B286="triple jump", OR(AND(E286='club records'!$F$11, F286&gt;='club records'!$G$11), AND(E286='club records'!$F$12, F286&gt;='club records'!$G$12), AND(E286='club records'!$F$13, F286&gt;='club records'!$G$13), AND(E286='club records'!$F$14, F286&gt;='club records'!$G$14), AND(E286='club records'!$F$15, F286&gt;='club records'!$G$15))), "CR", " ")</f>
        <v xml:space="preserve"> </v>
      </c>
      <c r="Y286" s="22" t="str">
        <f>IF(AND(B286="pole vault", OR(AND(E286='club records'!$F$16, F286&gt;='club records'!$G$16), AND(E286='club records'!$F$17, F286&gt;='club records'!$G$17), AND(E286='club records'!$F$18, F286&gt;='club records'!$G$18), AND(E286='club records'!$F$19, F286&gt;='club records'!$G$19), AND(E286='club records'!$F$20, F286&gt;='club records'!$G$20))), "CR", " ")</f>
        <v xml:space="preserve"> </v>
      </c>
      <c r="Z286" s="22" t="str">
        <f>IF(AND(B286="discus 0.75", AND(E286='club records'!$F$21, F286&gt;='club records'!$G$21)), "CR", " ")</f>
        <v xml:space="preserve"> </v>
      </c>
      <c r="AA286" s="22" t="str">
        <f>IF(AND(B286="discus 1", OR(AND(E286='club records'!$F$22, F286&gt;='club records'!$G$22), AND(E286='club records'!$F$23, F286&gt;='club records'!$G$23), AND(E286='club records'!$F$24, F286&gt;='club records'!$G$24), AND(E286='club records'!$F$25, F286&gt;='club records'!$G$25))), "CR", " ")</f>
        <v xml:space="preserve"> </v>
      </c>
      <c r="AB286" s="22" t="str">
        <f>IF(AND(B286="hammer 3", OR(AND(E286='club records'!$F$26, F286&gt;='club records'!$G$26), AND(E286='club records'!$F$27, F286&gt;='club records'!$G$27), AND(E286='club records'!$F$28, F286&gt;='club records'!$G$28))), "CR", " ")</f>
        <v xml:space="preserve"> </v>
      </c>
      <c r="AC286" s="22" t="str">
        <f>IF(AND(B286="hammer 4", OR(AND(E286='club records'!$F$29, F286&gt;='club records'!$G$29), AND(E286='club records'!$F$30, F286&gt;='club records'!$G$30))), "CR", " ")</f>
        <v xml:space="preserve"> </v>
      </c>
      <c r="AD286" s="22" t="str">
        <f>IF(AND(B286="javelin 400", AND(E286='club records'!$F$31, F286&gt;='club records'!$G$31)), "CR", " ")</f>
        <v xml:space="preserve"> </v>
      </c>
      <c r="AE286" s="22" t="str">
        <f>IF(AND(B286="javelin 500", OR(AND(E286='club records'!$F$32, F286&gt;='club records'!$G$32), AND(E286='club records'!$F$33, F286&gt;='club records'!$G$33))), "CR", " ")</f>
        <v xml:space="preserve"> </v>
      </c>
      <c r="AF286" s="22" t="str">
        <f>IF(AND(B286="javelin 600", OR(AND(E286='club records'!$F$34, F286&gt;='club records'!$G$34), AND(E286='club records'!$F$35, F286&gt;='club records'!$G$35))), "CR", " ")</f>
        <v xml:space="preserve"> </v>
      </c>
      <c r="AG286" s="22" t="str">
        <f>IF(AND(B286="shot 2.72", AND(E286='club records'!$F$36, F286&gt;='club records'!$G$36)), "CR", " ")</f>
        <v xml:space="preserve"> </v>
      </c>
      <c r="AH286" s="22" t="str">
        <f>IF(AND(B286="shot 3", OR(AND(E286='club records'!$F$37, F286&gt;='club records'!$G$37), AND(E286='club records'!$F$38, F286&gt;='club records'!$G$38))), "CR", " ")</f>
        <v xml:space="preserve"> </v>
      </c>
      <c r="AI286" s="22" t="str">
        <f>IF(AND(B286="shot 4", OR(AND(E286='club records'!$F$39, F286&gt;='club records'!$G$39), AND(E286='club records'!$F$40, F286&gt;='club records'!$G$40))), "CR", " ")</f>
        <v xml:space="preserve"> </v>
      </c>
      <c r="AJ286" s="22" t="str">
        <f>IF(AND(B286="70H", AND(E286='club records'!$J$6, F286&lt;='club records'!$K$6)), "CR", " ")</f>
        <v xml:space="preserve"> </v>
      </c>
      <c r="AK286" s="22" t="str">
        <f>IF(AND(B286="75H", AND(E286='club records'!$J$7, F286&lt;='club records'!$K$7)), "CR", " ")</f>
        <v xml:space="preserve"> </v>
      </c>
      <c r="AL286" s="22" t="str">
        <f>IF(AND(B286="80H", AND(E286='club records'!$J$8, F286&lt;='club records'!$K$8)), "CR", " ")</f>
        <v xml:space="preserve"> </v>
      </c>
      <c r="AM286" s="22" t="str">
        <f>IF(AND(B286="100H", OR(AND(E286='club records'!$J$9, F286&lt;='club records'!$K$9), AND(E286='club records'!$J$10, F286&lt;='club records'!$K$10))), "CR", " ")</f>
        <v xml:space="preserve"> </v>
      </c>
      <c r="AN286" s="22" t="str">
        <f>IF(AND(B286="300H", AND(E286='club records'!$J$11, F286&lt;='club records'!$K$11)), "CR", " ")</f>
        <v xml:space="preserve"> </v>
      </c>
      <c r="AO286" s="22" t="str">
        <f>IF(AND(B286="400H", OR(AND(E286='club records'!$J$12, F286&lt;='club records'!$K$12), AND(E286='club records'!$J$13, F286&lt;='club records'!$K$13), AND(E286='club records'!$J$14, F286&lt;='club records'!$K$14))), "CR", " ")</f>
        <v xml:space="preserve"> </v>
      </c>
      <c r="AP286" s="22" t="str">
        <f>IF(AND(B286="1500SC", OR(AND(E286='club records'!$J$15, F286&lt;='club records'!$K$15), AND(E286='club records'!$J$16, F286&lt;='club records'!$K$16))), "CR", " ")</f>
        <v xml:space="preserve"> </v>
      </c>
      <c r="AQ286" s="22" t="str">
        <f>IF(AND(B286="2000SC", OR(AND(E286='club records'!$J$18, F286&lt;='club records'!$K$18), AND(E286='club records'!$J$19, F286&lt;='club records'!$K$19))), "CR", " ")</f>
        <v xml:space="preserve"> </v>
      </c>
      <c r="AR286" s="22" t="str">
        <f>IF(AND(B286="3000SC", AND(E286='club records'!$J$21, F286&lt;='club records'!$K$21)), "CR", " ")</f>
        <v xml:space="preserve"> </v>
      </c>
      <c r="AS286" s="21" t="str">
        <f>IF(AND(B286="4x100", OR(AND(E286='club records'!$N$1, F286&lt;='club records'!$O$1), AND(E286='club records'!$N$2, F286&lt;='club records'!$O$2), AND(E286='club records'!$N$3, F286&lt;='club records'!$O$3), AND(E286='club records'!$N$4, F286&lt;='club records'!$O$4), AND(E286='club records'!$N$5, F286&lt;='club records'!$O$5))), "CR", " ")</f>
        <v xml:space="preserve"> </v>
      </c>
      <c r="AT286" s="21" t="str">
        <f>IF(AND(B286="4x200", OR(AND(E286='club records'!$N$6, F286&lt;='club records'!$O$6), AND(E286='club records'!$N$7, F286&lt;='club records'!$O$7), AND(E286='club records'!$N$8, F286&lt;='club records'!$O$8), AND(E286='club records'!$N$9, F286&lt;='club records'!$O$9), AND(E286='club records'!$N$10, F286&lt;='club records'!$O$10))), "CR", " ")</f>
        <v xml:space="preserve"> </v>
      </c>
      <c r="AU286" s="21" t="str">
        <f>IF(AND(B286="4x300", OR(AND(E286='club records'!$N$11, F286&lt;='club records'!$O$11), AND(E286='club records'!$N$12, F286&lt;='club records'!$O$12))), "CR", " ")</f>
        <v xml:space="preserve"> </v>
      </c>
      <c r="AV286" s="21" t="str">
        <f>IF(AND(B286="4x400", OR(AND(E286='club records'!$N$13, F286&lt;='club records'!$O$13), AND(E286='club records'!$N$14, F286&lt;='club records'!$O$14), AND(E286='club records'!$N$15, F286&lt;='club records'!$O$15))), "CR", " ")</f>
        <v xml:space="preserve"> </v>
      </c>
      <c r="AW286" s="21" t="str">
        <f>IF(AND(B286="3x800", OR(AND(E286='club records'!$N$16, F286&lt;='club records'!$O$16), AND(E286='club records'!$N$17, F286&lt;='club records'!$O$17), AND(E286='club records'!$N$18, F286&lt;='club records'!$O$18), AND(E286='club records'!$N$19, F286&lt;='club records'!$O$19))), "CR", " ")</f>
        <v xml:space="preserve"> </v>
      </c>
      <c r="AX286" s="21" t="str">
        <f>IF(AND(B286="pentathlon", OR(AND(E286='club records'!$N$21, F286&gt;='club records'!$O$21), AND(E286='club records'!$N$22, F286&gt;='club records'!$O$22), AND(E286='club records'!$N$23, F286&gt;='club records'!$O$23), AND(E286='club records'!$N$24, F286&gt;='club records'!$O$24), AND(E286='club records'!$N$25, F286&gt;='club records'!$O$25))), "CR", " ")</f>
        <v xml:space="preserve"> </v>
      </c>
      <c r="AY286" s="21" t="str">
        <f>IF(AND(B286="heptathlon", OR(AND(E286='club records'!$N$26, F286&gt;='club records'!$O$26), AND(E286='club records'!$N$27, F286&gt;='club records'!$O$27), AND(E286='club records'!$N$28, F286&gt;='club records'!$O$28), )), "CR", " ")</f>
        <v xml:space="preserve"> </v>
      </c>
    </row>
    <row r="287" spans="1:51" ht="15">
      <c r="A287" s="13" t="s">
        <v>45</v>
      </c>
      <c r="B287" s="2" t="s">
        <v>133</v>
      </c>
      <c r="C287" s="2" t="s">
        <v>74</v>
      </c>
      <c r="D287" s="2" t="s">
        <v>99</v>
      </c>
      <c r="E287" s="13" t="s">
        <v>45</v>
      </c>
      <c r="F287" s="14">
        <v>13.98</v>
      </c>
      <c r="G287" s="19">
        <v>43569</v>
      </c>
      <c r="H287" s="2" t="s">
        <v>291</v>
      </c>
      <c r="I287" s="2" t="s">
        <v>292</v>
      </c>
      <c r="J287" s="20" t="str">
        <f t="shared" si="15"/>
        <v/>
      </c>
      <c r="K287" s="21" t="str">
        <f>IF(AND(B287=100, OR(AND(E287='club records'!$B$6, F287&lt;='club records'!$C$6), AND(E287='club records'!$B$7, F287&lt;='club records'!$C$7), AND(E287='club records'!$B$8, F287&lt;='club records'!$C$8), AND(E287='club records'!$B$9, F287&lt;='club records'!$C$9), AND(E287='club records'!$B$10, F287&lt;='club records'!$C$10))),"CR"," ")</f>
        <v xml:space="preserve"> </v>
      </c>
      <c r="L287" s="21" t="str">
        <f>IF(AND(B287=200, OR(AND(E287='club records'!$B$11, F287&lt;='club records'!$C$11), AND(E287='club records'!$B$12, F287&lt;='club records'!$C$12), AND(E287='club records'!$B$13, F287&lt;='club records'!$C$13), AND(E287='club records'!$B$14, F287&lt;='club records'!$C$14), AND(E287='club records'!$B$15, F287&lt;='club records'!$C$15))),"CR"," ")</f>
        <v xml:space="preserve"> </v>
      </c>
      <c r="M287" s="21" t="str">
        <f>IF(AND(B287=300, OR(AND(E287='club records'!$B$16, F287&lt;='club records'!$C$16), AND(E287='club records'!$B$17, F287&lt;='club records'!$C$17))),"CR"," ")</f>
        <v xml:space="preserve"> </v>
      </c>
      <c r="N287" s="21" t="str">
        <f>IF(AND(B287=400, OR(AND(E287='club records'!$B$19, F287&lt;='club records'!$C$19), AND(E287='club records'!$B$20, F287&lt;='club records'!$C$20), AND(E287='club records'!$B$21, F287&lt;='club records'!$C$21))),"CR"," ")</f>
        <v xml:space="preserve"> </v>
      </c>
      <c r="O287" s="21" t="str">
        <f>IF(AND(B287=800, OR(AND(E287='club records'!$B$22, F287&lt;='club records'!$C$22), AND(E287='club records'!$B$23, F287&lt;='club records'!$C$23), AND(E287='club records'!$B$24, F287&lt;='club records'!$C$24), AND(E287='club records'!$B$25, F287&lt;='club records'!$C$25), AND(E287='club records'!$B$26, F287&lt;='club records'!$C$26))),"CR"," ")</f>
        <v xml:space="preserve"> </v>
      </c>
      <c r="P287" s="21" t="str">
        <f>IF(AND(B287=1200, AND(E287='club records'!$B$28, F287&lt;='club records'!$C$28)),"CR"," ")</f>
        <v xml:space="preserve"> </v>
      </c>
      <c r="Q287" s="21" t="str">
        <f>IF(AND(B287=1500, OR(AND(E287='club records'!$B$29, F287&lt;='club records'!$C$29), AND(E287='club records'!$B$30, F287&lt;='club records'!$C$30), AND(E287='club records'!$B$31, F287&lt;='club records'!$C$31), AND(E287='club records'!$B$32, F287&lt;='club records'!$C$32), AND(E287='club records'!$B$33, F287&lt;='club records'!$C$33))),"CR"," ")</f>
        <v xml:space="preserve"> </v>
      </c>
      <c r="R287" s="21" t="str">
        <f>IF(AND(B287="1M", AND(E287='club records'!$B$37,F287&lt;='club records'!$C$37)),"CR"," ")</f>
        <v xml:space="preserve"> </v>
      </c>
      <c r="S287" s="21" t="str">
        <f>IF(AND(B287=3000, OR(AND(E287='club records'!$B$39, F287&lt;='club records'!$C$39), AND(E287='club records'!$B$40, F287&lt;='club records'!$C$40), AND(E287='club records'!$B$41, F287&lt;='club records'!$C$41))),"CR"," ")</f>
        <v xml:space="preserve"> </v>
      </c>
      <c r="T287" s="21" t="str">
        <f>IF(AND(B287=5000, OR(AND(E287='club records'!$B$42, F287&lt;='club records'!$C$42), AND(E287='club records'!$B$43, F287&lt;='club records'!$C$43))),"CR"," ")</f>
        <v xml:space="preserve"> </v>
      </c>
      <c r="U287" s="21" t="str">
        <f>IF(AND(B287=10000, OR(AND(E287='club records'!$B$44, F287&lt;='club records'!$C$44), AND(E287='club records'!$B$45, F287&lt;='club records'!$C$45))),"CR"," ")</f>
        <v xml:space="preserve"> </v>
      </c>
      <c r="V287" s="22" t="str">
        <f>IF(AND(B287="high jump", OR(AND(E287='club records'!$F$1, F287&gt;='club records'!$G$1), AND(E287='club records'!$F$2, F287&gt;='club records'!$G$2), AND(E287='club records'!$F$3, F287&gt;='club records'!$G$3),AND(E287='club records'!$F$4, F287&gt;='club records'!$G$4), AND(E287='club records'!$F$5, F287&gt;='club records'!$G$5))), "CR", " ")</f>
        <v xml:space="preserve"> </v>
      </c>
      <c r="W287" s="22" t="str">
        <f>IF(AND(B287="long jump", OR(AND(E287='club records'!$F$6, F287&gt;='club records'!$G$6), AND(E287='club records'!$F$7, F287&gt;='club records'!$G$7), AND(E287='club records'!$F$8, F287&gt;='club records'!$G$8), AND(E287='club records'!$F$9, F287&gt;='club records'!$G$9), AND(E287='club records'!$F$10, F287&gt;='club records'!$G$10))), "CR", " ")</f>
        <v xml:space="preserve"> </v>
      </c>
      <c r="X287" s="22" t="str">
        <f>IF(AND(B287="triple jump", OR(AND(E287='club records'!$F$11, F287&gt;='club records'!$G$11), AND(E287='club records'!$F$12, F287&gt;='club records'!$G$12), AND(E287='club records'!$F$13, F287&gt;='club records'!$G$13), AND(E287='club records'!$F$14, F287&gt;='club records'!$G$14), AND(E287='club records'!$F$15, F287&gt;='club records'!$G$15))), "CR", " ")</f>
        <v xml:space="preserve"> </v>
      </c>
      <c r="Y287" s="22" t="str">
        <f>IF(AND(B287="pole vault", OR(AND(E287='club records'!$F$16, F287&gt;='club records'!$G$16), AND(E287='club records'!$F$17, F287&gt;='club records'!$G$17), AND(E287='club records'!$F$18, F287&gt;='club records'!$G$18), AND(E287='club records'!$F$19, F287&gt;='club records'!$G$19), AND(E287='club records'!$F$20, F287&gt;='club records'!$G$20))), "CR", " ")</f>
        <v xml:space="preserve"> </v>
      </c>
      <c r="Z287" s="22" t="str">
        <f>IF(AND(B287="discus 0.75", AND(E287='club records'!$F$21, F287&gt;='club records'!$G$21)), "CR", " ")</f>
        <v xml:space="preserve"> </v>
      </c>
      <c r="AA287" s="22" t="str">
        <f>IF(AND(B287="discus 1", OR(AND(E287='club records'!$F$22, F287&gt;='club records'!$G$22), AND(E287='club records'!$F$23, F287&gt;='club records'!$G$23), AND(E287='club records'!$F$24, F287&gt;='club records'!$G$24), AND(E287='club records'!$F$25, F287&gt;='club records'!$G$25))), "CR", " ")</f>
        <v xml:space="preserve"> </v>
      </c>
      <c r="AB287" s="22" t="str">
        <f>IF(AND(B287="hammer 3", OR(AND(E287='club records'!$F$26, F287&gt;='club records'!$G$26), AND(E287='club records'!$F$27, F287&gt;='club records'!$G$27), AND(E287='club records'!$F$28, F287&gt;='club records'!$G$28))), "CR", " ")</f>
        <v xml:space="preserve"> </v>
      </c>
      <c r="AC287" s="22" t="str">
        <f>IF(AND(B287="hammer 4", OR(AND(E287='club records'!$F$29, F287&gt;='club records'!$G$29), AND(E287='club records'!$F$30, F287&gt;='club records'!$G$30))), "CR", " ")</f>
        <v xml:space="preserve"> </v>
      </c>
      <c r="AD287" s="22" t="str">
        <f>IF(AND(B287="javelin 400", AND(E287='club records'!$F$31, F287&gt;='club records'!$G$31)), "CR", " ")</f>
        <v xml:space="preserve"> </v>
      </c>
      <c r="AE287" s="22" t="str">
        <f>IF(AND(B287="javelin 500", OR(AND(E287='club records'!$F$32, F287&gt;='club records'!$G$32), AND(E287='club records'!$F$33, F287&gt;='club records'!$G$33))), "CR", " ")</f>
        <v xml:space="preserve"> </v>
      </c>
      <c r="AF287" s="22" t="str">
        <f>IF(AND(B287="javelin 600", OR(AND(E287='club records'!$F$34, F287&gt;='club records'!$G$34), AND(E287='club records'!$F$35, F287&gt;='club records'!$G$35))), "CR", " ")</f>
        <v xml:space="preserve"> </v>
      </c>
      <c r="AG287" s="22" t="str">
        <f>IF(AND(B287="shot 2.72", AND(E287='club records'!$F$36, F287&gt;='club records'!$G$36)), "CR", " ")</f>
        <v xml:space="preserve"> </v>
      </c>
      <c r="AH287" s="22" t="str">
        <f>IF(AND(B287="shot 3", OR(AND(E287='club records'!$F$37, F287&gt;='club records'!$G$37), AND(E287='club records'!$F$38, F287&gt;='club records'!$G$38))), "CR", " ")</f>
        <v xml:space="preserve"> </v>
      </c>
      <c r="AI287" s="22" t="str">
        <f>IF(AND(B287="shot 4", OR(AND(E287='club records'!$F$39, F287&gt;='club records'!$G$39), AND(E287='club records'!$F$40, F287&gt;='club records'!$G$40))), "CR", " ")</f>
        <v xml:space="preserve"> </v>
      </c>
      <c r="AJ287" s="22" t="str">
        <f>IF(AND(B287="70H", AND(E287='club records'!$J$6, F287&lt;='club records'!$K$6)), "CR", " ")</f>
        <v xml:space="preserve"> </v>
      </c>
      <c r="AK287" s="22" t="str">
        <f>IF(AND(B287="75H", AND(E287='club records'!$J$7, F287&lt;='club records'!$K$7)), "CR", " ")</f>
        <v xml:space="preserve"> </v>
      </c>
      <c r="AL287" s="22" t="str">
        <f>IF(AND(B287="80H", AND(E287='club records'!$J$8, F287&lt;='club records'!$K$8)), "CR", " ")</f>
        <v xml:space="preserve"> </v>
      </c>
      <c r="AM287" s="22" t="str">
        <f>IF(AND(B287="100H", OR(AND(E287='club records'!$J$9, F287&lt;='club records'!$K$9), AND(E287='club records'!$J$10, F287&lt;='club records'!$K$10))), "CR", " ")</f>
        <v xml:space="preserve"> </v>
      </c>
      <c r="AN287" s="22" t="str">
        <f>IF(AND(B287="300H", AND(E287='club records'!$J$11, F287&lt;='club records'!$K$11)), "CR", " ")</f>
        <v xml:space="preserve"> </v>
      </c>
      <c r="AO287" s="22" t="str">
        <f>IF(AND(B287="400H", OR(AND(E287='club records'!$J$12, F287&lt;='club records'!$K$12), AND(E287='club records'!$J$13, F287&lt;='club records'!$K$13), AND(E287='club records'!$J$14, F287&lt;='club records'!$K$14))), "CR", " ")</f>
        <v xml:space="preserve"> </v>
      </c>
      <c r="AP287" s="22" t="str">
        <f>IF(AND(B287="1500SC", OR(AND(E287='club records'!$J$15, F287&lt;='club records'!$K$15), AND(E287='club records'!$J$16, F287&lt;='club records'!$K$16))), "CR", " ")</f>
        <v xml:space="preserve"> </v>
      </c>
      <c r="AQ287" s="22" t="str">
        <f>IF(AND(B287="2000SC", OR(AND(E287='club records'!$J$18, F287&lt;='club records'!$K$18), AND(E287='club records'!$J$19, F287&lt;='club records'!$K$19))), "CR", " ")</f>
        <v xml:space="preserve"> </v>
      </c>
      <c r="AR287" s="22" t="str">
        <f>IF(AND(B287="3000SC", AND(E287='club records'!$J$21, F287&lt;='club records'!$K$21)), "CR", " ")</f>
        <v xml:space="preserve"> </v>
      </c>
      <c r="AS287" s="21" t="str">
        <f>IF(AND(B287="4x100", OR(AND(E287='club records'!$N$1, F287&lt;='club records'!$O$1), AND(E287='club records'!$N$2, F287&lt;='club records'!$O$2), AND(E287='club records'!$N$3, F287&lt;='club records'!$O$3), AND(E287='club records'!$N$4, F287&lt;='club records'!$O$4), AND(E287='club records'!$N$5, F287&lt;='club records'!$O$5))), "CR", " ")</f>
        <v xml:space="preserve"> </v>
      </c>
      <c r="AT287" s="21" t="str">
        <f>IF(AND(B287="4x200", OR(AND(E287='club records'!$N$6, F287&lt;='club records'!$O$6), AND(E287='club records'!$N$7, F287&lt;='club records'!$O$7), AND(E287='club records'!$N$8, F287&lt;='club records'!$O$8), AND(E287='club records'!$N$9, F287&lt;='club records'!$O$9), AND(E287='club records'!$N$10, F287&lt;='club records'!$O$10))), "CR", " ")</f>
        <v xml:space="preserve"> </v>
      </c>
      <c r="AU287" s="21" t="str">
        <f>IF(AND(B287="4x300", OR(AND(E287='club records'!$N$11, F287&lt;='club records'!$O$11), AND(E287='club records'!$N$12, F287&lt;='club records'!$O$12))), "CR", " ")</f>
        <v xml:space="preserve"> </v>
      </c>
      <c r="AV287" s="21" t="str">
        <f>IF(AND(B287="4x400", OR(AND(E287='club records'!$N$13, F287&lt;='club records'!$O$13), AND(E287='club records'!$N$14, F287&lt;='club records'!$O$14), AND(E287='club records'!$N$15, F287&lt;='club records'!$O$15))), "CR", " ")</f>
        <v xml:space="preserve"> </v>
      </c>
      <c r="AW287" s="21" t="str">
        <f>IF(AND(B287="3x800", OR(AND(E287='club records'!$N$16, F287&lt;='club records'!$O$16), AND(E287='club records'!$N$17, F287&lt;='club records'!$O$17), AND(E287='club records'!$N$18, F287&lt;='club records'!$O$18), AND(E287='club records'!$N$19, F287&lt;='club records'!$O$19))), "CR", " ")</f>
        <v xml:space="preserve"> </v>
      </c>
      <c r="AX287" s="21" t="str">
        <f>IF(AND(B287="pentathlon", OR(AND(E287='club records'!$N$21, F287&gt;='club records'!$O$21), AND(E287='club records'!$N$22, F287&gt;='club records'!$O$22), AND(E287='club records'!$N$23, F287&gt;='club records'!$O$23), AND(E287='club records'!$N$24, F287&gt;='club records'!$O$24), AND(E287='club records'!$N$25, F287&gt;='club records'!$O$25))), "CR", " ")</f>
        <v xml:space="preserve"> </v>
      </c>
      <c r="AY287" s="21" t="str">
        <f>IF(AND(B287="heptathlon", OR(AND(E287='club records'!$N$26, F287&gt;='club records'!$O$26), AND(E287='club records'!$N$27, F287&gt;='club records'!$O$27), AND(E287='club records'!$N$28, F287&gt;='club records'!$O$28), )), "CR", " ")</f>
        <v xml:space="preserve"> </v>
      </c>
    </row>
    <row r="288" spans="1:51" ht="15">
      <c r="A288" s="13" t="s">
        <v>45</v>
      </c>
      <c r="B288" s="2" t="s">
        <v>133</v>
      </c>
      <c r="C288" s="2" t="s">
        <v>76</v>
      </c>
      <c r="D288" s="2" t="s">
        <v>77</v>
      </c>
      <c r="E288" s="13" t="s">
        <v>45</v>
      </c>
      <c r="F288" s="14">
        <v>15.65</v>
      </c>
      <c r="G288" s="19">
        <v>43632</v>
      </c>
      <c r="H288" s="2" t="s">
        <v>357</v>
      </c>
      <c r="I288" s="2" t="s">
        <v>389</v>
      </c>
      <c r="J288" s="20" t="str">
        <f t="shared" si="15"/>
        <v/>
      </c>
      <c r="K288" s="21" t="str">
        <f>IF(AND(B288=100, OR(AND(E288='club records'!$B$6, F288&lt;='club records'!$C$6), AND(E288='club records'!$B$7, F288&lt;='club records'!$C$7), AND(E288='club records'!$B$8, F288&lt;='club records'!$C$8), AND(E288='club records'!$B$9, F288&lt;='club records'!$C$9), AND(E288='club records'!$B$10, F288&lt;='club records'!$C$10))),"CR"," ")</f>
        <v xml:space="preserve"> </v>
      </c>
      <c r="L288" s="21" t="str">
        <f>IF(AND(B288=200, OR(AND(E288='club records'!$B$11, F288&lt;='club records'!$C$11), AND(E288='club records'!$B$12, F288&lt;='club records'!$C$12), AND(E288='club records'!$B$13, F288&lt;='club records'!$C$13), AND(E288='club records'!$B$14, F288&lt;='club records'!$C$14), AND(E288='club records'!$B$15, F288&lt;='club records'!$C$15))),"CR"," ")</f>
        <v xml:space="preserve"> </v>
      </c>
      <c r="M288" s="21" t="str">
        <f>IF(AND(B288=300, OR(AND(E288='club records'!$B$16, F288&lt;='club records'!$C$16), AND(E288='club records'!$B$17, F288&lt;='club records'!$C$17))),"CR"," ")</f>
        <v xml:space="preserve"> </v>
      </c>
      <c r="N288" s="21" t="str">
        <f>IF(AND(B288=400, OR(AND(E288='club records'!$B$19, F288&lt;='club records'!$C$19), AND(E288='club records'!$B$20, F288&lt;='club records'!$C$20), AND(E288='club records'!$B$21, F288&lt;='club records'!$C$21))),"CR"," ")</f>
        <v xml:space="preserve"> </v>
      </c>
      <c r="O288" s="21" t="str">
        <f>IF(AND(B288=800, OR(AND(E288='club records'!$B$22, F288&lt;='club records'!$C$22), AND(E288='club records'!$B$23, F288&lt;='club records'!$C$23), AND(E288='club records'!$B$24, F288&lt;='club records'!$C$24), AND(E288='club records'!$B$25, F288&lt;='club records'!$C$25), AND(E288='club records'!$B$26, F288&lt;='club records'!$C$26))),"CR"," ")</f>
        <v xml:space="preserve"> </v>
      </c>
      <c r="P288" s="21" t="str">
        <f>IF(AND(B288=1200, AND(E288='club records'!$B$28, F288&lt;='club records'!$C$28)),"CR"," ")</f>
        <v xml:space="preserve"> </v>
      </c>
      <c r="Q288" s="21" t="str">
        <f>IF(AND(B288=1500, OR(AND(E288='club records'!$B$29, F288&lt;='club records'!$C$29), AND(E288='club records'!$B$30, F288&lt;='club records'!$C$30), AND(E288='club records'!$B$31, F288&lt;='club records'!$C$31), AND(E288='club records'!$B$32, F288&lt;='club records'!$C$32), AND(E288='club records'!$B$33, F288&lt;='club records'!$C$33))),"CR"," ")</f>
        <v xml:space="preserve"> </v>
      </c>
      <c r="R288" s="21" t="str">
        <f>IF(AND(B288="1M", AND(E288='club records'!$B$37,F288&lt;='club records'!$C$37)),"CR"," ")</f>
        <v xml:space="preserve"> </v>
      </c>
      <c r="S288" s="21" t="str">
        <f>IF(AND(B288=3000, OR(AND(E288='club records'!$B$39, F288&lt;='club records'!$C$39), AND(E288='club records'!$B$40, F288&lt;='club records'!$C$40), AND(E288='club records'!$B$41, F288&lt;='club records'!$C$41))),"CR"," ")</f>
        <v xml:space="preserve"> </v>
      </c>
      <c r="T288" s="21" t="str">
        <f>IF(AND(B288=5000, OR(AND(E288='club records'!$B$42, F288&lt;='club records'!$C$42), AND(E288='club records'!$B$43, F288&lt;='club records'!$C$43))),"CR"," ")</f>
        <v xml:space="preserve"> </v>
      </c>
      <c r="U288" s="21" t="str">
        <f>IF(AND(B288=10000, OR(AND(E288='club records'!$B$44, F288&lt;='club records'!$C$44), AND(E288='club records'!$B$45, F288&lt;='club records'!$C$45))),"CR"," ")</f>
        <v xml:space="preserve"> </v>
      </c>
      <c r="V288" s="22" t="str">
        <f>IF(AND(B288="high jump", OR(AND(E288='club records'!$F$1, F288&gt;='club records'!$G$1), AND(E288='club records'!$F$2, F288&gt;='club records'!$G$2), AND(E288='club records'!$F$3, F288&gt;='club records'!$G$3),AND(E288='club records'!$F$4, F288&gt;='club records'!$G$4), AND(E288='club records'!$F$5, F288&gt;='club records'!$G$5))), "CR", " ")</f>
        <v xml:space="preserve"> </v>
      </c>
      <c r="W288" s="22" t="str">
        <f>IF(AND(B288="long jump", OR(AND(E288='club records'!$F$6, F288&gt;='club records'!$G$6), AND(E288='club records'!$F$7, F288&gt;='club records'!$G$7), AND(E288='club records'!$F$8, F288&gt;='club records'!$G$8), AND(E288='club records'!$F$9, F288&gt;='club records'!$G$9), AND(E288='club records'!$F$10, F288&gt;='club records'!$G$10))), "CR", " ")</f>
        <v xml:space="preserve"> </v>
      </c>
      <c r="X288" s="22" t="str">
        <f>IF(AND(B288="triple jump", OR(AND(E288='club records'!$F$11, F288&gt;='club records'!$G$11), AND(E288='club records'!$F$12, F288&gt;='club records'!$G$12), AND(E288='club records'!$F$13, F288&gt;='club records'!$G$13), AND(E288='club records'!$F$14, F288&gt;='club records'!$G$14), AND(E288='club records'!$F$15, F288&gt;='club records'!$G$15))), "CR", " ")</f>
        <v xml:space="preserve"> </v>
      </c>
      <c r="Y288" s="22" t="str">
        <f>IF(AND(B288="pole vault", OR(AND(E288='club records'!$F$16, F288&gt;='club records'!$G$16), AND(E288='club records'!$F$17, F288&gt;='club records'!$G$17), AND(E288='club records'!$F$18, F288&gt;='club records'!$G$18), AND(E288='club records'!$F$19, F288&gt;='club records'!$G$19), AND(E288='club records'!$F$20, F288&gt;='club records'!$G$20))), "CR", " ")</f>
        <v xml:space="preserve"> </v>
      </c>
      <c r="Z288" s="22" t="str">
        <f>IF(AND(B288="discus 0.75", AND(E288='club records'!$F$21, F288&gt;='club records'!$G$21)), "CR", " ")</f>
        <v xml:space="preserve"> </v>
      </c>
      <c r="AA288" s="22" t="str">
        <f>IF(AND(B288="discus 1", OR(AND(E288='club records'!$F$22, F288&gt;='club records'!$G$22), AND(E288='club records'!$F$23, F288&gt;='club records'!$G$23), AND(E288='club records'!$F$24, F288&gt;='club records'!$G$24), AND(E288='club records'!$F$25, F288&gt;='club records'!$G$25))), "CR", " ")</f>
        <v xml:space="preserve"> </v>
      </c>
      <c r="AB288" s="22" t="str">
        <f>IF(AND(B288="hammer 3", OR(AND(E288='club records'!$F$26, F288&gt;='club records'!$G$26), AND(E288='club records'!$F$27, F288&gt;='club records'!$G$27), AND(E288='club records'!$F$28, F288&gt;='club records'!$G$28))), "CR", " ")</f>
        <v xml:space="preserve"> </v>
      </c>
      <c r="AC288" s="22" t="str">
        <f>IF(AND(B288="hammer 4", OR(AND(E288='club records'!$F$29, F288&gt;='club records'!$G$29), AND(E288='club records'!$F$30, F288&gt;='club records'!$G$30))), "CR", " ")</f>
        <v xml:space="preserve"> </v>
      </c>
      <c r="AD288" s="22" t="str">
        <f>IF(AND(B288="javelin 400", AND(E288='club records'!$F$31, F288&gt;='club records'!$G$31)), "CR", " ")</f>
        <v xml:space="preserve"> </v>
      </c>
      <c r="AE288" s="22" t="str">
        <f>IF(AND(B288="javelin 500", OR(AND(E288='club records'!$F$32, F288&gt;='club records'!$G$32), AND(E288='club records'!$F$33, F288&gt;='club records'!$G$33))), "CR", " ")</f>
        <v xml:space="preserve"> </v>
      </c>
      <c r="AF288" s="22" t="str">
        <f>IF(AND(B288="javelin 600", OR(AND(E288='club records'!$F$34, F288&gt;='club records'!$G$34), AND(E288='club records'!$F$35, F288&gt;='club records'!$G$35))), "CR", " ")</f>
        <v xml:space="preserve"> </v>
      </c>
      <c r="AG288" s="22" t="str">
        <f>IF(AND(B288="shot 2.72", AND(E288='club records'!$F$36, F288&gt;='club records'!$G$36)), "CR", " ")</f>
        <v xml:space="preserve"> </v>
      </c>
      <c r="AH288" s="22" t="str">
        <f>IF(AND(B288="shot 3", OR(AND(E288='club records'!$F$37, F288&gt;='club records'!$G$37), AND(E288='club records'!$F$38, F288&gt;='club records'!$G$38))), "CR", " ")</f>
        <v xml:space="preserve"> </v>
      </c>
      <c r="AI288" s="22" t="str">
        <f>IF(AND(B288="shot 4", OR(AND(E288='club records'!$F$39, F288&gt;='club records'!$G$39), AND(E288='club records'!$F$40, F288&gt;='club records'!$G$40))), "CR", " ")</f>
        <v xml:space="preserve"> </v>
      </c>
      <c r="AJ288" s="22" t="str">
        <f>IF(AND(B288="70H", AND(E288='club records'!$J$6, F288&lt;='club records'!$K$6)), "CR", " ")</f>
        <v xml:space="preserve"> </v>
      </c>
      <c r="AK288" s="22" t="str">
        <f>IF(AND(B288="75H", AND(E288='club records'!$J$7, F288&lt;='club records'!$K$7)), "CR", " ")</f>
        <v xml:space="preserve"> </v>
      </c>
      <c r="AL288" s="22" t="str">
        <f>IF(AND(B288="80H", AND(E288='club records'!$J$8, F288&lt;='club records'!$K$8)), "CR", " ")</f>
        <v xml:space="preserve"> </v>
      </c>
      <c r="AM288" s="22" t="str">
        <f>IF(AND(B288="100H", OR(AND(E288='club records'!$J$9, F288&lt;='club records'!$K$9), AND(E288='club records'!$J$10, F288&lt;='club records'!$K$10))), "CR", " ")</f>
        <v xml:space="preserve"> </v>
      </c>
      <c r="AN288" s="22" t="str">
        <f>IF(AND(B288="300H", AND(E288='club records'!$J$11, F288&lt;='club records'!$K$11)), "CR", " ")</f>
        <v xml:space="preserve"> </v>
      </c>
      <c r="AO288" s="22" t="str">
        <f>IF(AND(B288="400H", OR(AND(E288='club records'!$J$12, F288&lt;='club records'!$K$12), AND(E288='club records'!$J$13, F288&lt;='club records'!$K$13), AND(E288='club records'!$J$14, F288&lt;='club records'!$K$14))), "CR", " ")</f>
        <v xml:space="preserve"> </v>
      </c>
      <c r="AP288" s="22" t="str">
        <f>IF(AND(B288="1500SC", OR(AND(E288='club records'!$J$15, F288&lt;='club records'!$K$15), AND(E288='club records'!$J$16, F288&lt;='club records'!$K$16))), "CR", " ")</f>
        <v xml:space="preserve"> </v>
      </c>
      <c r="AQ288" s="22" t="str">
        <f>IF(AND(B288="2000SC", OR(AND(E288='club records'!$J$18, F288&lt;='club records'!$K$18), AND(E288='club records'!$J$19, F288&lt;='club records'!$K$19))), "CR", " ")</f>
        <v xml:space="preserve"> </v>
      </c>
      <c r="AR288" s="22" t="str">
        <f>IF(AND(B288="3000SC", AND(E288='club records'!$J$21, F288&lt;='club records'!$K$21)), "CR", " ")</f>
        <v xml:space="preserve"> </v>
      </c>
      <c r="AS288" s="21" t="str">
        <f>IF(AND(B288="4x100", OR(AND(E288='club records'!$N$1, F288&lt;='club records'!$O$1), AND(E288='club records'!$N$2, F288&lt;='club records'!$O$2), AND(E288='club records'!$N$3, F288&lt;='club records'!$O$3), AND(E288='club records'!$N$4, F288&lt;='club records'!$O$4), AND(E288='club records'!$N$5, F288&lt;='club records'!$O$5))), "CR", " ")</f>
        <v xml:space="preserve"> </v>
      </c>
      <c r="AT288" s="21" t="str">
        <f>IF(AND(B288="4x200", OR(AND(E288='club records'!$N$6, F288&lt;='club records'!$O$6), AND(E288='club records'!$N$7, F288&lt;='club records'!$O$7), AND(E288='club records'!$N$8, F288&lt;='club records'!$O$8), AND(E288='club records'!$N$9, F288&lt;='club records'!$O$9), AND(E288='club records'!$N$10, F288&lt;='club records'!$O$10))), "CR", " ")</f>
        <v xml:space="preserve"> </v>
      </c>
      <c r="AU288" s="21" t="str">
        <f>IF(AND(B288="4x300", OR(AND(E288='club records'!$N$11, F288&lt;='club records'!$O$11), AND(E288='club records'!$N$12, F288&lt;='club records'!$O$12))), "CR", " ")</f>
        <v xml:space="preserve"> </v>
      </c>
      <c r="AV288" s="21" t="str">
        <f>IF(AND(B288="4x400", OR(AND(E288='club records'!$N$13, F288&lt;='club records'!$O$13), AND(E288='club records'!$N$14, F288&lt;='club records'!$O$14), AND(E288='club records'!$N$15, F288&lt;='club records'!$O$15))), "CR", " ")</f>
        <v xml:space="preserve"> </v>
      </c>
      <c r="AW288" s="21" t="str">
        <f>IF(AND(B288="3x800", OR(AND(E288='club records'!$N$16, F288&lt;='club records'!$O$16), AND(E288='club records'!$N$17, F288&lt;='club records'!$O$17), AND(E288='club records'!$N$18, F288&lt;='club records'!$O$18), AND(E288='club records'!$N$19, F288&lt;='club records'!$O$19))), "CR", " ")</f>
        <v xml:space="preserve"> </v>
      </c>
      <c r="AX288" s="21" t="str">
        <f>IF(AND(B288="pentathlon", OR(AND(E288='club records'!$N$21, F288&gt;='club records'!$O$21), AND(E288='club records'!$N$22, F288&gt;='club records'!$O$22), AND(E288='club records'!$N$23, F288&gt;='club records'!$O$23), AND(E288='club records'!$N$24, F288&gt;='club records'!$O$24), AND(E288='club records'!$N$25, F288&gt;='club records'!$O$25))), "CR", " ")</f>
        <v xml:space="preserve"> </v>
      </c>
      <c r="AY288" s="21" t="str">
        <f>IF(AND(B288="heptathlon", OR(AND(E288='club records'!$N$26, F288&gt;='club records'!$O$26), AND(E288='club records'!$N$27, F288&gt;='club records'!$O$27), AND(E288='club records'!$N$28, F288&gt;='club records'!$O$28), )), "CR", " ")</f>
        <v xml:space="preserve"> </v>
      </c>
    </row>
    <row r="289" spans="1:51" ht="15">
      <c r="A289" s="13" t="s">
        <v>45</v>
      </c>
      <c r="B289" s="2" t="s">
        <v>147</v>
      </c>
      <c r="C289" s="2" t="s">
        <v>65</v>
      </c>
      <c r="D289" s="2" t="s">
        <v>134</v>
      </c>
      <c r="E289" s="13" t="s">
        <v>45</v>
      </c>
      <c r="F289" s="14">
        <v>17.91</v>
      </c>
      <c r="G289" s="19">
        <v>43590</v>
      </c>
      <c r="H289" s="2" t="s">
        <v>295</v>
      </c>
      <c r="I289" s="2" t="s">
        <v>304</v>
      </c>
      <c r="J289" s="20" t="str">
        <f t="shared" si="15"/>
        <v/>
      </c>
      <c r="K289" s="21" t="str">
        <f>IF(AND(B289=100, OR(AND(E289='club records'!$B$6, F289&lt;='club records'!$C$6), AND(E289='club records'!$B$7, F289&lt;='club records'!$C$7), AND(E289='club records'!$B$8, F289&lt;='club records'!$C$8), AND(E289='club records'!$B$9, F289&lt;='club records'!$C$9), AND(E289='club records'!$B$10, F289&lt;='club records'!$C$10))),"CR"," ")</f>
        <v xml:space="preserve"> </v>
      </c>
      <c r="L289" s="21" t="str">
        <f>IF(AND(B289=200, OR(AND(E289='club records'!$B$11, F289&lt;='club records'!$C$11), AND(E289='club records'!$B$12, F289&lt;='club records'!$C$12), AND(E289='club records'!$B$13, F289&lt;='club records'!$C$13), AND(E289='club records'!$B$14, F289&lt;='club records'!$C$14), AND(E289='club records'!$B$15, F289&lt;='club records'!$C$15))),"CR"," ")</f>
        <v xml:space="preserve"> </v>
      </c>
      <c r="M289" s="21" t="str">
        <f>IF(AND(B289=300, OR(AND(E289='club records'!$B$16, F289&lt;='club records'!$C$16), AND(E289='club records'!$B$17, F289&lt;='club records'!$C$17))),"CR"," ")</f>
        <v xml:space="preserve"> </v>
      </c>
      <c r="N289" s="21" t="str">
        <f>IF(AND(B289=400, OR(AND(E289='club records'!$B$19, F289&lt;='club records'!$C$19), AND(E289='club records'!$B$20, F289&lt;='club records'!$C$20), AND(E289='club records'!$B$21, F289&lt;='club records'!$C$21))),"CR"," ")</f>
        <v xml:space="preserve"> </v>
      </c>
      <c r="O289" s="21" t="str">
        <f>IF(AND(B289=800, OR(AND(E289='club records'!$B$22, F289&lt;='club records'!$C$22), AND(E289='club records'!$B$23, F289&lt;='club records'!$C$23), AND(E289='club records'!$B$24, F289&lt;='club records'!$C$24), AND(E289='club records'!$B$25, F289&lt;='club records'!$C$25), AND(E289='club records'!$B$26, F289&lt;='club records'!$C$26))),"CR"," ")</f>
        <v xml:space="preserve"> </v>
      </c>
      <c r="P289" s="21" t="str">
        <f>IF(AND(B289=1200, AND(E289='club records'!$B$28, F289&lt;='club records'!$C$28)),"CR"," ")</f>
        <v xml:space="preserve"> </v>
      </c>
      <c r="Q289" s="21" t="str">
        <f>IF(AND(B289=1500, OR(AND(E289='club records'!$B$29, F289&lt;='club records'!$C$29), AND(E289='club records'!$B$30, F289&lt;='club records'!$C$30), AND(E289='club records'!$B$31, F289&lt;='club records'!$C$31), AND(E289='club records'!$B$32, F289&lt;='club records'!$C$32), AND(E289='club records'!$B$33, F289&lt;='club records'!$C$33))),"CR"," ")</f>
        <v xml:space="preserve"> </v>
      </c>
      <c r="R289" s="21" t="str">
        <f>IF(AND(B289="1M", AND(E289='club records'!$B$37,F289&lt;='club records'!$C$37)),"CR"," ")</f>
        <v xml:space="preserve"> </v>
      </c>
      <c r="S289" s="21" t="str">
        <f>IF(AND(B289=3000, OR(AND(E289='club records'!$B$39, F289&lt;='club records'!$C$39), AND(E289='club records'!$B$40, F289&lt;='club records'!$C$40), AND(E289='club records'!$B$41, F289&lt;='club records'!$C$41))),"CR"," ")</f>
        <v xml:space="preserve"> </v>
      </c>
      <c r="T289" s="21" t="str">
        <f>IF(AND(B289=5000, OR(AND(E289='club records'!$B$42, F289&lt;='club records'!$C$42), AND(E289='club records'!$B$43, F289&lt;='club records'!$C$43))),"CR"," ")</f>
        <v xml:space="preserve"> </v>
      </c>
      <c r="U289" s="21" t="str">
        <f>IF(AND(B289=10000, OR(AND(E289='club records'!$B$44, F289&lt;='club records'!$C$44), AND(E289='club records'!$B$45, F289&lt;='club records'!$C$45))),"CR"," ")</f>
        <v xml:space="preserve"> </v>
      </c>
      <c r="V289" s="22" t="str">
        <f>IF(AND(B289="high jump", OR(AND(E289='club records'!$F$1, F289&gt;='club records'!$G$1), AND(E289='club records'!$F$2, F289&gt;='club records'!$G$2), AND(E289='club records'!$F$3, F289&gt;='club records'!$G$3),AND(E289='club records'!$F$4, F289&gt;='club records'!$G$4), AND(E289='club records'!$F$5, F289&gt;='club records'!$G$5))), "CR", " ")</f>
        <v xml:space="preserve"> </v>
      </c>
      <c r="W289" s="22" t="str">
        <f>IF(AND(B289="long jump", OR(AND(E289='club records'!$F$6, F289&gt;='club records'!$G$6), AND(E289='club records'!$F$7, F289&gt;='club records'!$G$7), AND(E289='club records'!$F$8, F289&gt;='club records'!$G$8), AND(E289='club records'!$F$9, F289&gt;='club records'!$G$9), AND(E289='club records'!$F$10, F289&gt;='club records'!$G$10))), "CR", " ")</f>
        <v xml:space="preserve"> </v>
      </c>
      <c r="X289" s="22" t="str">
        <f>IF(AND(B289="triple jump", OR(AND(E289='club records'!$F$11, F289&gt;='club records'!$G$11), AND(E289='club records'!$F$12, F289&gt;='club records'!$G$12), AND(E289='club records'!$F$13, F289&gt;='club records'!$G$13), AND(E289='club records'!$F$14, F289&gt;='club records'!$G$14), AND(E289='club records'!$F$15, F289&gt;='club records'!$G$15))), "CR", " ")</f>
        <v xml:space="preserve"> </v>
      </c>
      <c r="Y289" s="22" t="str">
        <f>IF(AND(B289="pole vault", OR(AND(E289='club records'!$F$16, F289&gt;='club records'!$G$16), AND(E289='club records'!$F$17, F289&gt;='club records'!$G$17), AND(E289='club records'!$F$18, F289&gt;='club records'!$G$18), AND(E289='club records'!$F$19, F289&gt;='club records'!$G$19), AND(E289='club records'!$F$20, F289&gt;='club records'!$G$20))), "CR", " ")</f>
        <v xml:space="preserve"> </v>
      </c>
      <c r="Z289" s="22" t="str">
        <f>IF(AND(B289="discus 0.75", AND(E289='club records'!$F$21, F289&gt;='club records'!$G$21)), "CR", " ")</f>
        <v xml:space="preserve"> </v>
      </c>
      <c r="AA289" s="22" t="str">
        <f>IF(AND(B289="discus 1", OR(AND(E289='club records'!$F$22, F289&gt;='club records'!$G$22), AND(E289='club records'!$F$23, F289&gt;='club records'!$G$23), AND(E289='club records'!$F$24, F289&gt;='club records'!$G$24), AND(E289='club records'!$F$25, F289&gt;='club records'!$G$25))), "CR", " ")</f>
        <v xml:space="preserve"> </v>
      </c>
      <c r="AB289" s="22" t="str">
        <f>IF(AND(B289="hammer 3", OR(AND(E289='club records'!$F$26, F289&gt;='club records'!$G$26), AND(E289='club records'!$F$27, F289&gt;='club records'!$G$27), AND(E289='club records'!$F$28, F289&gt;='club records'!$G$28))), "CR", " ")</f>
        <v xml:space="preserve"> </v>
      </c>
      <c r="AC289" s="22" t="str">
        <f>IF(AND(B289="hammer 4", OR(AND(E289='club records'!$F$29, F289&gt;='club records'!$G$29), AND(E289='club records'!$F$30, F289&gt;='club records'!$G$30))), "CR", " ")</f>
        <v xml:space="preserve"> </v>
      </c>
      <c r="AD289" s="22" t="str">
        <f>IF(AND(B289="javelin 400", AND(E289='club records'!$F$31, F289&gt;='club records'!$G$31)), "CR", " ")</f>
        <v xml:space="preserve"> </v>
      </c>
      <c r="AE289" s="22" t="str">
        <f>IF(AND(B289="javelin 500", OR(AND(E289='club records'!$F$32, F289&gt;='club records'!$G$32), AND(E289='club records'!$F$33, F289&gt;='club records'!$G$33))), "CR", " ")</f>
        <v xml:space="preserve"> </v>
      </c>
      <c r="AF289" s="22" t="str">
        <f>IF(AND(B289="javelin 600", OR(AND(E289='club records'!$F$34, F289&gt;='club records'!$G$34), AND(E289='club records'!$F$35, F289&gt;='club records'!$G$35))), "CR", " ")</f>
        <v xml:space="preserve"> </v>
      </c>
      <c r="AG289" s="22" t="str">
        <f>IF(AND(B289="shot 2.72", AND(E289='club records'!$F$36, F289&gt;='club records'!$G$36)), "CR", " ")</f>
        <v xml:space="preserve"> </v>
      </c>
      <c r="AH289" s="22" t="str">
        <f>IF(AND(B289="shot 3", OR(AND(E289='club records'!$F$37, F289&gt;='club records'!$G$37), AND(E289='club records'!$F$38, F289&gt;='club records'!$G$38))), "CR", " ")</f>
        <v xml:space="preserve"> </v>
      </c>
      <c r="AI289" s="22" t="str">
        <f>IF(AND(B289="shot 4", OR(AND(E289='club records'!$F$39, F289&gt;='club records'!$G$39), AND(E289='club records'!$F$40, F289&gt;='club records'!$G$40))), "CR", " ")</f>
        <v xml:space="preserve"> </v>
      </c>
      <c r="AJ289" s="22" t="str">
        <f>IF(AND(B289="70H", AND(E289='club records'!$J$6, F289&lt;='club records'!$K$6)), "CR", " ")</f>
        <v xml:space="preserve"> </v>
      </c>
      <c r="AK289" s="22" t="str">
        <f>IF(AND(B289="75H", AND(E289='club records'!$J$7, F289&lt;='club records'!$K$7)), "CR", " ")</f>
        <v xml:space="preserve"> </v>
      </c>
      <c r="AL289" s="22" t="str">
        <f>IF(AND(B289="80H", AND(E289='club records'!$J$8, F289&lt;='club records'!$K$8)), "CR", " ")</f>
        <v xml:space="preserve"> </v>
      </c>
      <c r="AM289" s="22" t="str">
        <f>IF(AND(B289="100H", OR(AND(E289='club records'!$J$9, F289&lt;='club records'!$K$9), AND(E289='club records'!$J$10, F289&lt;='club records'!$K$10))), "CR", " ")</f>
        <v xml:space="preserve"> </v>
      </c>
      <c r="AN289" s="22" t="str">
        <f>IF(AND(B289="300H", AND(E289='club records'!$J$11, F289&lt;='club records'!$K$11)), "CR", " ")</f>
        <v xml:space="preserve"> </v>
      </c>
      <c r="AO289" s="22" t="str">
        <f>IF(AND(B289="400H", OR(AND(E289='club records'!$J$12, F289&lt;='club records'!$K$12), AND(E289='club records'!$J$13, F289&lt;='club records'!$K$13), AND(E289='club records'!$J$14, F289&lt;='club records'!$K$14))), "CR", " ")</f>
        <v xml:space="preserve"> </v>
      </c>
      <c r="AP289" s="22" t="str">
        <f>IF(AND(B289="1500SC", OR(AND(E289='club records'!$J$15, F289&lt;='club records'!$K$15), AND(E289='club records'!$J$16, F289&lt;='club records'!$K$16))), "CR", " ")</f>
        <v xml:space="preserve"> </v>
      </c>
      <c r="AQ289" s="22" t="str">
        <f>IF(AND(B289="2000SC", OR(AND(E289='club records'!$J$18, F289&lt;='club records'!$K$18), AND(E289='club records'!$J$19, F289&lt;='club records'!$K$19))), "CR", " ")</f>
        <v xml:space="preserve"> </v>
      </c>
      <c r="AR289" s="22" t="str">
        <f>IF(AND(B289="3000SC", AND(E289='club records'!$J$21, F289&lt;='club records'!$K$21)), "CR", " ")</f>
        <v xml:space="preserve"> </v>
      </c>
      <c r="AS289" s="21" t="str">
        <f>IF(AND(B289="4x100", OR(AND(E289='club records'!$N$1, F289&lt;='club records'!$O$1), AND(E289='club records'!$N$2, F289&lt;='club records'!$O$2), AND(E289='club records'!$N$3, F289&lt;='club records'!$O$3), AND(E289='club records'!$N$4, F289&lt;='club records'!$O$4), AND(E289='club records'!$N$5, F289&lt;='club records'!$O$5))), "CR", " ")</f>
        <v xml:space="preserve"> </v>
      </c>
      <c r="AT289" s="21" t="str">
        <f>IF(AND(B289="4x200", OR(AND(E289='club records'!$N$6, F289&lt;='club records'!$O$6), AND(E289='club records'!$N$7, F289&lt;='club records'!$O$7), AND(E289='club records'!$N$8, F289&lt;='club records'!$O$8), AND(E289='club records'!$N$9, F289&lt;='club records'!$O$9), AND(E289='club records'!$N$10, F289&lt;='club records'!$O$10))), "CR", " ")</f>
        <v xml:space="preserve"> </v>
      </c>
      <c r="AU289" s="21" t="str">
        <f>IF(AND(B289="4x300", OR(AND(E289='club records'!$N$11, F289&lt;='club records'!$O$11), AND(E289='club records'!$N$12, F289&lt;='club records'!$O$12))), "CR", " ")</f>
        <v xml:space="preserve"> </v>
      </c>
      <c r="AV289" s="21" t="str">
        <f>IF(AND(B289="4x400", OR(AND(E289='club records'!$N$13, F289&lt;='club records'!$O$13), AND(E289='club records'!$N$14, F289&lt;='club records'!$O$14), AND(E289='club records'!$N$15, F289&lt;='club records'!$O$15))), "CR", " ")</f>
        <v xml:space="preserve"> </v>
      </c>
      <c r="AW289" s="21" t="str">
        <f>IF(AND(B289="3x800", OR(AND(E289='club records'!$N$16, F289&lt;='club records'!$O$16), AND(E289='club records'!$N$17, F289&lt;='club records'!$O$17), AND(E289='club records'!$N$18, F289&lt;='club records'!$O$18), AND(E289='club records'!$N$19, F289&lt;='club records'!$O$19))), "CR", " ")</f>
        <v xml:space="preserve"> </v>
      </c>
      <c r="AX289" s="21" t="str">
        <f>IF(AND(B289="pentathlon", OR(AND(E289='club records'!$N$21, F289&gt;='club records'!$O$21), AND(E289='club records'!$N$22, F289&gt;='club records'!$O$22), AND(E289='club records'!$N$23, F289&gt;='club records'!$O$23), AND(E289='club records'!$N$24, F289&gt;='club records'!$O$24), AND(E289='club records'!$N$25, F289&gt;='club records'!$O$25))), "CR", " ")</f>
        <v xml:space="preserve"> </v>
      </c>
      <c r="AY289" s="21" t="str">
        <f>IF(AND(B289="heptathlon", OR(AND(E289='club records'!$N$26, F289&gt;='club records'!$O$26), AND(E289='club records'!$N$27, F289&gt;='club records'!$O$27), AND(E289='club records'!$N$28, F289&gt;='club records'!$O$28), )), "CR", " ")</f>
        <v xml:space="preserve"> </v>
      </c>
    </row>
    <row r="290" spans="1:51" ht="15">
      <c r="A290" s="13" t="s">
        <v>45</v>
      </c>
      <c r="B290" s="2" t="s">
        <v>147</v>
      </c>
      <c r="C290" s="2" t="s">
        <v>74</v>
      </c>
      <c r="D290" s="2" t="s">
        <v>99</v>
      </c>
      <c r="E290" s="13" t="s">
        <v>45</v>
      </c>
      <c r="F290" s="14">
        <v>27.95</v>
      </c>
      <c r="G290" s="19">
        <v>43596</v>
      </c>
      <c r="H290" s="2" t="s">
        <v>297</v>
      </c>
      <c r="I290" s="2" t="s">
        <v>318</v>
      </c>
      <c r="J290" s="20" t="str">
        <f t="shared" si="15"/>
        <v/>
      </c>
      <c r="K290" s="21" t="str">
        <f>IF(AND(B290=100, OR(AND(E290='club records'!$B$6, F290&lt;='club records'!$C$6), AND(E290='club records'!$B$7, F290&lt;='club records'!$C$7), AND(E290='club records'!$B$8, F290&lt;='club records'!$C$8), AND(E290='club records'!$B$9, F290&lt;='club records'!$C$9), AND(E290='club records'!$B$10, F290&lt;='club records'!$C$10))),"CR"," ")</f>
        <v xml:space="preserve"> </v>
      </c>
      <c r="L290" s="21" t="str">
        <f>IF(AND(B290=200, OR(AND(E290='club records'!$B$11, F290&lt;='club records'!$C$11), AND(E290='club records'!$B$12, F290&lt;='club records'!$C$12), AND(E290='club records'!$B$13, F290&lt;='club records'!$C$13), AND(E290='club records'!$B$14, F290&lt;='club records'!$C$14), AND(E290='club records'!$B$15, F290&lt;='club records'!$C$15))),"CR"," ")</f>
        <v xml:space="preserve"> </v>
      </c>
      <c r="M290" s="21" t="str">
        <f>IF(AND(B290=300, OR(AND(E290='club records'!$B$16, F290&lt;='club records'!$C$16), AND(E290='club records'!$B$17, F290&lt;='club records'!$C$17))),"CR"," ")</f>
        <v xml:space="preserve"> </v>
      </c>
      <c r="N290" s="21" t="str">
        <f>IF(AND(B290=400, OR(AND(E290='club records'!$B$19, F290&lt;='club records'!$C$19), AND(E290='club records'!$B$20, F290&lt;='club records'!$C$20), AND(E290='club records'!$B$21, F290&lt;='club records'!$C$21))),"CR"," ")</f>
        <v xml:space="preserve"> </v>
      </c>
      <c r="O290" s="21" t="str">
        <f>IF(AND(B290=800, OR(AND(E290='club records'!$B$22, F290&lt;='club records'!$C$22), AND(E290='club records'!$B$23, F290&lt;='club records'!$C$23), AND(E290='club records'!$B$24, F290&lt;='club records'!$C$24), AND(E290='club records'!$B$25, F290&lt;='club records'!$C$25), AND(E290='club records'!$B$26, F290&lt;='club records'!$C$26))),"CR"," ")</f>
        <v xml:space="preserve"> </v>
      </c>
      <c r="P290" s="21" t="str">
        <f>IF(AND(B290=1200, AND(E290='club records'!$B$28, F290&lt;='club records'!$C$28)),"CR"," ")</f>
        <v xml:space="preserve"> </v>
      </c>
      <c r="Q290" s="21" t="str">
        <f>IF(AND(B290=1500, OR(AND(E290='club records'!$B$29, F290&lt;='club records'!$C$29), AND(E290='club records'!$B$30, F290&lt;='club records'!$C$30), AND(E290='club records'!$B$31, F290&lt;='club records'!$C$31), AND(E290='club records'!$B$32, F290&lt;='club records'!$C$32), AND(E290='club records'!$B$33, F290&lt;='club records'!$C$33))),"CR"," ")</f>
        <v xml:space="preserve"> </v>
      </c>
      <c r="R290" s="21" t="str">
        <f>IF(AND(B290="1M", AND(E290='club records'!$B$37,F290&lt;='club records'!$C$37)),"CR"," ")</f>
        <v xml:space="preserve"> </v>
      </c>
      <c r="S290" s="21" t="str">
        <f>IF(AND(B290=3000, OR(AND(E290='club records'!$B$39, F290&lt;='club records'!$C$39), AND(E290='club records'!$B$40, F290&lt;='club records'!$C$40), AND(E290='club records'!$B$41, F290&lt;='club records'!$C$41))),"CR"," ")</f>
        <v xml:space="preserve"> </v>
      </c>
      <c r="T290" s="21" t="str">
        <f>IF(AND(B290=5000, OR(AND(E290='club records'!$B$42, F290&lt;='club records'!$C$42), AND(E290='club records'!$B$43, F290&lt;='club records'!$C$43))),"CR"," ")</f>
        <v xml:space="preserve"> </v>
      </c>
      <c r="U290" s="21" t="str">
        <f>IF(AND(B290=10000, OR(AND(E290='club records'!$B$44, F290&lt;='club records'!$C$44), AND(E290='club records'!$B$45, F290&lt;='club records'!$C$45))),"CR"," ")</f>
        <v xml:space="preserve"> </v>
      </c>
      <c r="V290" s="22" t="str">
        <f>IF(AND(B290="high jump", OR(AND(E290='club records'!$F$1, F290&gt;='club records'!$G$1), AND(E290='club records'!$F$2, F290&gt;='club records'!$G$2), AND(E290='club records'!$F$3, F290&gt;='club records'!$G$3),AND(E290='club records'!$F$4, F290&gt;='club records'!$G$4), AND(E290='club records'!$F$5, F290&gt;='club records'!$G$5))), "CR", " ")</f>
        <v xml:space="preserve"> </v>
      </c>
      <c r="W290" s="22" t="str">
        <f>IF(AND(B290="long jump", OR(AND(E290='club records'!$F$6, F290&gt;='club records'!$G$6), AND(E290='club records'!$F$7, F290&gt;='club records'!$G$7), AND(E290='club records'!$F$8, F290&gt;='club records'!$G$8), AND(E290='club records'!$F$9, F290&gt;='club records'!$G$9), AND(E290='club records'!$F$10, F290&gt;='club records'!$G$10))), "CR", " ")</f>
        <v xml:space="preserve"> </v>
      </c>
      <c r="X290" s="22" t="str">
        <f>IF(AND(B290="triple jump", OR(AND(E290='club records'!$F$11, F290&gt;='club records'!$G$11), AND(E290='club records'!$F$12, F290&gt;='club records'!$G$12), AND(E290='club records'!$F$13, F290&gt;='club records'!$G$13), AND(E290='club records'!$F$14, F290&gt;='club records'!$G$14), AND(E290='club records'!$F$15, F290&gt;='club records'!$G$15))), "CR", " ")</f>
        <v xml:space="preserve"> </v>
      </c>
      <c r="Y290" s="22" t="str">
        <f>IF(AND(B290="pole vault", OR(AND(E290='club records'!$F$16, F290&gt;='club records'!$G$16), AND(E290='club records'!$F$17, F290&gt;='club records'!$G$17), AND(E290='club records'!$F$18, F290&gt;='club records'!$G$18), AND(E290='club records'!$F$19, F290&gt;='club records'!$G$19), AND(E290='club records'!$F$20, F290&gt;='club records'!$G$20))), "CR", " ")</f>
        <v xml:space="preserve"> </v>
      </c>
      <c r="Z290" s="22" t="str">
        <f>IF(AND(B290="discus 0.75", AND(E290='club records'!$F$21, F290&gt;='club records'!$G$21)), "CR", " ")</f>
        <v xml:space="preserve"> </v>
      </c>
      <c r="AA290" s="22" t="str">
        <f>IF(AND(B290="discus 1", OR(AND(E290='club records'!$F$22, F290&gt;='club records'!$G$22), AND(E290='club records'!$F$23, F290&gt;='club records'!$G$23), AND(E290='club records'!$F$24, F290&gt;='club records'!$G$24), AND(E290='club records'!$F$25, F290&gt;='club records'!$G$25))), "CR", " ")</f>
        <v xml:space="preserve"> </v>
      </c>
      <c r="AB290" s="22" t="str">
        <f>IF(AND(B290="hammer 3", OR(AND(E290='club records'!$F$26, F290&gt;='club records'!$G$26), AND(E290='club records'!$F$27, F290&gt;='club records'!$G$27), AND(E290='club records'!$F$28, F290&gt;='club records'!$G$28))), "CR", " ")</f>
        <v xml:space="preserve"> </v>
      </c>
      <c r="AC290" s="22" t="str">
        <f>IF(AND(B290="hammer 4", OR(AND(E290='club records'!$F$29, F290&gt;='club records'!$G$29), AND(E290='club records'!$F$30, F290&gt;='club records'!$G$30))), "CR", " ")</f>
        <v xml:space="preserve"> </v>
      </c>
      <c r="AD290" s="22" t="str">
        <f>IF(AND(B290="javelin 400", AND(E290='club records'!$F$31, F290&gt;='club records'!$G$31)), "CR", " ")</f>
        <v xml:space="preserve"> </v>
      </c>
      <c r="AE290" s="22" t="str">
        <f>IF(AND(B290="javelin 500", OR(AND(E290='club records'!$F$32, F290&gt;='club records'!$G$32), AND(E290='club records'!$F$33, F290&gt;='club records'!$G$33))), "CR", " ")</f>
        <v xml:space="preserve"> </v>
      </c>
      <c r="AF290" s="22" t="str">
        <f>IF(AND(B290="javelin 600", OR(AND(E290='club records'!$F$34, F290&gt;='club records'!$G$34), AND(E290='club records'!$F$35, F290&gt;='club records'!$G$35))), "CR", " ")</f>
        <v xml:space="preserve"> </v>
      </c>
      <c r="AG290" s="22" t="str">
        <f>IF(AND(B290="shot 2.72", AND(E290='club records'!$F$36, F290&gt;='club records'!$G$36)), "CR", " ")</f>
        <v xml:space="preserve"> </v>
      </c>
      <c r="AH290" s="22" t="str">
        <f>IF(AND(B290="shot 3", OR(AND(E290='club records'!$F$37, F290&gt;='club records'!$G$37), AND(E290='club records'!$F$38, F290&gt;='club records'!$G$38))), "CR", " ")</f>
        <v xml:space="preserve"> </v>
      </c>
      <c r="AI290" s="22" t="str">
        <f>IF(AND(B290="shot 4", OR(AND(E290='club records'!$F$39, F290&gt;='club records'!$G$39), AND(E290='club records'!$F$40, F290&gt;='club records'!$G$40))), "CR", " ")</f>
        <v xml:space="preserve"> </v>
      </c>
      <c r="AJ290" s="22" t="str">
        <f>IF(AND(B290="70H", AND(E290='club records'!$J$6, F290&lt;='club records'!$K$6)), "CR", " ")</f>
        <v xml:space="preserve"> </v>
      </c>
      <c r="AK290" s="22" t="str">
        <f>IF(AND(B290="75H", AND(E290='club records'!$J$7, F290&lt;='club records'!$K$7)), "CR", " ")</f>
        <v xml:space="preserve"> </v>
      </c>
      <c r="AL290" s="22" t="str">
        <f>IF(AND(B290="80H", AND(E290='club records'!$J$8, F290&lt;='club records'!$K$8)), "CR", " ")</f>
        <v xml:space="preserve"> </v>
      </c>
      <c r="AM290" s="22" t="str">
        <f>IF(AND(B290="100H", OR(AND(E290='club records'!$J$9, F290&lt;='club records'!$K$9), AND(E290='club records'!$J$10, F290&lt;='club records'!$K$10))), "CR", " ")</f>
        <v xml:space="preserve"> </v>
      </c>
      <c r="AN290" s="22" t="str">
        <f>IF(AND(B290="300H", AND(E290='club records'!$J$11, F290&lt;='club records'!$K$11)), "CR", " ")</f>
        <v xml:space="preserve"> </v>
      </c>
      <c r="AO290" s="22" t="str">
        <f>IF(AND(B290="400H", OR(AND(E290='club records'!$J$12, F290&lt;='club records'!$K$12), AND(E290='club records'!$J$13, F290&lt;='club records'!$K$13), AND(E290='club records'!$J$14, F290&lt;='club records'!$K$14))), "CR", " ")</f>
        <v xml:space="preserve"> </v>
      </c>
      <c r="AP290" s="22" t="str">
        <f>IF(AND(B290="1500SC", OR(AND(E290='club records'!$J$15, F290&lt;='club records'!$K$15), AND(E290='club records'!$J$16, F290&lt;='club records'!$K$16))), "CR", " ")</f>
        <v xml:space="preserve"> </v>
      </c>
      <c r="AQ290" s="22" t="str">
        <f>IF(AND(B290="2000SC", OR(AND(E290='club records'!$J$18, F290&lt;='club records'!$K$18), AND(E290='club records'!$J$19, F290&lt;='club records'!$K$19))), "CR", " ")</f>
        <v xml:space="preserve"> </v>
      </c>
      <c r="AR290" s="22" t="str">
        <f>IF(AND(B290="3000SC", AND(E290='club records'!$J$21, F290&lt;='club records'!$K$21)), "CR", " ")</f>
        <v xml:space="preserve"> </v>
      </c>
      <c r="AS290" s="21" t="str">
        <f>IF(AND(B290="4x100", OR(AND(E290='club records'!$N$1, F290&lt;='club records'!$O$1), AND(E290='club records'!$N$2, F290&lt;='club records'!$O$2), AND(E290='club records'!$N$3, F290&lt;='club records'!$O$3), AND(E290='club records'!$N$4, F290&lt;='club records'!$O$4), AND(E290='club records'!$N$5, F290&lt;='club records'!$O$5))), "CR", " ")</f>
        <v xml:space="preserve"> </v>
      </c>
      <c r="AT290" s="21" t="str">
        <f>IF(AND(B290="4x200", OR(AND(E290='club records'!$N$6, F290&lt;='club records'!$O$6), AND(E290='club records'!$N$7, F290&lt;='club records'!$O$7), AND(E290='club records'!$N$8, F290&lt;='club records'!$O$8), AND(E290='club records'!$N$9, F290&lt;='club records'!$O$9), AND(E290='club records'!$N$10, F290&lt;='club records'!$O$10))), "CR", " ")</f>
        <v xml:space="preserve"> </v>
      </c>
      <c r="AU290" s="21" t="str">
        <f>IF(AND(B290="4x300", OR(AND(E290='club records'!$N$11, F290&lt;='club records'!$O$11), AND(E290='club records'!$N$12, F290&lt;='club records'!$O$12))), "CR", " ")</f>
        <v xml:space="preserve"> </v>
      </c>
      <c r="AV290" s="21" t="str">
        <f>IF(AND(B290="4x400", OR(AND(E290='club records'!$N$13, F290&lt;='club records'!$O$13), AND(E290='club records'!$N$14, F290&lt;='club records'!$O$14), AND(E290='club records'!$N$15, F290&lt;='club records'!$O$15))), "CR", " ")</f>
        <v xml:space="preserve"> </v>
      </c>
      <c r="AW290" s="21" t="str">
        <f>IF(AND(B290="3x800", OR(AND(E290='club records'!$N$16, F290&lt;='club records'!$O$16), AND(E290='club records'!$N$17, F290&lt;='club records'!$O$17), AND(E290='club records'!$N$18, F290&lt;='club records'!$O$18), AND(E290='club records'!$N$19, F290&lt;='club records'!$O$19))), "CR", " ")</f>
        <v xml:space="preserve"> </v>
      </c>
      <c r="AX290" s="21" t="str">
        <f>IF(AND(B290="pentathlon", OR(AND(E290='club records'!$N$21, F290&gt;='club records'!$O$21), AND(E290='club records'!$N$22, F290&gt;='club records'!$O$22), AND(E290='club records'!$N$23, F290&gt;='club records'!$O$23), AND(E290='club records'!$N$24, F290&gt;='club records'!$O$24), AND(E290='club records'!$N$25, F290&gt;='club records'!$O$25))), "CR", " ")</f>
        <v xml:space="preserve"> </v>
      </c>
      <c r="AY290" s="21" t="str">
        <f>IF(AND(B290="heptathlon", OR(AND(E290='club records'!$N$26, F290&gt;='club records'!$O$26), AND(E290='club records'!$N$27, F290&gt;='club records'!$O$27), AND(E290='club records'!$N$28, F290&gt;='club records'!$O$28), )), "CR", " ")</f>
        <v xml:space="preserve"> </v>
      </c>
    </row>
    <row r="291" spans="1:51" ht="15">
      <c r="A291" s="13" t="s">
        <v>45</v>
      </c>
      <c r="B291" s="2" t="s">
        <v>147</v>
      </c>
      <c r="C291" s="2" t="s">
        <v>26</v>
      </c>
      <c r="D291" s="2" t="s">
        <v>107</v>
      </c>
      <c r="E291" s="13" t="s">
        <v>45</v>
      </c>
      <c r="F291" s="14">
        <v>28.81</v>
      </c>
      <c r="G291" s="19">
        <v>43611</v>
      </c>
      <c r="H291" s="2" t="s">
        <v>295</v>
      </c>
      <c r="I291" s="2" t="s">
        <v>334</v>
      </c>
      <c r="J291" s="20" t="str">
        <f t="shared" si="15"/>
        <v/>
      </c>
      <c r="K291" s="21" t="str">
        <f>IF(AND(B291=100, OR(AND(E291='club records'!$B$6, F291&lt;='club records'!$C$6), AND(E291='club records'!$B$7, F291&lt;='club records'!$C$7), AND(E291='club records'!$B$8, F291&lt;='club records'!$C$8), AND(E291='club records'!$B$9, F291&lt;='club records'!$C$9), AND(E291='club records'!$B$10, F291&lt;='club records'!$C$10))),"CR"," ")</f>
        <v xml:space="preserve"> </v>
      </c>
      <c r="L291" s="21" t="str">
        <f>IF(AND(B291=200, OR(AND(E291='club records'!$B$11, F291&lt;='club records'!$C$11), AND(E291='club records'!$B$12, F291&lt;='club records'!$C$12), AND(E291='club records'!$B$13, F291&lt;='club records'!$C$13), AND(E291='club records'!$B$14, F291&lt;='club records'!$C$14), AND(E291='club records'!$B$15, F291&lt;='club records'!$C$15))),"CR"," ")</f>
        <v xml:space="preserve"> </v>
      </c>
      <c r="M291" s="21" t="str">
        <f>IF(AND(B291=300, OR(AND(E291='club records'!$B$16, F291&lt;='club records'!$C$16), AND(E291='club records'!$B$17, F291&lt;='club records'!$C$17))),"CR"," ")</f>
        <v xml:space="preserve"> </v>
      </c>
      <c r="N291" s="21" t="str">
        <f>IF(AND(B291=400, OR(AND(E291='club records'!$B$19, F291&lt;='club records'!$C$19), AND(E291='club records'!$B$20, F291&lt;='club records'!$C$20), AND(E291='club records'!$B$21, F291&lt;='club records'!$C$21))),"CR"," ")</f>
        <v xml:space="preserve"> </v>
      </c>
      <c r="O291" s="21" t="str">
        <f>IF(AND(B291=800, OR(AND(E291='club records'!$B$22, F291&lt;='club records'!$C$22), AND(E291='club records'!$B$23, F291&lt;='club records'!$C$23), AND(E291='club records'!$B$24, F291&lt;='club records'!$C$24), AND(E291='club records'!$B$25, F291&lt;='club records'!$C$25), AND(E291='club records'!$B$26, F291&lt;='club records'!$C$26))),"CR"," ")</f>
        <v xml:space="preserve"> </v>
      </c>
      <c r="P291" s="21" t="str">
        <f>IF(AND(B291=1200, AND(E291='club records'!$B$28, F291&lt;='club records'!$C$28)),"CR"," ")</f>
        <v xml:space="preserve"> </v>
      </c>
      <c r="Q291" s="21" t="str">
        <f>IF(AND(B291=1500, OR(AND(E291='club records'!$B$29, F291&lt;='club records'!$C$29), AND(E291='club records'!$B$30, F291&lt;='club records'!$C$30), AND(E291='club records'!$B$31, F291&lt;='club records'!$C$31), AND(E291='club records'!$B$32, F291&lt;='club records'!$C$32), AND(E291='club records'!$B$33, F291&lt;='club records'!$C$33))),"CR"," ")</f>
        <v xml:space="preserve"> </v>
      </c>
      <c r="R291" s="21" t="str">
        <f>IF(AND(B291="1M", AND(E291='club records'!$B$37,F291&lt;='club records'!$C$37)),"CR"," ")</f>
        <v xml:space="preserve"> </v>
      </c>
      <c r="S291" s="21" t="str">
        <f>IF(AND(B291=3000, OR(AND(E291='club records'!$B$39, F291&lt;='club records'!$C$39), AND(E291='club records'!$B$40, F291&lt;='club records'!$C$40), AND(E291='club records'!$B$41, F291&lt;='club records'!$C$41))),"CR"," ")</f>
        <v xml:space="preserve"> </v>
      </c>
      <c r="T291" s="21" t="str">
        <f>IF(AND(B291=5000, OR(AND(E291='club records'!$B$42, F291&lt;='club records'!$C$42), AND(E291='club records'!$B$43, F291&lt;='club records'!$C$43))),"CR"," ")</f>
        <v xml:space="preserve"> </v>
      </c>
      <c r="U291" s="21" t="str">
        <f>IF(AND(B291=10000, OR(AND(E291='club records'!$B$44, F291&lt;='club records'!$C$44), AND(E291='club records'!$B$45, F291&lt;='club records'!$C$45))),"CR"," ")</f>
        <v xml:space="preserve"> </v>
      </c>
      <c r="V291" s="22" t="str">
        <f>IF(AND(B291="high jump", OR(AND(E291='club records'!$F$1, F291&gt;='club records'!$G$1), AND(E291='club records'!$F$2, F291&gt;='club records'!$G$2), AND(E291='club records'!$F$3, F291&gt;='club records'!$G$3),AND(E291='club records'!$F$4, F291&gt;='club records'!$G$4), AND(E291='club records'!$F$5, F291&gt;='club records'!$G$5))), "CR", " ")</f>
        <v xml:space="preserve"> </v>
      </c>
      <c r="W291" s="22" t="str">
        <f>IF(AND(B291="long jump", OR(AND(E291='club records'!$F$6, F291&gt;='club records'!$G$6), AND(E291='club records'!$F$7, F291&gt;='club records'!$G$7), AND(E291='club records'!$F$8, F291&gt;='club records'!$G$8), AND(E291='club records'!$F$9, F291&gt;='club records'!$G$9), AND(E291='club records'!$F$10, F291&gt;='club records'!$G$10))), "CR", " ")</f>
        <v xml:space="preserve"> </v>
      </c>
      <c r="X291" s="22" t="str">
        <f>IF(AND(B291="triple jump", OR(AND(E291='club records'!$F$11, F291&gt;='club records'!$G$11), AND(E291='club records'!$F$12, F291&gt;='club records'!$G$12), AND(E291='club records'!$F$13, F291&gt;='club records'!$G$13), AND(E291='club records'!$F$14, F291&gt;='club records'!$G$14), AND(E291='club records'!$F$15, F291&gt;='club records'!$G$15))), "CR", " ")</f>
        <v xml:space="preserve"> </v>
      </c>
      <c r="Y291" s="22" t="str">
        <f>IF(AND(B291="pole vault", OR(AND(E291='club records'!$F$16, F291&gt;='club records'!$G$16), AND(E291='club records'!$F$17, F291&gt;='club records'!$G$17), AND(E291='club records'!$F$18, F291&gt;='club records'!$G$18), AND(E291='club records'!$F$19, F291&gt;='club records'!$G$19), AND(E291='club records'!$F$20, F291&gt;='club records'!$G$20))), "CR", " ")</f>
        <v xml:space="preserve"> </v>
      </c>
      <c r="Z291" s="22" t="str">
        <f>IF(AND(B291="discus 0.75", AND(E291='club records'!$F$21, F291&gt;='club records'!$G$21)), "CR", " ")</f>
        <v xml:space="preserve"> </v>
      </c>
      <c r="AA291" s="22" t="str">
        <f>IF(AND(B291="discus 1", OR(AND(E291='club records'!$F$22, F291&gt;='club records'!$G$22), AND(E291='club records'!$F$23, F291&gt;='club records'!$G$23), AND(E291='club records'!$F$24, F291&gt;='club records'!$G$24), AND(E291='club records'!$F$25, F291&gt;='club records'!$G$25))), "CR", " ")</f>
        <v xml:space="preserve"> </v>
      </c>
      <c r="AB291" s="22" t="str">
        <f>IF(AND(B291="hammer 3", OR(AND(E291='club records'!$F$26, F291&gt;='club records'!$G$26), AND(E291='club records'!$F$27, F291&gt;='club records'!$G$27), AND(E291='club records'!$F$28, F291&gt;='club records'!$G$28))), "CR", " ")</f>
        <v xml:space="preserve"> </v>
      </c>
      <c r="AC291" s="22" t="str">
        <f>IF(AND(B291="hammer 4", OR(AND(E291='club records'!$F$29, F291&gt;='club records'!$G$29), AND(E291='club records'!$F$30, F291&gt;='club records'!$G$30))), "CR", " ")</f>
        <v xml:space="preserve"> </v>
      </c>
      <c r="AD291" s="22" t="str">
        <f>IF(AND(B291="javelin 400", AND(E291='club records'!$F$31, F291&gt;='club records'!$G$31)), "CR", " ")</f>
        <v xml:space="preserve"> </v>
      </c>
      <c r="AE291" s="22" t="str">
        <f>IF(AND(B291="javelin 500", OR(AND(E291='club records'!$F$32, F291&gt;='club records'!$G$32), AND(E291='club records'!$F$33, F291&gt;='club records'!$G$33))), "CR", " ")</f>
        <v xml:space="preserve"> </v>
      </c>
      <c r="AF291" s="22" t="str">
        <f>IF(AND(B291="javelin 600", OR(AND(E291='club records'!$F$34, F291&gt;='club records'!$G$34), AND(E291='club records'!$F$35, F291&gt;='club records'!$G$35))), "CR", " ")</f>
        <v xml:space="preserve"> </v>
      </c>
      <c r="AG291" s="22" t="str">
        <f>IF(AND(B291="shot 2.72", AND(E291='club records'!$F$36, F291&gt;='club records'!$G$36)), "CR", " ")</f>
        <v xml:space="preserve"> </v>
      </c>
      <c r="AH291" s="22" t="str">
        <f>IF(AND(B291="shot 3", OR(AND(E291='club records'!$F$37, F291&gt;='club records'!$G$37), AND(E291='club records'!$F$38, F291&gt;='club records'!$G$38))), "CR", " ")</f>
        <v xml:space="preserve"> </v>
      </c>
      <c r="AI291" s="22" t="str">
        <f>IF(AND(B291="shot 4", OR(AND(E291='club records'!$F$39, F291&gt;='club records'!$G$39), AND(E291='club records'!$F$40, F291&gt;='club records'!$G$40))), "CR", " ")</f>
        <v xml:space="preserve"> </v>
      </c>
      <c r="AJ291" s="22" t="str">
        <f>IF(AND(B291="70H", AND(E291='club records'!$J$6, F291&lt;='club records'!$K$6)), "CR", " ")</f>
        <v xml:space="preserve"> </v>
      </c>
      <c r="AK291" s="22" t="str">
        <f>IF(AND(B291="75H", AND(E291='club records'!$J$7, F291&lt;='club records'!$K$7)), "CR", " ")</f>
        <v xml:space="preserve"> </v>
      </c>
      <c r="AL291" s="22" t="str">
        <f>IF(AND(B291="80H", AND(E291='club records'!$J$8, F291&lt;='club records'!$K$8)), "CR", " ")</f>
        <v xml:space="preserve"> </v>
      </c>
      <c r="AM291" s="22" t="str">
        <f>IF(AND(B291="100H", OR(AND(E291='club records'!$J$9, F291&lt;='club records'!$K$9), AND(E291='club records'!$J$10, F291&lt;='club records'!$K$10))), "CR", " ")</f>
        <v xml:space="preserve"> </v>
      </c>
      <c r="AN291" s="22" t="str">
        <f>IF(AND(B291="300H", AND(E291='club records'!$J$11, F291&lt;='club records'!$K$11)), "CR", " ")</f>
        <v xml:space="preserve"> </v>
      </c>
      <c r="AO291" s="22" t="str">
        <f>IF(AND(B291="400H", OR(AND(E291='club records'!$J$12, F291&lt;='club records'!$K$12), AND(E291='club records'!$J$13, F291&lt;='club records'!$K$13), AND(E291='club records'!$J$14, F291&lt;='club records'!$K$14))), "CR", " ")</f>
        <v xml:space="preserve"> </v>
      </c>
      <c r="AP291" s="22" t="str">
        <f>IF(AND(B291="1500SC", OR(AND(E291='club records'!$J$15, F291&lt;='club records'!$K$15), AND(E291='club records'!$J$16, F291&lt;='club records'!$K$16))), "CR", " ")</f>
        <v xml:space="preserve"> </v>
      </c>
      <c r="AQ291" s="22" t="str">
        <f>IF(AND(B291="2000SC", OR(AND(E291='club records'!$J$18, F291&lt;='club records'!$K$18), AND(E291='club records'!$J$19, F291&lt;='club records'!$K$19))), "CR", " ")</f>
        <v xml:space="preserve"> </v>
      </c>
      <c r="AR291" s="22" t="str">
        <f>IF(AND(B291="3000SC", AND(E291='club records'!$J$21, F291&lt;='club records'!$K$21)), "CR", " ")</f>
        <v xml:space="preserve"> </v>
      </c>
      <c r="AS291" s="21" t="str">
        <f>IF(AND(B291="4x100", OR(AND(E291='club records'!$N$1, F291&lt;='club records'!$O$1), AND(E291='club records'!$N$2, F291&lt;='club records'!$O$2), AND(E291='club records'!$N$3, F291&lt;='club records'!$O$3), AND(E291='club records'!$N$4, F291&lt;='club records'!$O$4), AND(E291='club records'!$N$5, F291&lt;='club records'!$O$5))), "CR", " ")</f>
        <v xml:space="preserve"> </v>
      </c>
      <c r="AT291" s="21" t="str">
        <f>IF(AND(B291="4x200", OR(AND(E291='club records'!$N$6, F291&lt;='club records'!$O$6), AND(E291='club records'!$N$7, F291&lt;='club records'!$O$7), AND(E291='club records'!$N$8, F291&lt;='club records'!$O$8), AND(E291='club records'!$N$9, F291&lt;='club records'!$O$9), AND(E291='club records'!$N$10, F291&lt;='club records'!$O$10))), "CR", " ")</f>
        <v xml:space="preserve"> </v>
      </c>
      <c r="AU291" s="21" t="str">
        <f>IF(AND(B291="4x300", OR(AND(E291='club records'!$N$11, F291&lt;='club records'!$O$11), AND(E291='club records'!$N$12, F291&lt;='club records'!$O$12))), "CR", " ")</f>
        <v xml:space="preserve"> </v>
      </c>
      <c r="AV291" s="21" t="str">
        <f>IF(AND(B291="4x400", OR(AND(E291='club records'!$N$13, F291&lt;='club records'!$O$13), AND(E291='club records'!$N$14, F291&lt;='club records'!$O$14), AND(E291='club records'!$N$15, F291&lt;='club records'!$O$15))), "CR", " ")</f>
        <v xml:space="preserve"> </v>
      </c>
      <c r="AW291" s="21" t="str">
        <f>IF(AND(B291="3x800", OR(AND(E291='club records'!$N$16, F291&lt;='club records'!$O$16), AND(E291='club records'!$N$17, F291&lt;='club records'!$O$17), AND(E291='club records'!$N$18, F291&lt;='club records'!$O$18), AND(E291='club records'!$N$19, F291&lt;='club records'!$O$19))), "CR", " ")</f>
        <v xml:space="preserve"> </v>
      </c>
      <c r="AX291" s="21" t="str">
        <f>IF(AND(B291="pentathlon", OR(AND(E291='club records'!$N$21, F291&gt;='club records'!$O$21), AND(E291='club records'!$N$22, F291&gt;='club records'!$O$22), AND(E291='club records'!$N$23, F291&gt;='club records'!$O$23), AND(E291='club records'!$N$24, F291&gt;='club records'!$O$24), AND(E291='club records'!$N$25, F291&gt;='club records'!$O$25))), "CR", " ")</f>
        <v xml:space="preserve"> </v>
      </c>
      <c r="AY291" s="21" t="str">
        <f>IF(AND(B291="heptathlon", OR(AND(E291='club records'!$N$26, F291&gt;='club records'!$O$26), AND(E291='club records'!$N$27, F291&gt;='club records'!$O$27), AND(E291='club records'!$N$28, F291&gt;='club records'!$O$28), )), "CR", " ")</f>
        <v xml:space="preserve"> </v>
      </c>
    </row>
    <row r="292" spans="1:51" ht="15">
      <c r="A292" s="13" t="s">
        <v>45</v>
      </c>
      <c r="B292" s="2" t="s">
        <v>148</v>
      </c>
      <c r="C292" s="2" t="s">
        <v>49</v>
      </c>
      <c r="D292" s="2" t="s">
        <v>50</v>
      </c>
      <c r="E292" s="13" t="s">
        <v>45</v>
      </c>
      <c r="F292" s="14">
        <v>27.26</v>
      </c>
      <c r="G292" s="19">
        <v>39903</v>
      </c>
      <c r="H292" s="2" t="s">
        <v>252</v>
      </c>
      <c r="I292" s="2" t="s">
        <v>253</v>
      </c>
      <c r="J292" s="20" t="str">
        <f t="shared" si="15"/>
        <v/>
      </c>
      <c r="K292" s="21" t="str">
        <f>IF(AND(B292=100, OR(AND(E292='club records'!$B$6, F292&lt;='club records'!$C$6), AND(E292='club records'!$B$7, F292&lt;='club records'!$C$7), AND(E292='club records'!$B$8, F292&lt;='club records'!$C$8), AND(E292='club records'!$B$9, F292&lt;='club records'!$C$9), AND(E292='club records'!$B$10, F292&lt;='club records'!$C$10))),"CR"," ")</f>
        <v xml:space="preserve"> </v>
      </c>
      <c r="L292" s="21" t="str">
        <f>IF(AND(B292=200, OR(AND(E292='club records'!$B$11, F292&lt;='club records'!$C$11), AND(E292='club records'!$B$12, F292&lt;='club records'!$C$12), AND(E292='club records'!$B$13, F292&lt;='club records'!$C$13), AND(E292='club records'!$B$14, F292&lt;='club records'!$C$14), AND(E292='club records'!$B$15, F292&lt;='club records'!$C$15))),"CR"," ")</f>
        <v xml:space="preserve"> </v>
      </c>
      <c r="M292" s="21" t="str">
        <f>IF(AND(B292=300, OR(AND(E292='club records'!$B$16, F292&lt;='club records'!$C$16), AND(E292='club records'!$B$17, F292&lt;='club records'!$C$17))),"CR"," ")</f>
        <v xml:space="preserve"> </v>
      </c>
      <c r="N292" s="21" t="str">
        <f>IF(AND(B292=400, OR(AND(E292='club records'!$B$19, F292&lt;='club records'!$C$19), AND(E292='club records'!$B$20, F292&lt;='club records'!$C$20), AND(E292='club records'!$B$21, F292&lt;='club records'!$C$21))),"CR"," ")</f>
        <v xml:space="preserve"> </v>
      </c>
      <c r="O292" s="21" t="str">
        <f>IF(AND(B292=800, OR(AND(E292='club records'!$B$22, F292&lt;='club records'!$C$22), AND(E292='club records'!$B$23, F292&lt;='club records'!$C$23), AND(E292='club records'!$B$24, F292&lt;='club records'!$C$24), AND(E292='club records'!$B$25, F292&lt;='club records'!$C$25), AND(E292='club records'!$B$26, F292&lt;='club records'!$C$26))),"CR"," ")</f>
        <v xml:space="preserve"> </v>
      </c>
      <c r="P292" s="21" t="str">
        <f>IF(AND(B292=1200, AND(E292='club records'!$B$28, F292&lt;='club records'!$C$28)),"CR"," ")</f>
        <v xml:space="preserve"> </v>
      </c>
      <c r="Q292" s="21" t="str">
        <f>IF(AND(B292=1500, OR(AND(E292='club records'!$B$29, F292&lt;='club records'!$C$29), AND(E292='club records'!$B$30, F292&lt;='club records'!$C$30), AND(E292='club records'!$B$31, F292&lt;='club records'!$C$31), AND(E292='club records'!$B$32, F292&lt;='club records'!$C$32), AND(E292='club records'!$B$33, F292&lt;='club records'!$C$33))),"CR"," ")</f>
        <v xml:space="preserve"> </v>
      </c>
      <c r="R292" s="21" t="str">
        <f>IF(AND(B292="1M", AND(E292='club records'!$B$37,F292&lt;='club records'!$C$37)),"CR"," ")</f>
        <v xml:space="preserve"> </v>
      </c>
      <c r="S292" s="21" t="str">
        <f>IF(AND(B292=3000, OR(AND(E292='club records'!$B$39, F292&lt;='club records'!$C$39), AND(E292='club records'!$B$40, F292&lt;='club records'!$C$40), AND(E292='club records'!$B$41, F292&lt;='club records'!$C$41))),"CR"," ")</f>
        <v xml:space="preserve"> </v>
      </c>
      <c r="T292" s="21" t="str">
        <f>IF(AND(B292=5000, OR(AND(E292='club records'!$B$42, F292&lt;='club records'!$C$42), AND(E292='club records'!$B$43, F292&lt;='club records'!$C$43))),"CR"," ")</f>
        <v xml:space="preserve"> </v>
      </c>
      <c r="U292" s="21" t="str">
        <f>IF(AND(B292=10000, OR(AND(E292='club records'!$B$44, F292&lt;='club records'!$C$44), AND(E292='club records'!$B$45, F292&lt;='club records'!$C$45))),"CR"," ")</f>
        <v xml:space="preserve"> </v>
      </c>
      <c r="V292" s="22" t="str">
        <f>IF(AND(B292="high jump", OR(AND(E292='club records'!$F$1, F292&gt;='club records'!$G$1), AND(E292='club records'!$F$2, F292&gt;='club records'!$G$2), AND(E292='club records'!$F$3, F292&gt;='club records'!$G$3),AND(E292='club records'!$F$4, F292&gt;='club records'!$G$4), AND(E292='club records'!$F$5, F292&gt;='club records'!$G$5))), "CR", " ")</f>
        <v xml:space="preserve"> </v>
      </c>
      <c r="W292" s="22" t="str">
        <f>IF(AND(B292="long jump", OR(AND(E292='club records'!$F$6, F292&gt;='club records'!$G$6), AND(E292='club records'!$F$7, F292&gt;='club records'!$G$7), AND(E292='club records'!$F$8, F292&gt;='club records'!$G$8), AND(E292='club records'!$F$9, F292&gt;='club records'!$G$9), AND(E292='club records'!$F$10, F292&gt;='club records'!$G$10))), "CR", " ")</f>
        <v xml:space="preserve"> </v>
      </c>
      <c r="X292" s="22" t="str">
        <f>IF(AND(B292="triple jump", OR(AND(E292='club records'!$F$11, F292&gt;='club records'!$G$11), AND(E292='club records'!$F$12, F292&gt;='club records'!$G$12), AND(E292='club records'!$F$13, F292&gt;='club records'!$G$13), AND(E292='club records'!$F$14, F292&gt;='club records'!$G$14), AND(E292='club records'!$F$15, F292&gt;='club records'!$G$15))), "CR", " ")</f>
        <v xml:space="preserve"> </v>
      </c>
      <c r="Y292" s="22" t="str">
        <f>IF(AND(B292="pole vault", OR(AND(E292='club records'!$F$16, F292&gt;='club records'!$G$16), AND(E292='club records'!$F$17, F292&gt;='club records'!$G$17), AND(E292='club records'!$F$18, F292&gt;='club records'!$G$18), AND(E292='club records'!$F$19, F292&gt;='club records'!$G$19), AND(E292='club records'!$F$20, F292&gt;='club records'!$G$20))), "CR", " ")</f>
        <v xml:space="preserve"> </v>
      </c>
      <c r="Z292" s="22" t="str">
        <f>IF(AND(B292="discus 0.75", AND(E292='club records'!$F$21, F292&gt;='club records'!$G$21)), "CR", " ")</f>
        <v xml:space="preserve"> </v>
      </c>
      <c r="AA292" s="22" t="str">
        <f>IF(AND(B292="discus 1", OR(AND(E292='club records'!$F$22, F292&gt;='club records'!$G$22), AND(E292='club records'!$F$23, F292&gt;='club records'!$G$23), AND(E292='club records'!$F$24, F292&gt;='club records'!$G$24), AND(E292='club records'!$F$25, F292&gt;='club records'!$G$25))), "CR", " ")</f>
        <v xml:space="preserve"> </v>
      </c>
      <c r="AB292" s="22" t="str">
        <f>IF(AND(B292="hammer 3", OR(AND(E292='club records'!$F$26, F292&gt;='club records'!$G$26), AND(E292='club records'!$F$27, F292&gt;='club records'!$G$27), AND(E292='club records'!$F$28, F292&gt;='club records'!$G$28))), "CR", " ")</f>
        <v xml:space="preserve"> </v>
      </c>
      <c r="AC292" s="22" t="str">
        <f>IF(AND(B292="hammer 4", OR(AND(E292='club records'!$F$29, F292&gt;='club records'!$G$29), AND(E292='club records'!$F$30, F292&gt;='club records'!$G$30))), "CR", " ")</f>
        <v xml:space="preserve"> </v>
      </c>
      <c r="AD292" s="22" t="str">
        <f>IF(AND(B292="javelin 400", AND(E292='club records'!$F$31, F292&gt;='club records'!$G$31)), "CR", " ")</f>
        <v xml:space="preserve"> </v>
      </c>
      <c r="AE292" s="22" t="str">
        <f>IF(AND(B292="javelin 500", OR(AND(E292='club records'!$F$32, F292&gt;='club records'!$G$32), AND(E292='club records'!$F$33, F292&gt;='club records'!$G$33))), "CR", " ")</f>
        <v xml:space="preserve"> </v>
      </c>
      <c r="AF292" s="22" t="str">
        <f>IF(AND(B292="javelin 600", OR(AND(E292='club records'!$F$34, F292&gt;='club records'!$G$34), AND(E292='club records'!$F$35, F292&gt;='club records'!$G$35))), "CR", " ")</f>
        <v xml:space="preserve"> </v>
      </c>
      <c r="AG292" s="22" t="str">
        <f>IF(AND(B292="shot 2.72", AND(E292='club records'!$F$36, F292&gt;='club records'!$G$36)), "CR", " ")</f>
        <v xml:space="preserve"> </v>
      </c>
      <c r="AH292" s="22" t="str">
        <f>IF(AND(B292="shot 3", OR(AND(E292='club records'!$F$37, F292&gt;='club records'!$G$37), AND(E292='club records'!$F$38, F292&gt;='club records'!$G$38))), "CR", " ")</f>
        <v xml:space="preserve"> </v>
      </c>
      <c r="AI292" s="22" t="str">
        <f>IF(AND(B292="shot 4", OR(AND(E292='club records'!$F$39, F292&gt;='club records'!$G$39), AND(E292='club records'!$F$40, F292&gt;='club records'!$G$40))), "CR", " ")</f>
        <v xml:space="preserve"> </v>
      </c>
      <c r="AJ292" s="22" t="str">
        <f>IF(AND(B292="70H", AND(E292='club records'!$J$6, F292&lt;='club records'!$K$6)), "CR", " ")</f>
        <v xml:space="preserve"> </v>
      </c>
      <c r="AK292" s="22" t="str">
        <f>IF(AND(B292="75H", AND(E292='club records'!$J$7, F292&lt;='club records'!$K$7)), "CR", " ")</f>
        <v xml:space="preserve"> </v>
      </c>
      <c r="AL292" s="22" t="str">
        <f>IF(AND(B292="80H", AND(E292='club records'!$J$8, F292&lt;='club records'!$K$8)), "CR", " ")</f>
        <v xml:space="preserve"> </v>
      </c>
      <c r="AM292" s="22" t="str">
        <f>IF(AND(B292="100H", OR(AND(E292='club records'!$J$9, F292&lt;='club records'!$K$9), AND(E292='club records'!$J$10, F292&lt;='club records'!$K$10))), "CR", " ")</f>
        <v xml:space="preserve"> </v>
      </c>
      <c r="AN292" s="22" t="str">
        <f>IF(AND(B292="300H", AND(E292='club records'!$J$11, F292&lt;='club records'!$K$11)), "CR", " ")</f>
        <v xml:space="preserve"> </v>
      </c>
      <c r="AO292" s="22" t="str">
        <f>IF(AND(B292="400H", OR(AND(E292='club records'!$J$12, F292&lt;='club records'!$K$12), AND(E292='club records'!$J$13, F292&lt;='club records'!$K$13), AND(E292='club records'!$J$14, F292&lt;='club records'!$K$14))), "CR", " ")</f>
        <v xml:space="preserve"> </v>
      </c>
      <c r="AP292" s="22" t="str">
        <f>IF(AND(B292="1500SC", OR(AND(E292='club records'!$J$15, F292&lt;='club records'!$K$15), AND(E292='club records'!$J$16, F292&lt;='club records'!$K$16))), "CR", " ")</f>
        <v xml:space="preserve"> </v>
      </c>
      <c r="AQ292" s="22" t="str">
        <f>IF(AND(B292="2000SC", OR(AND(E292='club records'!$J$18, F292&lt;='club records'!$K$18), AND(E292='club records'!$J$19, F292&lt;='club records'!$K$19))), "CR", " ")</f>
        <v xml:space="preserve"> </v>
      </c>
      <c r="AR292" s="22" t="str">
        <f>IF(AND(B292="3000SC", AND(E292='club records'!$J$21, F292&lt;='club records'!$K$21)), "CR", " ")</f>
        <v xml:space="preserve"> </v>
      </c>
      <c r="AS292" s="21" t="str">
        <f>IF(AND(B292="4x100", OR(AND(E292='club records'!$N$1, F292&lt;='club records'!$O$1), AND(E292='club records'!$N$2, F292&lt;='club records'!$O$2), AND(E292='club records'!$N$3, F292&lt;='club records'!$O$3), AND(E292='club records'!$N$4, F292&lt;='club records'!$O$4), AND(E292='club records'!$N$5, F292&lt;='club records'!$O$5))), "CR", " ")</f>
        <v xml:space="preserve"> </v>
      </c>
      <c r="AT292" s="21" t="str">
        <f>IF(AND(B292="4x200", OR(AND(E292='club records'!$N$6, F292&lt;='club records'!$O$6), AND(E292='club records'!$N$7, F292&lt;='club records'!$O$7), AND(E292='club records'!$N$8, F292&lt;='club records'!$O$8), AND(E292='club records'!$N$9, F292&lt;='club records'!$O$9), AND(E292='club records'!$N$10, F292&lt;='club records'!$O$10))), "CR", " ")</f>
        <v xml:space="preserve"> </v>
      </c>
      <c r="AU292" s="21" t="str">
        <f>IF(AND(B292="4x300", OR(AND(E292='club records'!$N$11, F292&lt;='club records'!$O$11), AND(E292='club records'!$N$12, F292&lt;='club records'!$O$12))), "CR", " ")</f>
        <v xml:space="preserve"> </v>
      </c>
      <c r="AV292" s="21" t="str">
        <f>IF(AND(B292="4x400", OR(AND(E292='club records'!$N$13, F292&lt;='club records'!$O$13), AND(E292='club records'!$N$14, F292&lt;='club records'!$O$14), AND(E292='club records'!$N$15, F292&lt;='club records'!$O$15))), "CR", " ")</f>
        <v xml:space="preserve"> </v>
      </c>
      <c r="AW292" s="21" t="str">
        <f>IF(AND(B292="3x800", OR(AND(E292='club records'!$N$16, F292&lt;='club records'!$O$16), AND(E292='club records'!$N$17, F292&lt;='club records'!$O$17), AND(E292='club records'!$N$18, F292&lt;='club records'!$O$18), AND(E292='club records'!$N$19, F292&lt;='club records'!$O$19))), "CR", " ")</f>
        <v xml:space="preserve"> </v>
      </c>
      <c r="AX292" s="21" t="str">
        <f>IF(AND(B292="pentathlon", OR(AND(E292='club records'!$N$21, F292&gt;='club records'!$O$21), AND(E292='club records'!$N$22, F292&gt;='club records'!$O$22), AND(E292='club records'!$N$23, F292&gt;='club records'!$O$23), AND(E292='club records'!$N$24, F292&gt;='club records'!$O$24), AND(E292='club records'!$N$25, F292&gt;='club records'!$O$25))), "CR", " ")</f>
        <v xml:space="preserve"> </v>
      </c>
      <c r="AY292" s="21" t="str">
        <f>IF(AND(B292="heptathlon", OR(AND(E292='club records'!$N$26, F292&gt;='club records'!$O$26), AND(E292='club records'!$N$27, F292&gt;='club records'!$O$27), AND(E292='club records'!$N$28, F292&gt;='club records'!$O$28), )), "CR", " ")</f>
        <v xml:space="preserve"> </v>
      </c>
    </row>
    <row r="293" spans="1:51" ht="15">
      <c r="A293" s="13" t="s">
        <v>45</v>
      </c>
      <c r="B293" s="2" t="s">
        <v>148</v>
      </c>
      <c r="C293" s="2" t="s">
        <v>65</v>
      </c>
      <c r="D293" s="2" t="s">
        <v>134</v>
      </c>
      <c r="E293" s="13" t="s">
        <v>45</v>
      </c>
      <c r="F293" s="14">
        <v>32.619999999999997</v>
      </c>
      <c r="G293" s="19" t="s">
        <v>374</v>
      </c>
      <c r="H293" s="2" t="s">
        <v>297</v>
      </c>
      <c r="I293" s="2" t="s">
        <v>367</v>
      </c>
      <c r="J293" s="20" t="str">
        <f t="shared" si="15"/>
        <v/>
      </c>
      <c r="K293" s="21" t="str">
        <f>IF(AND(B293=100, OR(AND(E293='club records'!$B$6, F293&lt;='club records'!$C$6), AND(E293='club records'!$B$7, F293&lt;='club records'!$C$7), AND(E293='club records'!$B$8, F293&lt;='club records'!$C$8), AND(E293='club records'!$B$9, F293&lt;='club records'!$C$9), AND(E293='club records'!$B$10, F293&lt;='club records'!$C$10))),"CR"," ")</f>
        <v xml:space="preserve"> </v>
      </c>
      <c r="L293" s="21" t="str">
        <f>IF(AND(B293=200, OR(AND(E293='club records'!$B$11, F293&lt;='club records'!$C$11), AND(E293='club records'!$B$12, F293&lt;='club records'!$C$12), AND(E293='club records'!$B$13, F293&lt;='club records'!$C$13), AND(E293='club records'!$B$14, F293&lt;='club records'!$C$14), AND(E293='club records'!$B$15, F293&lt;='club records'!$C$15))),"CR"," ")</f>
        <v xml:space="preserve"> </v>
      </c>
      <c r="M293" s="21" t="str">
        <f>IF(AND(B293=300, OR(AND(E293='club records'!$B$16, F293&lt;='club records'!$C$16), AND(E293='club records'!$B$17, F293&lt;='club records'!$C$17))),"CR"," ")</f>
        <v xml:space="preserve"> </v>
      </c>
      <c r="N293" s="21" t="str">
        <f>IF(AND(B293=400, OR(AND(E293='club records'!$B$19, F293&lt;='club records'!$C$19), AND(E293='club records'!$B$20, F293&lt;='club records'!$C$20), AND(E293='club records'!$B$21, F293&lt;='club records'!$C$21))),"CR"," ")</f>
        <v xml:space="preserve"> </v>
      </c>
      <c r="O293" s="21" t="str">
        <f>IF(AND(B293=800, OR(AND(E293='club records'!$B$22, F293&lt;='club records'!$C$22), AND(E293='club records'!$B$23, F293&lt;='club records'!$C$23), AND(E293='club records'!$B$24, F293&lt;='club records'!$C$24), AND(E293='club records'!$B$25, F293&lt;='club records'!$C$25), AND(E293='club records'!$B$26, F293&lt;='club records'!$C$26))),"CR"," ")</f>
        <v xml:space="preserve"> </v>
      </c>
      <c r="P293" s="21" t="str">
        <f>IF(AND(B293=1200, AND(E293='club records'!$B$28, F293&lt;='club records'!$C$28)),"CR"," ")</f>
        <v xml:space="preserve"> </v>
      </c>
      <c r="Q293" s="21" t="str">
        <f>IF(AND(B293=1500, OR(AND(E293='club records'!$B$29, F293&lt;='club records'!$C$29), AND(E293='club records'!$B$30, F293&lt;='club records'!$C$30), AND(E293='club records'!$B$31, F293&lt;='club records'!$C$31), AND(E293='club records'!$B$32, F293&lt;='club records'!$C$32), AND(E293='club records'!$B$33, F293&lt;='club records'!$C$33))),"CR"," ")</f>
        <v xml:space="preserve"> </v>
      </c>
      <c r="R293" s="21" t="str">
        <f>IF(AND(B293="1M", AND(E293='club records'!$B$37,F293&lt;='club records'!$C$37)),"CR"," ")</f>
        <v xml:space="preserve"> </v>
      </c>
      <c r="S293" s="21" t="str">
        <f>IF(AND(B293=3000, OR(AND(E293='club records'!$B$39, F293&lt;='club records'!$C$39), AND(E293='club records'!$B$40, F293&lt;='club records'!$C$40), AND(E293='club records'!$B$41, F293&lt;='club records'!$C$41))),"CR"," ")</f>
        <v xml:space="preserve"> </v>
      </c>
      <c r="T293" s="21" t="str">
        <f>IF(AND(B293=5000, OR(AND(E293='club records'!$B$42, F293&lt;='club records'!$C$42), AND(E293='club records'!$B$43, F293&lt;='club records'!$C$43))),"CR"," ")</f>
        <v xml:space="preserve"> </v>
      </c>
      <c r="U293" s="21" t="str">
        <f>IF(AND(B293=10000, OR(AND(E293='club records'!$B$44, F293&lt;='club records'!$C$44), AND(E293='club records'!$B$45, F293&lt;='club records'!$C$45))),"CR"," ")</f>
        <v xml:space="preserve"> </v>
      </c>
      <c r="V293" s="22" t="str">
        <f>IF(AND(B293="high jump", OR(AND(E293='club records'!$F$1, F293&gt;='club records'!$G$1), AND(E293='club records'!$F$2, F293&gt;='club records'!$G$2), AND(E293='club records'!$F$3, F293&gt;='club records'!$G$3),AND(E293='club records'!$F$4, F293&gt;='club records'!$G$4), AND(E293='club records'!$F$5, F293&gt;='club records'!$G$5))), "CR", " ")</f>
        <v xml:space="preserve"> </v>
      </c>
      <c r="W293" s="22" t="str">
        <f>IF(AND(B293="long jump", OR(AND(E293='club records'!$F$6, F293&gt;='club records'!$G$6), AND(E293='club records'!$F$7, F293&gt;='club records'!$G$7), AND(E293='club records'!$F$8, F293&gt;='club records'!$G$8), AND(E293='club records'!$F$9, F293&gt;='club records'!$G$9), AND(E293='club records'!$F$10, F293&gt;='club records'!$G$10))), "CR", " ")</f>
        <v xml:space="preserve"> </v>
      </c>
      <c r="X293" s="22" t="str">
        <f>IF(AND(B293="triple jump", OR(AND(E293='club records'!$F$11, F293&gt;='club records'!$G$11), AND(E293='club records'!$F$12, F293&gt;='club records'!$G$12), AND(E293='club records'!$F$13, F293&gt;='club records'!$G$13), AND(E293='club records'!$F$14, F293&gt;='club records'!$G$14), AND(E293='club records'!$F$15, F293&gt;='club records'!$G$15))), "CR", " ")</f>
        <v xml:space="preserve"> </v>
      </c>
      <c r="Y293" s="22" t="str">
        <f>IF(AND(B293="pole vault", OR(AND(E293='club records'!$F$16, F293&gt;='club records'!$G$16), AND(E293='club records'!$F$17, F293&gt;='club records'!$G$17), AND(E293='club records'!$F$18, F293&gt;='club records'!$G$18), AND(E293='club records'!$F$19, F293&gt;='club records'!$G$19), AND(E293='club records'!$F$20, F293&gt;='club records'!$G$20))), "CR", " ")</f>
        <v xml:space="preserve"> </v>
      </c>
      <c r="Z293" s="22" t="str">
        <f>IF(AND(B293="discus 0.75", AND(E293='club records'!$F$21, F293&gt;='club records'!$G$21)), "CR", " ")</f>
        <v xml:space="preserve"> </v>
      </c>
      <c r="AA293" s="22" t="str">
        <f>IF(AND(B293="discus 1", OR(AND(E293='club records'!$F$22, F293&gt;='club records'!$G$22), AND(E293='club records'!$F$23, F293&gt;='club records'!$G$23), AND(E293='club records'!$F$24, F293&gt;='club records'!$G$24), AND(E293='club records'!$F$25, F293&gt;='club records'!$G$25))), "CR", " ")</f>
        <v xml:space="preserve"> </v>
      </c>
      <c r="AB293" s="22" t="str">
        <f>IF(AND(B293="hammer 3", OR(AND(E293='club records'!$F$26, F293&gt;='club records'!$G$26), AND(E293='club records'!$F$27, F293&gt;='club records'!$G$27), AND(E293='club records'!$F$28, F293&gt;='club records'!$G$28))), "CR", " ")</f>
        <v xml:space="preserve"> </v>
      </c>
      <c r="AC293" s="22" t="str">
        <f>IF(AND(B293="hammer 4", OR(AND(E293='club records'!$F$29, F293&gt;='club records'!$G$29), AND(E293='club records'!$F$30, F293&gt;='club records'!$G$30))), "CR", " ")</f>
        <v xml:space="preserve"> </v>
      </c>
      <c r="AD293" s="22" t="str">
        <f>IF(AND(B293="javelin 400", AND(E293='club records'!$F$31, F293&gt;='club records'!$G$31)), "CR", " ")</f>
        <v xml:space="preserve"> </v>
      </c>
      <c r="AE293" s="22" t="str">
        <f>IF(AND(B293="javelin 500", OR(AND(E293='club records'!$F$32, F293&gt;='club records'!$G$32), AND(E293='club records'!$F$33, F293&gt;='club records'!$G$33))), "CR", " ")</f>
        <v xml:space="preserve"> </v>
      </c>
      <c r="AF293" s="22" t="str">
        <f>IF(AND(B293="javelin 600", OR(AND(E293='club records'!$F$34, F293&gt;='club records'!$G$34), AND(E293='club records'!$F$35, F293&gt;='club records'!$G$35))), "CR", " ")</f>
        <v xml:space="preserve"> </v>
      </c>
      <c r="AG293" s="22" t="str">
        <f>IF(AND(B293="shot 2.72", AND(E293='club records'!$F$36, F293&gt;='club records'!$G$36)), "CR", " ")</f>
        <v xml:space="preserve"> </v>
      </c>
      <c r="AH293" s="22" t="str">
        <f>IF(AND(B293="shot 3", OR(AND(E293='club records'!$F$37, F293&gt;='club records'!$G$37), AND(E293='club records'!$F$38, F293&gt;='club records'!$G$38))), "CR", " ")</f>
        <v xml:space="preserve"> </v>
      </c>
      <c r="AI293" s="22" t="str">
        <f>IF(AND(B293="shot 4", OR(AND(E293='club records'!$F$39, F293&gt;='club records'!$G$39), AND(E293='club records'!$F$40, F293&gt;='club records'!$G$40))), "CR", " ")</f>
        <v xml:space="preserve"> </v>
      </c>
      <c r="AJ293" s="22" t="str">
        <f>IF(AND(B293="70H", AND(E293='club records'!$J$6, F293&lt;='club records'!$K$6)), "CR", " ")</f>
        <v xml:space="preserve"> </v>
      </c>
      <c r="AK293" s="22" t="str">
        <f>IF(AND(B293="75H", AND(E293='club records'!$J$7, F293&lt;='club records'!$K$7)), "CR", " ")</f>
        <v xml:space="preserve"> </v>
      </c>
      <c r="AL293" s="22" t="str">
        <f>IF(AND(B293="80H", AND(E293='club records'!$J$8, F293&lt;='club records'!$K$8)), "CR", " ")</f>
        <v xml:space="preserve"> </v>
      </c>
      <c r="AM293" s="22" t="str">
        <f>IF(AND(B293="100H", OR(AND(E293='club records'!$J$9, F293&lt;='club records'!$K$9), AND(E293='club records'!$J$10, F293&lt;='club records'!$K$10))), "CR", " ")</f>
        <v xml:space="preserve"> </v>
      </c>
      <c r="AN293" s="22" t="str">
        <f>IF(AND(B293="300H", AND(E293='club records'!$J$11, F293&lt;='club records'!$K$11)), "CR", " ")</f>
        <v xml:space="preserve"> </v>
      </c>
      <c r="AO293" s="22" t="str">
        <f>IF(AND(B293="400H", OR(AND(E293='club records'!$J$12, F293&lt;='club records'!$K$12), AND(E293='club records'!$J$13, F293&lt;='club records'!$K$13), AND(E293='club records'!$J$14, F293&lt;='club records'!$K$14))), "CR", " ")</f>
        <v xml:space="preserve"> </v>
      </c>
      <c r="AP293" s="22" t="str">
        <f>IF(AND(B293="1500SC", OR(AND(E293='club records'!$J$15, F293&lt;='club records'!$K$15), AND(E293='club records'!$J$16, F293&lt;='club records'!$K$16))), "CR", " ")</f>
        <v xml:space="preserve"> </v>
      </c>
      <c r="AQ293" s="22" t="str">
        <f>IF(AND(B293="2000SC", OR(AND(E293='club records'!$J$18, F293&lt;='club records'!$K$18), AND(E293='club records'!$J$19, F293&lt;='club records'!$K$19))), "CR", " ")</f>
        <v xml:space="preserve"> </v>
      </c>
      <c r="AR293" s="22" t="str">
        <f>IF(AND(B293="3000SC", AND(E293='club records'!$J$21, F293&lt;='club records'!$K$21)), "CR", " ")</f>
        <v xml:space="preserve"> </v>
      </c>
      <c r="AS293" s="21" t="str">
        <f>IF(AND(B293="4x100", OR(AND(E293='club records'!$N$1, F293&lt;='club records'!$O$1), AND(E293='club records'!$N$2, F293&lt;='club records'!$O$2), AND(E293='club records'!$N$3, F293&lt;='club records'!$O$3), AND(E293='club records'!$N$4, F293&lt;='club records'!$O$4), AND(E293='club records'!$N$5, F293&lt;='club records'!$O$5))), "CR", " ")</f>
        <v xml:space="preserve"> </v>
      </c>
      <c r="AT293" s="21" t="str">
        <f>IF(AND(B293="4x200", OR(AND(E293='club records'!$N$6, F293&lt;='club records'!$O$6), AND(E293='club records'!$N$7, F293&lt;='club records'!$O$7), AND(E293='club records'!$N$8, F293&lt;='club records'!$O$8), AND(E293='club records'!$N$9, F293&lt;='club records'!$O$9), AND(E293='club records'!$N$10, F293&lt;='club records'!$O$10))), "CR", " ")</f>
        <v xml:space="preserve"> </v>
      </c>
      <c r="AU293" s="21" t="str">
        <f>IF(AND(B293="4x300", OR(AND(E293='club records'!$N$11, F293&lt;='club records'!$O$11), AND(E293='club records'!$N$12, F293&lt;='club records'!$O$12))), "CR", " ")</f>
        <v xml:space="preserve"> </v>
      </c>
      <c r="AV293" s="21" t="str">
        <f>IF(AND(B293="4x400", OR(AND(E293='club records'!$N$13, F293&lt;='club records'!$O$13), AND(E293='club records'!$N$14, F293&lt;='club records'!$O$14), AND(E293='club records'!$N$15, F293&lt;='club records'!$O$15))), "CR", " ")</f>
        <v xml:space="preserve"> </v>
      </c>
      <c r="AW293" s="21" t="str">
        <f>IF(AND(B293="3x800", OR(AND(E293='club records'!$N$16, F293&lt;='club records'!$O$16), AND(E293='club records'!$N$17, F293&lt;='club records'!$O$17), AND(E293='club records'!$N$18, F293&lt;='club records'!$O$18), AND(E293='club records'!$N$19, F293&lt;='club records'!$O$19))), "CR", " ")</f>
        <v xml:space="preserve"> </v>
      </c>
      <c r="AX293" s="21" t="str">
        <f>IF(AND(B293="pentathlon", OR(AND(E293='club records'!$N$21, F293&gt;='club records'!$O$21), AND(E293='club records'!$N$22, F293&gt;='club records'!$O$22), AND(E293='club records'!$N$23, F293&gt;='club records'!$O$23), AND(E293='club records'!$N$24, F293&gt;='club records'!$O$24), AND(E293='club records'!$N$25, F293&gt;='club records'!$O$25))), "CR", " ")</f>
        <v xml:space="preserve"> </v>
      </c>
      <c r="AY293" s="21" t="str">
        <f>IF(AND(B293="heptathlon", OR(AND(E293='club records'!$N$26, F293&gt;='club records'!$O$26), AND(E293='club records'!$N$27, F293&gt;='club records'!$O$27), AND(E293='club records'!$N$28, F293&gt;='club records'!$O$28), )), "CR", " ")</f>
        <v xml:space="preserve"> </v>
      </c>
    </row>
    <row r="294" spans="1:51" ht="15">
      <c r="A294" s="13" t="s">
        <v>45</v>
      </c>
      <c r="B294" s="2" t="s">
        <v>148</v>
      </c>
      <c r="C294" s="2" t="s">
        <v>74</v>
      </c>
      <c r="D294" s="2" t="s">
        <v>99</v>
      </c>
      <c r="E294" s="13" t="s">
        <v>45</v>
      </c>
      <c r="F294" s="14">
        <v>39.950000000000003</v>
      </c>
      <c r="G294" s="19">
        <v>43590</v>
      </c>
      <c r="H294" s="2" t="s">
        <v>295</v>
      </c>
      <c r="I294" s="2" t="s">
        <v>304</v>
      </c>
      <c r="J294" s="20" t="str">
        <f t="shared" si="15"/>
        <v/>
      </c>
      <c r="K294" s="21" t="str">
        <f>IF(AND(B294=100, OR(AND(E294='club records'!$B$6, F294&lt;='club records'!$C$6), AND(E294='club records'!$B$7, F294&lt;='club records'!$C$7), AND(E294='club records'!$B$8, F294&lt;='club records'!$C$8), AND(E294='club records'!$B$9, F294&lt;='club records'!$C$9), AND(E294='club records'!$B$10, F294&lt;='club records'!$C$10))),"CR"," ")</f>
        <v xml:space="preserve"> </v>
      </c>
      <c r="L294" s="21" t="str">
        <f>IF(AND(B294=200, OR(AND(E294='club records'!$B$11, F294&lt;='club records'!$C$11), AND(E294='club records'!$B$12, F294&lt;='club records'!$C$12), AND(E294='club records'!$B$13, F294&lt;='club records'!$C$13), AND(E294='club records'!$B$14, F294&lt;='club records'!$C$14), AND(E294='club records'!$B$15, F294&lt;='club records'!$C$15))),"CR"," ")</f>
        <v xml:space="preserve"> </v>
      </c>
      <c r="M294" s="21" t="str">
        <f>IF(AND(B294=300, OR(AND(E294='club records'!$B$16, F294&lt;='club records'!$C$16), AND(E294='club records'!$B$17, F294&lt;='club records'!$C$17))),"CR"," ")</f>
        <v xml:space="preserve"> </v>
      </c>
      <c r="N294" s="21" t="str">
        <f>IF(AND(B294=400, OR(AND(E294='club records'!$B$19, F294&lt;='club records'!$C$19), AND(E294='club records'!$B$20, F294&lt;='club records'!$C$20), AND(E294='club records'!$B$21, F294&lt;='club records'!$C$21))),"CR"," ")</f>
        <v xml:space="preserve"> </v>
      </c>
      <c r="O294" s="21" t="str">
        <f>IF(AND(B294=800, OR(AND(E294='club records'!$B$22, F294&lt;='club records'!$C$22), AND(E294='club records'!$B$23, F294&lt;='club records'!$C$23), AND(E294='club records'!$B$24, F294&lt;='club records'!$C$24), AND(E294='club records'!$B$25, F294&lt;='club records'!$C$25), AND(E294='club records'!$B$26, F294&lt;='club records'!$C$26))),"CR"," ")</f>
        <v xml:space="preserve"> </v>
      </c>
      <c r="P294" s="21" t="str">
        <f>IF(AND(B294=1200, AND(E294='club records'!$B$28, F294&lt;='club records'!$C$28)),"CR"," ")</f>
        <v xml:space="preserve"> </v>
      </c>
      <c r="Q294" s="21" t="str">
        <f>IF(AND(B294=1500, OR(AND(E294='club records'!$B$29, F294&lt;='club records'!$C$29), AND(E294='club records'!$B$30, F294&lt;='club records'!$C$30), AND(E294='club records'!$B$31, F294&lt;='club records'!$C$31), AND(E294='club records'!$B$32, F294&lt;='club records'!$C$32), AND(E294='club records'!$B$33, F294&lt;='club records'!$C$33))),"CR"," ")</f>
        <v xml:space="preserve"> </v>
      </c>
      <c r="R294" s="21" t="str">
        <f>IF(AND(B294="1M", AND(E294='club records'!$B$37,F294&lt;='club records'!$C$37)),"CR"," ")</f>
        <v xml:space="preserve"> </v>
      </c>
      <c r="S294" s="21" t="str">
        <f>IF(AND(B294=3000, OR(AND(E294='club records'!$B$39, F294&lt;='club records'!$C$39), AND(E294='club records'!$B$40, F294&lt;='club records'!$C$40), AND(E294='club records'!$B$41, F294&lt;='club records'!$C$41))),"CR"," ")</f>
        <v xml:space="preserve"> </v>
      </c>
      <c r="T294" s="21" t="str">
        <f>IF(AND(B294=5000, OR(AND(E294='club records'!$B$42, F294&lt;='club records'!$C$42), AND(E294='club records'!$B$43, F294&lt;='club records'!$C$43))),"CR"," ")</f>
        <v xml:space="preserve"> </v>
      </c>
      <c r="U294" s="21" t="str">
        <f>IF(AND(B294=10000, OR(AND(E294='club records'!$B$44, F294&lt;='club records'!$C$44), AND(E294='club records'!$B$45, F294&lt;='club records'!$C$45))),"CR"," ")</f>
        <v xml:space="preserve"> </v>
      </c>
      <c r="V294" s="22" t="str">
        <f>IF(AND(B294="high jump", OR(AND(E294='club records'!$F$1, F294&gt;='club records'!$G$1), AND(E294='club records'!$F$2, F294&gt;='club records'!$G$2), AND(E294='club records'!$F$3, F294&gt;='club records'!$G$3),AND(E294='club records'!$F$4, F294&gt;='club records'!$G$4), AND(E294='club records'!$F$5, F294&gt;='club records'!$G$5))), "CR", " ")</f>
        <v xml:space="preserve"> </v>
      </c>
      <c r="W294" s="22" t="str">
        <f>IF(AND(B294="long jump", OR(AND(E294='club records'!$F$6, F294&gt;='club records'!$G$6), AND(E294='club records'!$F$7, F294&gt;='club records'!$G$7), AND(E294='club records'!$F$8, F294&gt;='club records'!$G$8), AND(E294='club records'!$F$9, F294&gt;='club records'!$G$9), AND(E294='club records'!$F$10, F294&gt;='club records'!$G$10))), "CR", " ")</f>
        <v xml:space="preserve"> </v>
      </c>
      <c r="X294" s="22" t="str">
        <f>IF(AND(B294="triple jump", OR(AND(E294='club records'!$F$11, F294&gt;='club records'!$G$11), AND(E294='club records'!$F$12, F294&gt;='club records'!$G$12), AND(E294='club records'!$F$13, F294&gt;='club records'!$G$13), AND(E294='club records'!$F$14, F294&gt;='club records'!$G$14), AND(E294='club records'!$F$15, F294&gt;='club records'!$G$15))), "CR", " ")</f>
        <v xml:space="preserve"> </v>
      </c>
      <c r="Y294" s="22" t="str">
        <f>IF(AND(B294="pole vault", OR(AND(E294='club records'!$F$16, F294&gt;='club records'!$G$16), AND(E294='club records'!$F$17, F294&gt;='club records'!$G$17), AND(E294='club records'!$F$18, F294&gt;='club records'!$G$18), AND(E294='club records'!$F$19, F294&gt;='club records'!$G$19), AND(E294='club records'!$F$20, F294&gt;='club records'!$G$20))), "CR", " ")</f>
        <v xml:space="preserve"> </v>
      </c>
      <c r="Z294" s="22" t="str">
        <f>IF(AND(B294="discus 0.75", AND(E294='club records'!$F$21, F294&gt;='club records'!$G$21)), "CR", " ")</f>
        <v xml:space="preserve"> </v>
      </c>
      <c r="AA294" s="22" t="str">
        <f>IF(AND(B294="discus 1", OR(AND(E294='club records'!$F$22, F294&gt;='club records'!$G$22), AND(E294='club records'!$F$23, F294&gt;='club records'!$G$23), AND(E294='club records'!$F$24, F294&gt;='club records'!$G$24), AND(E294='club records'!$F$25, F294&gt;='club records'!$G$25))), "CR", " ")</f>
        <v xml:space="preserve"> </v>
      </c>
      <c r="AB294" s="22" t="str">
        <f>IF(AND(B294="hammer 3", OR(AND(E294='club records'!$F$26, F294&gt;='club records'!$G$26), AND(E294='club records'!$F$27, F294&gt;='club records'!$G$27), AND(E294='club records'!$F$28, F294&gt;='club records'!$G$28))), "CR", " ")</f>
        <v xml:space="preserve"> </v>
      </c>
      <c r="AC294" s="22" t="str">
        <f>IF(AND(B294="hammer 4", OR(AND(E294='club records'!$F$29, F294&gt;='club records'!$G$29), AND(E294='club records'!$F$30, F294&gt;='club records'!$G$30))), "CR", " ")</f>
        <v xml:space="preserve"> </v>
      </c>
      <c r="AD294" s="22" t="str">
        <f>IF(AND(B294="javelin 400", AND(E294='club records'!$F$31, F294&gt;='club records'!$G$31)), "CR", " ")</f>
        <v xml:space="preserve"> </v>
      </c>
      <c r="AE294" s="22" t="str">
        <f>IF(AND(B294="javelin 500", OR(AND(E294='club records'!$F$32, F294&gt;='club records'!$G$32), AND(E294='club records'!$F$33, F294&gt;='club records'!$G$33))), "CR", " ")</f>
        <v xml:space="preserve"> </v>
      </c>
      <c r="AF294" s="22" t="str">
        <f>IF(AND(B294="javelin 600", OR(AND(E294='club records'!$F$34, F294&gt;='club records'!$G$34), AND(E294='club records'!$F$35, F294&gt;='club records'!$G$35))), "CR", " ")</f>
        <v xml:space="preserve"> </v>
      </c>
      <c r="AG294" s="22" t="str">
        <f>IF(AND(B294="shot 2.72", AND(E294='club records'!$F$36, F294&gt;='club records'!$G$36)), "CR", " ")</f>
        <v xml:space="preserve"> </v>
      </c>
      <c r="AH294" s="22" t="str">
        <f>IF(AND(B294="shot 3", OR(AND(E294='club records'!$F$37, F294&gt;='club records'!$G$37), AND(E294='club records'!$F$38, F294&gt;='club records'!$G$38))), "CR", " ")</f>
        <v xml:space="preserve"> </v>
      </c>
      <c r="AI294" s="22" t="str">
        <f>IF(AND(B294="shot 4", OR(AND(E294='club records'!$F$39, F294&gt;='club records'!$G$39), AND(E294='club records'!$F$40, F294&gt;='club records'!$G$40))), "CR", " ")</f>
        <v xml:space="preserve"> </v>
      </c>
      <c r="AJ294" s="22" t="str">
        <f>IF(AND(B294="70H", AND(E294='club records'!$J$6, F294&lt;='club records'!$K$6)), "CR", " ")</f>
        <v xml:space="preserve"> </v>
      </c>
      <c r="AK294" s="22" t="str">
        <f>IF(AND(B294="75H", AND(E294='club records'!$J$7, F294&lt;='club records'!$K$7)), "CR", " ")</f>
        <v xml:space="preserve"> </v>
      </c>
      <c r="AL294" s="22" t="str">
        <f>IF(AND(B294="80H", AND(E294='club records'!$J$8, F294&lt;='club records'!$K$8)), "CR", " ")</f>
        <v xml:space="preserve"> </v>
      </c>
      <c r="AM294" s="22" t="str">
        <f>IF(AND(B294="100H", OR(AND(E294='club records'!$J$9, F294&lt;='club records'!$K$9), AND(E294='club records'!$J$10, F294&lt;='club records'!$K$10))), "CR", " ")</f>
        <v xml:space="preserve"> </v>
      </c>
      <c r="AN294" s="22" t="str">
        <f>IF(AND(B294="300H", AND(E294='club records'!$J$11, F294&lt;='club records'!$K$11)), "CR", " ")</f>
        <v xml:space="preserve"> </v>
      </c>
      <c r="AO294" s="22" t="str">
        <f>IF(AND(B294="400H", OR(AND(E294='club records'!$J$12, F294&lt;='club records'!$K$12), AND(E294='club records'!$J$13, F294&lt;='club records'!$K$13), AND(E294='club records'!$J$14, F294&lt;='club records'!$K$14))), "CR", " ")</f>
        <v xml:space="preserve"> </v>
      </c>
      <c r="AP294" s="22" t="str">
        <f>IF(AND(B294="1500SC", OR(AND(E294='club records'!$J$15, F294&lt;='club records'!$K$15), AND(E294='club records'!$J$16, F294&lt;='club records'!$K$16))), "CR", " ")</f>
        <v xml:space="preserve"> </v>
      </c>
      <c r="AQ294" s="22" t="str">
        <f>IF(AND(B294="2000SC", OR(AND(E294='club records'!$J$18, F294&lt;='club records'!$K$18), AND(E294='club records'!$J$19, F294&lt;='club records'!$K$19))), "CR", " ")</f>
        <v xml:space="preserve"> </v>
      </c>
      <c r="AR294" s="22" t="str">
        <f>IF(AND(B294="3000SC", AND(E294='club records'!$J$21, F294&lt;='club records'!$K$21)), "CR", " ")</f>
        <v xml:space="preserve"> </v>
      </c>
      <c r="AS294" s="21" t="str">
        <f>IF(AND(B294="4x100", OR(AND(E294='club records'!$N$1, F294&lt;='club records'!$O$1), AND(E294='club records'!$N$2, F294&lt;='club records'!$O$2), AND(E294='club records'!$N$3, F294&lt;='club records'!$O$3), AND(E294='club records'!$N$4, F294&lt;='club records'!$O$4), AND(E294='club records'!$N$5, F294&lt;='club records'!$O$5))), "CR", " ")</f>
        <v xml:space="preserve"> </v>
      </c>
      <c r="AT294" s="21" t="str">
        <f>IF(AND(B294="4x200", OR(AND(E294='club records'!$N$6, F294&lt;='club records'!$O$6), AND(E294='club records'!$N$7, F294&lt;='club records'!$O$7), AND(E294='club records'!$N$8, F294&lt;='club records'!$O$8), AND(E294='club records'!$N$9, F294&lt;='club records'!$O$9), AND(E294='club records'!$N$10, F294&lt;='club records'!$O$10))), "CR", " ")</f>
        <v xml:space="preserve"> </v>
      </c>
      <c r="AU294" s="21" t="str">
        <f>IF(AND(B294="4x300", OR(AND(E294='club records'!$N$11, F294&lt;='club records'!$O$11), AND(E294='club records'!$N$12, F294&lt;='club records'!$O$12))), "CR", " ")</f>
        <v xml:space="preserve"> </v>
      </c>
      <c r="AV294" s="21" t="str">
        <f>IF(AND(B294="4x400", OR(AND(E294='club records'!$N$13, F294&lt;='club records'!$O$13), AND(E294='club records'!$N$14, F294&lt;='club records'!$O$14), AND(E294='club records'!$N$15, F294&lt;='club records'!$O$15))), "CR", " ")</f>
        <v xml:space="preserve"> </v>
      </c>
      <c r="AW294" s="21" t="str">
        <f>IF(AND(B294="3x800", OR(AND(E294='club records'!$N$16, F294&lt;='club records'!$O$16), AND(E294='club records'!$N$17, F294&lt;='club records'!$O$17), AND(E294='club records'!$N$18, F294&lt;='club records'!$O$18), AND(E294='club records'!$N$19, F294&lt;='club records'!$O$19))), "CR", " ")</f>
        <v xml:space="preserve"> </v>
      </c>
      <c r="AX294" s="21" t="str">
        <f>IF(AND(B294="pentathlon", OR(AND(E294='club records'!$N$21, F294&gt;='club records'!$O$21), AND(E294='club records'!$N$22, F294&gt;='club records'!$O$22), AND(E294='club records'!$N$23, F294&gt;='club records'!$O$23), AND(E294='club records'!$N$24, F294&gt;='club records'!$O$24), AND(E294='club records'!$N$25, F294&gt;='club records'!$O$25))), "CR", " ")</f>
        <v xml:space="preserve"> </v>
      </c>
      <c r="AY294" s="21" t="str">
        <f>IF(AND(B294="heptathlon", OR(AND(E294='club records'!$N$26, F294&gt;='club records'!$O$26), AND(E294='club records'!$N$27, F294&gt;='club records'!$O$27), AND(E294='club records'!$N$28, F294&gt;='club records'!$O$28), )), "CR", " ")</f>
        <v xml:space="preserve"> </v>
      </c>
    </row>
    <row r="295" spans="1:51" ht="15">
      <c r="A295" s="13" t="s">
        <v>45</v>
      </c>
      <c r="B295" s="2" t="s">
        <v>153</v>
      </c>
      <c r="C295" s="2" t="s">
        <v>49</v>
      </c>
      <c r="D295" s="2" t="s">
        <v>50</v>
      </c>
      <c r="E295" s="13" t="s">
        <v>45</v>
      </c>
      <c r="F295" s="14">
        <v>25.1</v>
      </c>
      <c r="G295" s="19">
        <v>43632</v>
      </c>
      <c r="H295" s="2" t="s">
        <v>357</v>
      </c>
      <c r="I295" s="2" t="s">
        <v>389</v>
      </c>
      <c r="J295" s="20" t="str">
        <f t="shared" si="15"/>
        <v/>
      </c>
      <c r="K295" s="21" t="str">
        <f>IF(AND(B295=100, OR(AND(E295='club records'!$B$6, F295&lt;='club records'!$C$6), AND(E295='club records'!$B$7, F295&lt;='club records'!$C$7), AND(E295='club records'!$B$8, F295&lt;='club records'!$C$8), AND(E295='club records'!$B$9, F295&lt;='club records'!$C$9), AND(E295='club records'!$B$10, F295&lt;='club records'!$C$10))),"CR"," ")</f>
        <v xml:space="preserve"> </v>
      </c>
      <c r="L295" s="21" t="str">
        <f>IF(AND(B295=200, OR(AND(E295='club records'!$B$11, F295&lt;='club records'!$C$11), AND(E295='club records'!$B$12, F295&lt;='club records'!$C$12), AND(E295='club records'!$B$13, F295&lt;='club records'!$C$13), AND(E295='club records'!$B$14, F295&lt;='club records'!$C$14), AND(E295='club records'!$B$15, F295&lt;='club records'!$C$15))),"CR"," ")</f>
        <v xml:space="preserve"> </v>
      </c>
      <c r="M295" s="21" t="str">
        <f>IF(AND(B295=300, OR(AND(E295='club records'!$B$16, F295&lt;='club records'!$C$16), AND(E295='club records'!$B$17, F295&lt;='club records'!$C$17))),"CR"," ")</f>
        <v xml:space="preserve"> </v>
      </c>
      <c r="N295" s="21" t="str">
        <f>IF(AND(B295=400, OR(AND(E295='club records'!$B$19, F295&lt;='club records'!$C$19), AND(E295='club records'!$B$20, F295&lt;='club records'!$C$20), AND(E295='club records'!$B$21, F295&lt;='club records'!$C$21))),"CR"," ")</f>
        <v xml:space="preserve"> </v>
      </c>
      <c r="O295" s="21" t="str">
        <f>IF(AND(B295=800, OR(AND(E295='club records'!$B$22, F295&lt;='club records'!$C$22), AND(E295='club records'!$B$23, F295&lt;='club records'!$C$23), AND(E295='club records'!$B$24, F295&lt;='club records'!$C$24), AND(E295='club records'!$B$25, F295&lt;='club records'!$C$25), AND(E295='club records'!$B$26, F295&lt;='club records'!$C$26))),"CR"," ")</f>
        <v xml:space="preserve"> </v>
      </c>
      <c r="P295" s="21" t="str">
        <f>IF(AND(B295=1200, AND(E295='club records'!$B$28, F295&lt;='club records'!$C$28)),"CR"," ")</f>
        <v xml:space="preserve"> </v>
      </c>
      <c r="Q295" s="21" t="str">
        <f>IF(AND(B295=1500, OR(AND(E295='club records'!$B$29, F295&lt;='club records'!$C$29), AND(E295='club records'!$B$30, F295&lt;='club records'!$C$30), AND(E295='club records'!$B$31, F295&lt;='club records'!$C$31), AND(E295='club records'!$B$32, F295&lt;='club records'!$C$32), AND(E295='club records'!$B$33, F295&lt;='club records'!$C$33))),"CR"," ")</f>
        <v xml:space="preserve"> </v>
      </c>
      <c r="R295" s="21" t="str">
        <f>IF(AND(B295="1M", AND(E295='club records'!$B$37,F295&lt;='club records'!$C$37)),"CR"," ")</f>
        <v xml:space="preserve"> </v>
      </c>
      <c r="S295" s="21" t="str">
        <f>IF(AND(B295=3000, OR(AND(E295='club records'!$B$39, F295&lt;='club records'!$C$39), AND(E295='club records'!$B$40, F295&lt;='club records'!$C$40), AND(E295='club records'!$B$41, F295&lt;='club records'!$C$41))),"CR"," ")</f>
        <v xml:space="preserve"> </v>
      </c>
      <c r="T295" s="21" t="str">
        <f>IF(AND(B295=5000, OR(AND(E295='club records'!$B$42, F295&lt;='club records'!$C$42), AND(E295='club records'!$B$43, F295&lt;='club records'!$C$43))),"CR"," ")</f>
        <v xml:space="preserve"> </v>
      </c>
      <c r="U295" s="21" t="str">
        <f>IF(AND(B295=10000, OR(AND(E295='club records'!$B$44, F295&lt;='club records'!$C$44), AND(E295='club records'!$B$45, F295&lt;='club records'!$C$45))),"CR"," ")</f>
        <v xml:space="preserve"> </v>
      </c>
      <c r="V295" s="22" t="str">
        <f>IF(AND(B295="high jump", OR(AND(E295='club records'!$F$1, F295&gt;='club records'!$G$1), AND(E295='club records'!$F$2, F295&gt;='club records'!$G$2), AND(E295='club records'!$F$3, F295&gt;='club records'!$G$3),AND(E295='club records'!$F$4, F295&gt;='club records'!$G$4), AND(E295='club records'!$F$5, F295&gt;='club records'!$G$5))), "CR", " ")</f>
        <v xml:space="preserve"> </v>
      </c>
      <c r="W295" s="22" t="str">
        <f>IF(AND(B295="long jump", OR(AND(E295='club records'!$F$6, F295&gt;='club records'!$G$6), AND(E295='club records'!$F$7, F295&gt;='club records'!$G$7), AND(E295='club records'!$F$8, F295&gt;='club records'!$G$8), AND(E295='club records'!$F$9, F295&gt;='club records'!$G$9), AND(E295='club records'!$F$10, F295&gt;='club records'!$G$10))), "CR", " ")</f>
        <v xml:space="preserve"> </v>
      </c>
      <c r="X295" s="22" t="str">
        <f>IF(AND(B295="triple jump", OR(AND(E295='club records'!$F$11, F295&gt;='club records'!$G$11), AND(E295='club records'!$F$12, F295&gt;='club records'!$G$12), AND(E295='club records'!$F$13, F295&gt;='club records'!$G$13), AND(E295='club records'!$F$14, F295&gt;='club records'!$G$14), AND(E295='club records'!$F$15, F295&gt;='club records'!$G$15))), "CR", " ")</f>
        <v xml:space="preserve"> </v>
      </c>
      <c r="Y295" s="22" t="str">
        <f>IF(AND(B295="pole vault", OR(AND(E295='club records'!$F$16, F295&gt;='club records'!$G$16), AND(E295='club records'!$F$17, F295&gt;='club records'!$G$17), AND(E295='club records'!$F$18, F295&gt;='club records'!$G$18), AND(E295='club records'!$F$19, F295&gt;='club records'!$G$19), AND(E295='club records'!$F$20, F295&gt;='club records'!$G$20))), "CR", " ")</f>
        <v xml:space="preserve"> </v>
      </c>
      <c r="Z295" s="22" t="str">
        <f>IF(AND(B295="discus 0.75", AND(E295='club records'!$F$21, F295&gt;='club records'!$G$21)), "CR", " ")</f>
        <v xml:space="preserve"> </v>
      </c>
      <c r="AA295" s="22" t="str">
        <f>IF(AND(B295="discus 1", OR(AND(E295='club records'!$F$22, F295&gt;='club records'!$G$22), AND(E295='club records'!$F$23, F295&gt;='club records'!$G$23), AND(E295='club records'!$F$24, F295&gt;='club records'!$G$24), AND(E295='club records'!$F$25, F295&gt;='club records'!$G$25))), "CR", " ")</f>
        <v xml:space="preserve"> </v>
      </c>
      <c r="AB295" s="22" t="str">
        <f>IF(AND(B295="hammer 3", OR(AND(E295='club records'!$F$26, F295&gt;='club records'!$G$26), AND(E295='club records'!$F$27, F295&gt;='club records'!$G$27), AND(E295='club records'!$F$28, F295&gt;='club records'!$G$28))), "CR", " ")</f>
        <v xml:space="preserve"> </v>
      </c>
      <c r="AC295" s="22" t="str">
        <f>IF(AND(B295="hammer 4", OR(AND(E295='club records'!$F$29, F295&gt;='club records'!$G$29), AND(E295='club records'!$F$30, F295&gt;='club records'!$G$30))), "CR", " ")</f>
        <v xml:space="preserve"> </v>
      </c>
      <c r="AD295" s="22" t="str">
        <f>IF(AND(B295="javelin 400", AND(E295='club records'!$F$31, F295&gt;='club records'!$G$31)), "CR", " ")</f>
        <v xml:space="preserve"> </v>
      </c>
      <c r="AE295" s="22" t="str">
        <f>IF(AND(B295="javelin 500", OR(AND(E295='club records'!$F$32, F295&gt;='club records'!$G$32), AND(E295='club records'!$F$33, F295&gt;='club records'!$G$33))), "CR", " ")</f>
        <v xml:space="preserve"> </v>
      </c>
      <c r="AF295" s="22" t="str">
        <f>IF(AND(B295="javelin 600", OR(AND(E295='club records'!$F$34, F295&gt;='club records'!$G$34), AND(E295='club records'!$F$35, F295&gt;='club records'!$G$35))), "CR", " ")</f>
        <v xml:space="preserve"> </v>
      </c>
      <c r="AG295" s="22" t="str">
        <f>IF(AND(B295="shot 2.72", AND(E295='club records'!$F$36, F295&gt;='club records'!$G$36)), "CR", " ")</f>
        <v xml:space="preserve"> </v>
      </c>
      <c r="AH295" s="22" t="str">
        <f>IF(AND(B295="shot 3", OR(AND(E295='club records'!$F$37, F295&gt;='club records'!$G$37), AND(E295='club records'!$F$38, F295&gt;='club records'!$G$38))), "CR", " ")</f>
        <v xml:space="preserve"> </v>
      </c>
      <c r="AI295" s="22" t="str">
        <f>IF(AND(B295="shot 4", OR(AND(E295='club records'!$F$39, F295&gt;='club records'!$G$39), AND(E295='club records'!$F$40, F295&gt;='club records'!$G$40))), "CR", " ")</f>
        <v xml:space="preserve"> </v>
      </c>
      <c r="AJ295" s="22" t="str">
        <f>IF(AND(B295="70H", AND(E295='club records'!$J$6, F295&lt;='club records'!$K$6)), "CR", " ")</f>
        <v xml:space="preserve"> </v>
      </c>
      <c r="AK295" s="22" t="str">
        <f>IF(AND(B295="75H", AND(E295='club records'!$J$7, F295&lt;='club records'!$K$7)), "CR", " ")</f>
        <v xml:space="preserve"> </v>
      </c>
      <c r="AL295" s="22" t="str">
        <f>IF(AND(B295="80H", AND(E295='club records'!$J$8, F295&lt;='club records'!$K$8)), "CR", " ")</f>
        <v xml:space="preserve"> </v>
      </c>
      <c r="AM295" s="22" t="str">
        <f>IF(AND(B295="100H", OR(AND(E295='club records'!$J$9, F295&lt;='club records'!$K$9), AND(E295='club records'!$J$10, F295&lt;='club records'!$K$10))), "CR", " ")</f>
        <v xml:space="preserve"> </v>
      </c>
      <c r="AN295" s="22" t="str">
        <f>IF(AND(B295="300H", AND(E295='club records'!$J$11, F295&lt;='club records'!$K$11)), "CR", " ")</f>
        <v xml:space="preserve"> </v>
      </c>
      <c r="AO295" s="22" t="str">
        <f>IF(AND(B295="400H", OR(AND(E295='club records'!$J$12, F295&lt;='club records'!$K$12), AND(E295='club records'!$J$13, F295&lt;='club records'!$K$13), AND(E295='club records'!$J$14, F295&lt;='club records'!$K$14))), "CR", " ")</f>
        <v xml:space="preserve"> </v>
      </c>
      <c r="AP295" s="22" t="str">
        <f>IF(AND(B295="1500SC", OR(AND(E295='club records'!$J$15, F295&lt;='club records'!$K$15), AND(E295='club records'!$J$16, F295&lt;='club records'!$K$16))), "CR", " ")</f>
        <v xml:space="preserve"> </v>
      </c>
      <c r="AQ295" s="22" t="str">
        <f>IF(AND(B295="2000SC", OR(AND(E295='club records'!$J$18, F295&lt;='club records'!$K$18), AND(E295='club records'!$J$19, F295&lt;='club records'!$K$19))), "CR", " ")</f>
        <v xml:space="preserve"> </v>
      </c>
      <c r="AR295" s="22" t="str">
        <f>IF(AND(B295="3000SC", AND(E295='club records'!$J$21, F295&lt;='club records'!$K$21)), "CR", " ")</f>
        <v xml:space="preserve"> </v>
      </c>
      <c r="AS295" s="21" t="str">
        <f>IF(AND(B295="4x100", OR(AND(E295='club records'!$N$1, F295&lt;='club records'!$O$1), AND(E295='club records'!$N$2, F295&lt;='club records'!$O$2), AND(E295='club records'!$N$3, F295&lt;='club records'!$O$3), AND(E295='club records'!$N$4, F295&lt;='club records'!$O$4), AND(E295='club records'!$N$5, F295&lt;='club records'!$O$5))), "CR", " ")</f>
        <v xml:space="preserve"> </v>
      </c>
      <c r="AT295" s="21" t="str">
        <f>IF(AND(B295="4x200", OR(AND(E295='club records'!$N$6, F295&lt;='club records'!$O$6), AND(E295='club records'!$N$7, F295&lt;='club records'!$O$7), AND(E295='club records'!$N$8, F295&lt;='club records'!$O$8), AND(E295='club records'!$N$9, F295&lt;='club records'!$O$9), AND(E295='club records'!$N$10, F295&lt;='club records'!$O$10))), "CR", " ")</f>
        <v xml:space="preserve"> </v>
      </c>
      <c r="AU295" s="21" t="str">
        <f>IF(AND(B295="4x300", OR(AND(E295='club records'!$N$11, F295&lt;='club records'!$O$11), AND(E295='club records'!$N$12, F295&lt;='club records'!$O$12))), "CR", " ")</f>
        <v xml:space="preserve"> </v>
      </c>
      <c r="AV295" s="21" t="str">
        <f>IF(AND(B295="4x400", OR(AND(E295='club records'!$N$13, F295&lt;='club records'!$O$13), AND(E295='club records'!$N$14, F295&lt;='club records'!$O$14), AND(E295='club records'!$N$15, F295&lt;='club records'!$O$15))), "CR", " ")</f>
        <v xml:space="preserve"> </v>
      </c>
      <c r="AW295" s="21" t="str">
        <f>IF(AND(B295="3x800", OR(AND(E295='club records'!$N$16, F295&lt;='club records'!$O$16), AND(E295='club records'!$N$17, F295&lt;='club records'!$O$17), AND(E295='club records'!$N$18, F295&lt;='club records'!$O$18), AND(E295='club records'!$N$19, F295&lt;='club records'!$O$19))), "CR", " ")</f>
        <v xml:space="preserve"> </v>
      </c>
      <c r="AX295" s="21" t="str">
        <f>IF(AND(B295="pentathlon", OR(AND(E295='club records'!$N$21, F295&gt;='club records'!$O$21), AND(E295='club records'!$N$22, F295&gt;='club records'!$O$22), AND(E295='club records'!$N$23, F295&gt;='club records'!$O$23), AND(E295='club records'!$N$24, F295&gt;='club records'!$O$24), AND(E295='club records'!$N$25, F295&gt;='club records'!$O$25))), "CR", " ")</f>
        <v xml:space="preserve"> </v>
      </c>
      <c r="AY295" s="21" t="str">
        <f>IF(AND(B295="heptathlon", OR(AND(E295='club records'!$N$26, F295&gt;='club records'!$O$26), AND(E295='club records'!$N$27, F295&gt;='club records'!$O$27), AND(E295='club records'!$N$28, F295&gt;='club records'!$O$28), )), "CR", " ")</f>
        <v xml:space="preserve"> </v>
      </c>
    </row>
    <row r="296" spans="1:51" ht="15">
      <c r="A296" s="13" t="s">
        <v>45</v>
      </c>
      <c r="B296" s="2" t="s">
        <v>36</v>
      </c>
      <c r="C296" s="2" t="s">
        <v>55</v>
      </c>
      <c r="D296" s="2" t="s">
        <v>56</v>
      </c>
      <c r="E296" s="13" t="s">
        <v>45</v>
      </c>
      <c r="F296" s="14">
        <v>1.45</v>
      </c>
      <c r="G296" s="23">
        <v>43590</v>
      </c>
      <c r="H296" s="2" t="s">
        <v>295</v>
      </c>
      <c r="I296" s="2" t="s">
        <v>304</v>
      </c>
      <c r="J296" s="20" t="str">
        <f t="shared" si="15"/>
        <v/>
      </c>
      <c r="K296" s="21" t="str">
        <f>IF(AND(B296=100, OR(AND(E296='club records'!$B$6, F296&lt;='club records'!$C$6), AND(E296='club records'!$B$7, F296&lt;='club records'!$C$7), AND(E296='club records'!$B$8, F296&lt;='club records'!$C$8), AND(E296='club records'!$B$9, F296&lt;='club records'!$C$9), AND(E296='club records'!$B$10, F296&lt;='club records'!$C$10))),"CR"," ")</f>
        <v xml:space="preserve"> </v>
      </c>
      <c r="L296" s="21" t="str">
        <f>IF(AND(B296=200, OR(AND(E296='club records'!$B$11, F296&lt;='club records'!$C$11), AND(E296='club records'!$B$12, F296&lt;='club records'!$C$12), AND(E296='club records'!$B$13, F296&lt;='club records'!$C$13), AND(E296='club records'!$B$14, F296&lt;='club records'!$C$14), AND(E296='club records'!$B$15, F296&lt;='club records'!$C$15))),"CR"," ")</f>
        <v xml:space="preserve"> </v>
      </c>
      <c r="M296" s="21" t="str">
        <f>IF(AND(B296=300, OR(AND(E296='club records'!$B$16, F296&lt;='club records'!$C$16), AND(E296='club records'!$B$17, F296&lt;='club records'!$C$17))),"CR"," ")</f>
        <v xml:space="preserve"> </v>
      </c>
      <c r="N296" s="21" t="str">
        <f>IF(AND(B296=400, OR(AND(E296='club records'!$B$19, F296&lt;='club records'!$C$19), AND(E296='club records'!$B$20, F296&lt;='club records'!$C$20), AND(E296='club records'!$B$21, F296&lt;='club records'!$C$21))),"CR"," ")</f>
        <v xml:space="preserve"> </v>
      </c>
      <c r="O296" s="21" t="str">
        <f>IF(AND(B296=800, OR(AND(E296='club records'!$B$22, F296&lt;='club records'!$C$22), AND(E296='club records'!$B$23, F296&lt;='club records'!$C$23), AND(E296='club records'!$B$24, F296&lt;='club records'!$C$24), AND(E296='club records'!$B$25, F296&lt;='club records'!$C$25), AND(E296='club records'!$B$26, F296&lt;='club records'!$C$26))),"CR"," ")</f>
        <v xml:space="preserve"> </v>
      </c>
      <c r="P296" s="21" t="str">
        <f>IF(AND(B296=1200, AND(E296='club records'!$B$28, F296&lt;='club records'!$C$28)),"CR"," ")</f>
        <v xml:space="preserve"> </v>
      </c>
      <c r="Q296" s="21" t="str">
        <f>IF(AND(B296=1500, OR(AND(E296='club records'!$B$29, F296&lt;='club records'!$C$29), AND(E296='club records'!$B$30, F296&lt;='club records'!$C$30), AND(E296='club records'!$B$31, F296&lt;='club records'!$C$31), AND(E296='club records'!$B$32, F296&lt;='club records'!$C$32), AND(E296='club records'!$B$33, F296&lt;='club records'!$C$33))),"CR"," ")</f>
        <v xml:space="preserve"> </v>
      </c>
      <c r="R296" s="21" t="str">
        <f>IF(AND(B296="1M", AND(E296='club records'!$B$37,F296&lt;='club records'!$C$37)),"CR"," ")</f>
        <v xml:space="preserve"> </v>
      </c>
      <c r="S296" s="21" t="str">
        <f>IF(AND(B296=3000, OR(AND(E296='club records'!$B$39, F296&lt;='club records'!$C$39), AND(E296='club records'!$B$40, F296&lt;='club records'!$C$40), AND(E296='club records'!$B$41, F296&lt;='club records'!$C$41))),"CR"," ")</f>
        <v xml:space="preserve"> </v>
      </c>
      <c r="T296" s="21" t="str">
        <f>IF(AND(B296=5000, OR(AND(E296='club records'!$B$42, F296&lt;='club records'!$C$42), AND(E296='club records'!$B$43, F296&lt;='club records'!$C$43))),"CR"," ")</f>
        <v xml:space="preserve"> </v>
      </c>
      <c r="U296" s="21" t="str">
        <f>IF(AND(B296=10000, OR(AND(E296='club records'!$B$44, F296&lt;='club records'!$C$44), AND(E296='club records'!$B$45, F296&lt;='club records'!$C$45))),"CR"," ")</f>
        <v xml:space="preserve"> </v>
      </c>
      <c r="V296" s="22" t="str">
        <f>IF(AND(B296="high jump", OR(AND(E296='club records'!$F$1, F296&gt;='club records'!$G$1), AND(E296='club records'!$F$2, F296&gt;='club records'!$G$2), AND(E296='club records'!$F$3, F296&gt;='club records'!$G$3),AND(E296='club records'!$F$4, F296&gt;='club records'!$G$4), AND(E296='club records'!$F$5, F296&gt;='club records'!$G$5))), "CR", " ")</f>
        <v xml:space="preserve"> </v>
      </c>
      <c r="W296" s="22" t="str">
        <f>IF(AND(B296="long jump", OR(AND(E296='club records'!$F$6, F296&gt;='club records'!$G$6), AND(E296='club records'!$F$7, F296&gt;='club records'!$G$7), AND(E296='club records'!$F$8, F296&gt;='club records'!$G$8), AND(E296='club records'!$F$9, F296&gt;='club records'!$G$9), AND(E296='club records'!$F$10, F296&gt;='club records'!$G$10))), "CR", " ")</f>
        <v xml:space="preserve"> </v>
      </c>
      <c r="X296" s="22" t="str">
        <f>IF(AND(B296="triple jump", OR(AND(E296='club records'!$F$11, F296&gt;='club records'!$G$11), AND(E296='club records'!$F$12, F296&gt;='club records'!$G$12), AND(E296='club records'!$F$13, F296&gt;='club records'!$G$13), AND(E296='club records'!$F$14, F296&gt;='club records'!$G$14), AND(E296='club records'!$F$15, F296&gt;='club records'!$G$15))), "CR", " ")</f>
        <v xml:space="preserve"> </v>
      </c>
      <c r="Y296" s="22" t="str">
        <f>IF(AND(B296="pole vault", OR(AND(E296='club records'!$F$16, F296&gt;='club records'!$G$16), AND(E296='club records'!$F$17, F296&gt;='club records'!$G$17), AND(E296='club records'!$F$18, F296&gt;='club records'!$G$18), AND(E296='club records'!$F$19, F296&gt;='club records'!$G$19), AND(E296='club records'!$F$20, F296&gt;='club records'!$G$20))), "CR", " ")</f>
        <v xml:space="preserve"> </v>
      </c>
      <c r="Z296" s="22" t="str">
        <f>IF(AND(B296="discus 0.75", AND(E296='club records'!$F$21, F296&gt;='club records'!$G$21)), "CR", " ")</f>
        <v xml:space="preserve"> </v>
      </c>
      <c r="AA296" s="22" t="str">
        <f>IF(AND(B296="discus 1", OR(AND(E296='club records'!$F$22, F296&gt;='club records'!$G$22), AND(E296='club records'!$F$23, F296&gt;='club records'!$G$23), AND(E296='club records'!$F$24, F296&gt;='club records'!$G$24), AND(E296='club records'!$F$25, F296&gt;='club records'!$G$25))), "CR", " ")</f>
        <v xml:space="preserve"> </v>
      </c>
      <c r="AB296" s="22" t="str">
        <f>IF(AND(B296="hammer 3", OR(AND(E296='club records'!$F$26, F296&gt;='club records'!$G$26), AND(E296='club records'!$F$27, F296&gt;='club records'!$G$27), AND(E296='club records'!$F$28, F296&gt;='club records'!$G$28))), "CR", " ")</f>
        <v xml:space="preserve"> </v>
      </c>
      <c r="AC296" s="22" t="str">
        <f>IF(AND(B296="hammer 4", OR(AND(E296='club records'!$F$29, F296&gt;='club records'!$G$29), AND(E296='club records'!$F$30, F296&gt;='club records'!$G$30))), "CR", " ")</f>
        <v xml:space="preserve"> </v>
      </c>
      <c r="AD296" s="22" t="str">
        <f>IF(AND(B296="javelin 400", AND(E296='club records'!$F$31, F296&gt;='club records'!$G$31)), "CR", " ")</f>
        <v xml:space="preserve"> </v>
      </c>
      <c r="AE296" s="22" t="str">
        <f>IF(AND(B296="javelin 500", OR(AND(E296='club records'!$F$32, F296&gt;='club records'!$G$32), AND(E296='club records'!$F$33, F296&gt;='club records'!$G$33))), "CR", " ")</f>
        <v xml:space="preserve"> </v>
      </c>
      <c r="AF296" s="22" t="str">
        <f>IF(AND(B296="javelin 600", OR(AND(E296='club records'!$F$34, F296&gt;='club records'!$G$34), AND(E296='club records'!$F$35, F296&gt;='club records'!$G$35))), "CR", " ")</f>
        <v xml:space="preserve"> </v>
      </c>
      <c r="AG296" s="22" t="str">
        <f>IF(AND(B296="shot 2.72", AND(E296='club records'!$F$36, F296&gt;='club records'!$G$36)), "CR", " ")</f>
        <v xml:space="preserve"> </v>
      </c>
      <c r="AH296" s="22" t="str">
        <f>IF(AND(B296="shot 3", OR(AND(E296='club records'!$F$37, F296&gt;='club records'!$G$37), AND(E296='club records'!$F$38, F296&gt;='club records'!$G$38))), "CR", " ")</f>
        <v xml:space="preserve"> </v>
      </c>
      <c r="AI296" s="22" t="str">
        <f>IF(AND(B296="shot 4", OR(AND(E296='club records'!$F$39, F296&gt;='club records'!$G$39), AND(E296='club records'!$F$40, F296&gt;='club records'!$G$40))), "CR", " ")</f>
        <v xml:space="preserve"> </v>
      </c>
      <c r="AJ296" s="22" t="str">
        <f>IF(AND(B296="70H", AND(E296='club records'!$J$6, F296&lt;='club records'!$K$6)), "CR", " ")</f>
        <v xml:space="preserve"> </v>
      </c>
      <c r="AK296" s="22" t="str">
        <f>IF(AND(B296="75H", AND(E296='club records'!$J$7, F296&lt;='club records'!$K$7)), "CR", " ")</f>
        <v xml:space="preserve"> </v>
      </c>
      <c r="AL296" s="22" t="str">
        <f>IF(AND(B296="80H", AND(E296='club records'!$J$8, F296&lt;='club records'!$K$8)), "CR", " ")</f>
        <v xml:space="preserve"> </v>
      </c>
      <c r="AM296" s="22" t="str">
        <f>IF(AND(B296="100H", OR(AND(E296='club records'!$J$9, F296&lt;='club records'!$K$9), AND(E296='club records'!$J$10, F296&lt;='club records'!$K$10))), "CR", " ")</f>
        <v xml:space="preserve"> </v>
      </c>
      <c r="AN296" s="22" t="str">
        <f>IF(AND(B296="300H", AND(E296='club records'!$J$11, F296&lt;='club records'!$K$11)), "CR", " ")</f>
        <v xml:space="preserve"> </v>
      </c>
      <c r="AO296" s="22" t="str">
        <f>IF(AND(B296="400H", OR(AND(E296='club records'!$J$12, F296&lt;='club records'!$K$12), AND(E296='club records'!$J$13, F296&lt;='club records'!$K$13), AND(E296='club records'!$J$14, F296&lt;='club records'!$K$14))), "CR", " ")</f>
        <v xml:space="preserve"> </v>
      </c>
      <c r="AP296" s="22" t="str">
        <f>IF(AND(B296="1500SC", OR(AND(E296='club records'!$J$15, F296&lt;='club records'!$K$15), AND(E296='club records'!$J$16, F296&lt;='club records'!$K$16))), "CR", " ")</f>
        <v xml:space="preserve"> </v>
      </c>
      <c r="AQ296" s="22" t="str">
        <f>IF(AND(B296="2000SC", OR(AND(E296='club records'!$J$18, F296&lt;='club records'!$K$18), AND(E296='club records'!$J$19, F296&lt;='club records'!$K$19))), "CR", " ")</f>
        <v xml:space="preserve"> </v>
      </c>
      <c r="AR296" s="22" t="str">
        <f>IF(AND(B296="3000SC", AND(E296='club records'!$J$21, F296&lt;='club records'!$K$21)), "CR", " ")</f>
        <v xml:space="preserve"> </v>
      </c>
      <c r="AS296" s="21" t="str">
        <f>IF(AND(B296="4x100", OR(AND(E296='club records'!$N$1, F296&lt;='club records'!$O$1), AND(E296='club records'!$N$2, F296&lt;='club records'!$O$2), AND(E296='club records'!$N$3, F296&lt;='club records'!$O$3), AND(E296='club records'!$N$4, F296&lt;='club records'!$O$4), AND(E296='club records'!$N$5, F296&lt;='club records'!$O$5))), "CR", " ")</f>
        <v xml:space="preserve"> </v>
      </c>
      <c r="AT296" s="21" t="str">
        <f>IF(AND(B296="4x200", OR(AND(E296='club records'!$N$6, F296&lt;='club records'!$O$6), AND(E296='club records'!$N$7, F296&lt;='club records'!$O$7), AND(E296='club records'!$N$8, F296&lt;='club records'!$O$8), AND(E296='club records'!$N$9, F296&lt;='club records'!$O$9), AND(E296='club records'!$N$10, F296&lt;='club records'!$O$10))), "CR", " ")</f>
        <v xml:space="preserve"> </v>
      </c>
      <c r="AU296" s="21" t="str">
        <f>IF(AND(B296="4x300", OR(AND(E296='club records'!$N$11, F296&lt;='club records'!$O$11), AND(E296='club records'!$N$12, F296&lt;='club records'!$O$12))), "CR", " ")</f>
        <v xml:space="preserve"> </v>
      </c>
      <c r="AV296" s="21" t="str">
        <f>IF(AND(B296="4x400", OR(AND(E296='club records'!$N$13, F296&lt;='club records'!$O$13), AND(E296='club records'!$N$14, F296&lt;='club records'!$O$14), AND(E296='club records'!$N$15, F296&lt;='club records'!$O$15))), "CR", " ")</f>
        <v xml:space="preserve"> </v>
      </c>
      <c r="AW296" s="21" t="str">
        <f>IF(AND(B296="3x800", OR(AND(E296='club records'!$N$16, F296&lt;='club records'!$O$16), AND(E296='club records'!$N$17, F296&lt;='club records'!$O$17), AND(E296='club records'!$N$18, F296&lt;='club records'!$O$18), AND(E296='club records'!$N$19, F296&lt;='club records'!$O$19))), "CR", " ")</f>
        <v xml:space="preserve"> </v>
      </c>
      <c r="AX296" s="21" t="str">
        <f>IF(AND(B296="pentathlon", OR(AND(E296='club records'!$N$21, F296&gt;='club records'!$O$21), AND(E296='club records'!$N$22, F296&gt;='club records'!$O$22), AND(E296='club records'!$N$23, F296&gt;='club records'!$O$23), AND(E296='club records'!$N$24, F296&gt;='club records'!$O$24), AND(E296='club records'!$N$25, F296&gt;='club records'!$O$25))), "CR", " ")</f>
        <v xml:space="preserve"> </v>
      </c>
      <c r="AY296" s="21" t="str">
        <f>IF(AND(B296="heptathlon", OR(AND(E296='club records'!$N$26, F296&gt;='club records'!$O$26), AND(E296='club records'!$N$27, F296&gt;='club records'!$O$27), AND(E296='club records'!$N$28, F296&gt;='club records'!$O$28), )), "CR", " ")</f>
        <v xml:space="preserve"> </v>
      </c>
    </row>
    <row r="297" spans="1:51" ht="15">
      <c r="A297" s="13" t="s">
        <v>45</v>
      </c>
      <c r="B297" s="2" t="s">
        <v>36</v>
      </c>
      <c r="C297" s="2" t="s">
        <v>84</v>
      </c>
      <c r="D297" s="2" t="s">
        <v>85</v>
      </c>
      <c r="E297" s="13" t="s">
        <v>45</v>
      </c>
      <c r="F297" s="14">
        <v>1.5</v>
      </c>
      <c r="G297" s="19">
        <v>39903</v>
      </c>
      <c r="H297" s="2" t="s">
        <v>252</v>
      </c>
      <c r="I297" s="2" t="s">
        <v>253</v>
      </c>
      <c r="J297" s="20" t="str">
        <f t="shared" si="15"/>
        <v/>
      </c>
      <c r="K297" s="21" t="str">
        <f>IF(AND(B297=100, OR(AND(E297='club records'!$B$6, F297&lt;='club records'!$C$6), AND(E297='club records'!$B$7, F297&lt;='club records'!$C$7), AND(E297='club records'!$B$8, F297&lt;='club records'!$C$8), AND(E297='club records'!$B$9, F297&lt;='club records'!$C$9), AND(E297='club records'!$B$10, F297&lt;='club records'!$C$10))),"CR"," ")</f>
        <v xml:space="preserve"> </v>
      </c>
      <c r="L297" s="21" t="str">
        <f>IF(AND(B297=200, OR(AND(E297='club records'!$B$11, F297&lt;='club records'!$C$11), AND(E297='club records'!$B$12, F297&lt;='club records'!$C$12), AND(E297='club records'!$B$13, F297&lt;='club records'!$C$13), AND(E297='club records'!$B$14, F297&lt;='club records'!$C$14), AND(E297='club records'!$B$15, F297&lt;='club records'!$C$15))),"CR"," ")</f>
        <v xml:space="preserve"> </v>
      </c>
      <c r="M297" s="21" t="str">
        <f>IF(AND(B297=300, OR(AND(E297='club records'!$B$16, F297&lt;='club records'!$C$16), AND(E297='club records'!$B$17, F297&lt;='club records'!$C$17))),"CR"," ")</f>
        <v xml:space="preserve"> </v>
      </c>
      <c r="N297" s="21" t="str">
        <f>IF(AND(B297=400, OR(AND(E297='club records'!$B$19, F297&lt;='club records'!$C$19), AND(E297='club records'!$B$20, F297&lt;='club records'!$C$20), AND(E297='club records'!$B$21, F297&lt;='club records'!$C$21))),"CR"," ")</f>
        <v xml:space="preserve"> </v>
      </c>
      <c r="O297" s="21" t="str">
        <f>IF(AND(B297=800, OR(AND(E297='club records'!$B$22, F297&lt;='club records'!$C$22), AND(E297='club records'!$B$23, F297&lt;='club records'!$C$23), AND(E297='club records'!$B$24, F297&lt;='club records'!$C$24), AND(E297='club records'!$B$25, F297&lt;='club records'!$C$25), AND(E297='club records'!$B$26, F297&lt;='club records'!$C$26))),"CR"," ")</f>
        <v xml:space="preserve"> </v>
      </c>
      <c r="P297" s="21" t="str">
        <f>IF(AND(B297=1200, AND(E297='club records'!$B$28, F297&lt;='club records'!$C$28)),"CR"," ")</f>
        <v xml:space="preserve"> </v>
      </c>
      <c r="Q297" s="21" t="str">
        <f>IF(AND(B297=1500, OR(AND(E297='club records'!$B$29, F297&lt;='club records'!$C$29), AND(E297='club records'!$B$30, F297&lt;='club records'!$C$30), AND(E297='club records'!$B$31, F297&lt;='club records'!$C$31), AND(E297='club records'!$B$32, F297&lt;='club records'!$C$32), AND(E297='club records'!$B$33, F297&lt;='club records'!$C$33))),"CR"," ")</f>
        <v xml:space="preserve"> </v>
      </c>
      <c r="R297" s="21" t="str">
        <f>IF(AND(B297="1M", AND(E297='club records'!$B$37,F297&lt;='club records'!$C$37)),"CR"," ")</f>
        <v xml:space="preserve"> </v>
      </c>
      <c r="S297" s="21" t="str">
        <f>IF(AND(B297=3000, OR(AND(E297='club records'!$B$39, F297&lt;='club records'!$C$39), AND(E297='club records'!$B$40, F297&lt;='club records'!$C$40), AND(E297='club records'!$B$41, F297&lt;='club records'!$C$41))),"CR"," ")</f>
        <v xml:space="preserve"> </v>
      </c>
      <c r="T297" s="21" t="str">
        <f>IF(AND(B297=5000, OR(AND(E297='club records'!$B$42, F297&lt;='club records'!$C$42), AND(E297='club records'!$B$43, F297&lt;='club records'!$C$43))),"CR"," ")</f>
        <v xml:space="preserve"> </v>
      </c>
      <c r="U297" s="21" t="str">
        <f>IF(AND(B297=10000, OR(AND(E297='club records'!$B$44, F297&lt;='club records'!$C$44), AND(E297='club records'!$B$45, F297&lt;='club records'!$C$45))),"CR"," ")</f>
        <v xml:space="preserve"> </v>
      </c>
      <c r="V297" s="22" t="str">
        <f>IF(AND(B297="high jump", OR(AND(E297='club records'!$F$1, F297&gt;='club records'!$G$1), AND(E297='club records'!$F$2, F297&gt;='club records'!$G$2), AND(E297='club records'!$F$3, F297&gt;='club records'!$G$3),AND(E297='club records'!$F$4, F297&gt;='club records'!$G$4), AND(E297='club records'!$F$5, F297&gt;='club records'!$G$5))), "CR", " ")</f>
        <v xml:space="preserve"> </v>
      </c>
      <c r="W297" s="22" t="str">
        <f>IF(AND(B297="long jump", OR(AND(E297='club records'!$F$6, F297&gt;='club records'!$G$6), AND(E297='club records'!$F$7, F297&gt;='club records'!$G$7), AND(E297='club records'!$F$8, F297&gt;='club records'!$G$8), AND(E297='club records'!$F$9, F297&gt;='club records'!$G$9), AND(E297='club records'!$F$10, F297&gt;='club records'!$G$10))), "CR", " ")</f>
        <v xml:space="preserve"> </v>
      </c>
      <c r="X297" s="22" t="str">
        <f>IF(AND(B297="triple jump", OR(AND(E297='club records'!$F$11, F297&gt;='club records'!$G$11), AND(E297='club records'!$F$12, F297&gt;='club records'!$G$12), AND(E297='club records'!$F$13, F297&gt;='club records'!$G$13), AND(E297='club records'!$F$14, F297&gt;='club records'!$G$14), AND(E297='club records'!$F$15, F297&gt;='club records'!$G$15))), "CR", " ")</f>
        <v xml:space="preserve"> </v>
      </c>
      <c r="Y297" s="22" t="str">
        <f>IF(AND(B297="pole vault", OR(AND(E297='club records'!$F$16, F297&gt;='club records'!$G$16), AND(E297='club records'!$F$17, F297&gt;='club records'!$G$17), AND(E297='club records'!$F$18, F297&gt;='club records'!$G$18), AND(E297='club records'!$F$19, F297&gt;='club records'!$G$19), AND(E297='club records'!$F$20, F297&gt;='club records'!$G$20))), "CR", " ")</f>
        <v xml:space="preserve"> </v>
      </c>
      <c r="Z297" s="22" t="str">
        <f>IF(AND(B297="discus 0.75", AND(E297='club records'!$F$21, F297&gt;='club records'!$G$21)), "CR", " ")</f>
        <v xml:space="preserve"> </v>
      </c>
      <c r="AA297" s="22" t="str">
        <f>IF(AND(B297="discus 1", OR(AND(E297='club records'!$F$22, F297&gt;='club records'!$G$22), AND(E297='club records'!$F$23, F297&gt;='club records'!$G$23), AND(E297='club records'!$F$24, F297&gt;='club records'!$G$24), AND(E297='club records'!$F$25, F297&gt;='club records'!$G$25))), "CR", " ")</f>
        <v xml:space="preserve"> </v>
      </c>
      <c r="AB297" s="22" t="str">
        <f>IF(AND(B297="hammer 3", OR(AND(E297='club records'!$F$26, F297&gt;='club records'!$G$26), AND(E297='club records'!$F$27, F297&gt;='club records'!$G$27), AND(E297='club records'!$F$28, F297&gt;='club records'!$G$28))), "CR", " ")</f>
        <v xml:space="preserve"> </v>
      </c>
      <c r="AC297" s="22" t="str">
        <f>IF(AND(B297="hammer 4", OR(AND(E297='club records'!$F$29, F297&gt;='club records'!$G$29), AND(E297='club records'!$F$30, F297&gt;='club records'!$G$30))), "CR", " ")</f>
        <v xml:space="preserve"> </v>
      </c>
      <c r="AD297" s="22" t="str">
        <f>IF(AND(B297="javelin 400", AND(E297='club records'!$F$31, F297&gt;='club records'!$G$31)), "CR", " ")</f>
        <v xml:space="preserve"> </v>
      </c>
      <c r="AE297" s="22" t="str">
        <f>IF(AND(B297="javelin 500", OR(AND(E297='club records'!$F$32, F297&gt;='club records'!$G$32), AND(E297='club records'!$F$33, F297&gt;='club records'!$G$33))), "CR", " ")</f>
        <v xml:space="preserve"> </v>
      </c>
      <c r="AF297" s="22" t="str">
        <f>IF(AND(B297="javelin 600", OR(AND(E297='club records'!$F$34, F297&gt;='club records'!$G$34), AND(E297='club records'!$F$35, F297&gt;='club records'!$G$35))), "CR", " ")</f>
        <v xml:space="preserve"> </v>
      </c>
      <c r="AG297" s="22" t="str">
        <f>IF(AND(B297="shot 2.72", AND(E297='club records'!$F$36, F297&gt;='club records'!$G$36)), "CR", " ")</f>
        <v xml:space="preserve"> </v>
      </c>
      <c r="AH297" s="22" t="str">
        <f>IF(AND(B297="shot 3", OR(AND(E297='club records'!$F$37, F297&gt;='club records'!$G$37), AND(E297='club records'!$F$38, F297&gt;='club records'!$G$38))), "CR", " ")</f>
        <v xml:space="preserve"> </v>
      </c>
      <c r="AI297" s="22" t="str">
        <f>IF(AND(B297="shot 4", OR(AND(E297='club records'!$F$39, F297&gt;='club records'!$G$39), AND(E297='club records'!$F$40, F297&gt;='club records'!$G$40))), "CR", " ")</f>
        <v xml:space="preserve"> </v>
      </c>
      <c r="AJ297" s="22" t="str">
        <f>IF(AND(B297="70H", AND(E297='club records'!$J$6, F297&lt;='club records'!$K$6)), "CR", " ")</f>
        <v xml:space="preserve"> </v>
      </c>
      <c r="AK297" s="22" t="str">
        <f>IF(AND(B297="75H", AND(E297='club records'!$J$7, F297&lt;='club records'!$K$7)), "CR", " ")</f>
        <v xml:space="preserve"> </v>
      </c>
      <c r="AL297" s="22" t="str">
        <f>IF(AND(B297="80H", AND(E297='club records'!$J$8, F297&lt;='club records'!$K$8)), "CR", " ")</f>
        <v xml:space="preserve"> </v>
      </c>
      <c r="AM297" s="22" t="str">
        <f>IF(AND(B297="100H", OR(AND(E297='club records'!$J$9, F297&lt;='club records'!$K$9), AND(E297='club records'!$J$10, F297&lt;='club records'!$K$10))), "CR", " ")</f>
        <v xml:space="preserve"> </v>
      </c>
      <c r="AN297" s="22" t="str">
        <f>IF(AND(B297="300H", AND(E297='club records'!$J$11, F297&lt;='club records'!$K$11)), "CR", " ")</f>
        <v xml:space="preserve"> </v>
      </c>
      <c r="AO297" s="22" t="str">
        <f>IF(AND(B297="400H", OR(AND(E297='club records'!$J$12, F297&lt;='club records'!$K$12), AND(E297='club records'!$J$13, F297&lt;='club records'!$K$13), AND(E297='club records'!$J$14, F297&lt;='club records'!$K$14))), "CR", " ")</f>
        <v xml:space="preserve"> </v>
      </c>
      <c r="AP297" s="22" t="str">
        <f>IF(AND(B297="1500SC", OR(AND(E297='club records'!$J$15, F297&lt;='club records'!$K$15), AND(E297='club records'!$J$16, F297&lt;='club records'!$K$16))), "CR", " ")</f>
        <v xml:space="preserve"> </v>
      </c>
      <c r="AQ297" s="22" t="str">
        <f>IF(AND(B297="2000SC", OR(AND(E297='club records'!$J$18, F297&lt;='club records'!$K$18), AND(E297='club records'!$J$19, F297&lt;='club records'!$K$19))), "CR", " ")</f>
        <v xml:space="preserve"> </v>
      </c>
      <c r="AR297" s="22" t="str">
        <f>IF(AND(B297="3000SC", AND(E297='club records'!$J$21, F297&lt;='club records'!$K$21)), "CR", " ")</f>
        <v xml:space="preserve"> </v>
      </c>
      <c r="AS297" s="21" t="str">
        <f>IF(AND(B297="4x100", OR(AND(E297='club records'!$N$1, F297&lt;='club records'!$O$1), AND(E297='club records'!$N$2, F297&lt;='club records'!$O$2), AND(E297='club records'!$N$3, F297&lt;='club records'!$O$3), AND(E297='club records'!$N$4, F297&lt;='club records'!$O$4), AND(E297='club records'!$N$5, F297&lt;='club records'!$O$5))), "CR", " ")</f>
        <v xml:space="preserve"> </v>
      </c>
      <c r="AT297" s="21" t="str">
        <f>IF(AND(B297="4x200", OR(AND(E297='club records'!$N$6, F297&lt;='club records'!$O$6), AND(E297='club records'!$N$7, F297&lt;='club records'!$O$7), AND(E297='club records'!$N$8, F297&lt;='club records'!$O$8), AND(E297='club records'!$N$9, F297&lt;='club records'!$O$9), AND(E297='club records'!$N$10, F297&lt;='club records'!$O$10))), "CR", " ")</f>
        <v xml:space="preserve"> </v>
      </c>
      <c r="AU297" s="21" t="str">
        <f>IF(AND(B297="4x300", OR(AND(E297='club records'!$N$11, F297&lt;='club records'!$O$11), AND(E297='club records'!$N$12, F297&lt;='club records'!$O$12))), "CR", " ")</f>
        <v xml:space="preserve"> </v>
      </c>
      <c r="AV297" s="21" t="str">
        <f>IF(AND(B297="4x400", OR(AND(E297='club records'!$N$13, F297&lt;='club records'!$O$13), AND(E297='club records'!$N$14, F297&lt;='club records'!$O$14), AND(E297='club records'!$N$15, F297&lt;='club records'!$O$15))), "CR", " ")</f>
        <v xml:space="preserve"> </v>
      </c>
      <c r="AW297" s="21" t="str">
        <f>IF(AND(B297="3x800", OR(AND(E297='club records'!$N$16, F297&lt;='club records'!$O$16), AND(E297='club records'!$N$17, F297&lt;='club records'!$O$17), AND(E297='club records'!$N$18, F297&lt;='club records'!$O$18), AND(E297='club records'!$N$19, F297&lt;='club records'!$O$19))), "CR", " ")</f>
        <v xml:space="preserve"> </v>
      </c>
      <c r="AX297" s="21" t="str">
        <f>IF(AND(B297="pentathlon", OR(AND(E297='club records'!$N$21, F297&gt;='club records'!$O$21), AND(E297='club records'!$N$22, F297&gt;='club records'!$O$22), AND(E297='club records'!$N$23, F297&gt;='club records'!$O$23), AND(E297='club records'!$N$24, F297&gt;='club records'!$O$24), AND(E297='club records'!$N$25, F297&gt;='club records'!$O$25))), "CR", " ")</f>
        <v xml:space="preserve"> </v>
      </c>
      <c r="AY297" s="21" t="str">
        <f>IF(AND(B297="heptathlon", OR(AND(E297='club records'!$N$26, F297&gt;='club records'!$O$26), AND(E297='club records'!$N$27, F297&gt;='club records'!$O$27), AND(E297='club records'!$N$28, F297&gt;='club records'!$O$28), )), "CR", " ")</f>
        <v xml:space="preserve"> </v>
      </c>
    </row>
    <row r="298" spans="1:51" ht="15">
      <c r="A298" s="13" t="s">
        <v>45</v>
      </c>
      <c r="B298" s="2" t="s">
        <v>36</v>
      </c>
      <c r="C298" s="2" t="s">
        <v>74</v>
      </c>
      <c r="D298" s="2" t="s">
        <v>99</v>
      </c>
      <c r="E298" s="13" t="s">
        <v>45</v>
      </c>
      <c r="F298" s="14">
        <v>1.55</v>
      </c>
      <c r="G298" s="19">
        <v>39903</v>
      </c>
      <c r="H298" s="2" t="s">
        <v>252</v>
      </c>
      <c r="I298" s="2" t="s">
        <v>253</v>
      </c>
      <c r="J298" s="20" t="str">
        <f t="shared" si="15"/>
        <v/>
      </c>
      <c r="K298" s="21" t="str">
        <f>IF(AND(B298=100, OR(AND(E298='club records'!$B$6, F298&lt;='club records'!$C$6), AND(E298='club records'!$B$7, F298&lt;='club records'!$C$7), AND(E298='club records'!$B$8, F298&lt;='club records'!$C$8), AND(E298='club records'!$B$9, F298&lt;='club records'!$C$9), AND(E298='club records'!$B$10, F298&lt;='club records'!$C$10))),"CR"," ")</f>
        <v xml:space="preserve"> </v>
      </c>
      <c r="L298" s="21" t="str">
        <f>IF(AND(B298=200, OR(AND(E298='club records'!$B$11, F298&lt;='club records'!$C$11), AND(E298='club records'!$B$12, F298&lt;='club records'!$C$12), AND(E298='club records'!$B$13, F298&lt;='club records'!$C$13), AND(E298='club records'!$B$14, F298&lt;='club records'!$C$14), AND(E298='club records'!$B$15, F298&lt;='club records'!$C$15))),"CR"," ")</f>
        <v xml:space="preserve"> </v>
      </c>
      <c r="M298" s="21" t="str">
        <f>IF(AND(B298=300, OR(AND(E298='club records'!$B$16, F298&lt;='club records'!$C$16), AND(E298='club records'!$B$17, F298&lt;='club records'!$C$17))),"CR"," ")</f>
        <v xml:space="preserve"> </v>
      </c>
      <c r="N298" s="21" t="str">
        <f>IF(AND(B298=400, OR(AND(E298='club records'!$B$19, F298&lt;='club records'!$C$19), AND(E298='club records'!$B$20, F298&lt;='club records'!$C$20), AND(E298='club records'!$B$21, F298&lt;='club records'!$C$21))),"CR"," ")</f>
        <v xml:space="preserve"> </v>
      </c>
      <c r="O298" s="21" t="str">
        <f>IF(AND(B298=800, OR(AND(E298='club records'!$B$22, F298&lt;='club records'!$C$22), AND(E298='club records'!$B$23, F298&lt;='club records'!$C$23), AND(E298='club records'!$B$24, F298&lt;='club records'!$C$24), AND(E298='club records'!$B$25, F298&lt;='club records'!$C$25), AND(E298='club records'!$B$26, F298&lt;='club records'!$C$26))),"CR"," ")</f>
        <v xml:space="preserve"> </v>
      </c>
      <c r="P298" s="21" t="str">
        <f>IF(AND(B298=1200, AND(E298='club records'!$B$28, F298&lt;='club records'!$C$28)),"CR"," ")</f>
        <v xml:space="preserve"> </v>
      </c>
      <c r="Q298" s="21" t="str">
        <f>IF(AND(B298=1500, OR(AND(E298='club records'!$B$29, F298&lt;='club records'!$C$29), AND(E298='club records'!$B$30, F298&lt;='club records'!$C$30), AND(E298='club records'!$B$31, F298&lt;='club records'!$C$31), AND(E298='club records'!$B$32, F298&lt;='club records'!$C$32), AND(E298='club records'!$B$33, F298&lt;='club records'!$C$33))),"CR"," ")</f>
        <v xml:space="preserve"> </v>
      </c>
      <c r="R298" s="21" t="str">
        <f>IF(AND(B298="1M", AND(E298='club records'!$B$37,F298&lt;='club records'!$C$37)),"CR"," ")</f>
        <v xml:space="preserve"> </v>
      </c>
      <c r="S298" s="21" t="str">
        <f>IF(AND(B298=3000, OR(AND(E298='club records'!$B$39, F298&lt;='club records'!$C$39), AND(E298='club records'!$B$40, F298&lt;='club records'!$C$40), AND(E298='club records'!$B$41, F298&lt;='club records'!$C$41))),"CR"," ")</f>
        <v xml:space="preserve"> </v>
      </c>
      <c r="T298" s="21" t="str">
        <f>IF(AND(B298=5000, OR(AND(E298='club records'!$B$42, F298&lt;='club records'!$C$42), AND(E298='club records'!$B$43, F298&lt;='club records'!$C$43))),"CR"," ")</f>
        <v xml:space="preserve"> </v>
      </c>
      <c r="U298" s="21" t="str">
        <f>IF(AND(B298=10000, OR(AND(E298='club records'!$B$44, F298&lt;='club records'!$C$44), AND(E298='club records'!$B$45, F298&lt;='club records'!$C$45))),"CR"," ")</f>
        <v xml:space="preserve"> </v>
      </c>
      <c r="V298" s="22" t="str">
        <f>IF(AND(B298="high jump", OR(AND(E298='club records'!$F$1, F298&gt;='club records'!$G$1), AND(E298='club records'!$F$2, F298&gt;='club records'!$G$2), AND(E298='club records'!$F$3, F298&gt;='club records'!$G$3),AND(E298='club records'!$F$4, F298&gt;='club records'!$G$4), AND(E298='club records'!$F$5, F298&gt;='club records'!$G$5))), "CR", " ")</f>
        <v xml:space="preserve"> </v>
      </c>
      <c r="W298" s="22" t="str">
        <f>IF(AND(B298="long jump", OR(AND(E298='club records'!$F$6, F298&gt;='club records'!$G$6), AND(E298='club records'!$F$7, F298&gt;='club records'!$G$7), AND(E298='club records'!$F$8, F298&gt;='club records'!$G$8), AND(E298='club records'!$F$9, F298&gt;='club records'!$G$9), AND(E298='club records'!$F$10, F298&gt;='club records'!$G$10))), "CR", " ")</f>
        <v xml:space="preserve"> </v>
      </c>
      <c r="X298" s="22" t="str">
        <f>IF(AND(B298="triple jump", OR(AND(E298='club records'!$F$11, F298&gt;='club records'!$G$11), AND(E298='club records'!$F$12, F298&gt;='club records'!$G$12), AND(E298='club records'!$F$13, F298&gt;='club records'!$G$13), AND(E298='club records'!$F$14, F298&gt;='club records'!$G$14), AND(E298='club records'!$F$15, F298&gt;='club records'!$G$15))), "CR", " ")</f>
        <v xml:space="preserve"> </v>
      </c>
      <c r="Y298" s="22" t="str">
        <f>IF(AND(B298="pole vault", OR(AND(E298='club records'!$F$16, F298&gt;='club records'!$G$16), AND(E298='club records'!$F$17, F298&gt;='club records'!$G$17), AND(E298='club records'!$F$18, F298&gt;='club records'!$G$18), AND(E298='club records'!$F$19, F298&gt;='club records'!$G$19), AND(E298='club records'!$F$20, F298&gt;='club records'!$G$20))), "CR", " ")</f>
        <v xml:space="preserve"> </v>
      </c>
      <c r="Z298" s="22" t="str">
        <f>IF(AND(B298="discus 0.75", AND(E298='club records'!$F$21, F298&gt;='club records'!$G$21)), "CR", " ")</f>
        <v xml:space="preserve"> </v>
      </c>
      <c r="AA298" s="22" t="str">
        <f>IF(AND(B298="discus 1", OR(AND(E298='club records'!$F$22, F298&gt;='club records'!$G$22), AND(E298='club records'!$F$23, F298&gt;='club records'!$G$23), AND(E298='club records'!$F$24, F298&gt;='club records'!$G$24), AND(E298='club records'!$F$25, F298&gt;='club records'!$G$25))), "CR", " ")</f>
        <v xml:space="preserve"> </v>
      </c>
      <c r="AB298" s="22" t="str">
        <f>IF(AND(B298="hammer 3", OR(AND(E298='club records'!$F$26, F298&gt;='club records'!$G$26), AND(E298='club records'!$F$27, F298&gt;='club records'!$G$27), AND(E298='club records'!$F$28, F298&gt;='club records'!$G$28))), "CR", " ")</f>
        <v xml:space="preserve"> </v>
      </c>
      <c r="AC298" s="22" t="str">
        <f>IF(AND(B298="hammer 4", OR(AND(E298='club records'!$F$29, F298&gt;='club records'!$G$29), AND(E298='club records'!$F$30, F298&gt;='club records'!$G$30))), "CR", " ")</f>
        <v xml:space="preserve"> </v>
      </c>
      <c r="AD298" s="22" t="str">
        <f>IF(AND(B298="javelin 400", AND(E298='club records'!$F$31, F298&gt;='club records'!$G$31)), "CR", " ")</f>
        <v xml:space="preserve"> </v>
      </c>
      <c r="AE298" s="22" t="str">
        <f>IF(AND(B298="javelin 500", OR(AND(E298='club records'!$F$32, F298&gt;='club records'!$G$32), AND(E298='club records'!$F$33, F298&gt;='club records'!$G$33))), "CR", " ")</f>
        <v xml:space="preserve"> </v>
      </c>
      <c r="AF298" s="22" t="str">
        <f>IF(AND(B298="javelin 600", OR(AND(E298='club records'!$F$34, F298&gt;='club records'!$G$34), AND(E298='club records'!$F$35, F298&gt;='club records'!$G$35))), "CR", " ")</f>
        <v xml:space="preserve"> </v>
      </c>
      <c r="AG298" s="22" t="str">
        <f>IF(AND(B298="shot 2.72", AND(E298='club records'!$F$36, F298&gt;='club records'!$G$36)), "CR", " ")</f>
        <v xml:space="preserve"> </v>
      </c>
      <c r="AH298" s="22" t="str">
        <f>IF(AND(B298="shot 3", OR(AND(E298='club records'!$F$37, F298&gt;='club records'!$G$37), AND(E298='club records'!$F$38, F298&gt;='club records'!$G$38))), "CR", " ")</f>
        <v xml:space="preserve"> </v>
      </c>
      <c r="AI298" s="22" t="str">
        <f>IF(AND(B298="shot 4", OR(AND(E298='club records'!$F$39, F298&gt;='club records'!$G$39), AND(E298='club records'!$F$40, F298&gt;='club records'!$G$40))), "CR", " ")</f>
        <v xml:space="preserve"> </v>
      </c>
      <c r="AJ298" s="22" t="str">
        <f>IF(AND(B298="70H", AND(E298='club records'!$J$6, F298&lt;='club records'!$K$6)), "CR", " ")</f>
        <v xml:space="preserve"> </v>
      </c>
      <c r="AK298" s="22" t="str">
        <f>IF(AND(B298="75H", AND(E298='club records'!$J$7, F298&lt;='club records'!$K$7)), "CR", " ")</f>
        <v xml:space="preserve"> </v>
      </c>
      <c r="AL298" s="22" t="str">
        <f>IF(AND(B298="80H", AND(E298='club records'!$J$8, F298&lt;='club records'!$K$8)), "CR", " ")</f>
        <v xml:space="preserve"> </v>
      </c>
      <c r="AM298" s="22" t="str">
        <f>IF(AND(B298="100H", OR(AND(E298='club records'!$J$9, F298&lt;='club records'!$K$9), AND(E298='club records'!$J$10, F298&lt;='club records'!$K$10))), "CR", " ")</f>
        <v xml:space="preserve"> </v>
      </c>
      <c r="AN298" s="22" t="str">
        <f>IF(AND(B298="300H", AND(E298='club records'!$J$11, F298&lt;='club records'!$K$11)), "CR", " ")</f>
        <v xml:space="preserve"> </v>
      </c>
      <c r="AO298" s="22" t="str">
        <f>IF(AND(B298="400H", OR(AND(E298='club records'!$J$12, F298&lt;='club records'!$K$12), AND(E298='club records'!$J$13, F298&lt;='club records'!$K$13), AND(E298='club records'!$J$14, F298&lt;='club records'!$K$14))), "CR", " ")</f>
        <v xml:space="preserve"> </v>
      </c>
      <c r="AP298" s="22" t="str">
        <f>IF(AND(B298="1500SC", OR(AND(E298='club records'!$J$15, F298&lt;='club records'!$K$15), AND(E298='club records'!$J$16, F298&lt;='club records'!$K$16))), "CR", " ")</f>
        <v xml:space="preserve"> </v>
      </c>
      <c r="AQ298" s="22" t="str">
        <f>IF(AND(B298="2000SC", OR(AND(E298='club records'!$J$18, F298&lt;='club records'!$K$18), AND(E298='club records'!$J$19, F298&lt;='club records'!$K$19))), "CR", " ")</f>
        <v xml:space="preserve"> </v>
      </c>
      <c r="AR298" s="22" t="str">
        <f>IF(AND(B298="3000SC", AND(E298='club records'!$J$21, F298&lt;='club records'!$K$21)), "CR", " ")</f>
        <v xml:space="preserve"> </v>
      </c>
      <c r="AS298" s="21" t="str">
        <f>IF(AND(B298="4x100", OR(AND(E298='club records'!$N$1, F298&lt;='club records'!$O$1), AND(E298='club records'!$N$2, F298&lt;='club records'!$O$2), AND(E298='club records'!$N$3, F298&lt;='club records'!$O$3), AND(E298='club records'!$N$4, F298&lt;='club records'!$O$4), AND(E298='club records'!$N$5, F298&lt;='club records'!$O$5))), "CR", " ")</f>
        <v xml:space="preserve"> </v>
      </c>
      <c r="AT298" s="21" t="str">
        <f>IF(AND(B298="4x200", OR(AND(E298='club records'!$N$6, F298&lt;='club records'!$O$6), AND(E298='club records'!$N$7, F298&lt;='club records'!$O$7), AND(E298='club records'!$N$8, F298&lt;='club records'!$O$8), AND(E298='club records'!$N$9, F298&lt;='club records'!$O$9), AND(E298='club records'!$N$10, F298&lt;='club records'!$O$10))), "CR", " ")</f>
        <v xml:space="preserve"> </v>
      </c>
      <c r="AU298" s="21" t="str">
        <f>IF(AND(B298="4x300", OR(AND(E298='club records'!$N$11, F298&lt;='club records'!$O$11), AND(E298='club records'!$N$12, F298&lt;='club records'!$O$12))), "CR", " ")</f>
        <v xml:space="preserve"> </v>
      </c>
      <c r="AV298" s="21" t="str">
        <f>IF(AND(B298="4x400", OR(AND(E298='club records'!$N$13, F298&lt;='club records'!$O$13), AND(E298='club records'!$N$14, F298&lt;='club records'!$O$14), AND(E298='club records'!$N$15, F298&lt;='club records'!$O$15))), "CR", " ")</f>
        <v xml:space="preserve"> </v>
      </c>
      <c r="AW298" s="21" t="str">
        <f>IF(AND(B298="3x800", OR(AND(E298='club records'!$N$16, F298&lt;='club records'!$O$16), AND(E298='club records'!$N$17, F298&lt;='club records'!$O$17), AND(E298='club records'!$N$18, F298&lt;='club records'!$O$18), AND(E298='club records'!$N$19, F298&lt;='club records'!$O$19))), "CR", " ")</f>
        <v xml:space="preserve"> </v>
      </c>
      <c r="AX298" s="21" t="str">
        <f>IF(AND(B298="pentathlon", OR(AND(E298='club records'!$N$21, F298&gt;='club records'!$O$21), AND(E298='club records'!$N$22, F298&gt;='club records'!$O$22), AND(E298='club records'!$N$23, F298&gt;='club records'!$O$23), AND(E298='club records'!$N$24, F298&gt;='club records'!$O$24), AND(E298='club records'!$N$25, F298&gt;='club records'!$O$25))), "CR", " ")</f>
        <v xml:space="preserve"> </v>
      </c>
      <c r="AY298" s="21" t="str">
        <f>IF(AND(B298="heptathlon", OR(AND(E298='club records'!$N$26, F298&gt;='club records'!$O$26), AND(E298='club records'!$N$27, F298&gt;='club records'!$O$27), AND(E298='club records'!$N$28, F298&gt;='club records'!$O$28), )), "CR", " ")</f>
        <v xml:space="preserve"> </v>
      </c>
    </row>
    <row r="299" spans="1:51" ht="15">
      <c r="A299" s="13" t="s">
        <v>45</v>
      </c>
      <c r="B299" s="2" t="s">
        <v>36</v>
      </c>
      <c r="C299" s="2" t="s">
        <v>4</v>
      </c>
      <c r="D299" s="2" t="s">
        <v>140</v>
      </c>
      <c r="E299" s="13" t="s">
        <v>45</v>
      </c>
      <c r="F299" s="14">
        <v>1.65</v>
      </c>
      <c r="G299" s="19">
        <v>43644</v>
      </c>
      <c r="H299" s="2" t="s">
        <v>357</v>
      </c>
      <c r="I299" s="2" t="s">
        <v>426</v>
      </c>
      <c r="J299" s="20" t="str">
        <f t="shared" si="15"/>
        <v/>
      </c>
      <c r="K299" s="21" t="str">
        <f>IF(AND(B299=100, OR(AND(E299='club records'!$B$6, F299&lt;='club records'!$C$6), AND(E299='club records'!$B$7, F299&lt;='club records'!$C$7), AND(E299='club records'!$B$8, F299&lt;='club records'!$C$8), AND(E299='club records'!$B$9, F299&lt;='club records'!$C$9), AND(E299='club records'!$B$10, F299&lt;='club records'!$C$10))),"CR"," ")</f>
        <v xml:space="preserve"> </v>
      </c>
      <c r="L299" s="21" t="str">
        <f>IF(AND(B299=200, OR(AND(E299='club records'!$B$11, F299&lt;='club records'!$C$11), AND(E299='club records'!$B$12, F299&lt;='club records'!$C$12), AND(E299='club records'!$B$13, F299&lt;='club records'!$C$13), AND(E299='club records'!$B$14, F299&lt;='club records'!$C$14), AND(E299='club records'!$B$15, F299&lt;='club records'!$C$15))),"CR"," ")</f>
        <v xml:space="preserve"> </v>
      </c>
      <c r="M299" s="21" t="str">
        <f>IF(AND(B299=300, OR(AND(E299='club records'!$B$16, F299&lt;='club records'!$C$16), AND(E299='club records'!$B$17, F299&lt;='club records'!$C$17))),"CR"," ")</f>
        <v xml:space="preserve"> </v>
      </c>
      <c r="N299" s="21" t="str">
        <f>IF(AND(B299=400, OR(AND(E299='club records'!$B$19, F299&lt;='club records'!$C$19), AND(E299='club records'!$B$20, F299&lt;='club records'!$C$20), AND(E299='club records'!$B$21, F299&lt;='club records'!$C$21))),"CR"," ")</f>
        <v xml:space="preserve"> </v>
      </c>
      <c r="O299" s="21" t="str">
        <f>IF(AND(B299=800, OR(AND(E299='club records'!$B$22, F299&lt;='club records'!$C$22), AND(E299='club records'!$B$23, F299&lt;='club records'!$C$23), AND(E299='club records'!$B$24, F299&lt;='club records'!$C$24), AND(E299='club records'!$B$25, F299&lt;='club records'!$C$25), AND(E299='club records'!$B$26, F299&lt;='club records'!$C$26))),"CR"," ")</f>
        <v xml:space="preserve"> </v>
      </c>
      <c r="P299" s="21" t="str">
        <f>IF(AND(B299=1200, AND(E299='club records'!$B$28, F299&lt;='club records'!$C$28)),"CR"," ")</f>
        <v xml:space="preserve"> </v>
      </c>
      <c r="Q299" s="21" t="str">
        <f>IF(AND(B299=1500, OR(AND(E299='club records'!$B$29, F299&lt;='club records'!$C$29), AND(E299='club records'!$B$30, F299&lt;='club records'!$C$30), AND(E299='club records'!$B$31, F299&lt;='club records'!$C$31), AND(E299='club records'!$B$32, F299&lt;='club records'!$C$32), AND(E299='club records'!$B$33, F299&lt;='club records'!$C$33))),"CR"," ")</f>
        <v xml:space="preserve"> </v>
      </c>
      <c r="R299" s="21" t="str">
        <f>IF(AND(B299="1M", AND(E299='club records'!$B$37,F299&lt;='club records'!$C$37)),"CR"," ")</f>
        <v xml:space="preserve"> </v>
      </c>
      <c r="S299" s="21" t="str">
        <f>IF(AND(B299=3000, OR(AND(E299='club records'!$B$39, F299&lt;='club records'!$C$39), AND(E299='club records'!$B$40, F299&lt;='club records'!$C$40), AND(E299='club records'!$B$41, F299&lt;='club records'!$C$41))),"CR"," ")</f>
        <v xml:space="preserve"> </v>
      </c>
      <c r="T299" s="21" t="str">
        <f>IF(AND(B299=5000, OR(AND(E299='club records'!$B$42, F299&lt;='club records'!$C$42), AND(E299='club records'!$B$43, F299&lt;='club records'!$C$43))),"CR"," ")</f>
        <v xml:space="preserve"> </v>
      </c>
      <c r="U299" s="21" t="str">
        <f>IF(AND(B299=10000, OR(AND(E299='club records'!$B$44, F299&lt;='club records'!$C$44), AND(E299='club records'!$B$45, F299&lt;='club records'!$C$45))),"CR"," ")</f>
        <v xml:space="preserve"> </v>
      </c>
      <c r="V299" s="22" t="str">
        <f>IF(AND(B299="high jump", OR(AND(E299='club records'!$F$1, F299&gt;='club records'!$G$1), AND(E299='club records'!$F$2, F299&gt;='club records'!$G$2), AND(E299='club records'!$F$3, F299&gt;='club records'!$G$3),AND(E299='club records'!$F$4, F299&gt;='club records'!$G$4), AND(E299='club records'!$F$5, F299&gt;='club records'!$G$5))), "CR", " ")</f>
        <v xml:space="preserve"> </v>
      </c>
      <c r="W299" s="22" t="str">
        <f>IF(AND(B299="long jump", OR(AND(E299='club records'!$F$6, F299&gt;='club records'!$G$6), AND(E299='club records'!$F$7, F299&gt;='club records'!$G$7), AND(E299='club records'!$F$8, F299&gt;='club records'!$G$8), AND(E299='club records'!$F$9, F299&gt;='club records'!$G$9), AND(E299='club records'!$F$10, F299&gt;='club records'!$G$10))), "CR", " ")</f>
        <v xml:space="preserve"> </v>
      </c>
      <c r="X299" s="22" t="str">
        <f>IF(AND(B299="triple jump", OR(AND(E299='club records'!$F$11, F299&gt;='club records'!$G$11), AND(E299='club records'!$F$12, F299&gt;='club records'!$G$12), AND(E299='club records'!$F$13, F299&gt;='club records'!$G$13), AND(E299='club records'!$F$14, F299&gt;='club records'!$G$14), AND(E299='club records'!$F$15, F299&gt;='club records'!$G$15))), "CR", " ")</f>
        <v xml:space="preserve"> </v>
      </c>
      <c r="Y299" s="22" t="str">
        <f>IF(AND(B299="pole vault", OR(AND(E299='club records'!$F$16, F299&gt;='club records'!$G$16), AND(E299='club records'!$F$17, F299&gt;='club records'!$G$17), AND(E299='club records'!$F$18, F299&gt;='club records'!$G$18), AND(E299='club records'!$F$19, F299&gt;='club records'!$G$19), AND(E299='club records'!$F$20, F299&gt;='club records'!$G$20))), "CR", " ")</f>
        <v xml:space="preserve"> </v>
      </c>
      <c r="Z299" s="22" t="str">
        <f>IF(AND(B299="discus 0.75", AND(E299='club records'!$F$21, F299&gt;='club records'!$G$21)), "CR", " ")</f>
        <v xml:space="preserve"> </v>
      </c>
      <c r="AA299" s="22" t="str">
        <f>IF(AND(B299="discus 1", OR(AND(E299='club records'!$F$22, F299&gt;='club records'!$G$22), AND(E299='club records'!$F$23, F299&gt;='club records'!$G$23), AND(E299='club records'!$F$24, F299&gt;='club records'!$G$24), AND(E299='club records'!$F$25, F299&gt;='club records'!$G$25))), "CR", " ")</f>
        <v xml:space="preserve"> </v>
      </c>
      <c r="AB299" s="22" t="str">
        <f>IF(AND(B299="hammer 3", OR(AND(E299='club records'!$F$26, F299&gt;='club records'!$G$26), AND(E299='club records'!$F$27, F299&gt;='club records'!$G$27), AND(E299='club records'!$F$28, F299&gt;='club records'!$G$28))), "CR", " ")</f>
        <v xml:space="preserve"> </v>
      </c>
      <c r="AC299" s="22" t="str">
        <f>IF(AND(B299="hammer 4", OR(AND(E299='club records'!$F$29, F299&gt;='club records'!$G$29), AND(E299='club records'!$F$30, F299&gt;='club records'!$G$30))), "CR", " ")</f>
        <v xml:space="preserve"> </v>
      </c>
      <c r="AD299" s="22" t="str">
        <f>IF(AND(B299="javelin 400", AND(E299='club records'!$F$31, F299&gt;='club records'!$G$31)), "CR", " ")</f>
        <v xml:space="preserve"> </v>
      </c>
      <c r="AE299" s="22" t="str">
        <f>IF(AND(B299="javelin 500", OR(AND(E299='club records'!$F$32, F299&gt;='club records'!$G$32), AND(E299='club records'!$F$33, F299&gt;='club records'!$G$33))), "CR", " ")</f>
        <v xml:space="preserve"> </v>
      </c>
      <c r="AF299" s="22" t="str">
        <f>IF(AND(B299="javelin 600", OR(AND(E299='club records'!$F$34, F299&gt;='club records'!$G$34), AND(E299='club records'!$F$35, F299&gt;='club records'!$G$35))), "CR", " ")</f>
        <v xml:space="preserve"> </v>
      </c>
      <c r="AG299" s="22" t="str">
        <f>IF(AND(B299="shot 2.72", AND(E299='club records'!$F$36, F299&gt;='club records'!$G$36)), "CR", " ")</f>
        <v xml:space="preserve"> </v>
      </c>
      <c r="AH299" s="22" t="str">
        <f>IF(AND(B299="shot 3", OR(AND(E299='club records'!$F$37, F299&gt;='club records'!$G$37), AND(E299='club records'!$F$38, F299&gt;='club records'!$G$38))), "CR", " ")</f>
        <v xml:space="preserve"> </v>
      </c>
      <c r="AI299" s="22" t="str">
        <f>IF(AND(B299="shot 4", OR(AND(E299='club records'!$F$39, F299&gt;='club records'!$G$39), AND(E299='club records'!$F$40, F299&gt;='club records'!$G$40))), "CR", " ")</f>
        <v xml:space="preserve"> </v>
      </c>
      <c r="AJ299" s="22" t="str">
        <f>IF(AND(B299="70H", AND(E299='club records'!$J$6, F299&lt;='club records'!$K$6)), "CR", " ")</f>
        <v xml:space="preserve"> </v>
      </c>
      <c r="AK299" s="22" t="str">
        <f>IF(AND(B299="75H", AND(E299='club records'!$J$7, F299&lt;='club records'!$K$7)), "CR", " ")</f>
        <v xml:space="preserve"> </v>
      </c>
      <c r="AL299" s="22" t="str">
        <f>IF(AND(B299="80H", AND(E299='club records'!$J$8, F299&lt;='club records'!$K$8)), "CR", " ")</f>
        <v xml:space="preserve"> </v>
      </c>
      <c r="AM299" s="22" t="str">
        <f>IF(AND(B299="100H", OR(AND(E299='club records'!$J$9, F299&lt;='club records'!$K$9), AND(E299='club records'!$J$10, F299&lt;='club records'!$K$10))), "CR", " ")</f>
        <v xml:space="preserve"> </v>
      </c>
      <c r="AN299" s="22" t="str">
        <f>IF(AND(B299="300H", AND(E299='club records'!$J$11, F299&lt;='club records'!$K$11)), "CR", " ")</f>
        <v xml:space="preserve"> </v>
      </c>
      <c r="AO299" s="22" t="str">
        <f>IF(AND(B299="400H", OR(AND(E299='club records'!$J$12, F299&lt;='club records'!$K$12), AND(E299='club records'!$J$13, F299&lt;='club records'!$K$13), AND(E299='club records'!$J$14, F299&lt;='club records'!$K$14))), "CR", " ")</f>
        <v xml:space="preserve"> </v>
      </c>
      <c r="AP299" s="22" t="str">
        <f>IF(AND(B299="1500SC", OR(AND(E299='club records'!$J$15, F299&lt;='club records'!$K$15), AND(E299='club records'!$J$16, F299&lt;='club records'!$K$16))), "CR", " ")</f>
        <v xml:space="preserve"> </v>
      </c>
      <c r="AQ299" s="22" t="str">
        <f>IF(AND(B299="2000SC", OR(AND(E299='club records'!$J$18, F299&lt;='club records'!$K$18), AND(E299='club records'!$J$19, F299&lt;='club records'!$K$19))), "CR", " ")</f>
        <v xml:space="preserve"> </v>
      </c>
      <c r="AR299" s="22" t="str">
        <f>IF(AND(B299="3000SC", AND(E299='club records'!$J$21, F299&lt;='club records'!$K$21)), "CR", " ")</f>
        <v xml:space="preserve"> </v>
      </c>
      <c r="AS299" s="21" t="str">
        <f>IF(AND(B299="4x100", OR(AND(E299='club records'!$N$1, F299&lt;='club records'!$O$1), AND(E299='club records'!$N$2, F299&lt;='club records'!$O$2), AND(E299='club records'!$N$3, F299&lt;='club records'!$O$3), AND(E299='club records'!$N$4, F299&lt;='club records'!$O$4), AND(E299='club records'!$N$5, F299&lt;='club records'!$O$5))), "CR", " ")</f>
        <v xml:space="preserve"> </v>
      </c>
      <c r="AT299" s="21" t="str">
        <f>IF(AND(B299="4x200", OR(AND(E299='club records'!$N$6, F299&lt;='club records'!$O$6), AND(E299='club records'!$N$7, F299&lt;='club records'!$O$7), AND(E299='club records'!$N$8, F299&lt;='club records'!$O$8), AND(E299='club records'!$N$9, F299&lt;='club records'!$O$9), AND(E299='club records'!$N$10, F299&lt;='club records'!$O$10))), "CR", " ")</f>
        <v xml:space="preserve"> </v>
      </c>
      <c r="AU299" s="21" t="str">
        <f>IF(AND(B299="4x300", OR(AND(E299='club records'!$N$11, F299&lt;='club records'!$O$11), AND(E299='club records'!$N$12, F299&lt;='club records'!$O$12))), "CR", " ")</f>
        <v xml:space="preserve"> </v>
      </c>
      <c r="AV299" s="21" t="str">
        <f>IF(AND(B299="4x400", OR(AND(E299='club records'!$N$13, F299&lt;='club records'!$O$13), AND(E299='club records'!$N$14, F299&lt;='club records'!$O$14), AND(E299='club records'!$N$15, F299&lt;='club records'!$O$15))), "CR", " ")</f>
        <v xml:space="preserve"> </v>
      </c>
      <c r="AW299" s="21" t="str">
        <f>IF(AND(B299="3x800", OR(AND(E299='club records'!$N$16, F299&lt;='club records'!$O$16), AND(E299='club records'!$N$17, F299&lt;='club records'!$O$17), AND(E299='club records'!$N$18, F299&lt;='club records'!$O$18), AND(E299='club records'!$N$19, F299&lt;='club records'!$O$19))), "CR", " ")</f>
        <v xml:space="preserve"> </v>
      </c>
      <c r="AX299" s="21" t="str">
        <f>IF(AND(B299="pentathlon", OR(AND(E299='club records'!$N$21, F299&gt;='club records'!$O$21), AND(E299='club records'!$N$22, F299&gt;='club records'!$O$22), AND(E299='club records'!$N$23, F299&gt;='club records'!$O$23), AND(E299='club records'!$N$24, F299&gt;='club records'!$O$24), AND(E299='club records'!$N$25, F299&gt;='club records'!$O$25))), "CR", " ")</f>
        <v xml:space="preserve"> </v>
      </c>
      <c r="AY299" s="21" t="str">
        <f>IF(AND(B299="heptathlon", OR(AND(E299='club records'!$N$26, F299&gt;='club records'!$O$26), AND(E299='club records'!$N$27, F299&gt;='club records'!$O$27), AND(E299='club records'!$N$28, F299&gt;='club records'!$O$28), )), "CR", " ")</f>
        <v xml:space="preserve"> </v>
      </c>
    </row>
    <row r="300" spans="1:51" ht="15">
      <c r="A300" s="13" t="s">
        <v>45</v>
      </c>
      <c r="B300" s="2" t="s">
        <v>149</v>
      </c>
      <c r="C300" s="2" t="s">
        <v>51</v>
      </c>
      <c r="D300" s="2" t="s">
        <v>61</v>
      </c>
      <c r="E300" s="13" t="s">
        <v>45</v>
      </c>
      <c r="F300" s="14">
        <v>9.35</v>
      </c>
      <c r="G300" s="23">
        <v>43590</v>
      </c>
      <c r="H300" s="2" t="s">
        <v>295</v>
      </c>
      <c r="I300" s="2" t="s">
        <v>304</v>
      </c>
      <c r="J300" s="20" t="str">
        <f t="shared" si="15"/>
        <v/>
      </c>
      <c r="K300" s="21" t="str">
        <f>IF(AND(B300=100, OR(AND(E300='club records'!$B$6, F300&lt;='club records'!$C$6), AND(E300='club records'!$B$7, F300&lt;='club records'!$C$7), AND(E300='club records'!$B$8, F300&lt;='club records'!$C$8), AND(E300='club records'!$B$9, F300&lt;='club records'!$C$9), AND(E300='club records'!$B$10, F300&lt;='club records'!$C$10))),"CR"," ")</f>
        <v xml:space="preserve"> </v>
      </c>
      <c r="L300" s="21" t="str">
        <f>IF(AND(B300=200, OR(AND(E300='club records'!$B$11, F300&lt;='club records'!$C$11), AND(E300='club records'!$B$12, F300&lt;='club records'!$C$12), AND(E300='club records'!$B$13, F300&lt;='club records'!$C$13), AND(E300='club records'!$B$14, F300&lt;='club records'!$C$14), AND(E300='club records'!$B$15, F300&lt;='club records'!$C$15))),"CR"," ")</f>
        <v xml:space="preserve"> </v>
      </c>
      <c r="M300" s="21" t="str">
        <f>IF(AND(B300=300, OR(AND(E300='club records'!$B$16, F300&lt;='club records'!$C$16), AND(E300='club records'!$B$17, F300&lt;='club records'!$C$17))),"CR"," ")</f>
        <v xml:space="preserve"> </v>
      </c>
      <c r="N300" s="21" t="str">
        <f>IF(AND(B300=400, OR(AND(E300='club records'!$B$19, F300&lt;='club records'!$C$19), AND(E300='club records'!$B$20, F300&lt;='club records'!$C$20), AND(E300='club records'!$B$21, F300&lt;='club records'!$C$21))),"CR"," ")</f>
        <v xml:space="preserve"> </v>
      </c>
      <c r="O300" s="21" t="str">
        <f>IF(AND(B300=800, OR(AND(E300='club records'!$B$22, F300&lt;='club records'!$C$22), AND(E300='club records'!$B$23, F300&lt;='club records'!$C$23), AND(E300='club records'!$B$24, F300&lt;='club records'!$C$24), AND(E300='club records'!$B$25, F300&lt;='club records'!$C$25), AND(E300='club records'!$B$26, F300&lt;='club records'!$C$26))),"CR"," ")</f>
        <v xml:space="preserve"> </v>
      </c>
      <c r="P300" s="21" t="str">
        <f>IF(AND(B300=1200, AND(E300='club records'!$B$28, F300&lt;='club records'!$C$28)),"CR"," ")</f>
        <v xml:space="preserve"> </v>
      </c>
      <c r="Q300" s="21" t="str">
        <f>IF(AND(B300=1500, OR(AND(E300='club records'!$B$29, F300&lt;='club records'!$C$29), AND(E300='club records'!$B$30, F300&lt;='club records'!$C$30), AND(E300='club records'!$B$31, F300&lt;='club records'!$C$31), AND(E300='club records'!$B$32, F300&lt;='club records'!$C$32), AND(E300='club records'!$B$33, F300&lt;='club records'!$C$33))),"CR"," ")</f>
        <v xml:space="preserve"> </v>
      </c>
      <c r="R300" s="21" t="str">
        <f>IF(AND(B300="1M", AND(E300='club records'!$B$37,F300&lt;='club records'!$C$37)),"CR"," ")</f>
        <v xml:space="preserve"> </v>
      </c>
      <c r="S300" s="21" t="str">
        <f>IF(AND(B300=3000, OR(AND(E300='club records'!$B$39, F300&lt;='club records'!$C$39), AND(E300='club records'!$B$40, F300&lt;='club records'!$C$40), AND(E300='club records'!$B$41, F300&lt;='club records'!$C$41))),"CR"," ")</f>
        <v xml:space="preserve"> </v>
      </c>
      <c r="T300" s="21" t="str">
        <f>IF(AND(B300=5000, OR(AND(E300='club records'!$B$42, F300&lt;='club records'!$C$42), AND(E300='club records'!$B$43, F300&lt;='club records'!$C$43))),"CR"," ")</f>
        <v xml:space="preserve"> </v>
      </c>
      <c r="U300" s="21" t="str">
        <f>IF(AND(B300=10000, OR(AND(E300='club records'!$B$44, F300&lt;='club records'!$C$44), AND(E300='club records'!$B$45, F300&lt;='club records'!$C$45))),"CR"," ")</f>
        <v xml:space="preserve"> </v>
      </c>
      <c r="V300" s="22" t="str">
        <f>IF(AND(B300="high jump", OR(AND(E300='club records'!$F$1, F300&gt;='club records'!$G$1), AND(E300='club records'!$F$2, F300&gt;='club records'!$G$2), AND(E300='club records'!$F$3, F300&gt;='club records'!$G$3),AND(E300='club records'!$F$4, F300&gt;='club records'!$G$4), AND(E300='club records'!$F$5, F300&gt;='club records'!$G$5))), "CR", " ")</f>
        <v xml:space="preserve"> </v>
      </c>
      <c r="W300" s="22" t="str">
        <f>IF(AND(B300="long jump", OR(AND(E300='club records'!$F$6, F300&gt;='club records'!$G$6), AND(E300='club records'!$F$7, F300&gt;='club records'!$G$7), AND(E300='club records'!$F$8, F300&gt;='club records'!$G$8), AND(E300='club records'!$F$9, F300&gt;='club records'!$G$9), AND(E300='club records'!$F$10, F300&gt;='club records'!$G$10))), "CR", " ")</f>
        <v xml:space="preserve"> </v>
      </c>
      <c r="X300" s="22" t="str">
        <f>IF(AND(B300="triple jump", OR(AND(E300='club records'!$F$11, F300&gt;='club records'!$G$11), AND(E300='club records'!$F$12, F300&gt;='club records'!$G$12), AND(E300='club records'!$F$13, F300&gt;='club records'!$G$13), AND(E300='club records'!$F$14, F300&gt;='club records'!$G$14), AND(E300='club records'!$F$15, F300&gt;='club records'!$G$15))), "CR", " ")</f>
        <v xml:space="preserve"> </v>
      </c>
      <c r="Y300" s="22" t="str">
        <f>IF(AND(B300="pole vault", OR(AND(E300='club records'!$F$16, F300&gt;='club records'!$G$16), AND(E300='club records'!$F$17, F300&gt;='club records'!$G$17), AND(E300='club records'!$F$18, F300&gt;='club records'!$G$18), AND(E300='club records'!$F$19, F300&gt;='club records'!$G$19), AND(E300='club records'!$F$20, F300&gt;='club records'!$G$20))), "CR", " ")</f>
        <v xml:space="preserve"> </v>
      </c>
      <c r="Z300" s="22" t="str">
        <f>IF(AND(B300="discus 0.75", AND(E300='club records'!$F$21, F300&gt;='club records'!$G$21)), "CR", " ")</f>
        <v xml:space="preserve"> </v>
      </c>
      <c r="AA300" s="22" t="str">
        <f>IF(AND(B300="discus 1", OR(AND(E300='club records'!$F$22, F300&gt;='club records'!$G$22), AND(E300='club records'!$F$23, F300&gt;='club records'!$G$23), AND(E300='club records'!$F$24, F300&gt;='club records'!$G$24), AND(E300='club records'!$F$25, F300&gt;='club records'!$G$25))), "CR", " ")</f>
        <v xml:space="preserve"> </v>
      </c>
      <c r="AB300" s="22" t="str">
        <f>IF(AND(B300="hammer 3", OR(AND(E300='club records'!$F$26, F300&gt;='club records'!$G$26), AND(E300='club records'!$F$27, F300&gt;='club records'!$G$27), AND(E300='club records'!$F$28, F300&gt;='club records'!$G$28))), "CR", " ")</f>
        <v xml:space="preserve"> </v>
      </c>
      <c r="AC300" s="22" t="str">
        <f>IF(AND(B300="hammer 4", OR(AND(E300='club records'!$F$29, F300&gt;='club records'!$G$29), AND(E300='club records'!$F$30, F300&gt;='club records'!$G$30))), "CR", " ")</f>
        <v xml:space="preserve"> </v>
      </c>
      <c r="AD300" s="22" t="str">
        <f>IF(AND(B300="javelin 400", AND(E300='club records'!$F$31, F300&gt;='club records'!$G$31)), "CR", " ")</f>
        <v xml:space="preserve"> </v>
      </c>
      <c r="AE300" s="22" t="str">
        <f>IF(AND(B300="javelin 500", OR(AND(E300='club records'!$F$32, F300&gt;='club records'!$G$32), AND(E300='club records'!$F$33, F300&gt;='club records'!$G$33))), "CR", " ")</f>
        <v xml:space="preserve"> </v>
      </c>
      <c r="AF300" s="22" t="str">
        <f>IF(AND(B300="javelin 600", OR(AND(E300='club records'!$F$34, F300&gt;='club records'!$G$34), AND(E300='club records'!$F$35, F300&gt;='club records'!$G$35))), "CR", " ")</f>
        <v xml:space="preserve"> </v>
      </c>
      <c r="AG300" s="22" t="str">
        <f>IF(AND(B300="shot 2.72", AND(E300='club records'!$F$36, F300&gt;='club records'!$G$36)), "CR", " ")</f>
        <v xml:space="preserve"> </v>
      </c>
      <c r="AH300" s="22" t="str">
        <f>IF(AND(B300="shot 3", OR(AND(E300='club records'!$F$37, F300&gt;='club records'!$G$37), AND(E300='club records'!$F$38, F300&gt;='club records'!$G$38))), "CR", " ")</f>
        <v xml:space="preserve"> </v>
      </c>
      <c r="AI300" s="22" t="str">
        <f>IF(AND(B300="shot 4", OR(AND(E300='club records'!$F$39, F300&gt;='club records'!$G$39), AND(E300='club records'!$F$40, F300&gt;='club records'!$G$40))), "CR", " ")</f>
        <v xml:space="preserve"> </v>
      </c>
      <c r="AJ300" s="22" t="str">
        <f>IF(AND(B300="70H", AND(E300='club records'!$J$6, F300&lt;='club records'!$K$6)), "CR", " ")</f>
        <v xml:space="preserve"> </v>
      </c>
      <c r="AK300" s="22" t="str">
        <f>IF(AND(B300="75H", AND(E300='club records'!$J$7, F300&lt;='club records'!$K$7)), "CR", " ")</f>
        <v xml:space="preserve"> </v>
      </c>
      <c r="AL300" s="22" t="str">
        <f>IF(AND(B300="80H", AND(E300='club records'!$J$8, F300&lt;='club records'!$K$8)), "CR", " ")</f>
        <v xml:space="preserve"> </v>
      </c>
      <c r="AM300" s="22" t="str">
        <f>IF(AND(B300="100H", OR(AND(E300='club records'!$J$9, F300&lt;='club records'!$K$9), AND(E300='club records'!$J$10, F300&lt;='club records'!$K$10))), "CR", " ")</f>
        <v xml:space="preserve"> </v>
      </c>
      <c r="AN300" s="22" t="str">
        <f>IF(AND(B300="300H", AND(E300='club records'!$J$11, F300&lt;='club records'!$K$11)), "CR", " ")</f>
        <v xml:space="preserve"> </v>
      </c>
      <c r="AO300" s="22" t="str">
        <f>IF(AND(B300="400H", OR(AND(E300='club records'!$J$12, F300&lt;='club records'!$K$12), AND(E300='club records'!$J$13, F300&lt;='club records'!$K$13), AND(E300='club records'!$J$14, F300&lt;='club records'!$K$14))), "CR", " ")</f>
        <v xml:space="preserve"> </v>
      </c>
      <c r="AP300" s="22" t="str">
        <f>IF(AND(B300="1500SC", OR(AND(E300='club records'!$J$15, F300&lt;='club records'!$K$15), AND(E300='club records'!$J$16, F300&lt;='club records'!$K$16))), "CR", " ")</f>
        <v xml:space="preserve"> </v>
      </c>
      <c r="AQ300" s="22" t="str">
        <f>IF(AND(B300="2000SC", OR(AND(E300='club records'!$J$18, F300&lt;='club records'!$K$18), AND(E300='club records'!$J$19, F300&lt;='club records'!$K$19))), "CR", " ")</f>
        <v xml:space="preserve"> </v>
      </c>
      <c r="AR300" s="22" t="str">
        <f>IF(AND(B300="3000SC", AND(E300='club records'!$J$21, F300&lt;='club records'!$K$21)), "CR", " ")</f>
        <v xml:space="preserve"> </v>
      </c>
      <c r="AS300" s="21" t="str">
        <f>IF(AND(B300="4x100", OR(AND(E300='club records'!$N$1, F300&lt;='club records'!$O$1), AND(E300='club records'!$N$2, F300&lt;='club records'!$O$2), AND(E300='club records'!$N$3, F300&lt;='club records'!$O$3), AND(E300='club records'!$N$4, F300&lt;='club records'!$O$4), AND(E300='club records'!$N$5, F300&lt;='club records'!$O$5))), "CR", " ")</f>
        <v xml:space="preserve"> </v>
      </c>
      <c r="AT300" s="21" t="str">
        <f>IF(AND(B300="4x200", OR(AND(E300='club records'!$N$6, F300&lt;='club records'!$O$6), AND(E300='club records'!$N$7, F300&lt;='club records'!$O$7), AND(E300='club records'!$N$8, F300&lt;='club records'!$O$8), AND(E300='club records'!$N$9, F300&lt;='club records'!$O$9), AND(E300='club records'!$N$10, F300&lt;='club records'!$O$10))), "CR", " ")</f>
        <v xml:space="preserve"> </v>
      </c>
      <c r="AU300" s="21" t="str">
        <f>IF(AND(B300="4x300", OR(AND(E300='club records'!$N$11, F300&lt;='club records'!$O$11), AND(E300='club records'!$N$12, F300&lt;='club records'!$O$12))), "CR", " ")</f>
        <v xml:space="preserve"> </v>
      </c>
      <c r="AV300" s="21" t="str">
        <f>IF(AND(B300="4x400", OR(AND(E300='club records'!$N$13, F300&lt;='club records'!$O$13), AND(E300='club records'!$N$14, F300&lt;='club records'!$O$14), AND(E300='club records'!$N$15, F300&lt;='club records'!$O$15))), "CR", " ")</f>
        <v xml:space="preserve"> </v>
      </c>
      <c r="AW300" s="21" t="str">
        <f>IF(AND(B300="3x800", OR(AND(E300='club records'!$N$16, F300&lt;='club records'!$O$16), AND(E300='club records'!$N$17, F300&lt;='club records'!$O$17), AND(E300='club records'!$N$18, F300&lt;='club records'!$O$18), AND(E300='club records'!$N$19, F300&lt;='club records'!$O$19))), "CR", " ")</f>
        <v xml:space="preserve"> </v>
      </c>
      <c r="AX300" s="21" t="str">
        <f>IF(AND(B300="pentathlon", OR(AND(E300='club records'!$N$21, F300&gt;='club records'!$O$21), AND(E300='club records'!$N$22, F300&gt;='club records'!$O$22), AND(E300='club records'!$N$23, F300&gt;='club records'!$O$23), AND(E300='club records'!$N$24, F300&gt;='club records'!$O$24), AND(E300='club records'!$N$25, F300&gt;='club records'!$O$25))), "CR", " ")</f>
        <v xml:space="preserve"> </v>
      </c>
      <c r="AY300" s="21" t="str">
        <f>IF(AND(B300="heptathlon", OR(AND(E300='club records'!$N$26, F300&gt;='club records'!$O$26), AND(E300='club records'!$N$27, F300&gt;='club records'!$O$27), AND(E300='club records'!$N$28, F300&gt;='club records'!$O$28), )), "CR", " ")</f>
        <v xml:space="preserve"> </v>
      </c>
    </row>
    <row r="301" spans="1:51" ht="15">
      <c r="A301" s="13" t="s">
        <v>45</v>
      </c>
      <c r="B301" s="2" t="s">
        <v>149</v>
      </c>
      <c r="C301" s="2" t="s">
        <v>65</v>
      </c>
      <c r="D301" s="2" t="s">
        <v>134</v>
      </c>
      <c r="E301" s="13" t="s">
        <v>45</v>
      </c>
      <c r="F301" s="14">
        <v>12.48</v>
      </c>
      <c r="G301" s="19">
        <v>43632</v>
      </c>
      <c r="H301" s="2" t="s">
        <v>357</v>
      </c>
      <c r="I301" s="2" t="s">
        <v>389</v>
      </c>
      <c r="J301" s="20" t="s">
        <v>372</v>
      </c>
    </row>
    <row r="302" spans="1:51" ht="15">
      <c r="A302" s="13" t="s">
        <v>45</v>
      </c>
      <c r="B302" s="2" t="s">
        <v>149</v>
      </c>
      <c r="C302" s="2" t="s">
        <v>74</v>
      </c>
      <c r="D302" s="2" t="s">
        <v>339</v>
      </c>
      <c r="E302" s="13" t="s">
        <v>45</v>
      </c>
      <c r="F302" s="14">
        <v>27.56</v>
      </c>
      <c r="G302" s="23">
        <v>43632</v>
      </c>
      <c r="H302" s="2" t="s">
        <v>357</v>
      </c>
      <c r="I302" s="2" t="s">
        <v>389</v>
      </c>
      <c r="J302" s="20" t="str">
        <f t="shared" ref="J302:J323" si="16">IF(OR(L302="CR", K302="CR", M302="CR", N302="CR", O302="CR", P302="CR", Q302="CR", R302="CR", S302="CR", T302="CR",U302="CR", V302="CR", W302="CR", X302="CR", Y302="CR", Z302="CR", AA302="CR", AB302="CR", AC302="CR", AD302="CR", AE302="CR", AF302="CR", AG302="CR", AH302="CR", AI302="CR", AJ302="CR", AK302="CR", AL302="CR", AM302="CR", AN302="CR", AO302="CR", AP302="CR", AQ302="CR", AR302="CR", AS302="CR", AT302="CR", AU302="CR", AV302="CR", AW302="CR", AX302="CR", AY302="CR"), "***CLUB RECORD***", "")</f>
        <v/>
      </c>
      <c r="K302" s="21" t="str">
        <f>IF(AND(B302=100, OR(AND(E302='club records'!$B$6, F302&lt;='club records'!$C$6), AND(E302='club records'!$B$7, F302&lt;='club records'!$C$7), AND(E302='club records'!$B$8, F302&lt;='club records'!$C$8), AND(E302='club records'!$B$9, F302&lt;='club records'!$C$9), AND(E302='club records'!$B$10, F302&lt;='club records'!$C$10))),"CR"," ")</f>
        <v xml:space="preserve"> </v>
      </c>
      <c r="L302" s="21" t="str">
        <f>IF(AND(B302=200, OR(AND(E302='club records'!$B$11, F302&lt;='club records'!$C$11), AND(E302='club records'!$B$12, F302&lt;='club records'!$C$12), AND(E302='club records'!$B$13, F302&lt;='club records'!$C$13), AND(E302='club records'!$B$14, F302&lt;='club records'!$C$14), AND(E302='club records'!$B$15, F302&lt;='club records'!$C$15))),"CR"," ")</f>
        <v xml:space="preserve"> </v>
      </c>
      <c r="M302" s="21" t="str">
        <f>IF(AND(B302=300, OR(AND(E302='club records'!$B$16, F302&lt;='club records'!$C$16), AND(E302='club records'!$B$17, F302&lt;='club records'!$C$17))),"CR"," ")</f>
        <v xml:space="preserve"> </v>
      </c>
      <c r="N302" s="21" t="str">
        <f>IF(AND(B302=400, OR(AND(E302='club records'!$B$19, F302&lt;='club records'!$C$19), AND(E302='club records'!$B$20, F302&lt;='club records'!$C$20), AND(E302='club records'!$B$21, F302&lt;='club records'!$C$21))),"CR"," ")</f>
        <v xml:space="preserve"> </v>
      </c>
      <c r="O302" s="21" t="str">
        <f>IF(AND(B302=800, OR(AND(E302='club records'!$B$22, F302&lt;='club records'!$C$22), AND(E302='club records'!$B$23, F302&lt;='club records'!$C$23), AND(E302='club records'!$B$24, F302&lt;='club records'!$C$24), AND(E302='club records'!$B$25, F302&lt;='club records'!$C$25), AND(E302='club records'!$B$26, F302&lt;='club records'!$C$26))),"CR"," ")</f>
        <v xml:space="preserve"> </v>
      </c>
      <c r="P302" s="21" t="str">
        <f>IF(AND(B302=1200, AND(E302='club records'!$B$28, F302&lt;='club records'!$C$28)),"CR"," ")</f>
        <v xml:space="preserve"> </v>
      </c>
      <c r="Q302" s="21" t="str">
        <f>IF(AND(B302=1500, OR(AND(E302='club records'!$B$29, F302&lt;='club records'!$C$29), AND(E302='club records'!$B$30, F302&lt;='club records'!$C$30), AND(E302='club records'!$B$31, F302&lt;='club records'!$C$31), AND(E302='club records'!$B$32, F302&lt;='club records'!$C$32), AND(E302='club records'!$B$33, F302&lt;='club records'!$C$33))),"CR"," ")</f>
        <v xml:space="preserve"> </v>
      </c>
      <c r="R302" s="21" t="str">
        <f>IF(AND(B302="1M", AND(E302='club records'!$B$37,F302&lt;='club records'!$C$37)),"CR"," ")</f>
        <v xml:space="preserve"> </v>
      </c>
      <c r="S302" s="21" t="str">
        <f>IF(AND(B302=3000, OR(AND(E302='club records'!$B$39, F302&lt;='club records'!$C$39), AND(E302='club records'!$B$40, F302&lt;='club records'!$C$40), AND(E302='club records'!$B$41, F302&lt;='club records'!$C$41))),"CR"," ")</f>
        <v xml:space="preserve"> </v>
      </c>
      <c r="T302" s="21" t="str">
        <f>IF(AND(B302=5000, OR(AND(E302='club records'!$B$42, F302&lt;='club records'!$C$42), AND(E302='club records'!$B$43, F302&lt;='club records'!$C$43))),"CR"," ")</f>
        <v xml:space="preserve"> </v>
      </c>
      <c r="U302" s="21" t="str">
        <f>IF(AND(B302=10000, OR(AND(E302='club records'!$B$44, F302&lt;='club records'!$C$44), AND(E302='club records'!$B$45, F302&lt;='club records'!$C$45))),"CR"," ")</f>
        <v xml:space="preserve"> </v>
      </c>
      <c r="V302" s="22" t="str">
        <f>IF(AND(B302="high jump", OR(AND(E302='club records'!$F$1, F302&gt;='club records'!$G$1), AND(E302='club records'!$F$2, F302&gt;='club records'!$G$2), AND(E302='club records'!$F$3, F302&gt;='club records'!$G$3),AND(E302='club records'!$F$4, F302&gt;='club records'!$G$4), AND(E302='club records'!$F$5, F302&gt;='club records'!$G$5))), "CR", " ")</f>
        <v xml:space="preserve"> </v>
      </c>
      <c r="W302" s="22" t="str">
        <f>IF(AND(B302="long jump", OR(AND(E302='club records'!$F$6, F302&gt;='club records'!$G$6), AND(E302='club records'!$F$7, F302&gt;='club records'!$G$7), AND(E302='club records'!$F$8, F302&gt;='club records'!$G$8), AND(E302='club records'!$F$9, F302&gt;='club records'!$G$9), AND(E302='club records'!$F$10, F302&gt;='club records'!$G$10))), "CR", " ")</f>
        <v xml:space="preserve"> </v>
      </c>
      <c r="X302" s="22" t="str">
        <f>IF(AND(B302="triple jump", OR(AND(E302='club records'!$F$11, F302&gt;='club records'!$G$11), AND(E302='club records'!$F$12, F302&gt;='club records'!$G$12), AND(E302='club records'!$F$13, F302&gt;='club records'!$G$13), AND(E302='club records'!$F$14, F302&gt;='club records'!$G$14), AND(E302='club records'!$F$15, F302&gt;='club records'!$G$15))), "CR", " ")</f>
        <v xml:space="preserve"> </v>
      </c>
      <c r="Y302" s="22" t="str">
        <f>IF(AND(B302="pole vault", OR(AND(E302='club records'!$F$16, F302&gt;='club records'!$G$16), AND(E302='club records'!$F$17, F302&gt;='club records'!$G$17), AND(E302='club records'!$F$18, F302&gt;='club records'!$G$18), AND(E302='club records'!$F$19, F302&gt;='club records'!$G$19), AND(E302='club records'!$F$20, F302&gt;='club records'!$G$20))), "CR", " ")</f>
        <v xml:space="preserve"> </v>
      </c>
      <c r="Z302" s="22" t="str">
        <f>IF(AND(B302="discus 0.75", AND(E302='club records'!$F$21, F302&gt;='club records'!$G$21)), "CR", " ")</f>
        <v xml:space="preserve"> </v>
      </c>
      <c r="AA302" s="22" t="str">
        <f>IF(AND(B302="discus 1", OR(AND(E302='club records'!$F$22, F302&gt;='club records'!$G$22), AND(E302='club records'!$F$23, F302&gt;='club records'!$G$23), AND(E302='club records'!$F$24, F302&gt;='club records'!$G$24), AND(E302='club records'!$F$25, F302&gt;='club records'!$G$25))), "CR", " ")</f>
        <v xml:space="preserve"> </v>
      </c>
      <c r="AB302" s="22" t="str">
        <f>IF(AND(B302="hammer 3", OR(AND(E302='club records'!$F$26, F302&gt;='club records'!$G$26), AND(E302='club records'!$F$27, F302&gt;='club records'!$G$27), AND(E302='club records'!$F$28, F302&gt;='club records'!$G$28))), "CR", " ")</f>
        <v xml:space="preserve"> </v>
      </c>
      <c r="AC302" s="22" t="str">
        <f>IF(AND(B302="hammer 4", OR(AND(E302='club records'!$F$29, F302&gt;='club records'!$G$29), AND(E302='club records'!$F$30, F302&gt;='club records'!$G$30))), "CR", " ")</f>
        <v xml:space="preserve"> </v>
      </c>
      <c r="AD302" s="22" t="str">
        <f>IF(AND(B302="javelin 400", AND(E302='club records'!$F$31, F302&gt;='club records'!$G$31)), "CR", " ")</f>
        <v xml:space="preserve"> </v>
      </c>
      <c r="AE302" s="22" t="str">
        <f>IF(AND(B302="javelin 500", OR(AND(E302='club records'!$F$32, F302&gt;='club records'!$G$32), AND(E302='club records'!$F$33, F302&gt;='club records'!$G$33))), "CR", " ")</f>
        <v xml:space="preserve"> </v>
      </c>
      <c r="AF302" s="22" t="str">
        <f>IF(AND(B302="javelin 600", OR(AND(E302='club records'!$F$34, F302&gt;='club records'!$G$34), AND(E302='club records'!$F$35, F302&gt;='club records'!$G$35))), "CR", " ")</f>
        <v xml:space="preserve"> </v>
      </c>
      <c r="AG302" s="22" t="str">
        <f>IF(AND(B302="shot 2.72", AND(E302='club records'!$F$36, F302&gt;='club records'!$G$36)), "CR", " ")</f>
        <v xml:space="preserve"> </v>
      </c>
      <c r="AH302" s="22" t="str">
        <f>IF(AND(B302="shot 3", OR(AND(E302='club records'!$F$37, F302&gt;='club records'!$G$37), AND(E302='club records'!$F$38, F302&gt;='club records'!$G$38))), "CR", " ")</f>
        <v xml:space="preserve"> </v>
      </c>
      <c r="AI302" s="22" t="str">
        <f>IF(AND(B302="shot 4", OR(AND(E302='club records'!$F$39, F302&gt;='club records'!$G$39), AND(E302='club records'!$F$40, F302&gt;='club records'!$G$40))), "CR", " ")</f>
        <v xml:space="preserve"> </v>
      </c>
      <c r="AJ302" s="22" t="str">
        <f>IF(AND(B302="70H", AND(E302='club records'!$J$6, F302&lt;='club records'!$K$6)), "CR", " ")</f>
        <v xml:space="preserve"> </v>
      </c>
      <c r="AK302" s="22" t="str">
        <f>IF(AND(B302="75H", AND(E302='club records'!$J$7, F302&lt;='club records'!$K$7)), "CR", " ")</f>
        <v xml:space="preserve"> </v>
      </c>
      <c r="AL302" s="22" t="str">
        <f>IF(AND(B302="80H", AND(E302='club records'!$J$8, F302&lt;='club records'!$K$8)), "CR", " ")</f>
        <v xml:space="preserve"> </v>
      </c>
      <c r="AM302" s="22" t="str">
        <f>IF(AND(B302="100H", OR(AND(E302='club records'!$J$9, F302&lt;='club records'!$K$9), AND(E302='club records'!$J$10, F302&lt;='club records'!$K$10))), "CR", " ")</f>
        <v xml:space="preserve"> </v>
      </c>
      <c r="AN302" s="22" t="str">
        <f>IF(AND(B302="300H", AND(E302='club records'!$J$11, F302&lt;='club records'!$K$11)), "CR", " ")</f>
        <v xml:space="preserve"> </v>
      </c>
      <c r="AO302" s="22" t="str">
        <f>IF(AND(B302="400H", OR(AND(E302='club records'!$J$12, F302&lt;='club records'!$K$12), AND(E302='club records'!$J$13, F302&lt;='club records'!$K$13), AND(E302='club records'!$J$14, F302&lt;='club records'!$K$14))), "CR", " ")</f>
        <v xml:space="preserve"> </v>
      </c>
      <c r="AP302" s="22" t="str">
        <f>IF(AND(B302="1500SC", OR(AND(E302='club records'!$J$15, F302&lt;='club records'!$K$15), AND(E302='club records'!$J$16, F302&lt;='club records'!$K$16))), "CR", " ")</f>
        <v xml:space="preserve"> </v>
      </c>
      <c r="AQ302" s="22" t="str">
        <f>IF(AND(B302="2000SC", OR(AND(E302='club records'!$J$18, F302&lt;='club records'!$K$18), AND(E302='club records'!$J$19, F302&lt;='club records'!$K$19))), "CR", " ")</f>
        <v xml:space="preserve"> </v>
      </c>
      <c r="AR302" s="22" t="str">
        <f>IF(AND(B302="3000SC", AND(E302='club records'!$J$21, F302&lt;='club records'!$K$21)), "CR", " ")</f>
        <v xml:space="preserve"> </v>
      </c>
      <c r="AS302" s="21" t="str">
        <f>IF(AND(B302="4x100", OR(AND(E302='club records'!$N$1, F302&lt;='club records'!$O$1), AND(E302='club records'!$N$2, F302&lt;='club records'!$O$2), AND(E302='club records'!$N$3, F302&lt;='club records'!$O$3), AND(E302='club records'!$N$4, F302&lt;='club records'!$O$4), AND(E302='club records'!$N$5, F302&lt;='club records'!$O$5))), "CR", " ")</f>
        <v xml:space="preserve"> </v>
      </c>
      <c r="AT302" s="21" t="str">
        <f>IF(AND(B302="4x200", OR(AND(E302='club records'!$N$6, F302&lt;='club records'!$O$6), AND(E302='club records'!$N$7, F302&lt;='club records'!$O$7), AND(E302='club records'!$N$8, F302&lt;='club records'!$O$8), AND(E302='club records'!$N$9, F302&lt;='club records'!$O$9), AND(E302='club records'!$N$10, F302&lt;='club records'!$O$10))), "CR", " ")</f>
        <v xml:space="preserve"> </v>
      </c>
      <c r="AU302" s="21" t="str">
        <f>IF(AND(B302="4x300", OR(AND(E302='club records'!$N$11, F302&lt;='club records'!$O$11), AND(E302='club records'!$N$12, F302&lt;='club records'!$O$12))), "CR", " ")</f>
        <v xml:space="preserve"> </v>
      </c>
      <c r="AV302" s="21" t="str">
        <f>IF(AND(B302="4x400", OR(AND(E302='club records'!$N$13, F302&lt;='club records'!$O$13), AND(E302='club records'!$N$14, F302&lt;='club records'!$O$14), AND(E302='club records'!$N$15, F302&lt;='club records'!$O$15))), "CR", " ")</f>
        <v xml:space="preserve"> </v>
      </c>
      <c r="AW302" s="21" t="str">
        <f>IF(AND(B302="3x800", OR(AND(E302='club records'!$N$16, F302&lt;='club records'!$O$16), AND(E302='club records'!$N$17, F302&lt;='club records'!$O$17), AND(E302='club records'!$N$18, F302&lt;='club records'!$O$18), AND(E302='club records'!$N$19, F302&lt;='club records'!$O$19))), "CR", " ")</f>
        <v xml:space="preserve"> </v>
      </c>
      <c r="AX302" s="21" t="str">
        <f>IF(AND(B302="pentathlon", OR(AND(E302='club records'!$N$21, F302&gt;='club records'!$O$21), AND(E302='club records'!$N$22, F302&gt;='club records'!$O$22), AND(E302='club records'!$N$23, F302&gt;='club records'!$O$23), AND(E302='club records'!$N$24, F302&gt;='club records'!$O$24), AND(E302='club records'!$N$25, F302&gt;='club records'!$O$25))), "CR", " ")</f>
        <v xml:space="preserve"> </v>
      </c>
      <c r="AY302" s="21" t="str">
        <f>IF(AND(B302="heptathlon", OR(AND(E302='club records'!$N$26, F302&gt;='club records'!$O$26), AND(E302='club records'!$N$27, F302&gt;='club records'!$O$27), AND(E302='club records'!$N$28, F302&gt;='club records'!$O$28), )), "CR", " ")</f>
        <v xml:space="preserve"> </v>
      </c>
    </row>
    <row r="303" spans="1:51" ht="15">
      <c r="A303" s="13" t="s">
        <v>45</v>
      </c>
      <c r="B303" s="2" t="s">
        <v>149</v>
      </c>
      <c r="C303" s="2" t="s">
        <v>74</v>
      </c>
      <c r="D303" s="2" t="s">
        <v>99</v>
      </c>
      <c r="E303" s="13" t="s">
        <v>45</v>
      </c>
      <c r="F303" s="14">
        <v>27.57</v>
      </c>
      <c r="G303" s="19">
        <v>43709</v>
      </c>
      <c r="H303" s="2" t="s">
        <v>455</v>
      </c>
      <c r="I303" s="2" t="s">
        <v>517</v>
      </c>
      <c r="J303" s="20" t="str">
        <f t="shared" si="16"/>
        <v/>
      </c>
      <c r="K303" s="21" t="str">
        <f>IF(AND(B303=100, OR(AND(E303='club records'!$B$6, F303&lt;='club records'!$C$6), AND(E303='club records'!$B$7, F303&lt;='club records'!$C$7), AND(E303='club records'!$B$8, F303&lt;='club records'!$C$8), AND(E303='club records'!$B$9, F303&lt;='club records'!$C$9), AND(E303='club records'!$B$10, F303&lt;='club records'!$C$10))),"CR"," ")</f>
        <v xml:space="preserve"> </v>
      </c>
      <c r="L303" s="21" t="str">
        <f>IF(AND(B303=200, OR(AND(E303='club records'!$B$11, F303&lt;='club records'!$C$11), AND(E303='club records'!$B$12, F303&lt;='club records'!$C$12), AND(E303='club records'!$B$13, F303&lt;='club records'!$C$13), AND(E303='club records'!$B$14, F303&lt;='club records'!$C$14), AND(E303='club records'!$B$15, F303&lt;='club records'!$C$15))),"CR"," ")</f>
        <v xml:space="preserve"> </v>
      </c>
      <c r="M303" s="21" t="str">
        <f>IF(AND(B303=300, OR(AND(E303='club records'!$B$16, F303&lt;='club records'!$C$16), AND(E303='club records'!$B$17, F303&lt;='club records'!$C$17))),"CR"," ")</f>
        <v xml:space="preserve"> </v>
      </c>
      <c r="N303" s="21" t="str">
        <f>IF(AND(B303=400, OR(AND(E303='club records'!$B$19, F303&lt;='club records'!$C$19), AND(E303='club records'!$B$20, F303&lt;='club records'!$C$20), AND(E303='club records'!$B$21, F303&lt;='club records'!$C$21))),"CR"," ")</f>
        <v xml:space="preserve"> </v>
      </c>
      <c r="O303" s="21" t="str">
        <f>IF(AND(B303=800, OR(AND(E303='club records'!$B$22, F303&lt;='club records'!$C$22), AND(E303='club records'!$B$23, F303&lt;='club records'!$C$23), AND(E303='club records'!$B$24, F303&lt;='club records'!$C$24), AND(E303='club records'!$B$25, F303&lt;='club records'!$C$25), AND(E303='club records'!$B$26, F303&lt;='club records'!$C$26))),"CR"," ")</f>
        <v xml:space="preserve"> </v>
      </c>
      <c r="P303" s="21" t="str">
        <f>IF(AND(B303=1200, AND(E303='club records'!$B$28, F303&lt;='club records'!$C$28)),"CR"," ")</f>
        <v xml:space="preserve"> </v>
      </c>
      <c r="Q303" s="21" t="str">
        <f>IF(AND(B303=1500, OR(AND(E303='club records'!$B$29, F303&lt;='club records'!$C$29), AND(E303='club records'!$B$30, F303&lt;='club records'!$C$30), AND(E303='club records'!$B$31, F303&lt;='club records'!$C$31), AND(E303='club records'!$B$32, F303&lt;='club records'!$C$32), AND(E303='club records'!$B$33, F303&lt;='club records'!$C$33))),"CR"," ")</f>
        <v xml:space="preserve"> </v>
      </c>
      <c r="R303" s="21" t="str">
        <f>IF(AND(B303="1M", AND(E303='club records'!$B$37,F303&lt;='club records'!$C$37)),"CR"," ")</f>
        <v xml:space="preserve"> </v>
      </c>
      <c r="S303" s="21" t="str">
        <f>IF(AND(B303=3000, OR(AND(E303='club records'!$B$39, F303&lt;='club records'!$C$39), AND(E303='club records'!$B$40, F303&lt;='club records'!$C$40), AND(E303='club records'!$B$41, F303&lt;='club records'!$C$41))),"CR"," ")</f>
        <v xml:space="preserve"> </v>
      </c>
      <c r="T303" s="21" t="str">
        <f>IF(AND(B303=5000, OR(AND(E303='club records'!$B$42, F303&lt;='club records'!$C$42), AND(E303='club records'!$B$43, F303&lt;='club records'!$C$43))),"CR"," ")</f>
        <v xml:space="preserve"> </v>
      </c>
      <c r="U303" s="21" t="str">
        <f>IF(AND(B303=10000, OR(AND(E303='club records'!$B$44, F303&lt;='club records'!$C$44), AND(E303='club records'!$B$45, F303&lt;='club records'!$C$45))),"CR"," ")</f>
        <v xml:space="preserve"> </v>
      </c>
      <c r="V303" s="22" t="str">
        <f>IF(AND(B303="high jump", OR(AND(E303='club records'!$F$1, F303&gt;='club records'!$G$1), AND(E303='club records'!$F$2, F303&gt;='club records'!$G$2), AND(E303='club records'!$F$3, F303&gt;='club records'!$G$3),AND(E303='club records'!$F$4, F303&gt;='club records'!$G$4), AND(E303='club records'!$F$5, F303&gt;='club records'!$G$5))), "CR", " ")</f>
        <v xml:space="preserve"> </v>
      </c>
      <c r="W303" s="22" t="str">
        <f>IF(AND(B303="long jump", OR(AND(E303='club records'!$F$6, F303&gt;='club records'!$G$6), AND(E303='club records'!$F$7, F303&gt;='club records'!$G$7), AND(E303='club records'!$F$8, F303&gt;='club records'!$G$8), AND(E303='club records'!$F$9, F303&gt;='club records'!$G$9), AND(E303='club records'!$F$10, F303&gt;='club records'!$G$10))), "CR", " ")</f>
        <v xml:space="preserve"> </v>
      </c>
      <c r="X303" s="22" t="str">
        <f>IF(AND(B303="triple jump", OR(AND(E303='club records'!$F$11, F303&gt;='club records'!$G$11), AND(E303='club records'!$F$12, F303&gt;='club records'!$G$12), AND(E303='club records'!$F$13, F303&gt;='club records'!$G$13), AND(E303='club records'!$F$14, F303&gt;='club records'!$G$14), AND(E303='club records'!$F$15, F303&gt;='club records'!$G$15))), "CR", " ")</f>
        <v xml:space="preserve"> </v>
      </c>
      <c r="Y303" s="22" t="str">
        <f>IF(AND(B303="pole vault", OR(AND(E303='club records'!$F$16, F303&gt;='club records'!$G$16), AND(E303='club records'!$F$17, F303&gt;='club records'!$G$17), AND(E303='club records'!$F$18, F303&gt;='club records'!$G$18), AND(E303='club records'!$F$19, F303&gt;='club records'!$G$19), AND(E303='club records'!$F$20, F303&gt;='club records'!$G$20))), "CR", " ")</f>
        <v xml:space="preserve"> </v>
      </c>
      <c r="Z303" s="22" t="str">
        <f>IF(AND(B303="discus 0.75", AND(E303='club records'!$F$21, F303&gt;='club records'!$G$21)), "CR", " ")</f>
        <v xml:space="preserve"> </v>
      </c>
      <c r="AA303" s="22" t="str">
        <f>IF(AND(B303="discus 1", OR(AND(E303='club records'!$F$22, F303&gt;='club records'!$G$22), AND(E303='club records'!$F$23, F303&gt;='club records'!$G$23), AND(E303='club records'!$F$24, F303&gt;='club records'!$G$24), AND(E303='club records'!$F$25, F303&gt;='club records'!$G$25))), "CR", " ")</f>
        <v xml:space="preserve"> </v>
      </c>
      <c r="AB303" s="22" t="str">
        <f>IF(AND(B303="hammer 3", OR(AND(E303='club records'!$F$26, F303&gt;='club records'!$G$26), AND(E303='club records'!$F$27, F303&gt;='club records'!$G$27), AND(E303='club records'!$F$28, F303&gt;='club records'!$G$28))), "CR", " ")</f>
        <v xml:space="preserve"> </v>
      </c>
      <c r="AC303" s="22" t="str">
        <f>IF(AND(B303="hammer 4", OR(AND(E303='club records'!$F$29, F303&gt;='club records'!$G$29), AND(E303='club records'!$F$30, F303&gt;='club records'!$G$30))), "CR", " ")</f>
        <v xml:space="preserve"> </v>
      </c>
      <c r="AD303" s="22" t="str">
        <f>IF(AND(B303="javelin 400", AND(E303='club records'!$F$31, F303&gt;='club records'!$G$31)), "CR", " ")</f>
        <v xml:space="preserve"> </v>
      </c>
      <c r="AE303" s="22" t="str">
        <f>IF(AND(B303="javelin 500", OR(AND(E303='club records'!$F$32, F303&gt;='club records'!$G$32), AND(E303='club records'!$F$33, F303&gt;='club records'!$G$33))), "CR", " ")</f>
        <v xml:space="preserve"> </v>
      </c>
      <c r="AF303" s="22" t="str">
        <f>IF(AND(B303="javelin 600", OR(AND(E303='club records'!$F$34, F303&gt;='club records'!$G$34), AND(E303='club records'!$F$35, F303&gt;='club records'!$G$35))), "CR", " ")</f>
        <v xml:space="preserve"> </v>
      </c>
      <c r="AG303" s="22" t="str">
        <f>IF(AND(B303="shot 2.72", AND(E303='club records'!$F$36, F303&gt;='club records'!$G$36)), "CR", " ")</f>
        <v xml:space="preserve"> </v>
      </c>
      <c r="AH303" s="22" t="str">
        <f>IF(AND(B303="shot 3", OR(AND(E303='club records'!$F$37, F303&gt;='club records'!$G$37), AND(E303='club records'!$F$38, F303&gt;='club records'!$G$38))), "CR", " ")</f>
        <v xml:space="preserve"> </v>
      </c>
      <c r="AI303" s="22" t="str">
        <f>IF(AND(B303="shot 4", OR(AND(E303='club records'!$F$39, F303&gt;='club records'!$G$39), AND(E303='club records'!$F$40, F303&gt;='club records'!$G$40))), "CR", " ")</f>
        <v xml:space="preserve"> </v>
      </c>
      <c r="AJ303" s="22" t="str">
        <f>IF(AND(B303="70H", AND(E303='club records'!$J$6, F303&lt;='club records'!$K$6)), "CR", " ")</f>
        <v xml:space="preserve"> </v>
      </c>
      <c r="AK303" s="22" t="str">
        <f>IF(AND(B303="75H", AND(E303='club records'!$J$7, F303&lt;='club records'!$K$7)), "CR", " ")</f>
        <v xml:space="preserve"> </v>
      </c>
      <c r="AL303" s="22" t="str">
        <f>IF(AND(B303="80H", AND(E303='club records'!$J$8, F303&lt;='club records'!$K$8)), "CR", " ")</f>
        <v xml:space="preserve"> </v>
      </c>
      <c r="AM303" s="22" t="str">
        <f>IF(AND(B303="100H", OR(AND(E303='club records'!$J$9, F303&lt;='club records'!$K$9), AND(E303='club records'!$J$10, F303&lt;='club records'!$K$10))), "CR", " ")</f>
        <v xml:space="preserve"> </v>
      </c>
      <c r="AN303" s="22" t="str">
        <f>IF(AND(B303="300H", AND(E303='club records'!$J$11, F303&lt;='club records'!$K$11)), "CR", " ")</f>
        <v xml:space="preserve"> </v>
      </c>
      <c r="AO303" s="22" t="str">
        <f>IF(AND(B303="400H", OR(AND(E303='club records'!$J$12, F303&lt;='club records'!$K$12), AND(E303='club records'!$J$13, F303&lt;='club records'!$K$13), AND(E303='club records'!$J$14, F303&lt;='club records'!$K$14))), "CR", " ")</f>
        <v xml:space="preserve"> </v>
      </c>
      <c r="AP303" s="22" t="str">
        <f>IF(AND(B303="1500SC", OR(AND(E303='club records'!$J$15, F303&lt;='club records'!$K$15), AND(E303='club records'!$J$16, F303&lt;='club records'!$K$16))), "CR", " ")</f>
        <v xml:space="preserve"> </v>
      </c>
      <c r="AQ303" s="22" t="str">
        <f>IF(AND(B303="2000SC", OR(AND(E303='club records'!$J$18, F303&lt;='club records'!$K$18), AND(E303='club records'!$J$19, F303&lt;='club records'!$K$19))), "CR", " ")</f>
        <v xml:space="preserve"> </v>
      </c>
      <c r="AR303" s="22" t="str">
        <f>IF(AND(B303="3000SC", AND(E303='club records'!$J$21, F303&lt;='club records'!$K$21)), "CR", " ")</f>
        <v xml:space="preserve"> </v>
      </c>
      <c r="AS303" s="21" t="str">
        <f>IF(AND(B303="4x100", OR(AND(E303='club records'!$N$1, F303&lt;='club records'!$O$1), AND(E303='club records'!$N$2, F303&lt;='club records'!$O$2), AND(E303='club records'!$N$3, F303&lt;='club records'!$O$3), AND(E303='club records'!$N$4, F303&lt;='club records'!$O$4), AND(E303='club records'!$N$5, F303&lt;='club records'!$O$5))), "CR", " ")</f>
        <v xml:space="preserve"> </v>
      </c>
      <c r="AT303" s="21" t="str">
        <f>IF(AND(B303="4x200", OR(AND(E303='club records'!$N$6, F303&lt;='club records'!$O$6), AND(E303='club records'!$N$7, F303&lt;='club records'!$O$7), AND(E303='club records'!$N$8, F303&lt;='club records'!$O$8), AND(E303='club records'!$N$9, F303&lt;='club records'!$O$9), AND(E303='club records'!$N$10, F303&lt;='club records'!$O$10))), "CR", " ")</f>
        <v xml:space="preserve"> </v>
      </c>
      <c r="AU303" s="21" t="str">
        <f>IF(AND(B303="4x300", OR(AND(E303='club records'!$N$11, F303&lt;='club records'!$O$11), AND(E303='club records'!$N$12, F303&lt;='club records'!$O$12))), "CR", " ")</f>
        <v xml:space="preserve"> </v>
      </c>
      <c r="AV303" s="21" t="str">
        <f>IF(AND(B303="4x400", OR(AND(E303='club records'!$N$13, F303&lt;='club records'!$O$13), AND(E303='club records'!$N$14, F303&lt;='club records'!$O$14), AND(E303='club records'!$N$15, F303&lt;='club records'!$O$15))), "CR", " ")</f>
        <v xml:space="preserve"> </v>
      </c>
      <c r="AW303" s="21" t="str">
        <f>IF(AND(B303="3x800", OR(AND(E303='club records'!$N$16, F303&lt;='club records'!$O$16), AND(E303='club records'!$N$17, F303&lt;='club records'!$O$17), AND(E303='club records'!$N$18, F303&lt;='club records'!$O$18), AND(E303='club records'!$N$19, F303&lt;='club records'!$O$19))), "CR", " ")</f>
        <v xml:space="preserve"> </v>
      </c>
      <c r="AX303" s="21" t="str">
        <f>IF(AND(B303="pentathlon", OR(AND(E303='club records'!$N$21, F303&gt;='club records'!$O$21), AND(E303='club records'!$N$22, F303&gt;='club records'!$O$22), AND(E303='club records'!$N$23, F303&gt;='club records'!$O$23), AND(E303='club records'!$N$24, F303&gt;='club records'!$O$24), AND(E303='club records'!$N$25, F303&gt;='club records'!$O$25))), "CR", " ")</f>
        <v xml:space="preserve"> </v>
      </c>
      <c r="AY303" s="21" t="str">
        <f>IF(AND(B303="heptathlon", OR(AND(E303='club records'!$N$26, F303&gt;='club records'!$O$26), AND(E303='club records'!$N$27, F303&gt;='club records'!$O$27), AND(E303='club records'!$N$28, F303&gt;='club records'!$O$28), )), "CR", " ")</f>
        <v xml:space="preserve"> </v>
      </c>
    </row>
    <row r="304" spans="1:51" ht="15">
      <c r="A304" s="13" t="s">
        <v>45</v>
      </c>
      <c r="B304" s="2" t="s">
        <v>149</v>
      </c>
      <c r="C304" s="2" t="s">
        <v>26</v>
      </c>
      <c r="D304" s="2" t="s">
        <v>107</v>
      </c>
      <c r="E304" s="13" t="s">
        <v>45</v>
      </c>
      <c r="F304" s="14">
        <v>34.64</v>
      </c>
      <c r="G304" s="19">
        <v>43611</v>
      </c>
      <c r="H304" s="2" t="s">
        <v>295</v>
      </c>
      <c r="I304" s="2" t="s">
        <v>334</v>
      </c>
      <c r="J304" s="20" t="str">
        <f t="shared" si="16"/>
        <v/>
      </c>
      <c r="K304" s="21" t="str">
        <f>IF(AND(B304=100, OR(AND(E304='club records'!$B$6, F304&lt;='club records'!$C$6), AND(E304='club records'!$B$7, F304&lt;='club records'!$C$7), AND(E304='club records'!$B$8, F304&lt;='club records'!$C$8), AND(E304='club records'!$B$9, F304&lt;='club records'!$C$9), AND(E304='club records'!$B$10, F304&lt;='club records'!$C$10))),"CR"," ")</f>
        <v xml:space="preserve"> </v>
      </c>
      <c r="L304" s="21" t="str">
        <f>IF(AND(B304=200, OR(AND(E304='club records'!$B$11, F304&lt;='club records'!$C$11), AND(E304='club records'!$B$12, F304&lt;='club records'!$C$12), AND(E304='club records'!$B$13, F304&lt;='club records'!$C$13), AND(E304='club records'!$B$14, F304&lt;='club records'!$C$14), AND(E304='club records'!$B$15, F304&lt;='club records'!$C$15))),"CR"," ")</f>
        <v xml:space="preserve"> </v>
      </c>
      <c r="M304" s="21" t="str">
        <f>IF(AND(B304=300, OR(AND(E304='club records'!$B$16, F304&lt;='club records'!$C$16), AND(E304='club records'!$B$17, F304&lt;='club records'!$C$17))),"CR"," ")</f>
        <v xml:space="preserve"> </v>
      </c>
      <c r="N304" s="21" t="str">
        <f>IF(AND(B304=400, OR(AND(E304='club records'!$B$19, F304&lt;='club records'!$C$19), AND(E304='club records'!$B$20, F304&lt;='club records'!$C$20), AND(E304='club records'!$B$21, F304&lt;='club records'!$C$21))),"CR"," ")</f>
        <v xml:space="preserve"> </v>
      </c>
      <c r="O304" s="21" t="str">
        <f>IF(AND(B304=800, OR(AND(E304='club records'!$B$22, F304&lt;='club records'!$C$22), AND(E304='club records'!$B$23, F304&lt;='club records'!$C$23), AND(E304='club records'!$B$24, F304&lt;='club records'!$C$24), AND(E304='club records'!$B$25, F304&lt;='club records'!$C$25), AND(E304='club records'!$B$26, F304&lt;='club records'!$C$26))),"CR"," ")</f>
        <v xml:space="preserve"> </v>
      </c>
      <c r="P304" s="21" t="str">
        <f>IF(AND(B304=1200, AND(E304='club records'!$B$28, F304&lt;='club records'!$C$28)),"CR"," ")</f>
        <v xml:space="preserve"> </v>
      </c>
      <c r="Q304" s="21" t="str">
        <f>IF(AND(B304=1500, OR(AND(E304='club records'!$B$29, F304&lt;='club records'!$C$29), AND(E304='club records'!$B$30, F304&lt;='club records'!$C$30), AND(E304='club records'!$B$31, F304&lt;='club records'!$C$31), AND(E304='club records'!$B$32, F304&lt;='club records'!$C$32), AND(E304='club records'!$B$33, F304&lt;='club records'!$C$33))),"CR"," ")</f>
        <v xml:space="preserve"> </v>
      </c>
      <c r="R304" s="21" t="str">
        <f>IF(AND(B304="1M", AND(E304='club records'!$B$37,F304&lt;='club records'!$C$37)),"CR"," ")</f>
        <v xml:space="preserve"> </v>
      </c>
      <c r="S304" s="21" t="str">
        <f>IF(AND(B304=3000, OR(AND(E304='club records'!$B$39, F304&lt;='club records'!$C$39), AND(E304='club records'!$B$40, F304&lt;='club records'!$C$40), AND(E304='club records'!$B$41, F304&lt;='club records'!$C$41))),"CR"," ")</f>
        <v xml:space="preserve"> </v>
      </c>
      <c r="T304" s="21" t="str">
        <f>IF(AND(B304=5000, OR(AND(E304='club records'!$B$42, F304&lt;='club records'!$C$42), AND(E304='club records'!$B$43, F304&lt;='club records'!$C$43))),"CR"," ")</f>
        <v xml:space="preserve"> </v>
      </c>
      <c r="U304" s="21" t="str">
        <f>IF(AND(B304=10000, OR(AND(E304='club records'!$B$44, F304&lt;='club records'!$C$44), AND(E304='club records'!$B$45, F304&lt;='club records'!$C$45))),"CR"," ")</f>
        <v xml:space="preserve"> </v>
      </c>
      <c r="V304" s="22" t="str">
        <f>IF(AND(B304="high jump", OR(AND(E304='club records'!$F$1, F304&gt;='club records'!$G$1), AND(E304='club records'!$F$2, F304&gt;='club records'!$G$2), AND(E304='club records'!$F$3, F304&gt;='club records'!$G$3),AND(E304='club records'!$F$4, F304&gt;='club records'!$G$4), AND(E304='club records'!$F$5, F304&gt;='club records'!$G$5))), "CR", " ")</f>
        <v xml:space="preserve"> </v>
      </c>
      <c r="W304" s="22" t="str">
        <f>IF(AND(B304="long jump", OR(AND(E304='club records'!$F$6, F304&gt;='club records'!$G$6), AND(E304='club records'!$F$7, F304&gt;='club records'!$G$7), AND(E304='club records'!$F$8, F304&gt;='club records'!$G$8), AND(E304='club records'!$F$9, F304&gt;='club records'!$G$9), AND(E304='club records'!$F$10, F304&gt;='club records'!$G$10))), "CR", " ")</f>
        <v xml:space="preserve"> </v>
      </c>
      <c r="X304" s="22" t="str">
        <f>IF(AND(B304="triple jump", OR(AND(E304='club records'!$F$11, F304&gt;='club records'!$G$11), AND(E304='club records'!$F$12, F304&gt;='club records'!$G$12), AND(E304='club records'!$F$13, F304&gt;='club records'!$G$13), AND(E304='club records'!$F$14, F304&gt;='club records'!$G$14), AND(E304='club records'!$F$15, F304&gt;='club records'!$G$15))), "CR", " ")</f>
        <v xml:space="preserve"> </v>
      </c>
      <c r="Y304" s="22" t="str">
        <f>IF(AND(B304="pole vault", OR(AND(E304='club records'!$F$16, F304&gt;='club records'!$G$16), AND(E304='club records'!$F$17, F304&gt;='club records'!$G$17), AND(E304='club records'!$F$18, F304&gt;='club records'!$G$18), AND(E304='club records'!$F$19, F304&gt;='club records'!$G$19), AND(E304='club records'!$F$20, F304&gt;='club records'!$G$20))), "CR", " ")</f>
        <v xml:space="preserve"> </v>
      </c>
      <c r="Z304" s="22" t="str">
        <f>IF(AND(B304="discus 0.75", AND(E304='club records'!$F$21, F304&gt;='club records'!$G$21)), "CR", " ")</f>
        <v xml:space="preserve"> </v>
      </c>
      <c r="AA304" s="22" t="str">
        <f>IF(AND(B304="discus 1", OR(AND(E304='club records'!$F$22, F304&gt;='club records'!$G$22), AND(E304='club records'!$F$23, F304&gt;='club records'!$G$23), AND(E304='club records'!$F$24, F304&gt;='club records'!$G$24), AND(E304='club records'!$F$25, F304&gt;='club records'!$G$25))), "CR", " ")</f>
        <v xml:space="preserve"> </v>
      </c>
      <c r="AB304" s="22" t="str">
        <f>IF(AND(B304="hammer 3", OR(AND(E304='club records'!$F$26, F304&gt;='club records'!$G$26), AND(E304='club records'!$F$27, F304&gt;='club records'!$G$27), AND(E304='club records'!$F$28, F304&gt;='club records'!$G$28))), "CR", " ")</f>
        <v xml:space="preserve"> </v>
      </c>
      <c r="AC304" s="22" t="str">
        <f>IF(AND(B304="hammer 4", OR(AND(E304='club records'!$F$29, F304&gt;='club records'!$G$29), AND(E304='club records'!$F$30, F304&gt;='club records'!$G$30))), "CR", " ")</f>
        <v xml:space="preserve"> </v>
      </c>
      <c r="AD304" s="22" t="str">
        <f>IF(AND(B304="javelin 400", AND(E304='club records'!$F$31, F304&gt;='club records'!$G$31)), "CR", " ")</f>
        <v xml:space="preserve"> </v>
      </c>
      <c r="AE304" s="22" t="str">
        <f>IF(AND(B304="javelin 500", OR(AND(E304='club records'!$F$32, F304&gt;='club records'!$G$32), AND(E304='club records'!$F$33, F304&gt;='club records'!$G$33))), "CR", " ")</f>
        <v xml:space="preserve"> </v>
      </c>
      <c r="AF304" s="22" t="str">
        <f>IF(AND(B304="javelin 600", OR(AND(E304='club records'!$F$34, F304&gt;='club records'!$G$34), AND(E304='club records'!$F$35, F304&gt;='club records'!$G$35))), "CR", " ")</f>
        <v xml:space="preserve"> </v>
      </c>
      <c r="AG304" s="22" t="str">
        <f>IF(AND(B304="shot 2.72", AND(E304='club records'!$F$36, F304&gt;='club records'!$G$36)), "CR", " ")</f>
        <v xml:space="preserve"> </v>
      </c>
      <c r="AH304" s="22" t="str">
        <f>IF(AND(B304="shot 3", OR(AND(E304='club records'!$F$37, F304&gt;='club records'!$G$37), AND(E304='club records'!$F$38, F304&gt;='club records'!$G$38))), "CR", " ")</f>
        <v xml:space="preserve"> </v>
      </c>
      <c r="AI304" s="22" t="str">
        <f>IF(AND(B304="shot 4", OR(AND(E304='club records'!$F$39, F304&gt;='club records'!$G$39), AND(E304='club records'!$F$40, F304&gt;='club records'!$G$40))), "CR", " ")</f>
        <v xml:space="preserve"> </v>
      </c>
      <c r="AJ304" s="22" t="str">
        <f>IF(AND(B304="70H", AND(E304='club records'!$J$6, F304&lt;='club records'!$K$6)), "CR", " ")</f>
        <v xml:space="preserve"> </v>
      </c>
      <c r="AK304" s="22" t="str">
        <f>IF(AND(B304="75H", AND(E304='club records'!$J$7, F304&lt;='club records'!$K$7)), "CR", " ")</f>
        <v xml:space="preserve"> </v>
      </c>
      <c r="AL304" s="22" t="str">
        <f>IF(AND(B304="80H", AND(E304='club records'!$J$8, F304&lt;='club records'!$K$8)), "CR", " ")</f>
        <v xml:space="preserve"> </v>
      </c>
      <c r="AM304" s="22" t="str">
        <f>IF(AND(B304="100H", OR(AND(E304='club records'!$J$9, F304&lt;='club records'!$K$9), AND(E304='club records'!$J$10, F304&lt;='club records'!$K$10))), "CR", " ")</f>
        <v xml:space="preserve"> </v>
      </c>
      <c r="AN304" s="22" t="str">
        <f>IF(AND(B304="300H", AND(E304='club records'!$J$11, F304&lt;='club records'!$K$11)), "CR", " ")</f>
        <v xml:space="preserve"> </v>
      </c>
      <c r="AO304" s="22" t="str">
        <f>IF(AND(B304="400H", OR(AND(E304='club records'!$J$12, F304&lt;='club records'!$K$12), AND(E304='club records'!$J$13, F304&lt;='club records'!$K$13), AND(E304='club records'!$J$14, F304&lt;='club records'!$K$14))), "CR", " ")</f>
        <v xml:space="preserve"> </v>
      </c>
      <c r="AP304" s="22" t="str">
        <f>IF(AND(B304="1500SC", OR(AND(E304='club records'!$J$15, F304&lt;='club records'!$K$15), AND(E304='club records'!$J$16, F304&lt;='club records'!$K$16))), "CR", " ")</f>
        <v xml:space="preserve"> </v>
      </c>
      <c r="AQ304" s="22" t="str">
        <f>IF(AND(B304="2000SC", OR(AND(E304='club records'!$J$18, F304&lt;='club records'!$K$18), AND(E304='club records'!$J$19, F304&lt;='club records'!$K$19))), "CR", " ")</f>
        <v xml:space="preserve"> </v>
      </c>
      <c r="AR304" s="22" t="str">
        <f>IF(AND(B304="3000SC", AND(E304='club records'!$J$21, F304&lt;='club records'!$K$21)), "CR", " ")</f>
        <v xml:space="preserve"> </v>
      </c>
      <c r="AS304" s="21" t="str">
        <f>IF(AND(B304="4x100", OR(AND(E304='club records'!$N$1, F304&lt;='club records'!$O$1), AND(E304='club records'!$N$2, F304&lt;='club records'!$O$2), AND(E304='club records'!$N$3, F304&lt;='club records'!$O$3), AND(E304='club records'!$N$4, F304&lt;='club records'!$O$4), AND(E304='club records'!$N$5, F304&lt;='club records'!$O$5))), "CR", " ")</f>
        <v xml:space="preserve"> </v>
      </c>
      <c r="AT304" s="21" t="str">
        <f>IF(AND(B304="4x200", OR(AND(E304='club records'!$N$6, F304&lt;='club records'!$O$6), AND(E304='club records'!$N$7, F304&lt;='club records'!$O$7), AND(E304='club records'!$N$8, F304&lt;='club records'!$O$8), AND(E304='club records'!$N$9, F304&lt;='club records'!$O$9), AND(E304='club records'!$N$10, F304&lt;='club records'!$O$10))), "CR", " ")</f>
        <v xml:space="preserve"> </v>
      </c>
      <c r="AU304" s="21" t="str">
        <f>IF(AND(B304="4x300", OR(AND(E304='club records'!$N$11, F304&lt;='club records'!$O$11), AND(E304='club records'!$N$12, F304&lt;='club records'!$O$12))), "CR", " ")</f>
        <v xml:space="preserve"> </v>
      </c>
      <c r="AV304" s="21" t="str">
        <f>IF(AND(B304="4x400", OR(AND(E304='club records'!$N$13, F304&lt;='club records'!$O$13), AND(E304='club records'!$N$14, F304&lt;='club records'!$O$14), AND(E304='club records'!$N$15, F304&lt;='club records'!$O$15))), "CR", " ")</f>
        <v xml:space="preserve"> </v>
      </c>
      <c r="AW304" s="21" t="str">
        <f>IF(AND(B304="3x800", OR(AND(E304='club records'!$N$16, F304&lt;='club records'!$O$16), AND(E304='club records'!$N$17, F304&lt;='club records'!$O$17), AND(E304='club records'!$N$18, F304&lt;='club records'!$O$18), AND(E304='club records'!$N$19, F304&lt;='club records'!$O$19))), "CR", " ")</f>
        <v xml:space="preserve"> </v>
      </c>
      <c r="AX304" s="21" t="str">
        <f>IF(AND(B304="pentathlon", OR(AND(E304='club records'!$N$21, F304&gt;='club records'!$O$21), AND(E304='club records'!$N$22, F304&gt;='club records'!$O$22), AND(E304='club records'!$N$23, F304&gt;='club records'!$O$23), AND(E304='club records'!$N$24, F304&gt;='club records'!$O$24), AND(E304='club records'!$N$25, F304&gt;='club records'!$O$25))), "CR", " ")</f>
        <v xml:space="preserve"> </v>
      </c>
      <c r="AY304" s="21" t="str">
        <f>IF(AND(B304="heptathlon", OR(AND(E304='club records'!$N$26, F304&gt;='club records'!$O$26), AND(E304='club records'!$N$27, F304&gt;='club records'!$O$27), AND(E304='club records'!$N$28, F304&gt;='club records'!$O$28), )), "CR", " ")</f>
        <v xml:space="preserve"> </v>
      </c>
    </row>
    <row r="305" spans="1:51" ht="15">
      <c r="A305" s="13" t="s">
        <v>45</v>
      </c>
      <c r="B305" s="2" t="s">
        <v>152</v>
      </c>
      <c r="C305" s="2" t="s">
        <v>76</v>
      </c>
      <c r="D305" s="2" t="s">
        <v>77</v>
      </c>
      <c r="E305" s="13" t="s">
        <v>45</v>
      </c>
      <c r="F305" s="14">
        <v>16.52</v>
      </c>
      <c r="G305" s="19">
        <v>43569</v>
      </c>
      <c r="H305" s="2" t="s">
        <v>291</v>
      </c>
      <c r="I305" s="2" t="s">
        <v>292</v>
      </c>
      <c r="J305" s="20" t="str">
        <f t="shared" si="16"/>
        <v/>
      </c>
      <c r="K305" s="21" t="str">
        <f>IF(AND(B305=100, OR(AND(E305='club records'!$B$6, F305&lt;='club records'!$C$6), AND(E305='club records'!$B$7, F305&lt;='club records'!$C$7), AND(E305='club records'!$B$8, F305&lt;='club records'!$C$8), AND(E305='club records'!$B$9, F305&lt;='club records'!$C$9), AND(E305='club records'!$B$10, F305&lt;='club records'!$C$10))),"CR"," ")</f>
        <v xml:space="preserve"> </v>
      </c>
      <c r="L305" s="21" t="str">
        <f>IF(AND(B305=200, OR(AND(E305='club records'!$B$11, F305&lt;='club records'!$C$11), AND(E305='club records'!$B$12, F305&lt;='club records'!$C$12), AND(E305='club records'!$B$13, F305&lt;='club records'!$C$13), AND(E305='club records'!$B$14, F305&lt;='club records'!$C$14), AND(E305='club records'!$B$15, F305&lt;='club records'!$C$15))),"CR"," ")</f>
        <v xml:space="preserve"> </v>
      </c>
      <c r="M305" s="21" t="str">
        <f>IF(AND(B305=300, OR(AND(E305='club records'!$B$16, F305&lt;='club records'!$C$16), AND(E305='club records'!$B$17, F305&lt;='club records'!$C$17))),"CR"," ")</f>
        <v xml:space="preserve"> </v>
      </c>
      <c r="N305" s="21" t="str">
        <f>IF(AND(B305=400, OR(AND(E305='club records'!$B$19, F305&lt;='club records'!$C$19), AND(E305='club records'!$B$20, F305&lt;='club records'!$C$20), AND(E305='club records'!$B$21, F305&lt;='club records'!$C$21))),"CR"," ")</f>
        <v xml:space="preserve"> </v>
      </c>
      <c r="O305" s="21" t="str">
        <f>IF(AND(B305=800, OR(AND(E305='club records'!$B$22, F305&lt;='club records'!$C$22), AND(E305='club records'!$B$23, F305&lt;='club records'!$C$23), AND(E305='club records'!$B$24, F305&lt;='club records'!$C$24), AND(E305='club records'!$B$25, F305&lt;='club records'!$C$25), AND(E305='club records'!$B$26, F305&lt;='club records'!$C$26))),"CR"," ")</f>
        <v xml:space="preserve"> </v>
      </c>
      <c r="P305" s="21" t="str">
        <f>IF(AND(B305=1200, AND(E305='club records'!$B$28, F305&lt;='club records'!$C$28)),"CR"," ")</f>
        <v xml:space="preserve"> </v>
      </c>
      <c r="Q305" s="21" t="str">
        <f>IF(AND(B305=1500, OR(AND(E305='club records'!$B$29, F305&lt;='club records'!$C$29), AND(E305='club records'!$B$30, F305&lt;='club records'!$C$30), AND(E305='club records'!$B$31, F305&lt;='club records'!$C$31), AND(E305='club records'!$B$32, F305&lt;='club records'!$C$32), AND(E305='club records'!$B$33, F305&lt;='club records'!$C$33))),"CR"," ")</f>
        <v xml:space="preserve"> </v>
      </c>
      <c r="R305" s="21" t="str">
        <f>IF(AND(B305="1M", AND(E305='club records'!$B$37,F305&lt;='club records'!$C$37)),"CR"," ")</f>
        <v xml:space="preserve"> </v>
      </c>
      <c r="S305" s="21" t="str">
        <f>IF(AND(B305=3000, OR(AND(E305='club records'!$B$39, F305&lt;='club records'!$C$39), AND(E305='club records'!$B$40, F305&lt;='club records'!$C$40), AND(E305='club records'!$B$41, F305&lt;='club records'!$C$41))),"CR"," ")</f>
        <v xml:space="preserve"> </v>
      </c>
      <c r="T305" s="21" t="str">
        <f>IF(AND(B305=5000, OR(AND(E305='club records'!$B$42, F305&lt;='club records'!$C$42), AND(E305='club records'!$B$43, F305&lt;='club records'!$C$43))),"CR"," ")</f>
        <v xml:space="preserve"> </v>
      </c>
      <c r="U305" s="21" t="str">
        <f>IF(AND(B305=10000, OR(AND(E305='club records'!$B$44, F305&lt;='club records'!$C$44), AND(E305='club records'!$B$45, F305&lt;='club records'!$C$45))),"CR"," ")</f>
        <v xml:space="preserve"> </v>
      </c>
      <c r="V305" s="22" t="str">
        <f>IF(AND(B305="high jump", OR(AND(E305='club records'!$F$1, F305&gt;='club records'!$G$1), AND(E305='club records'!$F$2, F305&gt;='club records'!$G$2), AND(E305='club records'!$F$3, F305&gt;='club records'!$G$3),AND(E305='club records'!$F$4, F305&gt;='club records'!$G$4), AND(E305='club records'!$F$5, F305&gt;='club records'!$G$5))), "CR", " ")</f>
        <v xml:space="preserve"> </v>
      </c>
      <c r="W305" s="22" t="str">
        <f>IF(AND(B305="long jump", OR(AND(E305='club records'!$F$6, F305&gt;='club records'!$G$6), AND(E305='club records'!$F$7, F305&gt;='club records'!$G$7), AND(E305='club records'!$F$8, F305&gt;='club records'!$G$8), AND(E305='club records'!$F$9, F305&gt;='club records'!$G$9), AND(E305='club records'!$F$10, F305&gt;='club records'!$G$10))), "CR", " ")</f>
        <v xml:space="preserve"> </v>
      </c>
      <c r="X305" s="22" t="str">
        <f>IF(AND(B305="triple jump", OR(AND(E305='club records'!$F$11, F305&gt;='club records'!$G$11), AND(E305='club records'!$F$12, F305&gt;='club records'!$G$12), AND(E305='club records'!$F$13, F305&gt;='club records'!$G$13), AND(E305='club records'!$F$14, F305&gt;='club records'!$G$14), AND(E305='club records'!$F$15, F305&gt;='club records'!$G$15))), "CR", " ")</f>
        <v xml:space="preserve"> </v>
      </c>
      <c r="Y305" s="22" t="str">
        <f>IF(AND(B305="pole vault", OR(AND(E305='club records'!$F$16, F305&gt;='club records'!$G$16), AND(E305='club records'!$F$17, F305&gt;='club records'!$G$17), AND(E305='club records'!$F$18, F305&gt;='club records'!$G$18), AND(E305='club records'!$F$19, F305&gt;='club records'!$G$19), AND(E305='club records'!$F$20, F305&gt;='club records'!$G$20))), "CR", " ")</f>
        <v xml:space="preserve"> </v>
      </c>
      <c r="Z305" s="22" t="str">
        <f>IF(AND(B305="discus 0.75", AND(E305='club records'!$F$21, F305&gt;='club records'!$G$21)), "CR", " ")</f>
        <v xml:space="preserve"> </v>
      </c>
      <c r="AA305" s="22" t="str">
        <f>IF(AND(B305="discus 1", OR(AND(E305='club records'!$F$22, F305&gt;='club records'!$G$22), AND(E305='club records'!$F$23, F305&gt;='club records'!$G$23), AND(E305='club records'!$F$24, F305&gt;='club records'!$G$24), AND(E305='club records'!$F$25, F305&gt;='club records'!$G$25))), "CR", " ")</f>
        <v xml:space="preserve"> </v>
      </c>
      <c r="AB305" s="22" t="str">
        <f>IF(AND(B305="hammer 3", OR(AND(E305='club records'!$F$26, F305&gt;='club records'!$G$26), AND(E305='club records'!$F$27, F305&gt;='club records'!$G$27), AND(E305='club records'!$F$28, F305&gt;='club records'!$G$28))), "CR", " ")</f>
        <v xml:space="preserve"> </v>
      </c>
      <c r="AC305" s="22" t="str">
        <f>IF(AND(B305="hammer 4", OR(AND(E305='club records'!$F$29, F305&gt;='club records'!$G$29), AND(E305='club records'!$F$30, F305&gt;='club records'!$G$30))), "CR", " ")</f>
        <v xml:space="preserve"> </v>
      </c>
      <c r="AD305" s="22" t="str">
        <f>IF(AND(B305="javelin 400", AND(E305='club records'!$F$31, F305&gt;='club records'!$G$31)), "CR", " ")</f>
        <v xml:space="preserve"> </v>
      </c>
      <c r="AE305" s="22" t="str">
        <f>IF(AND(B305="javelin 500", OR(AND(E305='club records'!$F$32, F305&gt;='club records'!$G$32), AND(E305='club records'!$F$33, F305&gt;='club records'!$G$33))), "CR", " ")</f>
        <v xml:space="preserve"> </v>
      </c>
      <c r="AF305" s="22" t="str">
        <f>IF(AND(B305="javelin 600", OR(AND(E305='club records'!$F$34, F305&gt;='club records'!$G$34), AND(E305='club records'!$F$35, F305&gt;='club records'!$G$35))), "CR", " ")</f>
        <v xml:space="preserve"> </v>
      </c>
      <c r="AG305" s="22" t="str">
        <f>IF(AND(B305="shot 2.72", AND(E305='club records'!$F$36, F305&gt;='club records'!$G$36)), "CR", " ")</f>
        <v xml:space="preserve"> </v>
      </c>
      <c r="AH305" s="22" t="str">
        <f>IF(AND(B305="shot 3", OR(AND(E305='club records'!$F$37, F305&gt;='club records'!$G$37), AND(E305='club records'!$F$38, F305&gt;='club records'!$G$38))), "CR", " ")</f>
        <v xml:space="preserve"> </v>
      </c>
      <c r="AI305" s="22" t="str">
        <f>IF(AND(B305="shot 4", OR(AND(E305='club records'!$F$39, F305&gt;='club records'!$G$39), AND(E305='club records'!$F$40, F305&gt;='club records'!$G$40))), "CR", " ")</f>
        <v xml:space="preserve"> </v>
      </c>
      <c r="AJ305" s="22" t="str">
        <f>IF(AND(B305="70H", AND(E305='club records'!$J$6, F305&lt;='club records'!$K$6)), "CR", " ")</f>
        <v xml:space="preserve"> </v>
      </c>
      <c r="AK305" s="22" t="str">
        <f>IF(AND(B305="75H", AND(E305='club records'!$J$7, F305&lt;='club records'!$K$7)), "CR", " ")</f>
        <v xml:space="preserve"> </v>
      </c>
      <c r="AL305" s="22" t="str">
        <f>IF(AND(B305="80H", AND(E305='club records'!$J$8, F305&lt;='club records'!$K$8)), "CR", " ")</f>
        <v xml:space="preserve"> </v>
      </c>
      <c r="AM305" s="22" t="str">
        <f>IF(AND(B305="100H", OR(AND(E305='club records'!$J$9, F305&lt;='club records'!$K$9), AND(E305='club records'!$J$10, F305&lt;='club records'!$K$10))), "CR", " ")</f>
        <v xml:space="preserve"> </v>
      </c>
      <c r="AN305" s="22" t="str">
        <f>IF(AND(B305="300H", AND(E305='club records'!$J$11, F305&lt;='club records'!$K$11)), "CR", " ")</f>
        <v xml:space="preserve"> </v>
      </c>
      <c r="AO305" s="22" t="str">
        <f>IF(AND(B305="400H", OR(AND(E305='club records'!$J$12, F305&lt;='club records'!$K$12), AND(E305='club records'!$J$13, F305&lt;='club records'!$K$13), AND(E305='club records'!$J$14, F305&lt;='club records'!$K$14))), "CR", " ")</f>
        <v xml:space="preserve"> </v>
      </c>
      <c r="AP305" s="22" t="str">
        <f>IF(AND(B305="1500SC", OR(AND(E305='club records'!$J$15, F305&lt;='club records'!$K$15), AND(E305='club records'!$J$16, F305&lt;='club records'!$K$16))), "CR", " ")</f>
        <v xml:space="preserve"> </v>
      </c>
      <c r="AQ305" s="22" t="str">
        <f>IF(AND(B305="2000SC", OR(AND(E305='club records'!$J$18, F305&lt;='club records'!$K$18), AND(E305='club records'!$J$19, F305&lt;='club records'!$K$19))), "CR", " ")</f>
        <v xml:space="preserve"> </v>
      </c>
      <c r="AR305" s="22" t="str">
        <f>IF(AND(B305="3000SC", AND(E305='club records'!$J$21, F305&lt;='club records'!$K$21)), "CR", " ")</f>
        <v xml:space="preserve"> </v>
      </c>
      <c r="AS305" s="21" t="str">
        <f>IF(AND(B305="4x100", OR(AND(E305='club records'!$N$1, F305&lt;='club records'!$O$1), AND(E305='club records'!$N$2, F305&lt;='club records'!$O$2), AND(E305='club records'!$N$3, F305&lt;='club records'!$O$3), AND(E305='club records'!$N$4, F305&lt;='club records'!$O$4), AND(E305='club records'!$N$5, F305&lt;='club records'!$O$5))), "CR", " ")</f>
        <v xml:space="preserve"> </v>
      </c>
      <c r="AT305" s="21" t="str">
        <f>IF(AND(B305="4x200", OR(AND(E305='club records'!$N$6, F305&lt;='club records'!$O$6), AND(E305='club records'!$N$7, F305&lt;='club records'!$O$7), AND(E305='club records'!$N$8, F305&lt;='club records'!$O$8), AND(E305='club records'!$N$9, F305&lt;='club records'!$O$9), AND(E305='club records'!$N$10, F305&lt;='club records'!$O$10))), "CR", " ")</f>
        <v xml:space="preserve"> </v>
      </c>
      <c r="AU305" s="21" t="str">
        <f>IF(AND(B305="4x300", OR(AND(E305='club records'!$N$11, F305&lt;='club records'!$O$11), AND(E305='club records'!$N$12, F305&lt;='club records'!$O$12))), "CR", " ")</f>
        <v xml:space="preserve"> </v>
      </c>
      <c r="AV305" s="21" t="str">
        <f>IF(AND(B305="4x400", OR(AND(E305='club records'!$N$13, F305&lt;='club records'!$O$13), AND(E305='club records'!$N$14, F305&lt;='club records'!$O$14), AND(E305='club records'!$N$15, F305&lt;='club records'!$O$15))), "CR", " ")</f>
        <v xml:space="preserve"> </v>
      </c>
      <c r="AW305" s="21" t="str">
        <f>IF(AND(B305="3x800", OR(AND(E305='club records'!$N$16, F305&lt;='club records'!$O$16), AND(E305='club records'!$N$17, F305&lt;='club records'!$O$17), AND(E305='club records'!$N$18, F305&lt;='club records'!$O$18), AND(E305='club records'!$N$19, F305&lt;='club records'!$O$19))), "CR", " ")</f>
        <v xml:space="preserve"> </v>
      </c>
      <c r="AX305" s="21" t="str">
        <f>IF(AND(B305="pentathlon", OR(AND(E305='club records'!$N$21, F305&gt;='club records'!$O$21), AND(E305='club records'!$N$22, F305&gt;='club records'!$O$22), AND(E305='club records'!$N$23, F305&gt;='club records'!$O$23), AND(E305='club records'!$N$24, F305&gt;='club records'!$O$24), AND(E305='club records'!$N$25, F305&gt;='club records'!$O$25))), "CR", " ")</f>
        <v xml:space="preserve"> </v>
      </c>
      <c r="AY305" s="21" t="str">
        <f>IF(AND(B305="heptathlon", OR(AND(E305='club records'!$N$26, F305&gt;='club records'!$O$26), AND(E305='club records'!$N$27, F305&gt;='club records'!$O$27), AND(E305='club records'!$N$28, F305&gt;='club records'!$O$28), )), "CR", " ")</f>
        <v xml:space="preserve"> </v>
      </c>
    </row>
    <row r="306" spans="1:51" ht="15">
      <c r="A306" s="13" t="s">
        <v>45</v>
      </c>
      <c r="B306" s="2" t="s">
        <v>152</v>
      </c>
      <c r="C306" s="2" t="s">
        <v>26</v>
      </c>
      <c r="D306" s="2" t="s">
        <v>107</v>
      </c>
      <c r="E306" s="13" t="s">
        <v>45</v>
      </c>
      <c r="F306" s="14">
        <v>33.659999999999997</v>
      </c>
      <c r="G306" s="23">
        <v>43687</v>
      </c>
      <c r="H306" s="2" t="s">
        <v>297</v>
      </c>
      <c r="I306" s="2" t="s">
        <v>492</v>
      </c>
      <c r="J306" s="20" t="str">
        <f t="shared" si="16"/>
        <v/>
      </c>
      <c r="K306" s="21" t="str">
        <f>IF(AND(B306=100, OR(AND(E306='club records'!$B$6, F306&lt;='club records'!$C$6), AND(E306='club records'!$B$7, F306&lt;='club records'!$C$7), AND(E306='club records'!$B$8, F306&lt;='club records'!$C$8), AND(E306='club records'!$B$9, F306&lt;='club records'!$C$9), AND(E306='club records'!$B$10, F306&lt;='club records'!$C$10))),"CR"," ")</f>
        <v xml:space="preserve"> </v>
      </c>
      <c r="L306" s="21" t="str">
        <f>IF(AND(B306=200, OR(AND(E306='club records'!$B$11, F306&lt;='club records'!$C$11), AND(E306='club records'!$B$12, F306&lt;='club records'!$C$12), AND(E306='club records'!$B$13, F306&lt;='club records'!$C$13), AND(E306='club records'!$B$14, F306&lt;='club records'!$C$14), AND(E306='club records'!$B$15, F306&lt;='club records'!$C$15))),"CR"," ")</f>
        <v xml:space="preserve"> </v>
      </c>
      <c r="M306" s="21" t="str">
        <f>IF(AND(B306=300, OR(AND(E306='club records'!$B$16, F306&lt;='club records'!$C$16), AND(E306='club records'!$B$17, F306&lt;='club records'!$C$17))),"CR"," ")</f>
        <v xml:space="preserve"> </v>
      </c>
      <c r="N306" s="21" t="str">
        <f>IF(AND(B306=400, OR(AND(E306='club records'!$B$19, F306&lt;='club records'!$C$19), AND(E306='club records'!$B$20, F306&lt;='club records'!$C$20), AND(E306='club records'!$B$21, F306&lt;='club records'!$C$21))),"CR"," ")</f>
        <v xml:space="preserve"> </v>
      </c>
      <c r="O306" s="21" t="str">
        <f>IF(AND(B306=800, OR(AND(E306='club records'!$B$22, F306&lt;='club records'!$C$22), AND(E306='club records'!$B$23, F306&lt;='club records'!$C$23), AND(E306='club records'!$B$24, F306&lt;='club records'!$C$24), AND(E306='club records'!$B$25, F306&lt;='club records'!$C$25), AND(E306='club records'!$B$26, F306&lt;='club records'!$C$26))),"CR"," ")</f>
        <v xml:space="preserve"> </v>
      </c>
      <c r="P306" s="21" t="str">
        <f>IF(AND(B306=1200, AND(E306='club records'!$B$28, F306&lt;='club records'!$C$28)),"CR"," ")</f>
        <v xml:space="preserve"> </v>
      </c>
      <c r="Q306" s="21" t="str">
        <f>IF(AND(B306=1500, OR(AND(E306='club records'!$B$29, F306&lt;='club records'!$C$29), AND(E306='club records'!$B$30, F306&lt;='club records'!$C$30), AND(E306='club records'!$B$31, F306&lt;='club records'!$C$31), AND(E306='club records'!$B$32, F306&lt;='club records'!$C$32), AND(E306='club records'!$B$33, F306&lt;='club records'!$C$33))),"CR"," ")</f>
        <v xml:space="preserve"> </v>
      </c>
      <c r="R306" s="21" t="str">
        <f>IF(AND(B306="1M", AND(E306='club records'!$B$37,F306&lt;='club records'!$C$37)),"CR"," ")</f>
        <v xml:space="preserve"> </v>
      </c>
      <c r="S306" s="21" t="str">
        <f>IF(AND(B306=3000, OR(AND(E306='club records'!$B$39, F306&lt;='club records'!$C$39), AND(E306='club records'!$B$40, F306&lt;='club records'!$C$40), AND(E306='club records'!$B$41, F306&lt;='club records'!$C$41))),"CR"," ")</f>
        <v xml:space="preserve"> </v>
      </c>
      <c r="T306" s="21" t="str">
        <f>IF(AND(B306=5000, OR(AND(E306='club records'!$B$42, F306&lt;='club records'!$C$42), AND(E306='club records'!$B$43, F306&lt;='club records'!$C$43))),"CR"," ")</f>
        <v xml:space="preserve"> </v>
      </c>
      <c r="U306" s="21" t="str">
        <f>IF(AND(B306=10000, OR(AND(E306='club records'!$B$44, F306&lt;='club records'!$C$44), AND(E306='club records'!$B$45, F306&lt;='club records'!$C$45))),"CR"," ")</f>
        <v xml:space="preserve"> </v>
      </c>
      <c r="V306" s="22" t="str">
        <f>IF(AND(B306="high jump", OR(AND(E306='club records'!$F$1, F306&gt;='club records'!$G$1), AND(E306='club records'!$F$2, F306&gt;='club records'!$G$2), AND(E306='club records'!$F$3, F306&gt;='club records'!$G$3),AND(E306='club records'!$F$4, F306&gt;='club records'!$G$4), AND(E306='club records'!$F$5, F306&gt;='club records'!$G$5))), "CR", " ")</f>
        <v xml:space="preserve"> </v>
      </c>
      <c r="W306" s="22" t="str">
        <f>IF(AND(B306="long jump", OR(AND(E306='club records'!$F$6, F306&gt;='club records'!$G$6), AND(E306='club records'!$F$7, F306&gt;='club records'!$G$7), AND(E306='club records'!$F$8, F306&gt;='club records'!$G$8), AND(E306='club records'!$F$9, F306&gt;='club records'!$G$9), AND(E306='club records'!$F$10, F306&gt;='club records'!$G$10))), "CR", " ")</f>
        <v xml:space="preserve"> </v>
      </c>
      <c r="X306" s="22" t="str">
        <f>IF(AND(B306="triple jump", OR(AND(E306='club records'!$F$11, F306&gt;='club records'!$G$11), AND(E306='club records'!$F$12, F306&gt;='club records'!$G$12), AND(E306='club records'!$F$13, F306&gt;='club records'!$G$13), AND(E306='club records'!$F$14, F306&gt;='club records'!$G$14), AND(E306='club records'!$F$15, F306&gt;='club records'!$G$15))), "CR", " ")</f>
        <v xml:space="preserve"> </v>
      </c>
      <c r="Y306" s="22" t="str">
        <f>IF(AND(B306="pole vault", OR(AND(E306='club records'!$F$16, F306&gt;='club records'!$G$16), AND(E306='club records'!$F$17, F306&gt;='club records'!$G$17), AND(E306='club records'!$F$18, F306&gt;='club records'!$G$18), AND(E306='club records'!$F$19, F306&gt;='club records'!$G$19), AND(E306='club records'!$F$20, F306&gt;='club records'!$G$20))), "CR", " ")</f>
        <v xml:space="preserve"> </v>
      </c>
      <c r="Z306" s="22" t="str">
        <f>IF(AND(B306="discus 0.75", AND(E306='club records'!$F$21, F306&gt;='club records'!$G$21)), "CR", " ")</f>
        <v xml:space="preserve"> </v>
      </c>
      <c r="AA306" s="22" t="str">
        <f>IF(AND(B306="discus 1", OR(AND(E306='club records'!$F$22, F306&gt;='club records'!$G$22), AND(E306='club records'!$F$23, F306&gt;='club records'!$G$23), AND(E306='club records'!$F$24, F306&gt;='club records'!$G$24), AND(E306='club records'!$F$25, F306&gt;='club records'!$G$25))), "CR", " ")</f>
        <v xml:space="preserve"> </v>
      </c>
      <c r="AB306" s="22" t="str">
        <f>IF(AND(B306="hammer 3", OR(AND(E306='club records'!$F$26, F306&gt;='club records'!$G$26), AND(E306='club records'!$F$27, F306&gt;='club records'!$G$27), AND(E306='club records'!$F$28, F306&gt;='club records'!$G$28))), "CR", " ")</f>
        <v xml:space="preserve"> </v>
      </c>
      <c r="AC306" s="22" t="str">
        <f>IF(AND(B306="hammer 4", OR(AND(E306='club records'!$F$29, F306&gt;='club records'!$G$29), AND(E306='club records'!$F$30, F306&gt;='club records'!$G$30))), "CR", " ")</f>
        <v xml:space="preserve"> </v>
      </c>
      <c r="AD306" s="22" t="str">
        <f>IF(AND(B306="javelin 400", AND(E306='club records'!$F$31, F306&gt;='club records'!$G$31)), "CR", " ")</f>
        <v xml:space="preserve"> </v>
      </c>
      <c r="AE306" s="22" t="str">
        <f>IF(AND(B306="javelin 500", OR(AND(E306='club records'!$F$32, F306&gt;='club records'!$G$32), AND(E306='club records'!$F$33, F306&gt;='club records'!$G$33))), "CR", " ")</f>
        <v xml:space="preserve"> </v>
      </c>
      <c r="AF306" s="22" t="str">
        <f>IF(AND(B306="javelin 600", OR(AND(E306='club records'!$F$34, F306&gt;='club records'!$G$34), AND(E306='club records'!$F$35, F306&gt;='club records'!$G$35))), "CR", " ")</f>
        <v xml:space="preserve"> </v>
      </c>
      <c r="AG306" s="22" t="str">
        <f>IF(AND(B306="shot 2.72", AND(E306='club records'!$F$36, F306&gt;='club records'!$G$36)), "CR", " ")</f>
        <v xml:space="preserve"> </v>
      </c>
      <c r="AH306" s="22" t="str">
        <f>IF(AND(B306="shot 3", OR(AND(E306='club records'!$F$37, F306&gt;='club records'!$G$37), AND(E306='club records'!$F$38, F306&gt;='club records'!$G$38))), "CR", " ")</f>
        <v xml:space="preserve"> </v>
      </c>
      <c r="AI306" s="22" t="str">
        <f>IF(AND(B306="shot 4", OR(AND(E306='club records'!$F$39, F306&gt;='club records'!$G$39), AND(E306='club records'!$F$40, F306&gt;='club records'!$G$40))), "CR", " ")</f>
        <v xml:space="preserve"> </v>
      </c>
      <c r="AJ306" s="22" t="str">
        <f>IF(AND(B306="70H", AND(E306='club records'!$J$6, F306&lt;='club records'!$K$6)), "CR", " ")</f>
        <v xml:space="preserve"> </v>
      </c>
      <c r="AK306" s="22" t="str">
        <f>IF(AND(B306="75H", AND(E306='club records'!$J$7, F306&lt;='club records'!$K$7)), "CR", " ")</f>
        <v xml:space="preserve"> </v>
      </c>
      <c r="AL306" s="22" t="str">
        <f>IF(AND(B306="80H", AND(E306='club records'!$J$8, F306&lt;='club records'!$K$8)), "CR", " ")</f>
        <v xml:space="preserve"> </v>
      </c>
      <c r="AM306" s="22" t="str">
        <f>IF(AND(B306="100H", OR(AND(E306='club records'!$J$9, F306&lt;='club records'!$K$9), AND(E306='club records'!$J$10, F306&lt;='club records'!$K$10))), "CR", " ")</f>
        <v xml:space="preserve"> </v>
      </c>
      <c r="AN306" s="22" t="str">
        <f>IF(AND(B306="300H", AND(E306='club records'!$J$11, F306&lt;='club records'!$K$11)), "CR", " ")</f>
        <v xml:space="preserve"> </v>
      </c>
      <c r="AO306" s="22" t="str">
        <f>IF(AND(B306="400H", OR(AND(E306='club records'!$J$12, F306&lt;='club records'!$K$12), AND(E306='club records'!$J$13, F306&lt;='club records'!$K$13), AND(E306='club records'!$J$14, F306&lt;='club records'!$K$14))), "CR", " ")</f>
        <v xml:space="preserve"> </v>
      </c>
      <c r="AP306" s="22" t="str">
        <f>IF(AND(B306="1500SC", OR(AND(E306='club records'!$J$15, F306&lt;='club records'!$K$15), AND(E306='club records'!$J$16, F306&lt;='club records'!$K$16))), "CR", " ")</f>
        <v xml:space="preserve"> </v>
      </c>
      <c r="AQ306" s="22" t="str">
        <f>IF(AND(B306="2000SC", OR(AND(E306='club records'!$J$18, F306&lt;='club records'!$K$18), AND(E306='club records'!$J$19, F306&lt;='club records'!$K$19))), "CR", " ")</f>
        <v xml:space="preserve"> </v>
      </c>
      <c r="AR306" s="22" t="str">
        <f>IF(AND(B306="3000SC", AND(E306='club records'!$J$21, F306&lt;='club records'!$K$21)), "CR", " ")</f>
        <v xml:space="preserve"> </v>
      </c>
      <c r="AS306" s="21" t="str">
        <f>IF(AND(B306="4x100", OR(AND(E306='club records'!$N$1, F306&lt;='club records'!$O$1), AND(E306='club records'!$N$2, F306&lt;='club records'!$O$2), AND(E306='club records'!$N$3, F306&lt;='club records'!$O$3), AND(E306='club records'!$N$4, F306&lt;='club records'!$O$4), AND(E306='club records'!$N$5, F306&lt;='club records'!$O$5))), "CR", " ")</f>
        <v xml:space="preserve"> </v>
      </c>
      <c r="AT306" s="21" t="str">
        <f>IF(AND(B306="4x200", OR(AND(E306='club records'!$N$6, F306&lt;='club records'!$O$6), AND(E306='club records'!$N$7, F306&lt;='club records'!$O$7), AND(E306='club records'!$N$8, F306&lt;='club records'!$O$8), AND(E306='club records'!$N$9, F306&lt;='club records'!$O$9), AND(E306='club records'!$N$10, F306&lt;='club records'!$O$10))), "CR", " ")</f>
        <v xml:space="preserve"> </v>
      </c>
      <c r="AU306" s="21" t="str">
        <f>IF(AND(B306="4x300", OR(AND(E306='club records'!$N$11, F306&lt;='club records'!$O$11), AND(E306='club records'!$N$12, F306&lt;='club records'!$O$12))), "CR", " ")</f>
        <v xml:space="preserve"> </v>
      </c>
      <c r="AV306" s="21" t="str">
        <f>IF(AND(B306="4x400", OR(AND(E306='club records'!$N$13, F306&lt;='club records'!$O$13), AND(E306='club records'!$N$14, F306&lt;='club records'!$O$14), AND(E306='club records'!$N$15, F306&lt;='club records'!$O$15))), "CR", " ")</f>
        <v xml:space="preserve"> </v>
      </c>
      <c r="AW306" s="21" t="str">
        <f>IF(AND(B306="3x800", OR(AND(E306='club records'!$N$16, F306&lt;='club records'!$O$16), AND(E306='club records'!$N$17, F306&lt;='club records'!$O$17), AND(E306='club records'!$N$18, F306&lt;='club records'!$O$18), AND(E306='club records'!$N$19, F306&lt;='club records'!$O$19))), "CR", " ")</f>
        <v xml:space="preserve"> </v>
      </c>
      <c r="AX306" s="21" t="str">
        <f>IF(AND(B306="pentathlon", OR(AND(E306='club records'!$N$21, F306&gt;='club records'!$O$21), AND(E306='club records'!$N$22, F306&gt;='club records'!$O$22), AND(E306='club records'!$N$23, F306&gt;='club records'!$O$23), AND(E306='club records'!$N$24, F306&gt;='club records'!$O$24), AND(E306='club records'!$N$25, F306&gt;='club records'!$O$25))), "CR", " ")</f>
        <v xml:space="preserve"> </v>
      </c>
      <c r="AY306" s="21" t="str">
        <f>IF(AND(B306="heptathlon", OR(AND(E306='club records'!$N$26, F306&gt;='club records'!$O$26), AND(E306='club records'!$N$27, F306&gt;='club records'!$O$27), AND(E306='club records'!$N$28, F306&gt;='club records'!$O$28), )), "CR", " ")</f>
        <v xml:space="preserve"> </v>
      </c>
    </row>
    <row r="307" spans="1:51" ht="15">
      <c r="A307" s="13" t="s">
        <v>45</v>
      </c>
      <c r="B307" s="2" t="s">
        <v>37</v>
      </c>
      <c r="C307" s="2" t="s">
        <v>337</v>
      </c>
      <c r="D307" s="2" t="s">
        <v>159</v>
      </c>
      <c r="E307" s="13" t="s">
        <v>45</v>
      </c>
      <c r="F307" s="14">
        <v>3.68</v>
      </c>
      <c r="G307" s="19">
        <v>43681</v>
      </c>
      <c r="H307" s="2" t="s">
        <v>297</v>
      </c>
      <c r="I307" s="2" t="s">
        <v>484</v>
      </c>
      <c r="J307" s="20" t="str">
        <f t="shared" si="16"/>
        <v/>
      </c>
      <c r="K307" s="21" t="str">
        <f>IF(AND(B307=100, OR(AND(E307='club records'!$B$6, F307&lt;='club records'!$C$6), AND(E307='club records'!$B$7, F307&lt;='club records'!$C$7), AND(E307='club records'!$B$8, F307&lt;='club records'!$C$8), AND(E307='club records'!$B$9, F307&lt;='club records'!$C$9), AND(E307='club records'!$B$10, F307&lt;='club records'!$C$10))),"CR"," ")</f>
        <v xml:space="preserve"> </v>
      </c>
      <c r="L307" s="21" t="str">
        <f>IF(AND(B307=200, OR(AND(E307='club records'!$B$11, F307&lt;='club records'!$C$11), AND(E307='club records'!$B$12, F307&lt;='club records'!$C$12), AND(E307='club records'!$B$13, F307&lt;='club records'!$C$13), AND(E307='club records'!$B$14, F307&lt;='club records'!$C$14), AND(E307='club records'!$B$15, F307&lt;='club records'!$C$15))),"CR"," ")</f>
        <v xml:space="preserve"> </v>
      </c>
      <c r="M307" s="21" t="str">
        <f>IF(AND(B307=300, OR(AND(E307='club records'!$B$16, F307&lt;='club records'!$C$16), AND(E307='club records'!$B$17, F307&lt;='club records'!$C$17))),"CR"," ")</f>
        <v xml:space="preserve"> </v>
      </c>
      <c r="N307" s="21" t="str">
        <f>IF(AND(B307=400, OR(AND(E307='club records'!$B$19, F307&lt;='club records'!$C$19), AND(E307='club records'!$B$20, F307&lt;='club records'!$C$20), AND(E307='club records'!$B$21, F307&lt;='club records'!$C$21))),"CR"," ")</f>
        <v xml:space="preserve"> </v>
      </c>
      <c r="O307" s="21" t="str">
        <f>IF(AND(B307=800, OR(AND(E307='club records'!$B$22, F307&lt;='club records'!$C$22), AND(E307='club records'!$B$23, F307&lt;='club records'!$C$23), AND(E307='club records'!$B$24, F307&lt;='club records'!$C$24), AND(E307='club records'!$B$25, F307&lt;='club records'!$C$25), AND(E307='club records'!$B$26, F307&lt;='club records'!$C$26))),"CR"," ")</f>
        <v xml:space="preserve"> </v>
      </c>
      <c r="P307" s="21" t="str">
        <f>IF(AND(B307=1200, AND(E307='club records'!$B$28, F307&lt;='club records'!$C$28)),"CR"," ")</f>
        <v xml:space="preserve"> </v>
      </c>
      <c r="Q307" s="21" t="str">
        <f>IF(AND(B307=1500, OR(AND(E307='club records'!$B$29, F307&lt;='club records'!$C$29), AND(E307='club records'!$B$30, F307&lt;='club records'!$C$30), AND(E307='club records'!$B$31, F307&lt;='club records'!$C$31), AND(E307='club records'!$B$32, F307&lt;='club records'!$C$32), AND(E307='club records'!$B$33, F307&lt;='club records'!$C$33))),"CR"," ")</f>
        <v xml:space="preserve"> </v>
      </c>
      <c r="R307" s="21" t="str">
        <f>IF(AND(B307="1M", AND(E307='club records'!$B$37,F307&lt;='club records'!$C$37)),"CR"," ")</f>
        <v xml:space="preserve"> </v>
      </c>
      <c r="S307" s="21" t="str">
        <f>IF(AND(B307=3000, OR(AND(E307='club records'!$B$39, F307&lt;='club records'!$C$39), AND(E307='club records'!$B$40, F307&lt;='club records'!$C$40), AND(E307='club records'!$B$41, F307&lt;='club records'!$C$41))),"CR"," ")</f>
        <v xml:space="preserve"> </v>
      </c>
      <c r="T307" s="21" t="str">
        <f>IF(AND(B307=5000, OR(AND(E307='club records'!$B$42, F307&lt;='club records'!$C$42), AND(E307='club records'!$B$43, F307&lt;='club records'!$C$43))),"CR"," ")</f>
        <v xml:space="preserve"> </v>
      </c>
      <c r="U307" s="21" t="str">
        <f>IF(AND(B307=10000, OR(AND(E307='club records'!$B$44, F307&lt;='club records'!$C$44), AND(E307='club records'!$B$45, F307&lt;='club records'!$C$45))),"CR"," ")</f>
        <v xml:space="preserve"> </v>
      </c>
      <c r="V307" s="22" t="str">
        <f>IF(AND(B307="high jump", OR(AND(E307='club records'!$F$1, F307&gt;='club records'!$G$1), AND(E307='club records'!$F$2, F307&gt;='club records'!$G$2), AND(E307='club records'!$F$3, F307&gt;='club records'!$G$3),AND(E307='club records'!$F$4, F307&gt;='club records'!$G$4), AND(E307='club records'!$F$5, F307&gt;='club records'!$G$5))), "CR", " ")</f>
        <v xml:space="preserve"> </v>
      </c>
      <c r="W307" s="22" t="str">
        <f>IF(AND(B307="long jump", OR(AND(E307='club records'!$F$6, F307&gt;='club records'!$G$6), AND(E307='club records'!$F$7, F307&gt;='club records'!$G$7), AND(E307='club records'!$F$8, F307&gt;='club records'!$G$8), AND(E307='club records'!$F$9, F307&gt;='club records'!$G$9), AND(E307='club records'!$F$10, F307&gt;='club records'!$G$10))), "CR", " ")</f>
        <v xml:space="preserve"> </v>
      </c>
      <c r="X307" s="22" t="str">
        <f>IF(AND(B307="triple jump", OR(AND(E307='club records'!$F$11, F307&gt;='club records'!$G$11), AND(E307='club records'!$F$12, F307&gt;='club records'!$G$12), AND(E307='club records'!$F$13, F307&gt;='club records'!$G$13), AND(E307='club records'!$F$14, F307&gt;='club records'!$G$14), AND(E307='club records'!$F$15, F307&gt;='club records'!$G$15))), "CR", " ")</f>
        <v xml:space="preserve"> </v>
      </c>
      <c r="Y307" s="22" t="str">
        <f>IF(AND(B307="pole vault", OR(AND(E307='club records'!$F$16, F307&gt;='club records'!$G$16), AND(E307='club records'!$F$17, F307&gt;='club records'!$G$17), AND(E307='club records'!$F$18, F307&gt;='club records'!$G$18), AND(E307='club records'!$F$19, F307&gt;='club records'!$G$19), AND(E307='club records'!$F$20, F307&gt;='club records'!$G$20))), "CR", " ")</f>
        <v xml:space="preserve"> </v>
      </c>
      <c r="Z307" s="22" t="str">
        <f>IF(AND(B307="discus 0.75", AND(E307='club records'!$F$21, F307&gt;='club records'!$G$21)), "CR", " ")</f>
        <v xml:space="preserve"> </v>
      </c>
      <c r="AA307" s="22" t="str">
        <f>IF(AND(B307="discus 1", OR(AND(E307='club records'!$F$22, F307&gt;='club records'!$G$22), AND(E307='club records'!$F$23, F307&gt;='club records'!$G$23), AND(E307='club records'!$F$24, F307&gt;='club records'!$G$24), AND(E307='club records'!$F$25, F307&gt;='club records'!$G$25))), "CR", " ")</f>
        <v xml:space="preserve"> </v>
      </c>
      <c r="AB307" s="22" t="str">
        <f>IF(AND(B307="hammer 3", OR(AND(E307='club records'!$F$26, F307&gt;='club records'!$G$26), AND(E307='club records'!$F$27, F307&gt;='club records'!$G$27), AND(E307='club records'!$F$28, F307&gt;='club records'!$G$28))), "CR", " ")</f>
        <v xml:space="preserve"> </v>
      </c>
      <c r="AC307" s="22" t="str">
        <f>IF(AND(B307="hammer 4", OR(AND(E307='club records'!$F$29, F307&gt;='club records'!$G$29), AND(E307='club records'!$F$30, F307&gt;='club records'!$G$30))), "CR", " ")</f>
        <v xml:space="preserve"> </v>
      </c>
      <c r="AD307" s="22" t="str">
        <f>IF(AND(B307="javelin 400", AND(E307='club records'!$F$31, F307&gt;='club records'!$G$31)), "CR", " ")</f>
        <v xml:space="preserve"> </v>
      </c>
      <c r="AE307" s="22" t="str">
        <f>IF(AND(B307="javelin 500", OR(AND(E307='club records'!$F$32, F307&gt;='club records'!$G$32), AND(E307='club records'!$F$33, F307&gt;='club records'!$G$33))), "CR", " ")</f>
        <v xml:space="preserve"> </v>
      </c>
      <c r="AF307" s="22" t="str">
        <f>IF(AND(B307="javelin 600", OR(AND(E307='club records'!$F$34, F307&gt;='club records'!$G$34), AND(E307='club records'!$F$35, F307&gt;='club records'!$G$35))), "CR", " ")</f>
        <v xml:space="preserve"> </v>
      </c>
      <c r="AG307" s="22" t="str">
        <f>IF(AND(B307="shot 2.72", AND(E307='club records'!$F$36, F307&gt;='club records'!$G$36)), "CR", " ")</f>
        <v xml:space="preserve"> </v>
      </c>
      <c r="AH307" s="22" t="str">
        <f>IF(AND(B307="shot 3", OR(AND(E307='club records'!$F$37, F307&gt;='club records'!$G$37), AND(E307='club records'!$F$38, F307&gt;='club records'!$G$38))), "CR", " ")</f>
        <v xml:space="preserve"> </v>
      </c>
      <c r="AI307" s="22" t="str">
        <f>IF(AND(B307="shot 4", OR(AND(E307='club records'!$F$39, F307&gt;='club records'!$G$39), AND(E307='club records'!$F$40, F307&gt;='club records'!$G$40))), "CR", " ")</f>
        <v xml:space="preserve"> </v>
      </c>
      <c r="AJ307" s="22" t="str">
        <f>IF(AND(B307="70H", AND(E307='club records'!$J$6, F307&lt;='club records'!$K$6)), "CR", " ")</f>
        <v xml:space="preserve"> </v>
      </c>
      <c r="AK307" s="22" t="str">
        <f>IF(AND(B307="75H", AND(E307='club records'!$J$7, F307&lt;='club records'!$K$7)), "CR", " ")</f>
        <v xml:space="preserve"> </v>
      </c>
      <c r="AL307" s="22" t="str">
        <f>IF(AND(B307="80H", AND(E307='club records'!$J$8, F307&lt;='club records'!$K$8)), "CR", " ")</f>
        <v xml:space="preserve"> </v>
      </c>
      <c r="AM307" s="22" t="str">
        <f>IF(AND(B307="100H", OR(AND(E307='club records'!$J$9, F307&lt;='club records'!$K$9), AND(E307='club records'!$J$10, F307&lt;='club records'!$K$10))), "CR", " ")</f>
        <v xml:space="preserve"> </v>
      </c>
      <c r="AN307" s="22" t="str">
        <f>IF(AND(B307="300H", AND(E307='club records'!$J$11, F307&lt;='club records'!$K$11)), "CR", " ")</f>
        <v xml:space="preserve"> </v>
      </c>
      <c r="AO307" s="22" t="str">
        <f>IF(AND(B307="400H", OR(AND(E307='club records'!$J$12, F307&lt;='club records'!$K$12), AND(E307='club records'!$J$13, F307&lt;='club records'!$K$13), AND(E307='club records'!$J$14, F307&lt;='club records'!$K$14))), "CR", " ")</f>
        <v xml:space="preserve"> </v>
      </c>
      <c r="AP307" s="22" t="str">
        <f>IF(AND(B307="1500SC", OR(AND(E307='club records'!$J$15, F307&lt;='club records'!$K$15), AND(E307='club records'!$J$16, F307&lt;='club records'!$K$16))), "CR", " ")</f>
        <v xml:space="preserve"> </v>
      </c>
      <c r="AQ307" s="22" t="str">
        <f>IF(AND(B307="2000SC", OR(AND(E307='club records'!$J$18, F307&lt;='club records'!$K$18), AND(E307='club records'!$J$19, F307&lt;='club records'!$K$19))), "CR", " ")</f>
        <v xml:space="preserve"> </v>
      </c>
      <c r="AR307" s="22" t="str">
        <f>IF(AND(B307="3000SC", AND(E307='club records'!$J$21, F307&lt;='club records'!$K$21)), "CR", " ")</f>
        <v xml:space="preserve"> </v>
      </c>
      <c r="AS307" s="21" t="str">
        <f>IF(AND(B307="4x100", OR(AND(E307='club records'!$N$1, F307&lt;='club records'!$O$1), AND(E307='club records'!$N$2, F307&lt;='club records'!$O$2), AND(E307='club records'!$N$3, F307&lt;='club records'!$O$3), AND(E307='club records'!$N$4, F307&lt;='club records'!$O$4), AND(E307='club records'!$N$5, F307&lt;='club records'!$O$5))), "CR", " ")</f>
        <v xml:space="preserve"> </v>
      </c>
      <c r="AT307" s="21" t="str">
        <f>IF(AND(B307="4x200", OR(AND(E307='club records'!$N$6, F307&lt;='club records'!$O$6), AND(E307='club records'!$N$7, F307&lt;='club records'!$O$7), AND(E307='club records'!$N$8, F307&lt;='club records'!$O$8), AND(E307='club records'!$N$9, F307&lt;='club records'!$O$9), AND(E307='club records'!$N$10, F307&lt;='club records'!$O$10))), "CR", " ")</f>
        <v xml:space="preserve"> </v>
      </c>
      <c r="AU307" s="21" t="str">
        <f>IF(AND(B307="4x300", OR(AND(E307='club records'!$N$11, F307&lt;='club records'!$O$11), AND(E307='club records'!$N$12, F307&lt;='club records'!$O$12))), "CR", " ")</f>
        <v xml:space="preserve"> </v>
      </c>
      <c r="AV307" s="21" t="str">
        <f>IF(AND(B307="4x400", OR(AND(E307='club records'!$N$13, F307&lt;='club records'!$O$13), AND(E307='club records'!$N$14, F307&lt;='club records'!$O$14), AND(E307='club records'!$N$15, F307&lt;='club records'!$O$15))), "CR", " ")</f>
        <v xml:space="preserve"> </v>
      </c>
      <c r="AW307" s="21" t="str">
        <f>IF(AND(B307="3x800", OR(AND(E307='club records'!$N$16, F307&lt;='club records'!$O$16), AND(E307='club records'!$N$17, F307&lt;='club records'!$O$17), AND(E307='club records'!$N$18, F307&lt;='club records'!$O$18), AND(E307='club records'!$N$19, F307&lt;='club records'!$O$19))), "CR", " ")</f>
        <v xml:space="preserve"> </v>
      </c>
      <c r="AX307" s="21" t="str">
        <f>IF(AND(B307="pentathlon", OR(AND(E307='club records'!$N$21, F307&gt;='club records'!$O$21), AND(E307='club records'!$N$22, F307&gt;='club records'!$O$22), AND(E307='club records'!$N$23, F307&gt;='club records'!$O$23), AND(E307='club records'!$N$24, F307&gt;='club records'!$O$24), AND(E307='club records'!$N$25, F307&gt;='club records'!$O$25))), "CR", " ")</f>
        <v xml:space="preserve"> </v>
      </c>
      <c r="AY307" s="21" t="str">
        <f>IF(AND(B307="heptathlon", OR(AND(E307='club records'!$N$26, F307&gt;='club records'!$O$26), AND(E307='club records'!$N$27, F307&gt;='club records'!$O$27), AND(E307='club records'!$N$28, F307&gt;='club records'!$O$28), )), "CR", " ")</f>
        <v xml:space="preserve"> </v>
      </c>
    </row>
    <row r="308" spans="1:51" ht="15">
      <c r="A308" s="13" t="s">
        <v>45</v>
      </c>
      <c r="B308" s="2" t="s">
        <v>37</v>
      </c>
      <c r="C308" s="2" t="s">
        <v>65</v>
      </c>
      <c r="D308" s="2" t="s">
        <v>134</v>
      </c>
      <c r="E308" s="13" t="s">
        <v>45</v>
      </c>
      <c r="F308" s="14">
        <v>4.09</v>
      </c>
      <c r="G308" s="19">
        <v>43604</v>
      </c>
      <c r="H308" s="2" t="s">
        <v>297</v>
      </c>
      <c r="I308" s="2" t="s">
        <v>468</v>
      </c>
      <c r="J308" s="20" t="str">
        <f t="shared" si="16"/>
        <v/>
      </c>
      <c r="K308" s="21" t="str">
        <f>IF(AND(B308=100, OR(AND(E308='club records'!$B$6, F308&lt;='club records'!$C$6), AND(E308='club records'!$B$7, F308&lt;='club records'!$C$7), AND(E308='club records'!$B$8, F308&lt;='club records'!$C$8), AND(E308='club records'!$B$9, F308&lt;='club records'!$C$9), AND(E308='club records'!$B$10, F308&lt;='club records'!$C$10))),"CR"," ")</f>
        <v xml:space="preserve"> </v>
      </c>
      <c r="L308" s="21" t="str">
        <f>IF(AND(B308=200, OR(AND(E308='club records'!$B$11, F308&lt;='club records'!$C$11), AND(E308='club records'!$B$12, F308&lt;='club records'!$C$12), AND(E308='club records'!$B$13, F308&lt;='club records'!$C$13), AND(E308='club records'!$B$14, F308&lt;='club records'!$C$14), AND(E308='club records'!$B$15, F308&lt;='club records'!$C$15))),"CR"," ")</f>
        <v xml:space="preserve"> </v>
      </c>
      <c r="M308" s="21" t="str">
        <f>IF(AND(B308=300, OR(AND(E308='club records'!$B$16, F308&lt;='club records'!$C$16), AND(E308='club records'!$B$17, F308&lt;='club records'!$C$17))),"CR"," ")</f>
        <v xml:space="preserve"> </v>
      </c>
      <c r="N308" s="21" t="str">
        <f>IF(AND(B308=400, OR(AND(E308='club records'!$B$19, F308&lt;='club records'!$C$19), AND(E308='club records'!$B$20, F308&lt;='club records'!$C$20), AND(E308='club records'!$B$21, F308&lt;='club records'!$C$21))),"CR"," ")</f>
        <v xml:space="preserve"> </v>
      </c>
      <c r="O308" s="21" t="str">
        <f>IF(AND(B308=800, OR(AND(E308='club records'!$B$22, F308&lt;='club records'!$C$22), AND(E308='club records'!$B$23, F308&lt;='club records'!$C$23), AND(E308='club records'!$B$24, F308&lt;='club records'!$C$24), AND(E308='club records'!$B$25, F308&lt;='club records'!$C$25), AND(E308='club records'!$B$26, F308&lt;='club records'!$C$26))),"CR"," ")</f>
        <v xml:space="preserve"> </v>
      </c>
      <c r="P308" s="21" t="str">
        <f>IF(AND(B308=1200, AND(E308='club records'!$B$28, F308&lt;='club records'!$C$28)),"CR"," ")</f>
        <v xml:space="preserve"> </v>
      </c>
      <c r="Q308" s="21" t="str">
        <f>IF(AND(B308=1500, OR(AND(E308='club records'!$B$29, F308&lt;='club records'!$C$29), AND(E308='club records'!$B$30, F308&lt;='club records'!$C$30), AND(E308='club records'!$B$31, F308&lt;='club records'!$C$31), AND(E308='club records'!$B$32, F308&lt;='club records'!$C$32), AND(E308='club records'!$B$33, F308&lt;='club records'!$C$33))),"CR"," ")</f>
        <v xml:space="preserve"> </v>
      </c>
      <c r="R308" s="21" t="str">
        <f>IF(AND(B308="1M", AND(E308='club records'!$B$37,F308&lt;='club records'!$C$37)),"CR"," ")</f>
        <v xml:space="preserve"> </v>
      </c>
      <c r="S308" s="21" t="str">
        <f>IF(AND(B308=3000, OR(AND(E308='club records'!$B$39, F308&lt;='club records'!$C$39), AND(E308='club records'!$B$40, F308&lt;='club records'!$C$40), AND(E308='club records'!$B$41, F308&lt;='club records'!$C$41))),"CR"," ")</f>
        <v xml:space="preserve"> </v>
      </c>
      <c r="T308" s="21" t="str">
        <f>IF(AND(B308=5000, OR(AND(E308='club records'!$B$42, F308&lt;='club records'!$C$42), AND(E308='club records'!$B$43, F308&lt;='club records'!$C$43))),"CR"," ")</f>
        <v xml:space="preserve"> </v>
      </c>
      <c r="U308" s="21" t="str">
        <f>IF(AND(B308=10000, OR(AND(E308='club records'!$B$44, F308&lt;='club records'!$C$44), AND(E308='club records'!$B$45, F308&lt;='club records'!$C$45))),"CR"," ")</f>
        <v xml:space="preserve"> </v>
      </c>
      <c r="V308" s="22" t="str">
        <f>IF(AND(B308="high jump", OR(AND(E308='club records'!$F$1, F308&gt;='club records'!$G$1), AND(E308='club records'!$F$2, F308&gt;='club records'!$G$2), AND(E308='club records'!$F$3, F308&gt;='club records'!$G$3),AND(E308='club records'!$F$4, F308&gt;='club records'!$G$4), AND(E308='club records'!$F$5, F308&gt;='club records'!$G$5))), "CR", " ")</f>
        <v xml:space="preserve"> </v>
      </c>
      <c r="W308" s="22" t="str">
        <f>IF(AND(B308="long jump", OR(AND(E308='club records'!$F$6, F308&gt;='club records'!$G$6), AND(E308='club records'!$F$7, F308&gt;='club records'!$G$7), AND(E308='club records'!$F$8, F308&gt;='club records'!$G$8), AND(E308='club records'!$F$9, F308&gt;='club records'!$G$9), AND(E308='club records'!$F$10, F308&gt;='club records'!$G$10))), "CR", " ")</f>
        <v xml:space="preserve"> </v>
      </c>
      <c r="X308" s="22" t="str">
        <f>IF(AND(B308="triple jump", OR(AND(E308='club records'!$F$11, F308&gt;='club records'!$G$11), AND(E308='club records'!$F$12, F308&gt;='club records'!$G$12), AND(E308='club records'!$F$13, F308&gt;='club records'!$G$13), AND(E308='club records'!$F$14, F308&gt;='club records'!$G$14), AND(E308='club records'!$F$15, F308&gt;='club records'!$G$15))), "CR", " ")</f>
        <v xml:space="preserve"> </v>
      </c>
      <c r="Y308" s="22" t="str">
        <f>IF(AND(B308="pole vault", OR(AND(E308='club records'!$F$16, F308&gt;='club records'!$G$16), AND(E308='club records'!$F$17, F308&gt;='club records'!$G$17), AND(E308='club records'!$F$18, F308&gt;='club records'!$G$18), AND(E308='club records'!$F$19, F308&gt;='club records'!$G$19), AND(E308='club records'!$F$20, F308&gt;='club records'!$G$20))), "CR", " ")</f>
        <v xml:space="preserve"> </v>
      </c>
      <c r="Z308" s="22" t="str">
        <f>IF(AND(B308="discus 0.75", AND(E308='club records'!$F$21, F308&gt;='club records'!$G$21)), "CR", " ")</f>
        <v xml:space="preserve"> </v>
      </c>
      <c r="AA308" s="22" t="str">
        <f>IF(AND(B308="discus 1", OR(AND(E308='club records'!$F$22, F308&gt;='club records'!$G$22), AND(E308='club records'!$F$23, F308&gt;='club records'!$G$23), AND(E308='club records'!$F$24, F308&gt;='club records'!$G$24), AND(E308='club records'!$F$25, F308&gt;='club records'!$G$25))), "CR", " ")</f>
        <v xml:space="preserve"> </v>
      </c>
      <c r="AB308" s="22" t="str">
        <f>IF(AND(B308="hammer 3", OR(AND(E308='club records'!$F$26, F308&gt;='club records'!$G$26), AND(E308='club records'!$F$27, F308&gt;='club records'!$G$27), AND(E308='club records'!$F$28, F308&gt;='club records'!$G$28))), "CR", " ")</f>
        <v xml:space="preserve"> </v>
      </c>
      <c r="AC308" s="22" t="str">
        <f>IF(AND(B308="hammer 4", OR(AND(E308='club records'!$F$29, F308&gt;='club records'!$G$29), AND(E308='club records'!$F$30, F308&gt;='club records'!$G$30))), "CR", " ")</f>
        <v xml:space="preserve"> </v>
      </c>
      <c r="AD308" s="22" t="str">
        <f>IF(AND(B308="javelin 400", AND(E308='club records'!$F$31, F308&gt;='club records'!$G$31)), "CR", " ")</f>
        <v xml:space="preserve"> </v>
      </c>
      <c r="AE308" s="22" t="str">
        <f>IF(AND(B308="javelin 500", OR(AND(E308='club records'!$F$32, F308&gt;='club records'!$G$32), AND(E308='club records'!$F$33, F308&gt;='club records'!$G$33))), "CR", " ")</f>
        <v xml:space="preserve"> </v>
      </c>
      <c r="AF308" s="22" t="str">
        <f>IF(AND(B308="javelin 600", OR(AND(E308='club records'!$F$34, F308&gt;='club records'!$G$34), AND(E308='club records'!$F$35, F308&gt;='club records'!$G$35))), "CR", " ")</f>
        <v xml:space="preserve"> </v>
      </c>
      <c r="AG308" s="22" t="str">
        <f>IF(AND(B308="shot 2.72", AND(E308='club records'!$F$36, F308&gt;='club records'!$G$36)), "CR", " ")</f>
        <v xml:space="preserve"> </v>
      </c>
      <c r="AH308" s="22" t="str">
        <f>IF(AND(B308="shot 3", OR(AND(E308='club records'!$F$37, F308&gt;='club records'!$G$37), AND(E308='club records'!$F$38, F308&gt;='club records'!$G$38))), "CR", " ")</f>
        <v xml:space="preserve"> </v>
      </c>
      <c r="AI308" s="22" t="str">
        <f>IF(AND(B308="shot 4", OR(AND(E308='club records'!$F$39, F308&gt;='club records'!$G$39), AND(E308='club records'!$F$40, F308&gt;='club records'!$G$40))), "CR", " ")</f>
        <v xml:space="preserve"> </v>
      </c>
      <c r="AJ308" s="22" t="str">
        <f>IF(AND(B308="70H", AND(E308='club records'!$J$6, F308&lt;='club records'!$K$6)), "CR", " ")</f>
        <v xml:space="preserve"> </v>
      </c>
      <c r="AK308" s="22" t="str">
        <f>IF(AND(B308="75H", AND(E308='club records'!$J$7, F308&lt;='club records'!$K$7)), "CR", " ")</f>
        <v xml:space="preserve"> </v>
      </c>
      <c r="AL308" s="22" t="str">
        <f>IF(AND(B308="80H", AND(E308='club records'!$J$8, F308&lt;='club records'!$K$8)), "CR", " ")</f>
        <v xml:space="preserve"> </v>
      </c>
      <c r="AM308" s="22" t="str">
        <f>IF(AND(B308="100H", OR(AND(E308='club records'!$J$9, F308&lt;='club records'!$K$9), AND(E308='club records'!$J$10, F308&lt;='club records'!$K$10))), "CR", " ")</f>
        <v xml:space="preserve"> </v>
      </c>
      <c r="AN308" s="22" t="str">
        <f>IF(AND(B308="300H", AND(E308='club records'!$J$11, F308&lt;='club records'!$K$11)), "CR", " ")</f>
        <v xml:space="preserve"> </v>
      </c>
      <c r="AO308" s="22" t="str">
        <f>IF(AND(B308="400H", OR(AND(E308='club records'!$J$12, F308&lt;='club records'!$K$12), AND(E308='club records'!$J$13, F308&lt;='club records'!$K$13), AND(E308='club records'!$J$14, F308&lt;='club records'!$K$14))), "CR", " ")</f>
        <v xml:space="preserve"> </v>
      </c>
      <c r="AP308" s="22" t="str">
        <f>IF(AND(B308="1500SC", OR(AND(E308='club records'!$J$15, F308&lt;='club records'!$K$15), AND(E308='club records'!$J$16, F308&lt;='club records'!$K$16))), "CR", " ")</f>
        <v xml:space="preserve"> </v>
      </c>
      <c r="AQ308" s="22" t="str">
        <f>IF(AND(B308="2000SC", OR(AND(E308='club records'!$J$18, F308&lt;='club records'!$K$18), AND(E308='club records'!$J$19, F308&lt;='club records'!$K$19))), "CR", " ")</f>
        <v xml:space="preserve"> </v>
      </c>
      <c r="AR308" s="22" t="str">
        <f>IF(AND(B308="3000SC", AND(E308='club records'!$J$21, F308&lt;='club records'!$K$21)), "CR", " ")</f>
        <v xml:space="preserve"> </v>
      </c>
      <c r="AS308" s="21" t="str">
        <f>IF(AND(B308="4x100", OR(AND(E308='club records'!$N$1, F308&lt;='club records'!$O$1), AND(E308='club records'!$N$2, F308&lt;='club records'!$O$2), AND(E308='club records'!$N$3, F308&lt;='club records'!$O$3), AND(E308='club records'!$N$4, F308&lt;='club records'!$O$4), AND(E308='club records'!$N$5, F308&lt;='club records'!$O$5))), "CR", " ")</f>
        <v xml:space="preserve"> </v>
      </c>
      <c r="AT308" s="21" t="str">
        <f>IF(AND(B308="4x200", OR(AND(E308='club records'!$N$6, F308&lt;='club records'!$O$6), AND(E308='club records'!$N$7, F308&lt;='club records'!$O$7), AND(E308='club records'!$N$8, F308&lt;='club records'!$O$8), AND(E308='club records'!$N$9, F308&lt;='club records'!$O$9), AND(E308='club records'!$N$10, F308&lt;='club records'!$O$10))), "CR", " ")</f>
        <v xml:space="preserve"> </v>
      </c>
      <c r="AU308" s="21" t="str">
        <f>IF(AND(B308="4x300", OR(AND(E308='club records'!$N$11, F308&lt;='club records'!$O$11), AND(E308='club records'!$N$12, F308&lt;='club records'!$O$12))), "CR", " ")</f>
        <v xml:space="preserve"> </v>
      </c>
      <c r="AV308" s="21" t="str">
        <f>IF(AND(B308="4x400", OR(AND(E308='club records'!$N$13, F308&lt;='club records'!$O$13), AND(E308='club records'!$N$14, F308&lt;='club records'!$O$14), AND(E308='club records'!$N$15, F308&lt;='club records'!$O$15))), "CR", " ")</f>
        <v xml:space="preserve"> </v>
      </c>
      <c r="AW308" s="21" t="str">
        <f>IF(AND(B308="3x800", OR(AND(E308='club records'!$N$16, F308&lt;='club records'!$O$16), AND(E308='club records'!$N$17, F308&lt;='club records'!$O$17), AND(E308='club records'!$N$18, F308&lt;='club records'!$O$18), AND(E308='club records'!$N$19, F308&lt;='club records'!$O$19))), "CR", " ")</f>
        <v xml:space="preserve"> </v>
      </c>
      <c r="AX308" s="21" t="str">
        <f>IF(AND(B308="pentathlon", OR(AND(E308='club records'!$N$21, F308&gt;='club records'!$O$21), AND(E308='club records'!$N$22, F308&gt;='club records'!$O$22), AND(E308='club records'!$N$23, F308&gt;='club records'!$O$23), AND(E308='club records'!$N$24, F308&gt;='club records'!$O$24), AND(E308='club records'!$N$25, F308&gt;='club records'!$O$25))), "CR", " ")</f>
        <v xml:space="preserve"> </v>
      </c>
      <c r="AY308" s="21" t="str">
        <f>IF(AND(B308="heptathlon", OR(AND(E308='club records'!$N$26, F308&gt;='club records'!$O$26), AND(E308='club records'!$N$27, F308&gt;='club records'!$O$27), AND(E308='club records'!$N$28, F308&gt;='club records'!$O$28), )), "CR", " ")</f>
        <v xml:space="preserve"> </v>
      </c>
    </row>
    <row r="309" spans="1:51" ht="15">
      <c r="A309" s="13" t="s">
        <v>45</v>
      </c>
      <c r="B309" s="2" t="s">
        <v>37</v>
      </c>
      <c r="C309" s="2" t="s">
        <v>51</v>
      </c>
      <c r="D309" s="2" t="s">
        <v>61</v>
      </c>
      <c r="E309" s="13" t="s">
        <v>45</v>
      </c>
      <c r="F309" s="14">
        <v>4.4800000000000004</v>
      </c>
      <c r="G309" s="23">
        <v>43611</v>
      </c>
      <c r="H309" s="2" t="s">
        <v>295</v>
      </c>
      <c r="I309" s="2" t="s">
        <v>334</v>
      </c>
      <c r="J309" s="20" t="str">
        <f t="shared" si="16"/>
        <v/>
      </c>
      <c r="K309" s="21" t="str">
        <f>IF(AND(B309=100, OR(AND(E309='club records'!$B$6, F309&lt;='club records'!$C$6), AND(E309='club records'!$B$7, F309&lt;='club records'!$C$7), AND(E309='club records'!$B$8, F309&lt;='club records'!$C$8), AND(E309='club records'!$B$9, F309&lt;='club records'!$C$9), AND(E309='club records'!$B$10, F309&lt;='club records'!$C$10))),"CR"," ")</f>
        <v xml:space="preserve"> </v>
      </c>
      <c r="L309" s="21" t="str">
        <f>IF(AND(B309=200, OR(AND(E309='club records'!$B$11, F309&lt;='club records'!$C$11), AND(E309='club records'!$B$12, F309&lt;='club records'!$C$12), AND(E309='club records'!$B$13, F309&lt;='club records'!$C$13), AND(E309='club records'!$B$14, F309&lt;='club records'!$C$14), AND(E309='club records'!$B$15, F309&lt;='club records'!$C$15))),"CR"," ")</f>
        <v xml:space="preserve"> </v>
      </c>
      <c r="M309" s="21" t="str">
        <f>IF(AND(B309=300, OR(AND(E309='club records'!$B$16, F309&lt;='club records'!$C$16), AND(E309='club records'!$B$17, F309&lt;='club records'!$C$17))),"CR"," ")</f>
        <v xml:space="preserve"> </v>
      </c>
      <c r="N309" s="21" t="str">
        <f>IF(AND(B309=400, OR(AND(E309='club records'!$B$19, F309&lt;='club records'!$C$19), AND(E309='club records'!$B$20, F309&lt;='club records'!$C$20), AND(E309='club records'!$B$21, F309&lt;='club records'!$C$21))),"CR"," ")</f>
        <v xml:space="preserve"> </v>
      </c>
      <c r="O309" s="21" t="str">
        <f>IF(AND(B309=800, OR(AND(E309='club records'!$B$22, F309&lt;='club records'!$C$22), AND(E309='club records'!$B$23, F309&lt;='club records'!$C$23), AND(E309='club records'!$B$24, F309&lt;='club records'!$C$24), AND(E309='club records'!$B$25, F309&lt;='club records'!$C$25), AND(E309='club records'!$B$26, F309&lt;='club records'!$C$26))),"CR"," ")</f>
        <v xml:space="preserve"> </v>
      </c>
      <c r="P309" s="21" t="str">
        <f>IF(AND(B309=1200, AND(E309='club records'!$B$28, F309&lt;='club records'!$C$28)),"CR"," ")</f>
        <v xml:space="preserve"> </v>
      </c>
      <c r="Q309" s="21" t="str">
        <f>IF(AND(B309=1500, OR(AND(E309='club records'!$B$29, F309&lt;='club records'!$C$29), AND(E309='club records'!$B$30, F309&lt;='club records'!$C$30), AND(E309='club records'!$B$31, F309&lt;='club records'!$C$31), AND(E309='club records'!$B$32, F309&lt;='club records'!$C$32), AND(E309='club records'!$B$33, F309&lt;='club records'!$C$33))),"CR"," ")</f>
        <v xml:space="preserve"> </v>
      </c>
      <c r="R309" s="21" t="str">
        <f>IF(AND(B309="1M", AND(E309='club records'!$B$37,F309&lt;='club records'!$C$37)),"CR"," ")</f>
        <v xml:space="preserve"> </v>
      </c>
      <c r="S309" s="21" t="str">
        <f>IF(AND(B309=3000, OR(AND(E309='club records'!$B$39, F309&lt;='club records'!$C$39), AND(E309='club records'!$B$40, F309&lt;='club records'!$C$40), AND(E309='club records'!$B$41, F309&lt;='club records'!$C$41))),"CR"," ")</f>
        <v xml:space="preserve"> </v>
      </c>
      <c r="T309" s="21" t="str">
        <f>IF(AND(B309=5000, OR(AND(E309='club records'!$B$42, F309&lt;='club records'!$C$42), AND(E309='club records'!$B$43, F309&lt;='club records'!$C$43))),"CR"," ")</f>
        <v xml:space="preserve"> </v>
      </c>
      <c r="U309" s="21" t="str">
        <f>IF(AND(B309=10000, OR(AND(E309='club records'!$B$44, F309&lt;='club records'!$C$44), AND(E309='club records'!$B$45, F309&lt;='club records'!$C$45))),"CR"," ")</f>
        <v xml:space="preserve"> </v>
      </c>
      <c r="V309" s="22" t="str">
        <f>IF(AND(B309="high jump", OR(AND(E309='club records'!$F$1, F309&gt;='club records'!$G$1), AND(E309='club records'!$F$2, F309&gt;='club records'!$G$2), AND(E309='club records'!$F$3, F309&gt;='club records'!$G$3),AND(E309='club records'!$F$4, F309&gt;='club records'!$G$4), AND(E309='club records'!$F$5, F309&gt;='club records'!$G$5))), "CR", " ")</f>
        <v xml:space="preserve"> </v>
      </c>
      <c r="W309" s="22" t="str">
        <f>IF(AND(B309="long jump", OR(AND(E309='club records'!$F$6, F309&gt;='club records'!$G$6), AND(E309='club records'!$F$7, F309&gt;='club records'!$G$7), AND(E309='club records'!$F$8, F309&gt;='club records'!$G$8), AND(E309='club records'!$F$9, F309&gt;='club records'!$G$9), AND(E309='club records'!$F$10, F309&gt;='club records'!$G$10))), "CR", " ")</f>
        <v xml:space="preserve"> </v>
      </c>
      <c r="X309" s="22" t="str">
        <f>IF(AND(B309="triple jump", OR(AND(E309='club records'!$F$11, F309&gt;='club records'!$G$11), AND(E309='club records'!$F$12, F309&gt;='club records'!$G$12), AND(E309='club records'!$F$13, F309&gt;='club records'!$G$13), AND(E309='club records'!$F$14, F309&gt;='club records'!$G$14), AND(E309='club records'!$F$15, F309&gt;='club records'!$G$15))), "CR", " ")</f>
        <v xml:space="preserve"> </v>
      </c>
      <c r="Y309" s="22" t="str">
        <f>IF(AND(B309="pole vault", OR(AND(E309='club records'!$F$16, F309&gt;='club records'!$G$16), AND(E309='club records'!$F$17, F309&gt;='club records'!$G$17), AND(E309='club records'!$F$18, F309&gt;='club records'!$G$18), AND(E309='club records'!$F$19, F309&gt;='club records'!$G$19), AND(E309='club records'!$F$20, F309&gt;='club records'!$G$20))), "CR", " ")</f>
        <v xml:space="preserve"> </v>
      </c>
      <c r="Z309" s="22" t="str">
        <f>IF(AND(B309="discus 0.75", AND(E309='club records'!$F$21, F309&gt;='club records'!$G$21)), "CR", " ")</f>
        <v xml:space="preserve"> </v>
      </c>
      <c r="AA309" s="22" t="str">
        <f>IF(AND(B309="discus 1", OR(AND(E309='club records'!$F$22, F309&gt;='club records'!$G$22), AND(E309='club records'!$F$23, F309&gt;='club records'!$G$23), AND(E309='club records'!$F$24, F309&gt;='club records'!$G$24), AND(E309='club records'!$F$25, F309&gt;='club records'!$G$25))), "CR", " ")</f>
        <v xml:space="preserve"> </v>
      </c>
      <c r="AB309" s="22" t="str">
        <f>IF(AND(B309="hammer 3", OR(AND(E309='club records'!$F$26, F309&gt;='club records'!$G$26), AND(E309='club records'!$F$27, F309&gt;='club records'!$G$27), AND(E309='club records'!$F$28, F309&gt;='club records'!$G$28))), "CR", " ")</f>
        <v xml:space="preserve"> </v>
      </c>
      <c r="AC309" s="22" t="str">
        <f>IF(AND(B309="hammer 4", OR(AND(E309='club records'!$F$29, F309&gt;='club records'!$G$29), AND(E309='club records'!$F$30, F309&gt;='club records'!$G$30))), "CR", " ")</f>
        <v xml:space="preserve"> </v>
      </c>
      <c r="AD309" s="22" t="str">
        <f>IF(AND(B309="javelin 400", AND(E309='club records'!$F$31, F309&gt;='club records'!$G$31)), "CR", " ")</f>
        <v xml:space="preserve"> </v>
      </c>
      <c r="AE309" s="22" t="str">
        <f>IF(AND(B309="javelin 500", OR(AND(E309='club records'!$F$32, F309&gt;='club records'!$G$32), AND(E309='club records'!$F$33, F309&gt;='club records'!$G$33))), "CR", " ")</f>
        <v xml:space="preserve"> </v>
      </c>
      <c r="AF309" s="22" t="str">
        <f>IF(AND(B309="javelin 600", OR(AND(E309='club records'!$F$34, F309&gt;='club records'!$G$34), AND(E309='club records'!$F$35, F309&gt;='club records'!$G$35))), "CR", " ")</f>
        <v xml:space="preserve"> </v>
      </c>
      <c r="AG309" s="22" t="str">
        <f>IF(AND(B309="shot 2.72", AND(E309='club records'!$F$36, F309&gt;='club records'!$G$36)), "CR", " ")</f>
        <v xml:space="preserve"> </v>
      </c>
      <c r="AH309" s="22" t="str">
        <f>IF(AND(B309="shot 3", OR(AND(E309='club records'!$F$37, F309&gt;='club records'!$G$37), AND(E309='club records'!$F$38, F309&gt;='club records'!$G$38))), "CR", " ")</f>
        <v xml:space="preserve"> </v>
      </c>
      <c r="AI309" s="22" t="str">
        <f>IF(AND(B309="shot 4", OR(AND(E309='club records'!$F$39, F309&gt;='club records'!$G$39), AND(E309='club records'!$F$40, F309&gt;='club records'!$G$40))), "CR", " ")</f>
        <v xml:space="preserve"> </v>
      </c>
      <c r="AJ309" s="22" t="str">
        <f>IF(AND(B309="70H", AND(E309='club records'!$J$6, F309&lt;='club records'!$K$6)), "CR", " ")</f>
        <v xml:space="preserve"> </v>
      </c>
      <c r="AK309" s="22" t="str">
        <f>IF(AND(B309="75H", AND(E309='club records'!$J$7, F309&lt;='club records'!$K$7)), "CR", " ")</f>
        <v xml:space="preserve"> </v>
      </c>
      <c r="AL309" s="22" t="str">
        <f>IF(AND(B309="80H", AND(E309='club records'!$J$8, F309&lt;='club records'!$K$8)), "CR", " ")</f>
        <v xml:space="preserve"> </v>
      </c>
      <c r="AM309" s="22" t="str">
        <f>IF(AND(B309="100H", OR(AND(E309='club records'!$J$9, F309&lt;='club records'!$K$9), AND(E309='club records'!$J$10, F309&lt;='club records'!$K$10))), "CR", " ")</f>
        <v xml:space="preserve"> </v>
      </c>
      <c r="AN309" s="22" t="str">
        <f>IF(AND(B309="300H", AND(E309='club records'!$J$11, F309&lt;='club records'!$K$11)), "CR", " ")</f>
        <v xml:space="preserve"> </v>
      </c>
      <c r="AO309" s="22" t="str">
        <f>IF(AND(B309="400H", OR(AND(E309='club records'!$J$12, F309&lt;='club records'!$K$12), AND(E309='club records'!$J$13, F309&lt;='club records'!$K$13), AND(E309='club records'!$J$14, F309&lt;='club records'!$K$14))), "CR", " ")</f>
        <v xml:space="preserve"> </v>
      </c>
      <c r="AP309" s="22" t="str">
        <f>IF(AND(B309="1500SC", OR(AND(E309='club records'!$J$15, F309&lt;='club records'!$K$15), AND(E309='club records'!$J$16, F309&lt;='club records'!$K$16))), "CR", " ")</f>
        <v xml:space="preserve"> </v>
      </c>
      <c r="AQ309" s="22" t="str">
        <f>IF(AND(B309="2000SC", OR(AND(E309='club records'!$J$18, F309&lt;='club records'!$K$18), AND(E309='club records'!$J$19, F309&lt;='club records'!$K$19))), "CR", " ")</f>
        <v xml:space="preserve"> </v>
      </c>
      <c r="AR309" s="22" t="str">
        <f>IF(AND(B309="3000SC", AND(E309='club records'!$J$21, F309&lt;='club records'!$K$21)), "CR", " ")</f>
        <v xml:space="preserve"> </v>
      </c>
      <c r="AS309" s="21" t="str">
        <f>IF(AND(B309="4x100", OR(AND(E309='club records'!$N$1, F309&lt;='club records'!$O$1), AND(E309='club records'!$N$2, F309&lt;='club records'!$O$2), AND(E309='club records'!$N$3, F309&lt;='club records'!$O$3), AND(E309='club records'!$N$4, F309&lt;='club records'!$O$4), AND(E309='club records'!$N$5, F309&lt;='club records'!$O$5))), "CR", " ")</f>
        <v xml:space="preserve"> </v>
      </c>
      <c r="AT309" s="21" t="str">
        <f>IF(AND(B309="4x200", OR(AND(E309='club records'!$N$6, F309&lt;='club records'!$O$6), AND(E309='club records'!$N$7, F309&lt;='club records'!$O$7), AND(E309='club records'!$N$8, F309&lt;='club records'!$O$8), AND(E309='club records'!$N$9, F309&lt;='club records'!$O$9), AND(E309='club records'!$N$10, F309&lt;='club records'!$O$10))), "CR", " ")</f>
        <v xml:space="preserve"> </v>
      </c>
      <c r="AU309" s="21" t="str">
        <f>IF(AND(B309="4x300", OR(AND(E309='club records'!$N$11, F309&lt;='club records'!$O$11), AND(E309='club records'!$N$12, F309&lt;='club records'!$O$12))), "CR", " ")</f>
        <v xml:space="preserve"> </v>
      </c>
      <c r="AV309" s="21" t="str">
        <f>IF(AND(B309="4x400", OR(AND(E309='club records'!$N$13, F309&lt;='club records'!$O$13), AND(E309='club records'!$N$14, F309&lt;='club records'!$O$14), AND(E309='club records'!$N$15, F309&lt;='club records'!$O$15))), "CR", " ")</f>
        <v xml:space="preserve"> </v>
      </c>
      <c r="AW309" s="21" t="str">
        <f>IF(AND(B309="3x800", OR(AND(E309='club records'!$N$16, F309&lt;='club records'!$O$16), AND(E309='club records'!$N$17, F309&lt;='club records'!$O$17), AND(E309='club records'!$N$18, F309&lt;='club records'!$O$18), AND(E309='club records'!$N$19, F309&lt;='club records'!$O$19))), "CR", " ")</f>
        <v xml:space="preserve"> </v>
      </c>
      <c r="AX309" s="21" t="str">
        <f>IF(AND(B309="pentathlon", OR(AND(E309='club records'!$N$21, F309&gt;='club records'!$O$21), AND(E309='club records'!$N$22, F309&gt;='club records'!$O$22), AND(E309='club records'!$N$23, F309&gt;='club records'!$O$23), AND(E309='club records'!$N$24, F309&gt;='club records'!$O$24), AND(E309='club records'!$N$25, F309&gt;='club records'!$O$25))), "CR", " ")</f>
        <v xml:space="preserve"> </v>
      </c>
      <c r="AY309" s="21" t="str">
        <f>IF(AND(B309="heptathlon", OR(AND(E309='club records'!$N$26, F309&gt;='club records'!$O$26), AND(E309='club records'!$N$27, F309&gt;='club records'!$O$27), AND(E309='club records'!$N$28, F309&gt;='club records'!$O$28), )), "CR", " ")</f>
        <v xml:space="preserve"> </v>
      </c>
    </row>
    <row r="310" spans="1:51" ht="15">
      <c r="A310" s="13" t="s">
        <v>45</v>
      </c>
      <c r="B310" s="2" t="s">
        <v>37</v>
      </c>
      <c r="C310" s="2" t="s">
        <v>55</v>
      </c>
      <c r="D310" s="2" t="s">
        <v>56</v>
      </c>
      <c r="E310" s="13" t="s">
        <v>45</v>
      </c>
      <c r="F310" s="14">
        <v>5.3</v>
      </c>
      <c r="G310" s="23">
        <v>43632</v>
      </c>
      <c r="H310" s="2" t="s">
        <v>357</v>
      </c>
      <c r="I310" s="2" t="s">
        <v>389</v>
      </c>
      <c r="J310" s="20" t="str">
        <f t="shared" si="16"/>
        <v/>
      </c>
      <c r="K310" s="21" t="str">
        <f>IF(AND(B310=100, OR(AND(E310='club records'!$B$6, F310&lt;='club records'!$C$6), AND(E310='club records'!$B$7, F310&lt;='club records'!$C$7), AND(E310='club records'!$B$8, F310&lt;='club records'!$C$8), AND(E310='club records'!$B$9, F310&lt;='club records'!$C$9), AND(E310='club records'!$B$10, F310&lt;='club records'!$C$10))),"CR"," ")</f>
        <v xml:space="preserve"> </v>
      </c>
      <c r="L310" s="21" t="str">
        <f>IF(AND(B310=200, OR(AND(E310='club records'!$B$11, F310&lt;='club records'!$C$11), AND(E310='club records'!$B$12, F310&lt;='club records'!$C$12), AND(E310='club records'!$B$13, F310&lt;='club records'!$C$13), AND(E310='club records'!$B$14, F310&lt;='club records'!$C$14), AND(E310='club records'!$B$15, F310&lt;='club records'!$C$15))),"CR"," ")</f>
        <v xml:space="preserve"> </v>
      </c>
      <c r="M310" s="21" t="str">
        <f>IF(AND(B310=300, OR(AND(E310='club records'!$B$16, F310&lt;='club records'!$C$16), AND(E310='club records'!$B$17, F310&lt;='club records'!$C$17))),"CR"," ")</f>
        <v xml:space="preserve"> </v>
      </c>
      <c r="N310" s="21" t="str">
        <f>IF(AND(B310=400, OR(AND(E310='club records'!$B$19, F310&lt;='club records'!$C$19), AND(E310='club records'!$B$20, F310&lt;='club records'!$C$20), AND(E310='club records'!$B$21, F310&lt;='club records'!$C$21))),"CR"," ")</f>
        <v xml:space="preserve"> </v>
      </c>
      <c r="O310" s="21" t="str">
        <f>IF(AND(B310=800, OR(AND(E310='club records'!$B$22, F310&lt;='club records'!$C$22), AND(E310='club records'!$B$23, F310&lt;='club records'!$C$23), AND(E310='club records'!$B$24, F310&lt;='club records'!$C$24), AND(E310='club records'!$B$25, F310&lt;='club records'!$C$25), AND(E310='club records'!$B$26, F310&lt;='club records'!$C$26))),"CR"," ")</f>
        <v xml:space="preserve"> </v>
      </c>
      <c r="P310" s="21" t="str">
        <f>IF(AND(B310=1200, AND(E310='club records'!$B$28, F310&lt;='club records'!$C$28)),"CR"," ")</f>
        <v xml:space="preserve"> </v>
      </c>
      <c r="Q310" s="21" t="str">
        <f>IF(AND(B310=1500, OR(AND(E310='club records'!$B$29, F310&lt;='club records'!$C$29), AND(E310='club records'!$B$30, F310&lt;='club records'!$C$30), AND(E310='club records'!$B$31, F310&lt;='club records'!$C$31), AND(E310='club records'!$B$32, F310&lt;='club records'!$C$32), AND(E310='club records'!$B$33, F310&lt;='club records'!$C$33))),"CR"," ")</f>
        <v xml:space="preserve"> </v>
      </c>
      <c r="R310" s="21" t="str">
        <f>IF(AND(B310="1M", AND(E310='club records'!$B$37,F310&lt;='club records'!$C$37)),"CR"," ")</f>
        <v xml:space="preserve"> </v>
      </c>
      <c r="S310" s="21" t="str">
        <f>IF(AND(B310=3000, OR(AND(E310='club records'!$B$39, F310&lt;='club records'!$C$39), AND(E310='club records'!$B$40, F310&lt;='club records'!$C$40), AND(E310='club records'!$B$41, F310&lt;='club records'!$C$41))),"CR"," ")</f>
        <v xml:space="preserve"> </v>
      </c>
      <c r="T310" s="21" t="str">
        <f>IF(AND(B310=5000, OR(AND(E310='club records'!$B$42, F310&lt;='club records'!$C$42), AND(E310='club records'!$B$43, F310&lt;='club records'!$C$43))),"CR"," ")</f>
        <v xml:space="preserve"> </v>
      </c>
      <c r="U310" s="21" t="str">
        <f>IF(AND(B310=10000, OR(AND(E310='club records'!$B$44, F310&lt;='club records'!$C$44), AND(E310='club records'!$B$45, F310&lt;='club records'!$C$45))),"CR"," ")</f>
        <v xml:space="preserve"> </v>
      </c>
      <c r="V310" s="22" t="str">
        <f>IF(AND(B310="high jump", OR(AND(E310='club records'!$F$1, F310&gt;='club records'!$G$1), AND(E310='club records'!$F$2, F310&gt;='club records'!$G$2), AND(E310='club records'!$F$3, F310&gt;='club records'!$G$3),AND(E310='club records'!$F$4, F310&gt;='club records'!$G$4), AND(E310='club records'!$F$5, F310&gt;='club records'!$G$5))), "CR", " ")</f>
        <v xml:space="preserve"> </v>
      </c>
      <c r="W310" s="22" t="str">
        <f>IF(AND(B310="long jump", OR(AND(E310='club records'!$F$6, F310&gt;='club records'!$G$6), AND(E310='club records'!$F$7, F310&gt;='club records'!$G$7), AND(E310='club records'!$F$8, F310&gt;='club records'!$G$8), AND(E310='club records'!$F$9, F310&gt;='club records'!$G$9), AND(E310='club records'!$F$10, F310&gt;='club records'!$G$10))), "CR", " ")</f>
        <v xml:space="preserve"> </v>
      </c>
      <c r="X310" s="22" t="str">
        <f>IF(AND(B310="triple jump", OR(AND(E310='club records'!$F$11, F310&gt;='club records'!$G$11), AND(E310='club records'!$F$12, F310&gt;='club records'!$G$12), AND(E310='club records'!$F$13, F310&gt;='club records'!$G$13), AND(E310='club records'!$F$14, F310&gt;='club records'!$G$14), AND(E310='club records'!$F$15, F310&gt;='club records'!$G$15))), "CR", " ")</f>
        <v xml:space="preserve"> </v>
      </c>
      <c r="Y310" s="22" t="str">
        <f>IF(AND(B310="pole vault", OR(AND(E310='club records'!$F$16, F310&gt;='club records'!$G$16), AND(E310='club records'!$F$17, F310&gt;='club records'!$G$17), AND(E310='club records'!$F$18, F310&gt;='club records'!$G$18), AND(E310='club records'!$F$19, F310&gt;='club records'!$G$19), AND(E310='club records'!$F$20, F310&gt;='club records'!$G$20))), "CR", " ")</f>
        <v xml:space="preserve"> </v>
      </c>
      <c r="Z310" s="22" t="str">
        <f>IF(AND(B310="discus 0.75", AND(E310='club records'!$F$21, F310&gt;='club records'!$G$21)), "CR", " ")</f>
        <v xml:space="preserve"> </v>
      </c>
      <c r="AA310" s="22" t="str">
        <f>IF(AND(B310="discus 1", OR(AND(E310='club records'!$F$22, F310&gt;='club records'!$G$22), AND(E310='club records'!$F$23, F310&gt;='club records'!$G$23), AND(E310='club records'!$F$24, F310&gt;='club records'!$G$24), AND(E310='club records'!$F$25, F310&gt;='club records'!$G$25))), "CR", " ")</f>
        <v xml:space="preserve"> </v>
      </c>
      <c r="AB310" s="22" t="str">
        <f>IF(AND(B310="hammer 3", OR(AND(E310='club records'!$F$26, F310&gt;='club records'!$G$26), AND(E310='club records'!$F$27, F310&gt;='club records'!$G$27), AND(E310='club records'!$F$28, F310&gt;='club records'!$G$28))), "CR", " ")</f>
        <v xml:space="preserve"> </v>
      </c>
      <c r="AC310" s="22" t="str">
        <f>IF(AND(B310="hammer 4", OR(AND(E310='club records'!$F$29, F310&gt;='club records'!$G$29), AND(E310='club records'!$F$30, F310&gt;='club records'!$G$30))), "CR", " ")</f>
        <v xml:space="preserve"> </v>
      </c>
      <c r="AD310" s="22" t="str">
        <f>IF(AND(B310="javelin 400", AND(E310='club records'!$F$31, F310&gt;='club records'!$G$31)), "CR", " ")</f>
        <v xml:space="preserve"> </v>
      </c>
      <c r="AE310" s="22" t="str">
        <f>IF(AND(B310="javelin 500", OR(AND(E310='club records'!$F$32, F310&gt;='club records'!$G$32), AND(E310='club records'!$F$33, F310&gt;='club records'!$G$33))), "CR", " ")</f>
        <v xml:space="preserve"> </v>
      </c>
      <c r="AF310" s="22" t="str">
        <f>IF(AND(B310="javelin 600", OR(AND(E310='club records'!$F$34, F310&gt;='club records'!$G$34), AND(E310='club records'!$F$35, F310&gt;='club records'!$G$35))), "CR", " ")</f>
        <v xml:space="preserve"> </v>
      </c>
      <c r="AG310" s="22" t="str">
        <f>IF(AND(B310="shot 2.72", AND(E310='club records'!$F$36, F310&gt;='club records'!$G$36)), "CR", " ")</f>
        <v xml:space="preserve"> </v>
      </c>
      <c r="AH310" s="22" t="str">
        <f>IF(AND(B310="shot 3", OR(AND(E310='club records'!$F$37, F310&gt;='club records'!$G$37), AND(E310='club records'!$F$38, F310&gt;='club records'!$G$38))), "CR", " ")</f>
        <v xml:space="preserve"> </v>
      </c>
      <c r="AI310" s="22" t="str">
        <f>IF(AND(B310="shot 4", OR(AND(E310='club records'!$F$39, F310&gt;='club records'!$G$39), AND(E310='club records'!$F$40, F310&gt;='club records'!$G$40))), "CR", " ")</f>
        <v xml:space="preserve"> </v>
      </c>
      <c r="AJ310" s="22" t="str">
        <f>IF(AND(B310="70H", AND(E310='club records'!$J$6, F310&lt;='club records'!$K$6)), "CR", " ")</f>
        <v xml:space="preserve"> </v>
      </c>
      <c r="AK310" s="22" t="str">
        <f>IF(AND(B310="75H", AND(E310='club records'!$J$7, F310&lt;='club records'!$K$7)), "CR", " ")</f>
        <v xml:space="preserve"> </v>
      </c>
      <c r="AL310" s="22" t="str">
        <f>IF(AND(B310="80H", AND(E310='club records'!$J$8, F310&lt;='club records'!$K$8)), "CR", " ")</f>
        <v xml:space="preserve"> </v>
      </c>
      <c r="AM310" s="22" t="str">
        <f>IF(AND(B310="100H", OR(AND(E310='club records'!$J$9, F310&lt;='club records'!$K$9), AND(E310='club records'!$J$10, F310&lt;='club records'!$K$10))), "CR", " ")</f>
        <v xml:space="preserve"> </v>
      </c>
      <c r="AN310" s="22" t="str">
        <f>IF(AND(B310="300H", AND(E310='club records'!$J$11, F310&lt;='club records'!$K$11)), "CR", " ")</f>
        <v xml:space="preserve"> </v>
      </c>
      <c r="AO310" s="22" t="str">
        <f>IF(AND(B310="400H", OR(AND(E310='club records'!$J$12, F310&lt;='club records'!$K$12), AND(E310='club records'!$J$13, F310&lt;='club records'!$K$13), AND(E310='club records'!$J$14, F310&lt;='club records'!$K$14))), "CR", " ")</f>
        <v xml:space="preserve"> </v>
      </c>
      <c r="AP310" s="22" t="str">
        <f>IF(AND(B310="1500SC", OR(AND(E310='club records'!$J$15, F310&lt;='club records'!$K$15), AND(E310='club records'!$J$16, F310&lt;='club records'!$K$16))), "CR", " ")</f>
        <v xml:space="preserve"> </v>
      </c>
      <c r="AQ310" s="22" t="str">
        <f>IF(AND(B310="2000SC", OR(AND(E310='club records'!$J$18, F310&lt;='club records'!$K$18), AND(E310='club records'!$J$19, F310&lt;='club records'!$K$19))), "CR", " ")</f>
        <v xml:space="preserve"> </v>
      </c>
      <c r="AR310" s="22" t="str">
        <f>IF(AND(B310="3000SC", AND(E310='club records'!$J$21, F310&lt;='club records'!$K$21)), "CR", " ")</f>
        <v xml:space="preserve"> </v>
      </c>
      <c r="AS310" s="21" t="str">
        <f>IF(AND(B310="4x100", OR(AND(E310='club records'!$N$1, F310&lt;='club records'!$O$1), AND(E310='club records'!$N$2, F310&lt;='club records'!$O$2), AND(E310='club records'!$N$3, F310&lt;='club records'!$O$3), AND(E310='club records'!$N$4, F310&lt;='club records'!$O$4), AND(E310='club records'!$N$5, F310&lt;='club records'!$O$5))), "CR", " ")</f>
        <v xml:space="preserve"> </v>
      </c>
      <c r="AT310" s="21" t="str">
        <f>IF(AND(B310="4x200", OR(AND(E310='club records'!$N$6, F310&lt;='club records'!$O$6), AND(E310='club records'!$N$7, F310&lt;='club records'!$O$7), AND(E310='club records'!$N$8, F310&lt;='club records'!$O$8), AND(E310='club records'!$N$9, F310&lt;='club records'!$O$9), AND(E310='club records'!$N$10, F310&lt;='club records'!$O$10))), "CR", " ")</f>
        <v xml:space="preserve"> </v>
      </c>
      <c r="AU310" s="21" t="str">
        <f>IF(AND(B310="4x300", OR(AND(E310='club records'!$N$11, F310&lt;='club records'!$O$11), AND(E310='club records'!$N$12, F310&lt;='club records'!$O$12))), "CR", " ")</f>
        <v xml:space="preserve"> </v>
      </c>
      <c r="AV310" s="21" t="str">
        <f>IF(AND(B310="4x400", OR(AND(E310='club records'!$N$13, F310&lt;='club records'!$O$13), AND(E310='club records'!$N$14, F310&lt;='club records'!$O$14), AND(E310='club records'!$N$15, F310&lt;='club records'!$O$15))), "CR", " ")</f>
        <v xml:space="preserve"> </v>
      </c>
      <c r="AW310" s="21" t="str">
        <f>IF(AND(B310="3x800", OR(AND(E310='club records'!$N$16, F310&lt;='club records'!$O$16), AND(E310='club records'!$N$17, F310&lt;='club records'!$O$17), AND(E310='club records'!$N$18, F310&lt;='club records'!$O$18), AND(E310='club records'!$N$19, F310&lt;='club records'!$O$19))), "CR", " ")</f>
        <v xml:space="preserve"> </v>
      </c>
      <c r="AX310" s="21" t="str">
        <f>IF(AND(B310="pentathlon", OR(AND(E310='club records'!$N$21, F310&gt;='club records'!$O$21), AND(E310='club records'!$N$22, F310&gt;='club records'!$O$22), AND(E310='club records'!$N$23, F310&gt;='club records'!$O$23), AND(E310='club records'!$N$24, F310&gt;='club records'!$O$24), AND(E310='club records'!$N$25, F310&gt;='club records'!$O$25))), "CR", " ")</f>
        <v xml:space="preserve"> </v>
      </c>
      <c r="AY310" s="21" t="str">
        <f>IF(AND(B310="heptathlon", OR(AND(E310='club records'!$N$26, F310&gt;='club records'!$O$26), AND(E310='club records'!$N$27, F310&gt;='club records'!$O$27), AND(E310='club records'!$N$28, F310&gt;='club records'!$O$28), )), "CR", " ")</f>
        <v xml:space="preserve"> </v>
      </c>
    </row>
    <row r="311" spans="1:51" ht="15">
      <c r="A311" s="16" t="s">
        <v>45</v>
      </c>
      <c r="B311" s="12" t="s">
        <v>37</v>
      </c>
      <c r="C311" s="12" t="s">
        <v>4</v>
      </c>
      <c r="D311" s="12" t="s">
        <v>140</v>
      </c>
      <c r="E311" s="16" t="s">
        <v>45</v>
      </c>
      <c r="F311" s="17">
        <v>6.07</v>
      </c>
      <c r="G311" s="25">
        <v>43695</v>
      </c>
      <c r="H311" s="12" t="s">
        <v>297</v>
      </c>
      <c r="I311" s="12" t="s">
        <v>492</v>
      </c>
      <c r="J311" s="21" t="str">
        <f t="shared" si="16"/>
        <v>***CLUB RECORD***</v>
      </c>
      <c r="K311" s="21" t="str">
        <f>IF(AND(B311=100, OR(AND(E311='club records'!$B$6, F311&lt;='club records'!$C$6), AND(E311='club records'!$B$7, F311&lt;='club records'!$C$7), AND(E311='club records'!$B$8, F311&lt;='club records'!$C$8), AND(E311='club records'!$B$9, F311&lt;='club records'!$C$9), AND(E311='club records'!$B$10, F311&lt;='club records'!$C$10))),"CR"," ")</f>
        <v xml:space="preserve"> </v>
      </c>
      <c r="L311" s="21" t="str">
        <f>IF(AND(B311=200, OR(AND(E311='club records'!$B$11, F311&lt;='club records'!$C$11), AND(E311='club records'!$B$12, F311&lt;='club records'!$C$12), AND(E311='club records'!$B$13, F311&lt;='club records'!$C$13), AND(E311='club records'!$B$14, F311&lt;='club records'!$C$14), AND(E311='club records'!$B$15, F311&lt;='club records'!$C$15))),"CR"," ")</f>
        <v xml:space="preserve"> </v>
      </c>
      <c r="M311" s="21" t="str">
        <f>IF(AND(B311=300, OR(AND(E311='club records'!$B$16, F311&lt;='club records'!$C$16), AND(E311='club records'!$B$17, F311&lt;='club records'!$C$17))),"CR"," ")</f>
        <v xml:space="preserve"> </v>
      </c>
      <c r="N311" s="21" t="str">
        <f>IF(AND(B311=400, OR(AND(E311='club records'!$B$19, F311&lt;='club records'!$C$19), AND(E311='club records'!$B$20, F311&lt;='club records'!$C$20), AND(E311='club records'!$B$21, F311&lt;='club records'!$C$21))),"CR"," ")</f>
        <v xml:space="preserve"> </v>
      </c>
      <c r="O311" s="21" t="str">
        <f>IF(AND(B311=800, OR(AND(E311='club records'!$B$22, F311&lt;='club records'!$C$22), AND(E311='club records'!$B$23, F311&lt;='club records'!$C$23), AND(E311='club records'!$B$24, F311&lt;='club records'!$C$24), AND(E311='club records'!$B$25, F311&lt;='club records'!$C$25), AND(E311='club records'!$B$26, F311&lt;='club records'!$C$26))),"CR"," ")</f>
        <v xml:space="preserve"> </v>
      </c>
      <c r="P311" s="21" t="str">
        <f>IF(AND(B311=1200, AND(E311='club records'!$B$28, F311&lt;='club records'!$C$28)),"CR"," ")</f>
        <v xml:space="preserve"> </v>
      </c>
      <c r="Q311" s="21" t="str">
        <f>IF(AND(B311=1500, OR(AND(E311='club records'!$B$29, F311&lt;='club records'!$C$29), AND(E311='club records'!$B$30, F311&lt;='club records'!$C$30), AND(E311='club records'!$B$31, F311&lt;='club records'!$C$31), AND(E311='club records'!$B$32, F311&lt;='club records'!$C$32), AND(E311='club records'!$B$33, F311&lt;='club records'!$C$33))),"CR"," ")</f>
        <v xml:space="preserve"> </v>
      </c>
      <c r="R311" s="21" t="str">
        <f>IF(AND(B311="1M", AND(E311='club records'!$B$37,F311&lt;='club records'!$C$37)),"CR"," ")</f>
        <v xml:space="preserve"> </v>
      </c>
      <c r="S311" s="21" t="str">
        <f>IF(AND(B311=3000, OR(AND(E311='club records'!$B$39, F311&lt;='club records'!$C$39), AND(E311='club records'!$B$40, F311&lt;='club records'!$C$40), AND(E311='club records'!$B$41, F311&lt;='club records'!$C$41))),"CR"," ")</f>
        <v xml:space="preserve"> </v>
      </c>
      <c r="T311" s="21" t="str">
        <f>IF(AND(B311=5000, OR(AND(E311='club records'!$B$42, F311&lt;='club records'!$C$42), AND(E311='club records'!$B$43, F311&lt;='club records'!$C$43))),"CR"," ")</f>
        <v xml:space="preserve"> </v>
      </c>
      <c r="U311" s="21" t="str">
        <f>IF(AND(B311=10000, OR(AND(E311='club records'!$B$44, F311&lt;='club records'!$C$44), AND(E311='club records'!$B$45, F311&lt;='club records'!$C$45))),"CR"," ")</f>
        <v xml:space="preserve"> </v>
      </c>
      <c r="V311" s="22" t="str">
        <f>IF(AND(B311="high jump", OR(AND(E311='club records'!$F$1, F311&gt;='club records'!$G$1), AND(E311='club records'!$F$2, F311&gt;='club records'!$G$2), AND(E311='club records'!$F$3, F311&gt;='club records'!$G$3),AND(E311='club records'!$F$4, F311&gt;='club records'!$G$4), AND(E311='club records'!$F$5, F311&gt;='club records'!$G$5))), "CR", " ")</f>
        <v xml:space="preserve"> </v>
      </c>
      <c r="W311" s="22" t="str">
        <f>IF(AND(B311="long jump", OR(AND(E311='club records'!$F$6, F311&gt;='club records'!$G$6), AND(E311='club records'!$F$7, F311&gt;='club records'!$G$7), AND(E311='club records'!$F$8, F311&gt;='club records'!$G$8), AND(E311='club records'!$F$9, F311&gt;='club records'!$G$9), AND(E311='club records'!$F$10, F311&gt;='club records'!$G$10))), "CR", " ")</f>
        <v>CR</v>
      </c>
      <c r="X311" s="22" t="str">
        <f>IF(AND(B311="triple jump", OR(AND(E311='club records'!$F$11, F311&gt;='club records'!$G$11), AND(E311='club records'!$F$12, F311&gt;='club records'!$G$12), AND(E311='club records'!$F$13, F311&gt;='club records'!$G$13), AND(E311='club records'!$F$14, F311&gt;='club records'!$G$14), AND(E311='club records'!$F$15, F311&gt;='club records'!$G$15))), "CR", " ")</f>
        <v xml:space="preserve"> </v>
      </c>
      <c r="Y311" s="22" t="str">
        <f>IF(AND(B311="pole vault", OR(AND(E311='club records'!$F$16, F311&gt;='club records'!$G$16), AND(E311='club records'!$F$17, F311&gt;='club records'!$G$17), AND(E311='club records'!$F$18, F311&gt;='club records'!$G$18), AND(E311='club records'!$F$19, F311&gt;='club records'!$G$19), AND(E311='club records'!$F$20, F311&gt;='club records'!$G$20))), "CR", " ")</f>
        <v xml:space="preserve"> </v>
      </c>
      <c r="Z311" s="22" t="str">
        <f>IF(AND(B311="discus 0.75", AND(E311='club records'!$F$21, F311&gt;='club records'!$G$21)), "CR", " ")</f>
        <v xml:space="preserve"> </v>
      </c>
      <c r="AA311" s="22" t="str">
        <f>IF(AND(B311="discus 1", OR(AND(E311='club records'!$F$22, F311&gt;='club records'!$G$22), AND(E311='club records'!$F$23, F311&gt;='club records'!$G$23), AND(E311='club records'!$F$24, F311&gt;='club records'!$G$24), AND(E311='club records'!$F$25, F311&gt;='club records'!$G$25))), "CR", " ")</f>
        <v xml:space="preserve"> </v>
      </c>
      <c r="AB311" s="22" t="str">
        <f>IF(AND(B311="hammer 3", OR(AND(E311='club records'!$F$26, F311&gt;='club records'!$G$26), AND(E311='club records'!$F$27, F311&gt;='club records'!$G$27), AND(E311='club records'!$F$28, F311&gt;='club records'!$G$28))), "CR", " ")</f>
        <v xml:space="preserve"> </v>
      </c>
      <c r="AC311" s="22" t="str">
        <f>IF(AND(B311="hammer 4", OR(AND(E311='club records'!$F$29, F311&gt;='club records'!$G$29), AND(E311='club records'!$F$30, F311&gt;='club records'!$G$30))), "CR", " ")</f>
        <v xml:space="preserve"> </v>
      </c>
      <c r="AD311" s="22" t="str">
        <f>IF(AND(B311="javelin 400", AND(E311='club records'!$F$31, F311&gt;='club records'!$G$31)), "CR", " ")</f>
        <v xml:space="preserve"> </v>
      </c>
      <c r="AE311" s="22" t="str">
        <f>IF(AND(B311="javelin 500", OR(AND(E311='club records'!$F$32, F311&gt;='club records'!$G$32), AND(E311='club records'!$F$33, F311&gt;='club records'!$G$33))), "CR", " ")</f>
        <v xml:space="preserve"> </v>
      </c>
      <c r="AF311" s="22" t="str">
        <f>IF(AND(B311="javelin 600", OR(AND(E311='club records'!$F$34, F311&gt;='club records'!$G$34), AND(E311='club records'!$F$35, F311&gt;='club records'!$G$35))), "CR", " ")</f>
        <v xml:space="preserve"> </v>
      </c>
      <c r="AG311" s="22" t="str">
        <f>IF(AND(B311="shot 2.72", AND(E311='club records'!$F$36, F311&gt;='club records'!$G$36)), "CR", " ")</f>
        <v xml:space="preserve"> </v>
      </c>
      <c r="AH311" s="22" t="str">
        <f>IF(AND(B311="shot 3", OR(AND(E311='club records'!$F$37, F311&gt;='club records'!$G$37), AND(E311='club records'!$F$38, F311&gt;='club records'!$G$38))), "CR", " ")</f>
        <v xml:space="preserve"> </v>
      </c>
      <c r="AI311" s="22" t="str">
        <f>IF(AND(B311="shot 4", OR(AND(E311='club records'!$F$39, F311&gt;='club records'!$G$39), AND(E311='club records'!$F$40, F311&gt;='club records'!$G$40))), "CR", " ")</f>
        <v xml:space="preserve"> </v>
      </c>
      <c r="AJ311" s="22" t="str">
        <f>IF(AND(B311="70H", AND(E311='club records'!$J$6, F311&lt;='club records'!$K$6)), "CR", " ")</f>
        <v xml:space="preserve"> </v>
      </c>
      <c r="AK311" s="22" t="str">
        <f>IF(AND(B311="75H", AND(E311='club records'!$J$7, F311&lt;='club records'!$K$7)), "CR", " ")</f>
        <v xml:space="preserve"> </v>
      </c>
      <c r="AL311" s="22" t="str">
        <f>IF(AND(B311="80H", AND(E311='club records'!$J$8, F311&lt;='club records'!$K$8)), "CR", " ")</f>
        <v xml:space="preserve"> </v>
      </c>
      <c r="AM311" s="22" t="str">
        <f>IF(AND(B311="100H", OR(AND(E311='club records'!$J$9, F311&lt;='club records'!$K$9), AND(E311='club records'!$J$10, F311&lt;='club records'!$K$10))), "CR", " ")</f>
        <v xml:space="preserve"> </v>
      </c>
      <c r="AN311" s="22" t="str">
        <f>IF(AND(B311="300H", AND(E311='club records'!$J$11, F311&lt;='club records'!$K$11)), "CR", " ")</f>
        <v xml:space="preserve"> </v>
      </c>
      <c r="AO311" s="22" t="str">
        <f>IF(AND(B311="400H", OR(AND(E311='club records'!$J$12, F311&lt;='club records'!$K$12), AND(E311='club records'!$J$13, F311&lt;='club records'!$K$13), AND(E311='club records'!$J$14, F311&lt;='club records'!$K$14))), "CR", " ")</f>
        <v xml:space="preserve"> </v>
      </c>
      <c r="AP311" s="22" t="str">
        <f>IF(AND(B311="1500SC", OR(AND(E311='club records'!$J$15, F311&lt;='club records'!$K$15), AND(E311='club records'!$J$16, F311&lt;='club records'!$K$16))), "CR", " ")</f>
        <v xml:space="preserve"> </v>
      </c>
      <c r="AQ311" s="22" t="str">
        <f>IF(AND(B311="2000SC", OR(AND(E311='club records'!$J$18, F311&lt;='club records'!$K$18), AND(E311='club records'!$J$19, F311&lt;='club records'!$K$19))), "CR", " ")</f>
        <v xml:space="preserve"> </v>
      </c>
      <c r="AR311" s="22" t="str">
        <f>IF(AND(B311="3000SC", AND(E311='club records'!$J$21, F311&lt;='club records'!$K$21)), "CR", " ")</f>
        <v xml:space="preserve"> </v>
      </c>
      <c r="AS311" s="21" t="str">
        <f>IF(AND(B311="4x100", OR(AND(E311='club records'!$N$1, F311&lt;='club records'!$O$1), AND(E311='club records'!$N$2, F311&lt;='club records'!$O$2), AND(E311='club records'!$N$3, F311&lt;='club records'!$O$3), AND(E311='club records'!$N$4, F311&lt;='club records'!$O$4), AND(E311='club records'!$N$5, F311&lt;='club records'!$O$5))), "CR", " ")</f>
        <v xml:space="preserve"> </v>
      </c>
      <c r="AT311" s="21" t="str">
        <f>IF(AND(B311="4x200", OR(AND(E311='club records'!$N$6, F311&lt;='club records'!$O$6), AND(E311='club records'!$N$7, F311&lt;='club records'!$O$7), AND(E311='club records'!$N$8, F311&lt;='club records'!$O$8), AND(E311='club records'!$N$9, F311&lt;='club records'!$O$9), AND(E311='club records'!$N$10, F311&lt;='club records'!$O$10))), "CR", " ")</f>
        <v xml:space="preserve"> </v>
      </c>
      <c r="AU311" s="21" t="str">
        <f>IF(AND(B311="4x300", OR(AND(E311='club records'!$N$11, F311&lt;='club records'!$O$11), AND(E311='club records'!$N$12, F311&lt;='club records'!$O$12))), "CR", " ")</f>
        <v xml:space="preserve"> </v>
      </c>
      <c r="AV311" s="21" t="str">
        <f>IF(AND(B311="4x400", OR(AND(E311='club records'!$N$13, F311&lt;='club records'!$O$13), AND(E311='club records'!$N$14, F311&lt;='club records'!$O$14), AND(E311='club records'!$N$15, F311&lt;='club records'!$O$15))), "CR", " ")</f>
        <v xml:space="preserve"> </v>
      </c>
      <c r="AW311" s="21" t="str">
        <f>IF(AND(B311="3x800", OR(AND(E311='club records'!$N$16, F311&lt;='club records'!$O$16), AND(E311='club records'!$N$17, F311&lt;='club records'!$O$17), AND(E311='club records'!$N$18, F311&lt;='club records'!$O$18), AND(E311='club records'!$N$19, F311&lt;='club records'!$O$19))), "CR", " ")</f>
        <v xml:space="preserve"> </v>
      </c>
      <c r="AX311" s="21" t="str">
        <f>IF(AND(B311="pentathlon", OR(AND(E311='club records'!$N$21, F311&gt;='club records'!$O$21), AND(E311='club records'!$N$22, F311&gt;='club records'!$O$22), AND(E311='club records'!$N$23, F311&gt;='club records'!$O$23), AND(E311='club records'!$N$24, F311&gt;='club records'!$O$24), AND(E311='club records'!$N$25, F311&gt;='club records'!$O$25))), "CR", " ")</f>
        <v xml:space="preserve"> </v>
      </c>
      <c r="AY311" s="21" t="str">
        <f>IF(AND(B311="heptathlon", OR(AND(E311='club records'!$N$26, F311&gt;='club records'!$O$26), AND(E311='club records'!$N$27, F311&gt;='club records'!$O$27), AND(E311='club records'!$N$28, F311&gt;='club records'!$O$28), )), "CR", " ")</f>
        <v xml:space="preserve"> </v>
      </c>
    </row>
    <row r="312" spans="1:51" ht="15">
      <c r="A312" s="13" t="s">
        <v>45</v>
      </c>
      <c r="B312" s="2" t="s">
        <v>39</v>
      </c>
      <c r="C312" s="2" t="s">
        <v>142</v>
      </c>
      <c r="D312" s="2" t="s">
        <v>143</v>
      </c>
      <c r="E312" s="13" t="s">
        <v>45</v>
      </c>
      <c r="F312" s="14">
        <v>2.7</v>
      </c>
      <c r="G312" s="23">
        <v>43590</v>
      </c>
      <c r="H312" s="2" t="s">
        <v>295</v>
      </c>
      <c r="I312" s="2" t="s">
        <v>304</v>
      </c>
      <c r="J312" s="20" t="str">
        <f t="shared" si="16"/>
        <v/>
      </c>
      <c r="K312" s="21" t="str">
        <f>IF(AND(B312=100, OR(AND(E312='club records'!$B$6, F312&lt;='club records'!$C$6), AND(E312='club records'!$B$7, F312&lt;='club records'!$C$7), AND(E312='club records'!$B$8, F312&lt;='club records'!$C$8), AND(E312='club records'!$B$9, F312&lt;='club records'!$C$9), AND(E312='club records'!$B$10, F312&lt;='club records'!$C$10))),"CR"," ")</f>
        <v xml:space="preserve"> </v>
      </c>
      <c r="L312" s="21" t="str">
        <f>IF(AND(B312=200, OR(AND(E312='club records'!$B$11, F312&lt;='club records'!$C$11), AND(E312='club records'!$B$12, F312&lt;='club records'!$C$12), AND(E312='club records'!$B$13, F312&lt;='club records'!$C$13), AND(E312='club records'!$B$14, F312&lt;='club records'!$C$14), AND(E312='club records'!$B$15, F312&lt;='club records'!$C$15))),"CR"," ")</f>
        <v xml:space="preserve"> </v>
      </c>
      <c r="M312" s="21" t="str">
        <f>IF(AND(B312=300, OR(AND(E312='club records'!$B$16, F312&lt;='club records'!$C$16), AND(E312='club records'!$B$17, F312&lt;='club records'!$C$17))),"CR"," ")</f>
        <v xml:space="preserve"> </v>
      </c>
      <c r="N312" s="21" t="str">
        <f>IF(AND(B312=400, OR(AND(E312='club records'!$B$19, F312&lt;='club records'!$C$19), AND(E312='club records'!$B$20, F312&lt;='club records'!$C$20), AND(E312='club records'!$B$21, F312&lt;='club records'!$C$21))),"CR"," ")</f>
        <v xml:space="preserve"> </v>
      </c>
      <c r="O312" s="21" t="str">
        <f>IF(AND(B312=800, OR(AND(E312='club records'!$B$22, F312&lt;='club records'!$C$22), AND(E312='club records'!$B$23, F312&lt;='club records'!$C$23), AND(E312='club records'!$B$24, F312&lt;='club records'!$C$24), AND(E312='club records'!$B$25, F312&lt;='club records'!$C$25), AND(E312='club records'!$B$26, F312&lt;='club records'!$C$26))),"CR"," ")</f>
        <v xml:space="preserve"> </v>
      </c>
      <c r="P312" s="21" t="str">
        <f>IF(AND(B312=1200, AND(E312='club records'!$B$28, F312&lt;='club records'!$C$28)),"CR"," ")</f>
        <v xml:space="preserve"> </v>
      </c>
      <c r="Q312" s="21" t="str">
        <f>IF(AND(B312=1500, OR(AND(E312='club records'!$B$29, F312&lt;='club records'!$C$29), AND(E312='club records'!$B$30, F312&lt;='club records'!$C$30), AND(E312='club records'!$B$31, F312&lt;='club records'!$C$31), AND(E312='club records'!$B$32, F312&lt;='club records'!$C$32), AND(E312='club records'!$B$33, F312&lt;='club records'!$C$33))),"CR"," ")</f>
        <v xml:space="preserve"> </v>
      </c>
      <c r="R312" s="21" t="str">
        <f>IF(AND(B312="1M", AND(E312='club records'!$B$37,F312&lt;='club records'!$C$37)),"CR"," ")</f>
        <v xml:space="preserve"> </v>
      </c>
      <c r="S312" s="21" t="str">
        <f>IF(AND(B312=3000, OR(AND(E312='club records'!$B$39, F312&lt;='club records'!$C$39), AND(E312='club records'!$B$40, F312&lt;='club records'!$C$40), AND(E312='club records'!$B$41, F312&lt;='club records'!$C$41))),"CR"," ")</f>
        <v xml:space="preserve"> </v>
      </c>
      <c r="T312" s="21" t="str">
        <f>IF(AND(B312=5000, OR(AND(E312='club records'!$B$42, F312&lt;='club records'!$C$42), AND(E312='club records'!$B$43, F312&lt;='club records'!$C$43))),"CR"," ")</f>
        <v xml:space="preserve"> </v>
      </c>
      <c r="U312" s="21" t="str">
        <f>IF(AND(B312=10000, OR(AND(E312='club records'!$B$44, F312&lt;='club records'!$C$44), AND(E312='club records'!$B$45, F312&lt;='club records'!$C$45))),"CR"," ")</f>
        <v xml:space="preserve"> </v>
      </c>
      <c r="V312" s="22" t="str">
        <f>IF(AND(B312="high jump", OR(AND(E312='club records'!$F$1, F312&gt;='club records'!$G$1), AND(E312='club records'!$F$2, F312&gt;='club records'!$G$2), AND(E312='club records'!$F$3, F312&gt;='club records'!$G$3),AND(E312='club records'!$F$4, F312&gt;='club records'!$G$4), AND(E312='club records'!$F$5, F312&gt;='club records'!$G$5))), "CR", " ")</f>
        <v xml:space="preserve"> </v>
      </c>
      <c r="W312" s="22" t="str">
        <f>IF(AND(B312="long jump", OR(AND(E312='club records'!$F$6, F312&gt;='club records'!$G$6), AND(E312='club records'!$F$7, F312&gt;='club records'!$G$7), AND(E312='club records'!$F$8, F312&gt;='club records'!$G$8), AND(E312='club records'!$F$9, F312&gt;='club records'!$G$9), AND(E312='club records'!$F$10, F312&gt;='club records'!$G$10))), "CR", " ")</f>
        <v xml:space="preserve"> </v>
      </c>
      <c r="X312" s="22" t="str">
        <f>IF(AND(B312="triple jump", OR(AND(E312='club records'!$F$11, F312&gt;='club records'!$G$11), AND(E312='club records'!$F$12, F312&gt;='club records'!$G$12), AND(E312='club records'!$F$13, F312&gt;='club records'!$G$13), AND(E312='club records'!$F$14, F312&gt;='club records'!$G$14), AND(E312='club records'!$F$15, F312&gt;='club records'!$G$15))), "CR", " ")</f>
        <v xml:space="preserve"> </v>
      </c>
      <c r="Y312" s="22" t="str">
        <f>IF(AND(B312="pole vault", OR(AND(E312='club records'!$F$16, F312&gt;='club records'!$G$16), AND(E312='club records'!$F$17, F312&gt;='club records'!$G$17), AND(E312='club records'!$F$18, F312&gt;='club records'!$G$18), AND(E312='club records'!$F$19, F312&gt;='club records'!$G$19), AND(E312='club records'!$F$20, F312&gt;='club records'!$G$20))), "CR", " ")</f>
        <v xml:space="preserve"> </v>
      </c>
      <c r="Z312" s="22" t="str">
        <f>IF(AND(B312="discus 0.75", AND(E312='club records'!$F$21, F312&gt;='club records'!$G$21)), "CR", " ")</f>
        <v xml:space="preserve"> </v>
      </c>
      <c r="AA312" s="22" t="str">
        <f>IF(AND(B312="discus 1", OR(AND(E312='club records'!$F$22, F312&gt;='club records'!$G$22), AND(E312='club records'!$F$23, F312&gt;='club records'!$G$23), AND(E312='club records'!$F$24, F312&gt;='club records'!$G$24), AND(E312='club records'!$F$25, F312&gt;='club records'!$G$25))), "CR", " ")</f>
        <v xml:space="preserve"> </v>
      </c>
      <c r="AB312" s="22" t="str">
        <f>IF(AND(B312="hammer 3", OR(AND(E312='club records'!$F$26, F312&gt;='club records'!$G$26), AND(E312='club records'!$F$27, F312&gt;='club records'!$G$27), AND(E312='club records'!$F$28, F312&gt;='club records'!$G$28))), "CR", " ")</f>
        <v xml:space="preserve"> </v>
      </c>
      <c r="AC312" s="22" t="str">
        <f>IF(AND(B312="hammer 4", OR(AND(E312='club records'!$F$29, F312&gt;='club records'!$G$29), AND(E312='club records'!$F$30, F312&gt;='club records'!$G$30))), "CR", " ")</f>
        <v xml:space="preserve"> </v>
      </c>
      <c r="AD312" s="22" t="str">
        <f>IF(AND(B312="javelin 400", AND(E312='club records'!$F$31, F312&gt;='club records'!$G$31)), "CR", " ")</f>
        <v xml:space="preserve"> </v>
      </c>
      <c r="AE312" s="22" t="str">
        <f>IF(AND(B312="javelin 500", OR(AND(E312='club records'!$F$32, F312&gt;='club records'!$G$32), AND(E312='club records'!$F$33, F312&gt;='club records'!$G$33))), "CR", " ")</f>
        <v xml:space="preserve"> </v>
      </c>
      <c r="AF312" s="22" t="str">
        <f>IF(AND(B312="javelin 600", OR(AND(E312='club records'!$F$34, F312&gt;='club records'!$G$34), AND(E312='club records'!$F$35, F312&gt;='club records'!$G$35))), "CR", " ")</f>
        <v xml:space="preserve"> </v>
      </c>
      <c r="AG312" s="22" t="str">
        <f>IF(AND(B312="shot 2.72", AND(E312='club records'!$F$36, F312&gt;='club records'!$G$36)), "CR", " ")</f>
        <v xml:space="preserve"> </v>
      </c>
      <c r="AH312" s="22" t="str">
        <f>IF(AND(B312="shot 3", OR(AND(E312='club records'!$F$37, F312&gt;='club records'!$G$37), AND(E312='club records'!$F$38, F312&gt;='club records'!$G$38))), "CR", " ")</f>
        <v xml:space="preserve"> </v>
      </c>
      <c r="AI312" s="22" t="str">
        <f>IF(AND(B312="shot 4", OR(AND(E312='club records'!$F$39, F312&gt;='club records'!$G$39), AND(E312='club records'!$F$40, F312&gt;='club records'!$G$40))), "CR", " ")</f>
        <v xml:space="preserve"> </v>
      </c>
      <c r="AJ312" s="22" t="str">
        <f>IF(AND(B312="70H", AND(E312='club records'!$J$6, F312&lt;='club records'!$K$6)), "CR", " ")</f>
        <v xml:space="preserve"> </v>
      </c>
      <c r="AK312" s="22" t="str">
        <f>IF(AND(B312="75H", AND(E312='club records'!$J$7, F312&lt;='club records'!$K$7)), "CR", " ")</f>
        <v xml:space="preserve"> </v>
      </c>
      <c r="AL312" s="22" t="str">
        <f>IF(AND(B312="80H", AND(E312='club records'!$J$8, F312&lt;='club records'!$K$8)), "CR", " ")</f>
        <v xml:space="preserve"> </v>
      </c>
      <c r="AM312" s="22" t="str">
        <f>IF(AND(B312="100H", OR(AND(E312='club records'!$J$9, F312&lt;='club records'!$K$9), AND(E312='club records'!$J$10, F312&lt;='club records'!$K$10))), "CR", " ")</f>
        <v xml:space="preserve"> </v>
      </c>
      <c r="AN312" s="22" t="str">
        <f>IF(AND(B312="300H", AND(E312='club records'!$J$11, F312&lt;='club records'!$K$11)), "CR", " ")</f>
        <v xml:space="preserve"> </v>
      </c>
      <c r="AO312" s="22" t="str">
        <f>IF(AND(B312="400H", OR(AND(E312='club records'!$J$12, F312&lt;='club records'!$K$12), AND(E312='club records'!$J$13, F312&lt;='club records'!$K$13), AND(E312='club records'!$J$14, F312&lt;='club records'!$K$14))), "CR", " ")</f>
        <v xml:space="preserve"> </v>
      </c>
      <c r="AP312" s="22" t="str">
        <f>IF(AND(B312="1500SC", OR(AND(E312='club records'!$J$15, F312&lt;='club records'!$K$15), AND(E312='club records'!$J$16, F312&lt;='club records'!$K$16))), "CR", " ")</f>
        <v xml:space="preserve"> </v>
      </c>
      <c r="AQ312" s="22" t="str">
        <f>IF(AND(B312="2000SC", OR(AND(E312='club records'!$J$18, F312&lt;='club records'!$K$18), AND(E312='club records'!$J$19, F312&lt;='club records'!$K$19))), "CR", " ")</f>
        <v xml:space="preserve"> </v>
      </c>
      <c r="AR312" s="22" t="str">
        <f>IF(AND(B312="3000SC", AND(E312='club records'!$J$21, F312&lt;='club records'!$K$21)), "CR", " ")</f>
        <v xml:space="preserve"> </v>
      </c>
      <c r="AS312" s="21" t="str">
        <f>IF(AND(B312="4x100", OR(AND(E312='club records'!$N$1, F312&lt;='club records'!$O$1), AND(E312='club records'!$N$2, F312&lt;='club records'!$O$2), AND(E312='club records'!$N$3, F312&lt;='club records'!$O$3), AND(E312='club records'!$N$4, F312&lt;='club records'!$O$4), AND(E312='club records'!$N$5, F312&lt;='club records'!$O$5))), "CR", " ")</f>
        <v xml:space="preserve"> </v>
      </c>
      <c r="AT312" s="21" t="str">
        <f>IF(AND(B312="4x200", OR(AND(E312='club records'!$N$6, F312&lt;='club records'!$O$6), AND(E312='club records'!$N$7, F312&lt;='club records'!$O$7), AND(E312='club records'!$N$8, F312&lt;='club records'!$O$8), AND(E312='club records'!$N$9, F312&lt;='club records'!$O$9), AND(E312='club records'!$N$10, F312&lt;='club records'!$O$10))), "CR", " ")</f>
        <v xml:space="preserve"> </v>
      </c>
      <c r="AU312" s="21" t="str">
        <f>IF(AND(B312="4x300", OR(AND(E312='club records'!$N$11, F312&lt;='club records'!$O$11), AND(E312='club records'!$N$12, F312&lt;='club records'!$O$12))), "CR", " ")</f>
        <v xml:space="preserve"> </v>
      </c>
      <c r="AV312" s="21" t="str">
        <f>IF(AND(B312="4x400", OR(AND(E312='club records'!$N$13, F312&lt;='club records'!$O$13), AND(E312='club records'!$N$14, F312&lt;='club records'!$O$14), AND(E312='club records'!$N$15, F312&lt;='club records'!$O$15))), "CR", " ")</f>
        <v xml:space="preserve"> </v>
      </c>
      <c r="AW312" s="21" t="str">
        <f>IF(AND(B312="3x800", OR(AND(E312='club records'!$N$16, F312&lt;='club records'!$O$16), AND(E312='club records'!$N$17, F312&lt;='club records'!$O$17), AND(E312='club records'!$N$18, F312&lt;='club records'!$O$18), AND(E312='club records'!$N$19, F312&lt;='club records'!$O$19))), "CR", " ")</f>
        <v xml:space="preserve"> </v>
      </c>
      <c r="AX312" s="21" t="str">
        <f>IF(AND(B312="pentathlon", OR(AND(E312='club records'!$N$21, F312&gt;='club records'!$O$21), AND(E312='club records'!$N$22, F312&gt;='club records'!$O$22), AND(E312='club records'!$N$23, F312&gt;='club records'!$O$23), AND(E312='club records'!$N$24, F312&gt;='club records'!$O$24), AND(E312='club records'!$N$25, F312&gt;='club records'!$O$25))), "CR", " ")</f>
        <v xml:space="preserve"> </v>
      </c>
      <c r="AY312" s="21" t="str">
        <f>IF(AND(B312="heptathlon", OR(AND(E312='club records'!$N$26, F312&gt;='club records'!$O$26), AND(E312='club records'!$N$27, F312&gt;='club records'!$O$27), AND(E312='club records'!$N$28, F312&gt;='club records'!$O$28), )), "CR", " ")</f>
        <v xml:space="preserve"> </v>
      </c>
    </row>
    <row r="313" spans="1:51" ht="15">
      <c r="A313" s="13" t="s">
        <v>45</v>
      </c>
      <c r="B313" s="2" t="s">
        <v>145</v>
      </c>
      <c r="C313" s="2" t="s">
        <v>49</v>
      </c>
      <c r="D313" s="2" t="s">
        <v>50</v>
      </c>
      <c r="E313" s="13" t="s">
        <v>45</v>
      </c>
      <c r="F313" s="14">
        <v>6.59</v>
      </c>
      <c r="G313" s="19">
        <v>39903</v>
      </c>
      <c r="H313" s="2" t="s">
        <v>252</v>
      </c>
      <c r="I313" s="2" t="s">
        <v>253</v>
      </c>
      <c r="J313" s="20" t="str">
        <f t="shared" si="16"/>
        <v/>
      </c>
      <c r="K313" s="21" t="str">
        <f>IF(AND(B313=100, OR(AND(E313='club records'!$B$6, F313&lt;='club records'!$C$6), AND(E313='club records'!$B$7, F313&lt;='club records'!$C$7), AND(E313='club records'!$B$8, F313&lt;='club records'!$C$8), AND(E313='club records'!$B$9, F313&lt;='club records'!$C$9), AND(E313='club records'!$B$10, F313&lt;='club records'!$C$10))),"CR"," ")</f>
        <v xml:space="preserve"> </v>
      </c>
      <c r="L313" s="21" t="str">
        <f>IF(AND(B313=200, OR(AND(E313='club records'!$B$11, F313&lt;='club records'!$C$11), AND(E313='club records'!$B$12, F313&lt;='club records'!$C$12), AND(E313='club records'!$B$13, F313&lt;='club records'!$C$13), AND(E313='club records'!$B$14, F313&lt;='club records'!$C$14), AND(E313='club records'!$B$15, F313&lt;='club records'!$C$15))),"CR"," ")</f>
        <v xml:space="preserve"> </v>
      </c>
      <c r="M313" s="21" t="str">
        <f>IF(AND(B313=300, OR(AND(E313='club records'!$B$16, F313&lt;='club records'!$C$16), AND(E313='club records'!$B$17, F313&lt;='club records'!$C$17))),"CR"," ")</f>
        <v xml:space="preserve"> </v>
      </c>
      <c r="N313" s="21" t="str">
        <f>IF(AND(B313=400, OR(AND(E313='club records'!$B$19, F313&lt;='club records'!$C$19), AND(E313='club records'!$B$20, F313&lt;='club records'!$C$20), AND(E313='club records'!$B$21, F313&lt;='club records'!$C$21))),"CR"," ")</f>
        <v xml:space="preserve"> </v>
      </c>
      <c r="O313" s="21" t="str">
        <f>IF(AND(B313=800, OR(AND(E313='club records'!$B$22, F313&lt;='club records'!$C$22), AND(E313='club records'!$B$23, F313&lt;='club records'!$C$23), AND(E313='club records'!$B$24, F313&lt;='club records'!$C$24), AND(E313='club records'!$B$25, F313&lt;='club records'!$C$25), AND(E313='club records'!$B$26, F313&lt;='club records'!$C$26))),"CR"," ")</f>
        <v xml:space="preserve"> </v>
      </c>
      <c r="P313" s="21" t="str">
        <f>IF(AND(B313=1200, AND(E313='club records'!$B$28, F313&lt;='club records'!$C$28)),"CR"," ")</f>
        <v xml:space="preserve"> </v>
      </c>
      <c r="Q313" s="21" t="str">
        <f>IF(AND(B313=1500, OR(AND(E313='club records'!$B$29, F313&lt;='club records'!$C$29), AND(E313='club records'!$B$30, F313&lt;='club records'!$C$30), AND(E313='club records'!$B$31, F313&lt;='club records'!$C$31), AND(E313='club records'!$B$32, F313&lt;='club records'!$C$32), AND(E313='club records'!$B$33, F313&lt;='club records'!$C$33))),"CR"," ")</f>
        <v xml:space="preserve"> </v>
      </c>
      <c r="R313" s="21" t="str">
        <f>IF(AND(B313="1M", AND(E313='club records'!$B$37,F313&lt;='club records'!$C$37)),"CR"," ")</f>
        <v xml:space="preserve"> </v>
      </c>
      <c r="S313" s="21" t="str">
        <f>IF(AND(B313=3000, OR(AND(E313='club records'!$B$39, F313&lt;='club records'!$C$39), AND(E313='club records'!$B$40, F313&lt;='club records'!$C$40), AND(E313='club records'!$B$41, F313&lt;='club records'!$C$41))),"CR"," ")</f>
        <v xml:space="preserve"> </v>
      </c>
      <c r="T313" s="21" t="str">
        <f>IF(AND(B313=5000, OR(AND(E313='club records'!$B$42, F313&lt;='club records'!$C$42), AND(E313='club records'!$B$43, F313&lt;='club records'!$C$43))),"CR"," ")</f>
        <v xml:space="preserve"> </v>
      </c>
      <c r="U313" s="21" t="str">
        <f>IF(AND(B313=10000, OR(AND(E313='club records'!$B$44, F313&lt;='club records'!$C$44), AND(E313='club records'!$B$45, F313&lt;='club records'!$C$45))),"CR"," ")</f>
        <v xml:space="preserve"> </v>
      </c>
      <c r="V313" s="22" t="str">
        <f>IF(AND(B313="high jump", OR(AND(E313='club records'!$F$1, F313&gt;='club records'!$G$1), AND(E313='club records'!$F$2, F313&gt;='club records'!$G$2), AND(E313='club records'!$F$3, F313&gt;='club records'!$G$3),AND(E313='club records'!$F$4, F313&gt;='club records'!$G$4), AND(E313='club records'!$F$5, F313&gt;='club records'!$G$5))), "CR", " ")</f>
        <v xml:space="preserve"> </v>
      </c>
      <c r="W313" s="22" t="str">
        <f>IF(AND(B313="long jump", OR(AND(E313='club records'!$F$6, F313&gt;='club records'!$G$6), AND(E313='club records'!$F$7, F313&gt;='club records'!$G$7), AND(E313='club records'!$F$8, F313&gt;='club records'!$G$8), AND(E313='club records'!$F$9, F313&gt;='club records'!$G$9), AND(E313='club records'!$F$10, F313&gt;='club records'!$G$10))), "CR", " ")</f>
        <v xml:space="preserve"> </v>
      </c>
      <c r="X313" s="22" t="str">
        <f>IF(AND(B313="triple jump", OR(AND(E313='club records'!$F$11, F313&gt;='club records'!$G$11), AND(E313='club records'!$F$12, F313&gt;='club records'!$G$12), AND(E313='club records'!$F$13, F313&gt;='club records'!$G$13), AND(E313='club records'!$F$14, F313&gt;='club records'!$G$14), AND(E313='club records'!$F$15, F313&gt;='club records'!$G$15))), "CR", " ")</f>
        <v xml:space="preserve"> </v>
      </c>
      <c r="Y313" s="22" t="str">
        <f>IF(AND(B313="pole vault", OR(AND(E313='club records'!$F$16, F313&gt;='club records'!$G$16), AND(E313='club records'!$F$17, F313&gt;='club records'!$G$17), AND(E313='club records'!$F$18, F313&gt;='club records'!$G$18), AND(E313='club records'!$F$19, F313&gt;='club records'!$G$19), AND(E313='club records'!$F$20, F313&gt;='club records'!$G$20))), "CR", " ")</f>
        <v xml:space="preserve"> </v>
      </c>
      <c r="Z313" s="22" t="str">
        <f>IF(AND(B313="discus 0.75", AND(E313='club records'!$F$21, F313&gt;='club records'!$G$21)), "CR", " ")</f>
        <v xml:space="preserve"> </v>
      </c>
      <c r="AA313" s="22" t="str">
        <f>IF(AND(B313="discus 1", OR(AND(E313='club records'!$F$22, F313&gt;='club records'!$G$22), AND(E313='club records'!$F$23, F313&gt;='club records'!$G$23), AND(E313='club records'!$F$24, F313&gt;='club records'!$G$24), AND(E313='club records'!$F$25, F313&gt;='club records'!$G$25))), "CR", " ")</f>
        <v xml:space="preserve"> </v>
      </c>
      <c r="AB313" s="22" t="str">
        <f>IF(AND(B313="hammer 3", OR(AND(E313='club records'!$F$26, F313&gt;='club records'!$G$26), AND(E313='club records'!$F$27, F313&gt;='club records'!$G$27), AND(E313='club records'!$F$28, F313&gt;='club records'!$G$28))), "CR", " ")</f>
        <v xml:space="preserve"> </v>
      </c>
      <c r="AC313" s="22" t="str">
        <f>IF(AND(B313="hammer 4", OR(AND(E313='club records'!$F$29, F313&gt;='club records'!$G$29), AND(E313='club records'!$F$30, F313&gt;='club records'!$G$30))), "CR", " ")</f>
        <v xml:space="preserve"> </v>
      </c>
      <c r="AD313" s="22" t="str">
        <f>IF(AND(B313="javelin 400", AND(E313='club records'!$F$31, F313&gt;='club records'!$G$31)), "CR", " ")</f>
        <v xml:space="preserve"> </v>
      </c>
      <c r="AE313" s="22" t="str">
        <f>IF(AND(B313="javelin 500", OR(AND(E313='club records'!$F$32, F313&gt;='club records'!$G$32), AND(E313='club records'!$F$33, F313&gt;='club records'!$G$33))), "CR", " ")</f>
        <v xml:space="preserve"> </v>
      </c>
      <c r="AF313" s="22" t="str">
        <f>IF(AND(B313="javelin 600", OR(AND(E313='club records'!$F$34, F313&gt;='club records'!$G$34), AND(E313='club records'!$F$35, F313&gt;='club records'!$G$35))), "CR", " ")</f>
        <v xml:space="preserve"> </v>
      </c>
      <c r="AG313" s="22" t="str">
        <f>IF(AND(B313="shot 2.72", AND(E313='club records'!$F$36, F313&gt;='club records'!$G$36)), "CR", " ")</f>
        <v xml:space="preserve"> </v>
      </c>
      <c r="AH313" s="22" t="str">
        <f>IF(AND(B313="shot 3", OR(AND(E313='club records'!$F$37, F313&gt;='club records'!$G$37), AND(E313='club records'!$F$38, F313&gt;='club records'!$G$38))), "CR", " ")</f>
        <v xml:space="preserve"> </v>
      </c>
      <c r="AI313" s="22" t="str">
        <f>IF(AND(B313="shot 4", OR(AND(E313='club records'!$F$39, F313&gt;='club records'!$G$39), AND(E313='club records'!$F$40, F313&gt;='club records'!$G$40))), "CR", " ")</f>
        <v xml:space="preserve"> </v>
      </c>
      <c r="AJ313" s="22" t="str">
        <f>IF(AND(B313="70H", AND(E313='club records'!$J$6, F313&lt;='club records'!$K$6)), "CR", " ")</f>
        <v xml:space="preserve"> </v>
      </c>
      <c r="AK313" s="22" t="str">
        <f>IF(AND(B313="75H", AND(E313='club records'!$J$7, F313&lt;='club records'!$K$7)), "CR", " ")</f>
        <v xml:space="preserve"> </v>
      </c>
      <c r="AL313" s="22" t="str">
        <f>IF(AND(B313="80H", AND(E313='club records'!$J$8, F313&lt;='club records'!$K$8)), "CR", " ")</f>
        <v xml:space="preserve"> </v>
      </c>
      <c r="AM313" s="22" t="str">
        <f>IF(AND(B313="100H", OR(AND(E313='club records'!$J$9, F313&lt;='club records'!$K$9), AND(E313='club records'!$J$10, F313&lt;='club records'!$K$10))), "CR", " ")</f>
        <v xml:space="preserve"> </v>
      </c>
      <c r="AN313" s="22" t="str">
        <f>IF(AND(B313="300H", AND(E313='club records'!$J$11, F313&lt;='club records'!$K$11)), "CR", " ")</f>
        <v xml:space="preserve"> </v>
      </c>
      <c r="AO313" s="22" t="str">
        <f>IF(AND(B313="400H", OR(AND(E313='club records'!$J$12, F313&lt;='club records'!$K$12), AND(E313='club records'!$J$13, F313&lt;='club records'!$K$13), AND(E313='club records'!$J$14, F313&lt;='club records'!$K$14))), "CR", " ")</f>
        <v xml:space="preserve"> </v>
      </c>
      <c r="AP313" s="22" t="str">
        <f>IF(AND(B313="1500SC", OR(AND(E313='club records'!$J$15, F313&lt;='club records'!$K$15), AND(E313='club records'!$J$16, F313&lt;='club records'!$K$16))), "CR", " ")</f>
        <v xml:space="preserve"> </v>
      </c>
      <c r="AQ313" s="22" t="str">
        <f>IF(AND(B313="2000SC", OR(AND(E313='club records'!$J$18, F313&lt;='club records'!$K$18), AND(E313='club records'!$J$19, F313&lt;='club records'!$K$19))), "CR", " ")</f>
        <v xml:space="preserve"> </v>
      </c>
      <c r="AR313" s="22" t="str">
        <f>IF(AND(B313="3000SC", AND(E313='club records'!$J$21, F313&lt;='club records'!$K$21)), "CR", " ")</f>
        <v xml:space="preserve"> </v>
      </c>
      <c r="AS313" s="21" t="str">
        <f>IF(AND(B313="4x100", OR(AND(E313='club records'!$N$1, F313&lt;='club records'!$O$1), AND(E313='club records'!$N$2, F313&lt;='club records'!$O$2), AND(E313='club records'!$N$3, F313&lt;='club records'!$O$3), AND(E313='club records'!$N$4, F313&lt;='club records'!$O$4), AND(E313='club records'!$N$5, F313&lt;='club records'!$O$5))), "CR", " ")</f>
        <v xml:space="preserve"> </v>
      </c>
      <c r="AT313" s="21" t="str">
        <f>IF(AND(B313="4x200", OR(AND(E313='club records'!$N$6, F313&lt;='club records'!$O$6), AND(E313='club records'!$N$7, F313&lt;='club records'!$O$7), AND(E313='club records'!$N$8, F313&lt;='club records'!$O$8), AND(E313='club records'!$N$9, F313&lt;='club records'!$O$9), AND(E313='club records'!$N$10, F313&lt;='club records'!$O$10))), "CR", " ")</f>
        <v xml:space="preserve"> </v>
      </c>
      <c r="AU313" s="21" t="str">
        <f>IF(AND(B313="4x300", OR(AND(E313='club records'!$N$11, F313&lt;='club records'!$O$11), AND(E313='club records'!$N$12, F313&lt;='club records'!$O$12))), "CR", " ")</f>
        <v xml:space="preserve"> </v>
      </c>
      <c r="AV313" s="21" t="str">
        <f>IF(AND(B313="4x400", OR(AND(E313='club records'!$N$13, F313&lt;='club records'!$O$13), AND(E313='club records'!$N$14, F313&lt;='club records'!$O$14), AND(E313='club records'!$N$15, F313&lt;='club records'!$O$15))), "CR", " ")</f>
        <v xml:space="preserve"> </v>
      </c>
      <c r="AW313" s="21" t="str">
        <f>IF(AND(B313="3x800", OR(AND(E313='club records'!$N$16, F313&lt;='club records'!$O$16), AND(E313='club records'!$N$17, F313&lt;='club records'!$O$17), AND(E313='club records'!$N$18, F313&lt;='club records'!$O$18), AND(E313='club records'!$N$19, F313&lt;='club records'!$O$19))), "CR", " ")</f>
        <v xml:space="preserve"> </v>
      </c>
      <c r="AX313" s="21" t="str">
        <f>IF(AND(B313="pentathlon", OR(AND(E313='club records'!$N$21, F313&gt;='club records'!$O$21), AND(E313='club records'!$N$22, F313&gt;='club records'!$O$22), AND(E313='club records'!$N$23, F313&gt;='club records'!$O$23), AND(E313='club records'!$N$24, F313&gt;='club records'!$O$24), AND(E313='club records'!$N$25, F313&gt;='club records'!$O$25))), "CR", " ")</f>
        <v xml:space="preserve"> </v>
      </c>
      <c r="AY313" s="21" t="str">
        <f>IF(AND(B313="heptathlon", OR(AND(E313='club records'!$N$26, F313&gt;='club records'!$O$26), AND(E313='club records'!$N$27, F313&gt;='club records'!$O$27), AND(E313='club records'!$N$28, F313&gt;='club records'!$O$28), )), "CR", " ")</f>
        <v xml:space="preserve"> </v>
      </c>
    </row>
    <row r="314" spans="1:51" ht="15">
      <c r="A314" s="13" t="s">
        <v>45</v>
      </c>
      <c r="B314" s="2" t="s">
        <v>145</v>
      </c>
      <c r="C314" s="2" t="s">
        <v>65</v>
      </c>
      <c r="D314" s="2" t="s">
        <v>134</v>
      </c>
      <c r="E314" s="13" t="s">
        <v>45</v>
      </c>
      <c r="F314" s="14">
        <v>8.06</v>
      </c>
      <c r="G314" s="19">
        <v>43569</v>
      </c>
      <c r="H314" s="2" t="s">
        <v>291</v>
      </c>
      <c r="I314" s="2" t="s">
        <v>292</v>
      </c>
      <c r="J314" s="20" t="str">
        <f t="shared" si="16"/>
        <v/>
      </c>
      <c r="K314" s="21" t="str">
        <f>IF(AND(B314=100, OR(AND(E314='club records'!$B$6, F314&lt;='club records'!$C$6), AND(E314='club records'!$B$7, F314&lt;='club records'!$C$7), AND(E314='club records'!$B$8, F314&lt;='club records'!$C$8), AND(E314='club records'!$B$9, F314&lt;='club records'!$C$9), AND(E314='club records'!$B$10, F314&lt;='club records'!$C$10))),"CR"," ")</f>
        <v xml:space="preserve"> </v>
      </c>
      <c r="L314" s="21" t="str">
        <f>IF(AND(B314=200, OR(AND(E314='club records'!$B$11, F314&lt;='club records'!$C$11), AND(E314='club records'!$B$12, F314&lt;='club records'!$C$12), AND(E314='club records'!$B$13, F314&lt;='club records'!$C$13), AND(E314='club records'!$B$14, F314&lt;='club records'!$C$14), AND(E314='club records'!$B$15, F314&lt;='club records'!$C$15))),"CR"," ")</f>
        <v xml:space="preserve"> </v>
      </c>
      <c r="M314" s="21" t="str">
        <f>IF(AND(B314=300, OR(AND(E314='club records'!$B$16, F314&lt;='club records'!$C$16), AND(E314='club records'!$B$17, F314&lt;='club records'!$C$17))),"CR"," ")</f>
        <v xml:space="preserve"> </v>
      </c>
      <c r="N314" s="21" t="str">
        <f>IF(AND(B314=400, OR(AND(E314='club records'!$B$19, F314&lt;='club records'!$C$19), AND(E314='club records'!$B$20, F314&lt;='club records'!$C$20), AND(E314='club records'!$B$21, F314&lt;='club records'!$C$21))),"CR"," ")</f>
        <v xml:space="preserve"> </v>
      </c>
      <c r="O314" s="21" t="str">
        <f>IF(AND(B314=800, OR(AND(E314='club records'!$B$22, F314&lt;='club records'!$C$22), AND(E314='club records'!$B$23, F314&lt;='club records'!$C$23), AND(E314='club records'!$B$24, F314&lt;='club records'!$C$24), AND(E314='club records'!$B$25, F314&lt;='club records'!$C$25), AND(E314='club records'!$B$26, F314&lt;='club records'!$C$26))),"CR"," ")</f>
        <v xml:space="preserve"> </v>
      </c>
      <c r="P314" s="21" t="str">
        <f>IF(AND(B314=1200, AND(E314='club records'!$B$28, F314&lt;='club records'!$C$28)),"CR"," ")</f>
        <v xml:space="preserve"> </v>
      </c>
      <c r="Q314" s="21" t="str">
        <f>IF(AND(B314=1500, OR(AND(E314='club records'!$B$29, F314&lt;='club records'!$C$29), AND(E314='club records'!$B$30, F314&lt;='club records'!$C$30), AND(E314='club records'!$B$31, F314&lt;='club records'!$C$31), AND(E314='club records'!$B$32, F314&lt;='club records'!$C$32), AND(E314='club records'!$B$33, F314&lt;='club records'!$C$33))),"CR"," ")</f>
        <v xml:space="preserve"> </v>
      </c>
      <c r="R314" s="21" t="str">
        <f>IF(AND(B314="1M", AND(E314='club records'!$B$37,F314&lt;='club records'!$C$37)),"CR"," ")</f>
        <v xml:space="preserve"> </v>
      </c>
      <c r="S314" s="21" t="str">
        <f>IF(AND(B314=3000, OR(AND(E314='club records'!$B$39, F314&lt;='club records'!$C$39), AND(E314='club records'!$B$40, F314&lt;='club records'!$C$40), AND(E314='club records'!$B$41, F314&lt;='club records'!$C$41))),"CR"," ")</f>
        <v xml:space="preserve"> </v>
      </c>
      <c r="T314" s="21" t="str">
        <f>IF(AND(B314=5000, OR(AND(E314='club records'!$B$42, F314&lt;='club records'!$C$42), AND(E314='club records'!$B$43, F314&lt;='club records'!$C$43))),"CR"," ")</f>
        <v xml:space="preserve"> </v>
      </c>
      <c r="U314" s="21" t="str">
        <f>IF(AND(B314=10000, OR(AND(E314='club records'!$B$44, F314&lt;='club records'!$C$44), AND(E314='club records'!$B$45, F314&lt;='club records'!$C$45))),"CR"," ")</f>
        <v xml:space="preserve"> </v>
      </c>
      <c r="V314" s="22" t="str">
        <f>IF(AND(B314="high jump", OR(AND(E314='club records'!$F$1, F314&gt;='club records'!$G$1), AND(E314='club records'!$F$2, F314&gt;='club records'!$G$2), AND(E314='club records'!$F$3, F314&gt;='club records'!$G$3),AND(E314='club records'!$F$4, F314&gt;='club records'!$G$4), AND(E314='club records'!$F$5, F314&gt;='club records'!$G$5))), "CR", " ")</f>
        <v xml:space="preserve"> </v>
      </c>
      <c r="W314" s="22" t="str">
        <f>IF(AND(B314="long jump", OR(AND(E314='club records'!$F$6, F314&gt;='club records'!$G$6), AND(E314='club records'!$F$7, F314&gt;='club records'!$G$7), AND(E314='club records'!$F$8, F314&gt;='club records'!$G$8), AND(E314='club records'!$F$9, F314&gt;='club records'!$G$9), AND(E314='club records'!$F$10, F314&gt;='club records'!$G$10))), "CR", " ")</f>
        <v xml:space="preserve"> </v>
      </c>
      <c r="X314" s="22" t="str">
        <f>IF(AND(B314="triple jump", OR(AND(E314='club records'!$F$11, F314&gt;='club records'!$G$11), AND(E314='club records'!$F$12, F314&gt;='club records'!$G$12), AND(E314='club records'!$F$13, F314&gt;='club records'!$G$13), AND(E314='club records'!$F$14, F314&gt;='club records'!$G$14), AND(E314='club records'!$F$15, F314&gt;='club records'!$G$15))), "CR", " ")</f>
        <v xml:space="preserve"> </v>
      </c>
      <c r="Y314" s="22" t="str">
        <f>IF(AND(B314="pole vault", OR(AND(E314='club records'!$F$16, F314&gt;='club records'!$G$16), AND(E314='club records'!$F$17, F314&gt;='club records'!$G$17), AND(E314='club records'!$F$18, F314&gt;='club records'!$G$18), AND(E314='club records'!$F$19, F314&gt;='club records'!$G$19), AND(E314='club records'!$F$20, F314&gt;='club records'!$G$20))), "CR", " ")</f>
        <v xml:space="preserve"> </v>
      </c>
      <c r="Z314" s="22" t="str">
        <f>IF(AND(B314="discus 0.75", AND(E314='club records'!$F$21, F314&gt;='club records'!$G$21)), "CR", " ")</f>
        <v xml:space="preserve"> </v>
      </c>
      <c r="AA314" s="22" t="str">
        <f>IF(AND(B314="discus 1", OR(AND(E314='club records'!$F$22, F314&gt;='club records'!$G$22), AND(E314='club records'!$F$23, F314&gt;='club records'!$G$23), AND(E314='club records'!$F$24, F314&gt;='club records'!$G$24), AND(E314='club records'!$F$25, F314&gt;='club records'!$G$25))), "CR", " ")</f>
        <v xml:space="preserve"> </v>
      </c>
      <c r="AB314" s="22" t="str">
        <f>IF(AND(B314="hammer 3", OR(AND(E314='club records'!$F$26, F314&gt;='club records'!$G$26), AND(E314='club records'!$F$27, F314&gt;='club records'!$G$27), AND(E314='club records'!$F$28, F314&gt;='club records'!$G$28))), "CR", " ")</f>
        <v xml:space="preserve"> </v>
      </c>
      <c r="AC314" s="22" t="str">
        <f>IF(AND(B314="hammer 4", OR(AND(E314='club records'!$F$29, F314&gt;='club records'!$G$29), AND(E314='club records'!$F$30, F314&gt;='club records'!$G$30))), "CR", " ")</f>
        <v xml:space="preserve"> </v>
      </c>
      <c r="AD314" s="22" t="str">
        <f>IF(AND(B314="javelin 400", AND(E314='club records'!$F$31, F314&gt;='club records'!$G$31)), "CR", " ")</f>
        <v xml:space="preserve"> </v>
      </c>
      <c r="AE314" s="22" t="str">
        <f>IF(AND(B314="javelin 500", OR(AND(E314='club records'!$F$32, F314&gt;='club records'!$G$32), AND(E314='club records'!$F$33, F314&gt;='club records'!$G$33))), "CR", " ")</f>
        <v xml:space="preserve"> </v>
      </c>
      <c r="AF314" s="22" t="str">
        <f>IF(AND(B314="javelin 600", OR(AND(E314='club records'!$F$34, F314&gt;='club records'!$G$34), AND(E314='club records'!$F$35, F314&gt;='club records'!$G$35))), "CR", " ")</f>
        <v xml:space="preserve"> </v>
      </c>
      <c r="AG314" s="22" t="str">
        <f>IF(AND(B314="shot 2.72", AND(E314='club records'!$F$36, F314&gt;='club records'!$G$36)), "CR", " ")</f>
        <v xml:space="preserve"> </v>
      </c>
      <c r="AH314" s="22" t="str">
        <f>IF(AND(B314="shot 3", OR(AND(E314='club records'!$F$37, F314&gt;='club records'!$G$37), AND(E314='club records'!$F$38, F314&gt;='club records'!$G$38))), "CR", " ")</f>
        <v xml:space="preserve"> </v>
      </c>
      <c r="AI314" s="22" t="str">
        <f>IF(AND(B314="shot 4", OR(AND(E314='club records'!$F$39, F314&gt;='club records'!$G$39), AND(E314='club records'!$F$40, F314&gt;='club records'!$G$40))), "CR", " ")</f>
        <v xml:space="preserve"> </v>
      </c>
      <c r="AJ314" s="22" t="str">
        <f>IF(AND(B314="70H", AND(E314='club records'!$J$6, F314&lt;='club records'!$K$6)), "CR", " ")</f>
        <v xml:space="preserve"> </v>
      </c>
      <c r="AK314" s="22" t="str">
        <f>IF(AND(B314="75H", AND(E314='club records'!$J$7, F314&lt;='club records'!$K$7)), "CR", " ")</f>
        <v xml:space="preserve"> </v>
      </c>
      <c r="AL314" s="22" t="str">
        <f>IF(AND(B314="80H", AND(E314='club records'!$J$8, F314&lt;='club records'!$K$8)), "CR", " ")</f>
        <v xml:space="preserve"> </v>
      </c>
      <c r="AM314" s="22" t="str">
        <f>IF(AND(B314="100H", OR(AND(E314='club records'!$J$9, F314&lt;='club records'!$K$9), AND(E314='club records'!$J$10, F314&lt;='club records'!$K$10))), "CR", " ")</f>
        <v xml:space="preserve"> </v>
      </c>
      <c r="AN314" s="22" t="str">
        <f>IF(AND(B314="300H", AND(E314='club records'!$J$11, F314&lt;='club records'!$K$11)), "CR", " ")</f>
        <v xml:space="preserve"> </v>
      </c>
      <c r="AO314" s="22" t="str">
        <f>IF(AND(B314="400H", OR(AND(E314='club records'!$J$12, F314&lt;='club records'!$K$12), AND(E314='club records'!$J$13, F314&lt;='club records'!$K$13), AND(E314='club records'!$J$14, F314&lt;='club records'!$K$14))), "CR", " ")</f>
        <v xml:space="preserve"> </v>
      </c>
      <c r="AP314" s="22" t="str">
        <f>IF(AND(B314="1500SC", OR(AND(E314='club records'!$J$15, F314&lt;='club records'!$K$15), AND(E314='club records'!$J$16, F314&lt;='club records'!$K$16))), "CR", " ")</f>
        <v xml:space="preserve"> </v>
      </c>
      <c r="AQ314" s="22" t="str">
        <f>IF(AND(B314="2000SC", OR(AND(E314='club records'!$J$18, F314&lt;='club records'!$K$18), AND(E314='club records'!$J$19, F314&lt;='club records'!$K$19))), "CR", " ")</f>
        <v xml:space="preserve"> </v>
      </c>
      <c r="AR314" s="22" t="str">
        <f>IF(AND(B314="3000SC", AND(E314='club records'!$J$21, F314&lt;='club records'!$K$21)), "CR", " ")</f>
        <v xml:space="preserve"> </v>
      </c>
      <c r="AS314" s="21" t="str">
        <f>IF(AND(B314="4x100", OR(AND(E314='club records'!$N$1, F314&lt;='club records'!$O$1), AND(E314='club records'!$N$2, F314&lt;='club records'!$O$2), AND(E314='club records'!$N$3, F314&lt;='club records'!$O$3), AND(E314='club records'!$N$4, F314&lt;='club records'!$O$4), AND(E314='club records'!$N$5, F314&lt;='club records'!$O$5))), "CR", " ")</f>
        <v xml:space="preserve"> </v>
      </c>
      <c r="AT314" s="21" t="str">
        <f>IF(AND(B314="4x200", OR(AND(E314='club records'!$N$6, F314&lt;='club records'!$O$6), AND(E314='club records'!$N$7, F314&lt;='club records'!$O$7), AND(E314='club records'!$N$8, F314&lt;='club records'!$O$8), AND(E314='club records'!$N$9, F314&lt;='club records'!$O$9), AND(E314='club records'!$N$10, F314&lt;='club records'!$O$10))), "CR", " ")</f>
        <v xml:space="preserve"> </v>
      </c>
      <c r="AU314" s="21" t="str">
        <f>IF(AND(B314="4x300", OR(AND(E314='club records'!$N$11, F314&lt;='club records'!$O$11), AND(E314='club records'!$N$12, F314&lt;='club records'!$O$12))), "CR", " ")</f>
        <v xml:space="preserve"> </v>
      </c>
      <c r="AV314" s="21" t="str">
        <f>IF(AND(B314="4x400", OR(AND(E314='club records'!$N$13, F314&lt;='club records'!$O$13), AND(E314='club records'!$N$14, F314&lt;='club records'!$O$14), AND(E314='club records'!$N$15, F314&lt;='club records'!$O$15))), "CR", " ")</f>
        <v xml:space="preserve"> </v>
      </c>
      <c r="AW314" s="21" t="str">
        <f>IF(AND(B314="3x800", OR(AND(E314='club records'!$N$16, F314&lt;='club records'!$O$16), AND(E314='club records'!$N$17, F314&lt;='club records'!$O$17), AND(E314='club records'!$N$18, F314&lt;='club records'!$O$18), AND(E314='club records'!$N$19, F314&lt;='club records'!$O$19))), "CR", " ")</f>
        <v xml:space="preserve"> </v>
      </c>
      <c r="AX314" s="21" t="str">
        <f>IF(AND(B314="pentathlon", OR(AND(E314='club records'!$N$21, F314&gt;='club records'!$O$21), AND(E314='club records'!$N$22, F314&gt;='club records'!$O$22), AND(E314='club records'!$N$23, F314&gt;='club records'!$O$23), AND(E314='club records'!$N$24, F314&gt;='club records'!$O$24), AND(E314='club records'!$N$25, F314&gt;='club records'!$O$25))), "CR", " ")</f>
        <v xml:space="preserve"> </v>
      </c>
      <c r="AY314" s="21" t="str">
        <f>IF(AND(B314="heptathlon", OR(AND(E314='club records'!$N$26, F314&gt;='club records'!$O$26), AND(E314='club records'!$N$27, F314&gt;='club records'!$O$27), AND(E314='club records'!$N$28, F314&gt;='club records'!$O$28), )), "CR", " ")</f>
        <v xml:space="preserve"> </v>
      </c>
    </row>
    <row r="315" spans="1:51" ht="15">
      <c r="A315" s="13" t="s">
        <v>45</v>
      </c>
      <c r="B315" s="2" t="s">
        <v>145</v>
      </c>
      <c r="C315" s="2" t="s">
        <v>74</v>
      </c>
      <c r="D315" s="2" t="s">
        <v>99</v>
      </c>
      <c r="E315" s="13" t="s">
        <v>45</v>
      </c>
      <c r="F315" s="14">
        <v>8.9600000000000009</v>
      </c>
      <c r="G315" s="19">
        <v>43715</v>
      </c>
      <c r="H315" s="2" t="s">
        <v>512</v>
      </c>
      <c r="I315" s="2" t="s">
        <v>513</v>
      </c>
      <c r="J315" s="20" t="str">
        <f t="shared" si="16"/>
        <v/>
      </c>
      <c r="K315" s="21" t="str">
        <f>IF(AND(B315=100, OR(AND(E315='club records'!$B$6, F315&lt;='club records'!$C$6), AND(E315='club records'!$B$7, F315&lt;='club records'!$C$7), AND(E315='club records'!$B$8, F315&lt;='club records'!$C$8), AND(E315='club records'!$B$9, F315&lt;='club records'!$C$9), AND(E315='club records'!$B$10, F315&lt;='club records'!$C$10))),"CR"," ")</f>
        <v xml:space="preserve"> </v>
      </c>
      <c r="L315" s="21" t="str">
        <f>IF(AND(B315=200, OR(AND(E315='club records'!$B$11, F315&lt;='club records'!$C$11), AND(E315='club records'!$B$12, F315&lt;='club records'!$C$12), AND(E315='club records'!$B$13, F315&lt;='club records'!$C$13), AND(E315='club records'!$B$14, F315&lt;='club records'!$C$14), AND(E315='club records'!$B$15, F315&lt;='club records'!$C$15))),"CR"," ")</f>
        <v xml:space="preserve"> </v>
      </c>
      <c r="M315" s="21" t="str">
        <f>IF(AND(B315=300, OR(AND(E315='club records'!$B$16, F315&lt;='club records'!$C$16), AND(E315='club records'!$B$17, F315&lt;='club records'!$C$17))),"CR"," ")</f>
        <v xml:space="preserve"> </v>
      </c>
      <c r="N315" s="21" t="str">
        <f>IF(AND(B315=400, OR(AND(E315='club records'!$B$19, F315&lt;='club records'!$C$19), AND(E315='club records'!$B$20, F315&lt;='club records'!$C$20), AND(E315='club records'!$B$21, F315&lt;='club records'!$C$21))),"CR"," ")</f>
        <v xml:space="preserve"> </v>
      </c>
      <c r="O315" s="21" t="str">
        <f>IF(AND(B315=800, OR(AND(E315='club records'!$B$22, F315&lt;='club records'!$C$22), AND(E315='club records'!$B$23, F315&lt;='club records'!$C$23), AND(E315='club records'!$B$24, F315&lt;='club records'!$C$24), AND(E315='club records'!$B$25, F315&lt;='club records'!$C$25), AND(E315='club records'!$B$26, F315&lt;='club records'!$C$26))),"CR"," ")</f>
        <v xml:space="preserve"> </v>
      </c>
      <c r="P315" s="21" t="str">
        <f>IF(AND(B315=1200, AND(E315='club records'!$B$28, F315&lt;='club records'!$C$28)),"CR"," ")</f>
        <v xml:space="preserve"> </v>
      </c>
      <c r="Q315" s="21" t="str">
        <f>IF(AND(B315=1500, OR(AND(E315='club records'!$B$29, F315&lt;='club records'!$C$29), AND(E315='club records'!$B$30, F315&lt;='club records'!$C$30), AND(E315='club records'!$B$31, F315&lt;='club records'!$C$31), AND(E315='club records'!$B$32, F315&lt;='club records'!$C$32), AND(E315='club records'!$B$33, F315&lt;='club records'!$C$33))),"CR"," ")</f>
        <v xml:space="preserve"> </v>
      </c>
      <c r="R315" s="21" t="str">
        <f>IF(AND(B315="1M", AND(E315='club records'!$B$37,F315&lt;='club records'!$C$37)),"CR"," ")</f>
        <v xml:space="preserve"> </v>
      </c>
      <c r="S315" s="21" t="str">
        <f>IF(AND(B315=3000, OR(AND(E315='club records'!$B$39, F315&lt;='club records'!$C$39), AND(E315='club records'!$B$40, F315&lt;='club records'!$C$40), AND(E315='club records'!$B$41, F315&lt;='club records'!$C$41))),"CR"," ")</f>
        <v xml:space="preserve"> </v>
      </c>
      <c r="T315" s="21" t="str">
        <f>IF(AND(B315=5000, OR(AND(E315='club records'!$B$42, F315&lt;='club records'!$C$42), AND(E315='club records'!$B$43, F315&lt;='club records'!$C$43))),"CR"," ")</f>
        <v xml:space="preserve"> </v>
      </c>
      <c r="U315" s="21" t="str">
        <f>IF(AND(B315=10000, OR(AND(E315='club records'!$B$44, F315&lt;='club records'!$C$44), AND(E315='club records'!$B$45, F315&lt;='club records'!$C$45))),"CR"," ")</f>
        <v xml:space="preserve"> </v>
      </c>
      <c r="V315" s="22" t="str">
        <f>IF(AND(B315="high jump", OR(AND(E315='club records'!$F$1, F315&gt;='club records'!$G$1), AND(E315='club records'!$F$2, F315&gt;='club records'!$G$2), AND(E315='club records'!$F$3, F315&gt;='club records'!$G$3),AND(E315='club records'!$F$4, F315&gt;='club records'!$G$4), AND(E315='club records'!$F$5, F315&gt;='club records'!$G$5))), "CR", " ")</f>
        <v xml:space="preserve"> </v>
      </c>
      <c r="W315" s="22" t="str">
        <f>IF(AND(B315="long jump", OR(AND(E315='club records'!$F$6, F315&gt;='club records'!$G$6), AND(E315='club records'!$F$7, F315&gt;='club records'!$G$7), AND(E315='club records'!$F$8, F315&gt;='club records'!$G$8), AND(E315='club records'!$F$9, F315&gt;='club records'!$G$9), AND(E315='club records'!$F$10, F315&gt;='club records'!$G$10))), "CR", " ")</f>
        <v xml:space="preserve"> </v>
      </c>
      <c r="X315" s="22" t="str">
        <f>IF(AND(B315="triple jump", OR(AND(E315='club records'!$F$11, F315&gt;='club records'!$G$11), AND(E315='club records'!$F$12, F315&gt;='club records'!$G$12), AND(E315='club records'!$F$13, F315&gt;='club records'!$G$13), AND(E315='club records'!$F$14, F315&gt;='club records'!$G$14), AND(E315='club records'!$F$15, F315&gt;='club records'!$G$15))), "CR", " ")</f>
        <v xml:space="preserve"> </v>
      </c>
      <c r="Y315" s="22" t="str">
        <f>IF(AND(B315="pole vault", OR(AND(E315='club records'!$F$16, F315&gt;='club records'!$G$16), AND(E315='club records'!$F$17, F315&gt;='club records'!$G$17), AND(E315='club records'!$F$18, F315&gt;='club records'!$G$18), AND(E315='club records'!$F$19, F315&gt;='club records'!$G$19), AND(E315='club records'!$F$20, F315&gt;='club records'!$G$20))), "CR", " ")</f>
        <v xml:space="preserve"> </v>
      </c>
      <c r="Z315" s="22" t="str">
        <f>IF(AND(B315="discus 0.75", AND(E315='club records'!$F$21, F315&gt;='club records'!$G$21)), "CR", " ")</f>
        <v xml:space="preserve"> </v>
      </c>
      <c r="AA315" s="22" t="str">
        <f>IF(AND(B315="discus 1", OR(AND(E315='club records'!$F$22, F315&gt;='club records'!$G$22), AND(E315='club records'!$F$23, F315&gt;='club records'!$G$23), AND(E315='club records'!$F$24, F315&gt;='club records'!$G$24), AND(E315='club records'!$F$25, F315&gt;='club records'!$G$25))), "CR", " ")</f>
        <v xml:space="preserve"> </v>
      </c>
      <c r="AB315" s="22" t="str">
        <f>IF(AND(B315="hammer 3", OR(AND(E315='club records'!$F$26, F315&gt;='club records'!$G$26), AND(E315='club records'!$F$27, F315&gt;='club records'!$G$27), AND(E315='club records'!$F$28, F315&gt;='club records'!$G$28))), "CR", " ")</f>
        <v xml:space="preserve"> </v>
      </c>
      <c r="AC315" s="22" t="str">
        <f>IF(AND(B315="hammer 4", OR(AND(E315='club records'!$F$29, F315&gt;='club records'!$G$29), AND(E315='club records'!$F$30, F315&gt;='club records'!$G$30))), "CR", " ")</f>
        <v xml:space="preserve"> </v>
      </c>
      <c r="AD315" s="22" t="str">
        <f>IF(AND(B315="javelin 400", AND(E315='club records'!$F$31, F315&gt;='club records'!$G$31)), "CR", " ")</f>
        <v xml:space="preserve"> </v>
      </c>
      <c r="AE315" s="22" t="str">
        <f>IF(AND(B315="javelin 500", OR(AND(E315='club records'!$F$32, F315&gt;='club records'!$G$32), AND(E315='club records'!$F$33, F315&gt;='club records'!$G$33))), "CR", " ")</f>
        <v xml:space="preserve"> </v>
      </c>
      <c r="AF315" s="22" t="str">
        <f>IF(AND(B315="javelin 600", OR(AND(E315='club records'!$F$34, F315&gt;='club records'!$G$34), AND(E315='club records'!$F$35, F315&gt;='club records'!$G$35))), "CR", " ")</f>
        <v xml:space="preserve"> </v>
      </c>
      <c r="AG315" s="22" t="str">
        <f>IF(AND(B315="shot 2.72", AND(E315='club records'!$F$36, F315&gt;='club records'!$G$36)), "CR", " ")</f>
        <v xml:space="preserve"> </v>
      </c>
      <c r="AH315" s="22" t="str">
        <f>IF(AND(B315="shot 3", OR(AND(E315='club records'!$F$37, F315&gt;='club records'!$G$37), AND(E315='club records'!$F$38, F315&gt;='club records'!$G$38))), "CR", " ")</f>
        <v xml:space="preserve"> </v>
      </c>
      <c r="AI315" s="22" t="str">
        <f>IF(AND(B315="shot 4", OR(AND(E315='club records'!$F$39, F315&gt;='club records'!$G$39), AND(E315='club records'!$F$40, F315&gt;='club records'!$G$40))), "CR", " ")</f>
        <v xml:space="preserve"> </v>
      </c>
      <c r="AJ315" s="22" t="str">
        <f>IF(AND(B315="70H", AND(E315='club records'!$J$6, F315&lt;='club records'!$K$6)), "CR", " ")</f>
        <v xml:space="preserve"> </v>
      </c>
      <c r="AK315" s="22" t="str">
        <f>IF(AND(B315="75H", AND(E315='club records'!$J$7, F315&lt;='club records'!$K$7)), "CR", " ")</f>
        <v xml:space="preserve"> </v>
      </c>
      <c r="AL315" s="22" t="str">
        <f>IF(AND(B315="80H", AND(E315='club records'!$J$8, F315&lt;='club records'!$K$8)), "CR", " ")</f>
        <v xml:space="preserve"> </v>
      </c>
      <c r="AM315" s="22" t="str">
        <f>IF(AND(B315="100H", OR(AND(E315='club records'!$J$9, F315&lt;='club records'!$K$9), AND(E315='club records'!$J$10, F315&lt;='club records'!$K$10))), "CR", " ")</f>
        <v xml:space="preserve"> </v>
      </c>
      <c r="AN315" s="22" t="str">
        <f>IF(AND(B315="300H", AND(E315='club records'!$J$11, F315&lt;='club records'!$K$11)), "CR", " ")</f>
        <v xml:space="preserve"> </v>
      </c>
      <c r="AO315" s="22" t="str">
        <f>IF(AND(B315="400H", OR(AND(E315='club records'!$J$12, F315&lt;='club records'!$K$12), AND(E315='club records'!$J$13, F315&lt;='club records'!$K$13), AND(E315='club records'!$J$14, F315&lt;='club records'!$K$14))), "CR", " ")</f>
        <v xml:space="preserve"> </v>
      </c>
      <c r="AP315" s="22" t="str">
        <f>IF(AND(B315="1500SC", OR(AND(E315='club records'!$J$15, F315&lt;='club records'!$K$15), AND(E315='club records'!$J$16, F315&lt;='club records'!$K$16))), "CR", " ")</f>
        <v xml:space="preserve"> </v>
      </c>
      <c r="AQ315" s="22" t="str">
        <f>IF(AND(B315="2000SC", OR(AND(E315='club records'!$J$18, F315&lt;='club records'!$K$18), AND(E315='club records'!$J$19, F315&lt;='club records'!$K$19))), "CR", " ")</f>
        <v xml:space="preserve"> </v>
      </c>
      <c r="AR315" s="22" t="str">
        <f>IF(AND(B315="3000SC", AND(E315='club records'!$J$21, F315&lt;='club records'!$K$21)), "CR", " ")</f>
        <v xml:space="preserve"> </v>
      </c>
      <c r="AS315" s="21" t="str">
        <f>IF(AND(B315="4x100", OR(AND(E315='club records'!$N$1, F315&lt;='club records'!$O$1), AND(E315='club records'!$N$2, F315&lt;='club records'!$O$2), AND(E315='club records'!$N$3, F315&lt;='club records'!$O$3), AND(E315='club records'!$N$4, F315&lt;='club records'!$O$4), AND(E315='club records'!$N$5, F315&lt;='club records'!$O$5))), "CR", " ")</f>
        <v xml:space="preserve"> </v>
      </c>
      <c r="AT315" s="21" t="str">
        <f>IF(AND(B315="4x200", OR(AND(E315='club records'!$N$6, F315&lt;='club records'!$O$6), AND(E315='club records'!$N$7, F315&lt;='club records'!$O$7), AND(E315='club records'!$N$8, F315&lt;='club records'!$O$8), AND(E315='club records'!$N$9, F315&lt;='club records'!$O$9), AND(E315='club records'!$N$10, F315&lt;='club records'!$O$10))), "CR", " ")</f>
        <v xml:space="preserve"> </v>
      </c>
      <c r="AU315" s="21" t="str">
        <f>IF(AND(B315="4x300", OR(AND(E315='club records'!$N$11, F315&lt;='club records'!$O$11), AND(E315='club records'!$N$12, F315&lt;='club records'!$O$12))), "CR", " ")</f>
        <v xml:space="preserve"> </v>
      </c>
      <c r="AV315" s="21" t="str">
        <f>IF(AND(B315="4x400", OR(AND(E315='club records'!$N$13, F315&lt;='club records'!$O$13), AND(E315='club records'!$N$14, F315&lt;='club records'!$O$14), AND(E315='club records'!$N$15, F315&lt;='club records'!$O$15))), "CR", " ")</f>
        <v xml:space="preserve"> </v>
      </c>
      <c r="AW315" s="21" t="str">
        <f>IF(AND(B315="3x800", OR(AND(E315='club records'!$N$16, F315&lt;='club records'!$O$16), AND(E315='club records'!$N$17, F315&lt;='club records'!$O$17), AND(E315='club records'!$N$18, F315&lt;='club records'!$O$18), AND(E315='club records'!$N$19, F315&lt;='club records'!$O$19))), "CR", " ")</f>
        <v xml:space="preserve"> </v>
      </c>
      <c r="AX315" s="21" t="str">
        <f>IF(AND(B315="pentathlon", OR(AND(E315='club records'!$N$21, F315&gt;='club records'!$O$21), AND(E315='club records'!$N$22, F315&gt;='club records'!$O$22), AND(E315='club records'!$N$23, F315&gt;='club records'!$O$23), AND(E315='club records'!$N$24, F315&gt;='club records'!$O$24), AND(E315='club records'!$N$25, F315&gt;='club records'!$O$25))), "CR", " ")</f>
        <v xml:space="preserve"> </v>
      </c>
      <c r="AY315" s="21" t="str">
        <f>IF(AND(B315="heptathlon", OR(AND(E315='club records'!$N$26, F315&gt;='club records'!$O$26), AND(E315='club records'!$N$27, F315&gt;='club records'!$O$27), AND(E315='club records'!$N$28, F315&gt;='club records'!$O$28), )), "CR", " ")</f>
        <v xml:space="preserve"> </v>
      </c>
    </row>
    <row r="316" spans="1:51" ht="15">
      <c r="A316" s="13" t="s">
        <v>45</v>
      </c>
      <c r="B316" s="2" t="s">
        <v>145</v>
      </c>
      <c r="C316" s="2" t="s">
        <v>26</v>
      </c>
      <c r="D316" s="2" t="s">
        <v>107</v>
      </c>
      <c r="E316" s="13" t="s">
        <v>45</v>
      </c>
      <c r="F316" s="14">
        <v>10.32</v>
      </c>
      <c r="G316" s="19">
        <v>43646</v>
      </c>
      <c r="H316" s="2" t="s">
        <v>441</v>
      </c>
      <c r="I316" s="2" t="s">
        <v>404</v>
      </c>
      <c r="J316" s="20" t="str">
        <f t="shared" si="16"/>
        <v/>
      </c>
      <c r="K316" s="21" t="str">
        <f>IF(AND(B316=100, OR(AND(E316='club records'!$B$6, F316&lt;='club records'!$C$6), AND(E316='club records'!$B$7, F316&lt;='club records'!$C$7), AND(E316='club records'!$B$8, F316&lt;='club records'!$C$8), AND(E316='club records'!$B$9, F316&lt;='club records'!$C$9), AND(E316='club records'!$B$10, F316&lt;='club records'!$C$10))),"CR"," ")</f>
        <v xml:space="preserve"> </v>
      </c>
      <c r="L316" s="21" t="str">
        <f>IF(AND(B316=200, OR(AND(E316='club records'!$B$11, F316&lt;='club records'!$C$11), AND(E316='club records'!$B$12, F316&lt;='club records'!$C$12), AND(E316='club records'!$B$13, F316&lt;='club records'!$C$13), AND(E316='club records'!$B$14, F316&lt;='club records'!$C$14), AND(E316='club records'!$B$15, F316&lt;='club records'!$C$15))),"CR"," ")</f>
        <v xml:space="preserve"> </v>
      </c>
      <c r="M316" s="21" t="str">
        <f>IF(AND(B316=300, OR(AND(E316='club records'!$B$16, F316&lt;='club records'!$C$16), AND(E316='club records'!$B$17, F316&lt;='club records'!$C$17))),"CR"," ")</f>
        <v xml:space="preserve"> </v>
      </c>
      <c r="N316" s="21" t="str">
        <f>IF(AND(B316=400, OR(AND(E316='club records'!$B$19, F316&lt;='club records'!$C$19), AND(E316='club records'!$B$20, F316&lt;='club records'!$C$20), AND(E316='club records'!$B$21, F316&lt;='club records'!$C$21))),"CR"," ")</f>
        <v xml:space="preserve"> </v>
      </c>
      <c r="O316" s="21" t="str">
        <f>IF(AND(B316=800, OR(AND(E316='club records'!$B$22, F316&lt;='club records'!$C$22), AND(E316='club records'!$B$23, F316&lt;='club records'!$C$23), AND(E316='club records'!$B$24, F316&lt;='club records'!$C$24), AND(E316='club records'!$B$25, F316&lt;='club records'!$C$25), AND(E316='club records'!$B$26, F316&lt;='club records'!$C$26))),"CR"," ")</f>
        <v xml:space="preserve"> </v>
      </c>
      <c r="P316" s="21" t="str">
        <f>IF(AND(B316=1200, AND(E316='club records'!$B$28, F316&lt;='club records'!$C$28)),"CR"," ")</f>
        <v xml:space="preserve"> </v>
      </c>
      <c r="Q316" s="21" t="str">
        <f>IF(AND(B316=1500, OR(AND(E316='club records'!$B$29, F316&lt;='club records'!$C$29), AND(E316='club records'!$B$30, F316&lt;='club records'!$C$30), AND(E316='club records'!$B$31, F316&lt;='club records'!$C$31), AND(E316='club records'!$B$32, F316&lt;='club records'!$C$32), AND(E316='club records'!$B$33, F316&lt;='club records'!$C$33))),"CR"," ")</f>
        <v xml:space="preserve"> </v>
      </c>
      <c r="R316" s="21" t="str">
        <f>IF(AND(B316="1M", AND(E316='club records'!$B$37,F316&lt;='club records'!$C$37)),"CR"," ")</f>
        <v xml:space="preserve"> </v>
      </c>
      <c r="S316" s="21" t="str">
        <f>IF(AND(B316=3000, OR(AND(E316='club records'!$B$39, F316&lt;='club records'!$C$39), AND(E316='club records'!$B$40, F316&lt;='club records'!$C$40), AND(E316='club records'!$B$41, F316&lt;='club records'!$C$41))),"CR"," ")</f>
        <v xml:space="preserve"> </v>
      </c>
      <c r="T316" s="21" t="str">
        <f>IF(AND(B316=5000, OR(AND(E316='club records'!$B$42, F316&lt;='club records'!$C$42), AND(E316='club records'!$B$43, F316&lt;='club records'!$C$43))),"CR"," ")</f>
        <v xml:space="preserve"> </v>
      </c>
      <c r="U316" s="21" t="str">
        <f>IF(AND(B316=10000, OR(AND(E316='club records'!$B$44, F316&lt;='club records'!$C$44), AND(E316='club records'!$B$45, F316&lt;='club records'!$C$45))),"CR"," ")</f>
        <v xml:space="preserve"> </v>
      </c>
      <c r="V316" s="22" t="str">
        <f>IF(AND(B316="high jump", OR(AND(E316='club records'!$F$1, F316&gt;='club records'!$G$1), AND(E316='club records'!$F$2, F316&gt;='club records'!$G$2), AND(E316='club records'!$F$3, F316&gt;='club records'!$G$3),AND(E316='club records'!$F$4, F316&gt;='club records'!$G$4), AND(E316='club records'!$F$5, F316&gt;='club records'!$G$5))), "CR", " ")</f>
        <v xml:space="preserve"> </v>
      </c>
      <c r="W316" s="22" t="str">
        <f>IF(AND(B316="long jump", OR(AND(E316='club records'!$F$6, F316&gt;='club records'!$G$6), AND(E316='club records'!$F$7, F316&gt;='club records'!$G$7), AND(E316='club records'!$F$8, F316&gt;='club records'!$G$8), AND(E316='club records'!$F$9, F316&gt;='club records'!$G$9), AND(E316='club records'!$F$10, F316&gt;='club records'!$G$10))), "CR", " ")</f>
        <v xml:space="preserve"> </v>
      </c>
      <c r="X316" s="22" t="str">
        <f>IF(AND(B316="triple jump", OR(AND(E316='club records'!$F$11, F316&gt;='club records'!$G$11), AND(E316='club records'!$F$12, F316&gt;='club records'!$G$12), AND(E316='club records'!$F$13, F316&gt;='club records'!$G$13), AND(E316='club records'!$F$14, F316&gt;='club records'!$G$14), AND(E316='club records'!$F$15, F316&gt;='club records'!$G$15))), "CR", " ")</f>
        <v xml:space="preserve"> </v>
      </c>
      <c r="Y316" s="22" t="str">
        <f>IF(AND(B316="pole vault", OR(AND(E316='club records'!$F$16, F316&gt;='club records'!$G$16), AND(E316='club records'!$F$17, F316&gt;='club records'!$G$17), AND(E316='club records'!$F$18, F316&gt;='club records'!$G$18), AND(E316='club records'!$F$19, F316&gt;='club records'!$G$19), AND(E316='club records'!$F$20, F316&gt;='club records'!$G$20))), "CR", " ")</f>
        <v xml:space="preserve"> </v>
      </c>
      <c r="Z316" s="22" t="str">
        <f>IF(AND(B316="discus 0.75", AND(E316='club records'!$F$21, F316&gt;='club records'!$G$21)), "CR", " ")</f>
        <v xml:space="preserve"> </v>
      </c>
      <c r="AA316" s="22" t="str">
        <f>IF(AND(B316="discus 1", OR(AND(E316='club records'!$F$22, F316&gt;='club records'!$G$22), AND(E316='club records'!$F$23, F316&gt;='club records'!$G$23), AND(E316='club records'!$F$24, F316&gt;='club records'!$G$24), AND(E316='club records'!$F$25, F316&gt;='club records'!$G$25))), "CR", " ")</f>
        <v xml:space="preserve"> </v>
      </c>
      <c r="AB316" s="22" t="str">
        <f>IF(AND(B316="hammer 3", OR(AND(E316='club records'!$F$26, F316&gt;='club records'!$G$26), AND(E316='club records'!$F$27, F316&gt;='club records'!$G$27), AND(E316='club records'!$F$28, F316&gt;='club records'!$G$28))), "CR", " ")</f>
        <v xml:space="preserve"> </v>
      </c>
      <c r="AC316" s="22" t="str">
        <f>IF(AND(B316="hammer 4", OR(AND(E316='club records'!$F$29, F316&gt;='club records'!$G$29), AND(E316='club records'!$F$30, F316&gt;='club records'!$G$30))), "CR", " ")</f>
        <v xml:space="preserve"> </v>
      </c>
      <c r="AD316" s="22" t="str">
        <f>IF(AND(B316="javelin 400", AND(E316='club records'!$F$31, F316&gt;='club records'!$G$31)), "CR", " ")</f>
        <v xml:space="preserve"> </v>
      </c>
      <c r="AE316" s="22" t="str">
        <f>IF(AND(B316="javelin 500", OR(AND(E316='club records'!$F$32, F316&gt;='club records'!$G$32), AND(E316='club records'!$F$33, F316&gt;='club records'!$G$33))), "CR", " ")</f>
        <v xml:space="preserve"> </v>
      </c>
      <c r="AF316" s="22" t="str">
        <f>IF(AND(B316="javelin 600", OR(AND(E316='club records'!$F$34, F316&gt;='club records'!$G$34), AND(E316='club records'!$F$35, F316&gt;='club records'!$G$35))), "CR", " ")</f>
        <v xml:space="preserve"> </v>
      </c>
      <c r="AG316" s="22" t="str">
        <f>IF(AND(B316="shot 2.72", AND(E316='club records'!$F$36, F316&gt;='club records'!$G$36)), "CR", " ")</f>
        <v xml:space="preserve"> </v>
      </c>
      <c r="AH316" s="22" t="str">
        <f>IF(AND(B316="shot 3", OR(AND(E316='club records'!$F$37, F316&gt;='club records'!$G$37), AND(E316='club records'!$F$38, F316&gt;='club records'!$G$38))), "CR", " ")</f>
        <v xml:space="preserve"> </v>
      </c>
      <c r="AI316" s="22" t="str">
        <f>IF(AND(B316="shot 4", OR(AND(E316='club records'!$F$39, F316&gt;='club records'!$G$39), AND(E316='club records'!$F$40, F316&gt;='club records'!$G$40))), "CR", " ")</f>
        <v xml:space="preserve"> </v>
      </c>
      <c r="AJ316" s="22" t="str">
        <f>IF(AND(B316="70H", AND(E316='club records'!$J$6, F316&lt;='club records'!$K$6)), "CR", " ")</f>
        <v xml:space="preserve"> </v>
      </c>
      <c r="AK316" s="22" t="str">
        <f>IF(AND(B316="75H", AND(E316='club records'!$J$7, F316&lt;='club records'!$K$7)), "CR", " ")</f>
        <v xml:space="preserve"> </v>
      </c>
      <c r="AL316" s="22" t="str">
        <f>IF(AND(B316="80H", AND(E316='club records'!$J$8, F316&lt;='club records'!$K$8)), "CR", " ")</f>
        <v xml:space="preserve"> </v>
      </c>
      <c r="AM316" s="22" t="str">
        <f>IF(AND(B316="100H", OR(AND(E316='club records'!$J$9, F316&lt;='club records'!$K$9), AND(E316='club records'!$J$10, F316&lt;='club records'!$K$10))), "CR", " ")</f>
        <v xml:space="preserve"> </v>
      </c>
      <c r="AN316" s="22" t="str">
        <f>IF(AND(B316="300H", AND(E316='club records'!$J$11, F316&lt;='club records'!$K$11)), "CR", " ")</f>
        <v xml:space="preserve"> </v>
      </c>
      <c r="AO316" s="22" t="str">
        <f>IF(AND(B316="400H", OR(AND(E316='club records'!$J$12, F316&lt;='club records'!$K$12), AND(E316='club records'!$J$13, F316&lt;='club records'!$K$13), AND(E316='club records'!$J$14, F316&lt;='club records'!$K$14))), "CR", " ")</f>
        <v xml:space="preserve"> </v>
      </c>
      <c r="AP316" s="22" t="str">
        <f>IF(AND(B316="1500SC", OR(AND(E316='club records'!$J$15, F316&lt;='club records'!$K$15), AND(E316='club records'!$J$16, F316&lt;='club records'!$K$16))), "CR", " ")</f>
        <v xml:space="preserve"> </v>
      </c>
      <c r="AQ316" s="22" t="str">
        <f>IF(AND(B316="2000SC", OR(AND(E316='club records'!$J$18, F316&lt;='club records'!$K$18), AND(E316='club records'!$J$19, F316&lt;='club records'!$K$19))), "CR", " ")</f>
        <v xml:space="preserve"> </v>
      </c>
      <c r="AR316" s="22" t="str">
        <f>IF(AND(B316="3000SC", AND(E316='club records'!$J$21, F316&lt;='club records'!$K$21)), "CR", " ")</f>
        <v xml:space="preserve"> </v>
      </c>
      <c r="AS316" s="21" t="str">
        <f>IF(AND(B316="4x100", OR(AND(E316='club records'!$N$1, F316&lt;='club records'!$O$1), AND(E316='club records'!$N$2, F316&lt;='club records'!$O$2), AND(E316='club records'!$N$3, F316&lt;='club records'!$O$3), AND(E316='club records'!$N$4, F316&lt;='club records'!$O$4), AND(E316='club records'!$N$5, F316&lt;='club records'!$O$5))), "CR", " ")</f>
        <v xml:space="preserve"> </v>
      </c>
      <c r="AT316" s="21" t="str">
        <f>IF(AND(B316="4x200", OR(AND(E316='club records'!$N$6, F316&lt;='club records'!$O$6), AND(E316='club records'!$N$7, F316&lt;='club records'!$O$7), AND(E316='club records'!$N$8, F316&lt;='club records'!$O$8), AND(E316='club records'!$N$9, F316&lt;='club records'!$O$9), AND(E316='club records'!$N$10, F316&lt;='club records'!$O$10))), "CR", " ")</f>
        <v xml:space="preserve"> </v>
      </c>
      <c r="AU316" s="21" t="str">
        <f>IF(AND(B316="4x300", OR(AND(E316='club records'!$N$11, F316&lt;='club records'!$O$11), AND(E316='club records'!$N$12, F316&lt;='club records'!$O$12))), "CR", " ")</f>
        <v xml:space="preserve"> </v>
      </c>
      <c r="AV316" s="21" t="str">
        <f>IF(AND(B316="4x400", OR(AND(E316='club records'!$N$13, F316&lt;='club records'!$O$13), AND(E316='club records'!$N$14, F316&lt;='club records'!$O$14), AND(E316='club records'!$N$15, F316&lt;='club records'!$O$15))), "CR", " ")</f>
        <v xml:space="preserve"> </v>
      </c>
      <c r="AW316" s="21" t="str">
        <f>IF(AND(B316="3x800", OR(AND(E316='club records'!$N$16, F316&lt;='club records'!$O$16), AND(E316='club records'!$N$17, F316&lt;='club records'!$O$17), AND(E316='club records'!$N$18, F316&lt;='club records'!$O$18), AND(E316='club records'!$N$19, F316&lt;='club records'!$O$19))), "CR", " ")</f>
        <v xml:space="preserve"> </v>
      </c>
      <c r="AX316" s="21" t="str">
        <f>IF(AND(B316="pentathlon", OR(AND(E316='club records'!$N$21, F316&gt;='club records'!$O$21), AND(E316='club records'!$N$22, F316&gt;='club records'!$O$22), AND(E316='club records'!$N$23, F316&gt;='club records'!$O$23), AND(E316='club records'!$N$24, F316&gt;='club records'!$O$24), AND(E316='club records'!$N$25, F316&gt;='club records'!$O$25))), "CR", " ")</f>
        <v xml:space="preserve"> </v>
      </c>
      <c r="AY316" s="21" t="str">
        <f>IF(AND(B316="heptathlon", OR(AND(E316='club records'!$N$26, F316&gt;='club records'!$O$26), AND(E316='club records'!$N$27, F316&gt;='club records'!$O$27), AND(E316='club records'!$N$28, F316&gt;='club records'!$O$28), )), "CR", " ")</f>
        <v xml:space="preserve"> </v>
      </c>
    </row>
    <row r="317" spans="1:51" ht="15">
      <c r="A317" s="13" t="s">
        <v>45</v>
      </c>
      <c r="B317" s="2" t="s">
        <v>146</v>
      </c>
      <c r="C317" s="2" t="s">
        <v>65</v>
      </c>
      <c r="D317" s="2" t="s">
        <v>134</v>
      </c>
      <c r="E317" s="13" t="s">
        <v>45</v>
      </c>
      <c r="F317" s="14">
        <v>6.74</v>
      </c>
      <c r="G317" s="19">
        <v>43715</v>
      </c>
      <c r="H317" s="2" t="s">
        <v>512</v>
      </c>
      <c r="I317" s="2" t="s">
        <v>513</v>
      </c>
      <c r="J317" s="20" t="str">
        <f t="shared" si="16"/>
        <v/>
      </c>
      <c r="K317" s="21" t="str">
        <f>IF(AND(B317=100, OR(AND(E317='club records'!$B$6, F317&lt;='club records'!$C$6), AND(E317='club records'!$B$7, F317&lt;='club records'!$C$7), AND(E317='club records'!$B$8, F317&lt;='club records'!$C$8), AND(E317='club records'!$B$9, F317&lt;='club records'!$C$9), AND(E317='club records'!$B$10, F317&lt;='club records'!$C$10))),"CR"," ")</f>
        <v xml:space="preserve"> </v>
      </c>
      <c r="L317" s="21" t="str">
        <f>IF(AND(B317=200, OR(AND(E317='club records'!$B$11, F317&lt;='club records'!$C$11), AND(E317='club records'!$B$12, F317&lt;='club records'!$C$12), AND(E317='club records'!$B$13, F317&lt;='club records'!$C$13), AND(E317='club records'!$B$14, F317&lt;='club records'!$C$14), AND(E317='club records'!$B$15, F317&lt;='club records'!$C$15))),"CR"," ")</f>
        <v xml:space="preserve"> </v>
      </c>
      <c r="M317" s="21" t="str">
        <f>IF(AND(B317=300, OR(AND(E317='club records'!$B$16, F317&lt;='club records'!$C$16), AND(E317='club records'!$B$17, F317&lt;='club records'!$C$17))),"CR"," ")</f>
        <v xml:space="preserve"> </v>
      </c>
      <c r="N317" s="21" t="str">
        <f>IF(AND(B317=400, OR(AND(E317='club records'!$B$19, F317&lt;='club records'!$C$19), AND(E317='club records'!$B$20, F317&lt;='club records'!$C$20), AND(E317='club records'!$B$21, F317&lt;='club records'!$C$21))),"CR"," ")</f>
        <v xml:space="preserve"> </v>
      </c>
      <c r="O317" s="21" t="str">
        <f>IF(AND(B317=800, OR(AND(E317='club records'!$B$22, F317&lt;='club records'!$C$22), AND(E317='club records'!$B$23, F317&lt;='club records'!$C$23), AND(E317='club records'!$B$24, F317&lt;='club records'!$C$24), AND(E317='club records'!$B$25, F317&lt;='club records'!$C$25), AND(E317='club records'!$B$26, F317&lt;='club records'!$C$26))),"CR"," ")</f>
        <v xml:space="preserve"> </v>
      </c>
      <c r="P317" s="21" t="str">
        <f>IF(AND(B317=1200, AND(E317='club records'!$B$28, F317&lt;='club records'!$C$28)),"CR"," ")</f>
        <v xml:space="preserve"> </v>
      </c>
      <c r="Q317" s="21" t="str">
        <f>IF(AND(B317=1500, OR(AND(E317='club records'!$B$29, F317&lt;='club records'!$C$29), AND(E317='club records'!$B$30, F317&lt;='club records'!$C$30), AND(E317='club records'!$B$31, F317&lt;='club records'!$C$31), AND(E317='club records'!$B$32, F317&lt;='club records'!$C$32), AND(E317='club records'!$B$33, F317&lt;='club records'!$C$33))),"CR"," ")</f>
        <v xml:space="preserve"> </v>
      </c>
      <c r="R317" s="21" t="str">
        <f>IF(AND(B317="1M", AND(E317='club records'!$B$37,F317&lt;='club records'!$C$37)),"CR"," ")</f>
        <v xml:space="preserve"> </v>
      </c>
      <c r="S317" s="21" t="str">
        <f>IF(AND(B317=3000, OR(AND(E317='club records'!$B$39, F317&lt;='club records'!$C$39), AND(E317='club records'!$B$40, F317&lt;='club records'!$C$40), AND(E317='club records'!$B$41, F317&lt;='club records'!$C$41))),"CR"," ")</f>
        <v xml:space="preserve"> </v>
      </c>
      <c r="T317" s="21" t="str">
        <f>IF(AND(B317=5000, OR(AND(E317='club records'!$B$42, F317&lt;='club records'!$C$42), AND(E317='club records'!$B$43, F317&lt;='club records'!$C$43))),"CR"," ")</f>
        <v xml:space="preserve"> </v>
      </c>
      <c r="U317" s="21" t="str">
        <f>IF(AND(B317=10000, OR(AND(E317='club records'!$B$44, F317&lt;='club records'!$C$44), AND(E317='club records'!$B$45, F317&lt;='club records'!$C$45))),"CR"," ")</f>
        <v xml:space="preserve"> </v>
      </c>
      <c r="V317" s="22" t="str">
        <f>IF(AND(B317="high jump", OR(AND(E317='club records'!$F$1, F317&gt;='club records'!$G$1), AND(E317='club records'!$F$2, F317&gt;='club records'!$G$2), AND(E317='club records'!$F$3, F317&gt;='club records'!$G$3),AND(E317='club records'!$F$4, F317&gt;='club records'!$G$4), AND(E317='club records'!$F$5, F317&gt;='club records'!$G$5))), "CR", " ")</f>
        <v xml:space="preserve"> </v>
      </c>
      <c r="W317" s="22" t="str">
        <f>IF(AND(B317="long jump", OR(AND(E317='club records'!$F$6, F317&gt;='club records'!$G$6), AND(E317='club records'!$F$7, F317&gt;='club records'!$G$7), AND(E317='club records'!$F$8, F317&gt;='club records'!$G$8), AND(E317='club records'!$F$9, F317&gt;='club records'!$G$9), AND(E317='club records'!$F$10, F317&gt;='club records'!$G$10))), "CR", " ")</f>
        <v xml:space="preserve"> </v>
      </c>
      <c r="X317" s="22" t="str">
        <f>IF(AND(B317="triple jump", OR(AND(E317='club records'!$F$11, F317&gt;='club records'!$G$11), AND(E317='club records'!$F$12, F317&gt;='club records'!$G$12), AND(E317='club records'!$F$13, F317&gt;='club records'!$G$13), AND(E317='club records'!$F$14, F317&gt;='club records'!$G$14), AND(E317='club records'!$F$15, F317&gt;='club records'!$G$15))), "CR", " ")</f>
        <v xml:space="preserve"> </v>
      </c>
      <c r="Y317" s="22" t="str">
        <f>IF(AND(B317="pole vault", OR(AND(E317='club records'!$F$16, F317&gt;='club records'!$G$16), AND(E317='club records'!$F$17, F317&gt;='club records'!$G$17), AND(E317='club records'!$F$18, F317&gt;='club records'!$G$18), AND(E317='club records'!$F$19, F317&gt;='club records'!$G$19), AND(E317='club records'!$F$20, F317&gt;='club records'!$G$20))), "CR", " ")</f>
        <v xml:space="preserve"> </v>
      </c>
      <c r="Z317" s="22" t="str">
        <f>IF(AND(B317="discus 0.75", AND(E317='club records'!$F$21, F317&gt;='club records'!$G$21)), "CR", " ")</f>
        <v xml:space="preserve"> </v>
      </c>
      <c r="AA317" s="22" t="str">
        <f>IF(AND(B317="discus 1", OR(AND(E317='club records'!$F$22, F317&gt;='club records'!$G$22), AND(E317='club records'!$F$23, F317&gt;='club records'!$G$23), AND(E317='club records'!$F$24, F317&gt;='club records'!$G$24), AND(E317='club records'!$F$25, F317&gt;='club records'!$G$25))), "CR", " ")</f>
        <v xml:space="preserve"> </v>
      </c>
      <c r="AB317" s="22" t="str">
        <f>IF(AND(B317="hammer 3", OR(AND(E317='club records'!$F$26, F317&gt;='club records'!$G$26), AND(E317='club records'!$F$27, F317&gt;='club records'!$G$27), AND(E317='club records'!$F$28, F317&gt;='club records'!$G$28))), "CR", " ")</f>
        <v xml:space="preserve"> </v>
      </c>
      <c r="AC317" s="22" t="str">
        <f>IF(AND(B317="hammer 4", OR(AND(E317='club records'!$F$29, F317&gt;='club records'!$G$29), AND(E317='club records'!$F$30, F317&gt;='club records'!$G$30))), "CR", " ")</f>
        <v xml:space="preserve"> </v>
      </c>
      <c r="AD317" s="22" t="str">
        <f>IF(AND(B317="javelin 400", AND(E317='club records'!$F$31, F317&gt;='club records'!$G$31)), "CR", " ")</f>
        <v xml:space="preserve"> </v>
      </c>
      <c r="AE317" s="22" t="str">
        <f>IF(AND(B317="javelin 500", OR(AND(E317='club records'!$F$32, F317&gt;='club records'!$G$32), AND(E317='club records'!$F$33, F317&gt;='club records'!$G$33))), "CR", " ")</f>
        <v xml:space="preserve"> </v>
      </c>
      <c r="AF317" s="22" t="str">
        <f>IF(AND(B317="javelin 600", OR(AND(E317='club records'!$F$34, F317&gt;='club records'!$G$34), AND(E317='club records'!$F$35, F317&gt;='club records'!$G$35))), "CR", " ")</f>
        <v xml:space="preserve"> </v>
      </c>
      <c r="AG317" s="22" t="str">
        <f>IF(AND(B317="shot 2.72", AND(E317='club records'!$F$36, F317&gt;='club records'!$G$36)), "CR", " ")</f>
        <v xml:space="preserve"> </v>
      </c>
      <c r="AH317" s="22" t="str">
        <f>IF(AND(B317="shot 3", OR(AND(E317='club records'!$F$37, F317&gt;='club records'!$G$37), AND(E317='club records'!$F$38, F317&gt;='club records'!$G$38))), "CR", " ")</f>
        <v xml:space="preserve"> </v>
      </c>
      <c r="AI317" s="22" t="str">
        <f>IF(AND(B317="shot 4", OR(AND(E317='club records'!$F$39, F317&gt;='club records'!$G$39), AND(E317='club records'!$F$40, F317&gt;='club records'!$G$40))), "CR", " ")</f>
        <v xml:space="preserve"> </v>
      </c>
      <c r="AJ317" s="22" t="str">
        <f>IF(AND(B317="70H", AND(E317='club records'!$J$6, F317&lt;='club records'!$K$6)), "CR", " ")</f>
        <v xml:space="preserve"> </v>
      </c>
      <c r="AK317" s="22" t="str">
        <f>IF(AND(B317="75H", AND(E317='club records'!$J$7, F317&lt;='club records'!$K$7)), "CR", " ")</f>
        <v xml:space="preserve"> </v>
      </c>
      <c r="AL317" s="22" t="str">
        <f>IF(AND(B317="80H", AND(E317='club records'!$J$8, F317&lt;='club records'!$K$8)), "CR", " ")</f>
        <v xml:space="preserve"> </v>
      </c>
      <c r="AM317" s="22" t="str">
        <f>IF(AND(B317="100H", OR(AND(E317='club records'!$J$9, F317&lt;='club records'!$K$9), AND(E317='club records'!$J$10, F317&lt;='club records'!$K$10))), "CR", " ")</f>
        <v xml:space="preserve"> </v>
      </c>
      <c r="AN317" s="22" t="str">
        <f>IF(AND(B317="300H", AND(E317='club records'!$J$11, F317&lt;='club records'!$K$11)), "CR", " ")</f>
        <v xml:space="preserve"> </v>
      </c>
      <c r="AO317" s="22" t="str">
        <f>IF(AND(B317="400H", OR(AND(E317='club records'!$J$12, F317&lt;='club records'!$K$12), AND(E317='club records'!$J$13, F317&lt;='club records'!$K$13), AND(E317='club records'!$J$14, F317&lt;='club records'!$K$14))), "CR", " ")</f>
        <v xml:space="preserve"> </v>
      </c>
      <c r="AP317" s="22" t="str">
        <f>IF(AND(B317="1500SC", OR(AND(E317='club records'!$J$15, F317&lt;='club records'!$K$15), AND(E317='club records'!$J$16, F317&lt;='club records'!$K$16))), "CR", " ")</f>
        <v xml:space="preserve"> </v>
      </c>
      <c r="AQ317" s="22" t="str">
        <f>IF(AND(B317="2000SC", OR(AND(E317='club records'!$J$18, F317&lt;='club records'!$K$18), AND(E317='club records'!$J$19, F317&lt;='club records'!$K$19))), "CR", " ")</f>
        <v xml:space="preserve"> </v>
      </c>
      <c r="AR317" s="22" t="str">
        <f>IF(AND(B317="3000SC", AND(E317='club records'!$J$21, F317&lt;='club records'!$K$21)), "CR", " ")</f>
        <v xml:space="preserve"> </v>
      </c>
      <c r="AS317" s="21" t="str">
        <f>IF(AND(B317="4x100", OR(AND(E317='club records'!$N$1, F317&lt;='club records'!$O$1), AND(E317='club records'!$N$2, F317&lt;='club records'!$O$2), AND(E317='club records'!$N$3, F317&lt;='club records'!$O$3), AND(E317='club records'!$N$4, F317&lt;='club records'!$O$4), AND(E317='club records'!$N$5, F317&lt;='club records'!$O$5))), "CR", " ")</f>
        <v xml:space="preserve"> </v>
      </c>
      <c r="AT317" s="21" t="str">
        <f>IF(AND(B317="4x200", OR(AND(E317='club records'!$N$6, F317&lt;='club records'!$O$6), AND(E317='club records'!$N$7, F317&lt;='club records'!$O$7), AND(E317='club records'!$N$8, F317&lt;='club records'!$O$8), AND(E317='club records'!$N$9, F317&lt;='club records'!$O$9), AND(E317='club records'!$N$10, F317&lt;='club records'!$O$10))), "CR", " ")</f>
        <v xml:space="preserve"> </v>
      </c>
      <c r="AU317" s="21" t="str">
        <f>IF(AND(B317="4x300", OR(AND(E317='club records'!$N$11, F317&lt;='club records'!$O$11), AND(E317='club records'!$N$12, F317&lt;='club records'!$O$12))), "CR", " ")</f>
        <v xml:space="preserve"> </v>
      </c>
      <c r="AV317" s="21" t="str">
        <f>IF(AND(B317="4x400", OR(AND(E317='club records'!$N$13, F317&lt;='club records'!$O$13), AND(E317='club records'!$N$14, F317&lt;='club records'!$O$14), AND(E317='club records'!$N$15, F317&lt;='club records'!$O$15))), "CR", " ")</f>
        <v xml:space="preserve"> </v>
      </c>
      <c r="AW317" s="21" t="str">
        <f>IF(AND(B317="3x800", OR(AND(E317='club records'!$N$16, F317&lt;='club records'!$O$16), AND(E317='club records'!$N$17, F317&lt;='club records'!$O$17), AND(E317='club records'!$N$18, F317&lt;='club records'!$O$18), AND(E317='club records'!$N$19, F317&lt;='club records'!$O$19))), "CR", " ")</f>
        <v xml:space="preserve"> </v>
      </c>
      <c r="AX317" s="21" t="str">
        <f>IF(AND(B317="pentathlon", OR(AND(E317='club records'!$N$21, F317&gt;='club records'!$O$21), AND(E317='club records'!$N$22, F317&gt;='club records'!$O$22), AND(E317='club records'!$N$23, F317&gt;='club records'!$O$23), AND(E317='club records'!$N$24, F317&gt;='club records'!$O$24), AND(E317='club records'!$N$25, F317&gt;='club records'!$O$25))), "CR", " ")</f>
        <v xml:space="preserve"> </v>
      </c>
      <c r="AY317" s="21" t="str">
        <f>IF(AND(B317="heptathlon", OR(AND(E317='club records'!$N$26, F317&gt;='club records'!$O$26), AND(E317='club records'!$N$27, F317&gt;='club records'!$O$27), AND(E317='club records'!$N$28, F317&gt;='club records'!$O$28), )), "CR", " ")</f>
        <v xml:space="preserve"> </v>
      </c>
    </row>
    <row r="318" spans="1:51" ht="15">
      <c r="A318" s="13" t="s">
        <v>45</v>
      </c>
      <c r="B318" s="2" t="s">
        <v>38</v>
      </c>
      <c r="C318" s="2" t="s">
        <v>51</v>
      </c>
      <c r="D318" s="2" t="s">
        <v>61</v>
      </c>
      <c r="E318" s="13" t="s">
        <v>45</v>
      </c>
      <c r="F318" s="14">
        <v>9.5299999999999994</v>
      </c>
      <c r="G318" s="19">
        <v>43597</v>
      </c>
      <c r="H318" s="2" t="s">
        <v>297</v>
      </c>
      <c r="I318" s="2" t="s">
        <v>318</v>
      </c>
      <c r="J318" s="20" t="str">
        <f t="shared" si="16"/>
        <v/>
      </c>
      <c r="K318" s="21" t="str">
        <f>IF(AND(B318=100, OR(AND(E318='club records'!$B$6, F318&lt;='club records'!$C$6), AND(E318='club records'!$B$7, F318&lt;='club records'!$C$7), AND(E318='club records'!$B$8, F318&lt;='club records'!$C$8), AND(E318='club records'!$B$9, F318&lt;='club records'!$C$9), AND(E318='club records'!$B$10, F318&lt;='club records'!$C$10))),"CR"," ")</f>
        <v xml:space="preserve"> </v>
      </c>
      <c r="L318" s="21" t="str">
        <f>IF(AND(B318=200, OR(AND(E318='club records'!$B$11, F318&lt;='club records'!$C$11), AND(E318='club records'!$B$12, F318&lt;='club records'!$C$12), AND(E318='club records'!$B$13, F318&lt;='club records'!$C$13), AND(E318='club records'!$B$14, F318&lt;='club records'!$C$14), AND(E318='club records'!$B$15, F318&lt;='club records'!$C$15))),"CR"," ")</f>
        <v xml:space="preserve"> </v>
      </c>
      <c r="M318" s="21" t="str">
        <f>IF(AND(B318=300, OR(AND(E318='club records'!$B$16, F318&lt;='club records'!$C$16), AND(E318='club records'!$B$17, F318&lt;='club records'!$C$17))),"CR"," ")</f>
        <v xml:space="preserve"> </v>
      </c>
      <c r="N318" s="21" t="str">
        <f>IF(AND(B318=400, OR(AND(E318='club records'!$B$19, F318&lt;='club records'!$C$19), AND(E318='club records'!$B$20, F318&lt;='club records'!$C$20), AND(E318='club records'!$B$21, F318&lt;='club records'!$C$21))),"CR"," ")</f>
        <v xml:space="preserve"> </v>
      </c>
      <c r="O318" s="21" t="str">
        <f>IF(AND(B318=800, OR(AND(E318='club records'!$B$22, F318&lt;='club records'!$C$22), AND(E318='club records'!$B$23, F318&lt;='club records'!$C$23), AND(E318='club records'!$B$24, F318&lt;='club records'!$C$24), AND(E318='club records'!$B$25, F318&lt;='club records'!$C$25), AND(E318='club records'!$B$26, F318&lt;='club records'!$C$26))),"CR"," ")</f>
        <v xml:space="preserve"> </v>
      </c>
      <c r="P318" s="21" t="str">
        <f>IF(AND(B318=1200, AND(E318='club records'!$B$28, F318&lt;='club records'!$C$28)),"CR"," ")</f>
        <v xml:space="preserve"> </v>
      </c>
      <c r="Q318" s="21" t="str">
        <f>IF(AND(B318=1500, OR(AND(E318='club records'!$B$29, F318&lt;='club records'!$C$29), AND(E318='club records'!$B$30, F318&lt;='club records'!$C$30), AND(E318='club records'!$B$31, F318&lt;='club records'!$C$31), AND(E318='club records'!$B$32, F318&lt;='club records'!$C$32), AND(E318='club records'!$B$33, F318&lt;='club records'!$C$33))),"CR"," ")</f>
        <v xml:space="preserve"> </v>
      </c>
      <c r="R318" s="21" t="str">
        <f>IF(AND(B318="1M", AND(E318='club records'!$B$37,F318&lt;='club records'!$C$37)),"CR"," ")</f>
        <v xml:space="preserve"> </v>
      </c>
      <c r="S318" s="21" t="str">
        <f>IF(AND(B318=3000, OR(AND(E318='club records'!$B$39, F318&lt;='club records'!$C$39), AND(E318='club records'!$B$40, F318&lt;='club records'!$C$40), AND(E318='club records'!$B$41, F318&lt;='club records'!$C$41))),"CR"," ")</f>
        <v xml:space="preserve"> </v>
      </c>
      <c r="T318" s="21" t="str">
        <f>IF(AND(B318=5000, OR(AND(E318='club records'!$B$42, F318&lt;='club records'!$C$42), AND(E318='club records'!$B$43, F318&lt;='club records'!$C$43))),"CR"," ")</f>
        <v xml:space="preserve"> </v>
      </c>
      <c r="U318" s="21" t="str">
        <f>IF(AND(B318=10000, OR(AND(E318='club records'!$B$44, F318&lt;='club records'!$C$44), AND(E318='club records'!$B$45, F318&lt;='club records'!$C$45))),"CR"," ")</f>
        <v xml:space="preserve"> </v>
      </c>
      <c r="V318" s="22" t="str">
        <f>IF(AND(B318="high jump", OR(AND(E318='club records'!$F$1, F318&gt;='club records'!$G$1), AND(E318='club records'!$F$2, F318&gt;='club records'!$G$2), AND(E318='club records'!$F$3, F318&gt;='club records'!$G$3),AND(E318='club records'!$F$4, F318&gt;='club records'!$G$4), AND(E318='club records'!$F$5, F318&gt;='club records'!$G$5))), "CR", " ")</f>
        <v xml:space="preserve"> </v>
      </c>
      <c r="W318" s="22" t="str">
        <f>IF(AND(B318="long jump", OR(AND(E318='club records'!$F$6, F318&gt;='club records'!$G$6), AND(E318='club records'!$F$7, F318&gt;='club records'!$G$7), AND(E318='club records'!$F$8, F318&gt;='club records'!$G$8), AND(E318='club records'!$F$9, F318&gt;='club records'!$G$9), AND(E318='club records'!$F$10, F318&gt;='club records'!$G$10))), "CR", " ")</f>
        <v xml:space="preserve"> </v>
      </c>
      <c r="X318" s="22" t="str">
        <f>IF(AND(B318="triple jump", OR(AND(E318='club records'!$F$11, F318&gt;='club records'!$G$11), AND(E318='club records'!$F$12, F318&gt;='club records'!$G$12), AND(E318='club records'!$F$13, F318&gt;='club records'!$G$13), AND(E318='club records'!$F$14, F318&gt;='club records'!$G$14), AND(E318='club records'!$F$15, F318&gt;='club records'!$G$15))), "CR", " ")</f>
        <v xml:space="preserve"> </v>
      </c>
      <c r="Y318" s="22" t="str">
        <f>IF(AND(B318="pole vault", OR(AND(E318='club records'!$F$16, F318&gt;='club records'!$G$16), AND(E318='club records'!$F$17, F318&gt;='club records'!$G$17), AND(E318='club records'!$F$18, F318&gt;='club records'!$G$18), AND(E318='club records'!$F$19, F318&gt;='club records'!$G$19), AND(E318='club records'!$F$20, F318&gt;='club records'!$G$20))), "CR", " ")</f>
        <v xml:space="preserve"> </v>
      </c>
      <c r="Z318" s="22" t="str">
        <f>IF(AND(B318="discus 0.75", AND(E318='club records'!$F$21, F318&gt;='club records'!$G$21)), "CR", " ")</f>
        <v xml:space="preserve"> </v>
      </c>
      <c r="AA318" s="22" t="str">
        <f>IF(AND(B318="discus 1", OR(AND(E318='club records'!$F$22, F318&gt;='club records'!$G$22), AND(E318='club records'!$F$23, F318&gt;='club records'!$G$23), AND(E318='club records'!$F$24, F318&gt;='club records'!$G$24), AND(E318='club records'!$F$25, F318&gt;='club records'!$G$25))), "CR", " ")</f>
        <v xml:space="preserve"> </v>
      </c>
      <c r="AB318" s="22" t="str">
        <f>IF(AND(B318="hammer 3", OR(AND(E318='club records'!$F$26, F318&gt;='club records'!$G$26), AND(E318='club records'!$F$27, F318&gt;='club records'!$G$27), AND(E318='club records'!$F$28, F318&gt;='club records'!$G$28))), "CR", " ")</f>
        <v xml:space="preserve"> </v>
      </c>
      <c r="AC318" s="22" t="str">
        <f>IF(AND(B318="hammer 4", OR(AND(E318='club records'!$F$29, F318&gt;='club records'!$G$29), AND(E318='club records'!$F$30, F318&gt;='club records'!$G$30))), "CR", " ")</f>
        <v xml:space="preserve"> </v>
      </c>
      <c r="AD318" s="22" t="str">
        <f>IF(AND(B318="javelin 400", AND(E318='club records'!$F$31, F318&gt;='club records'!$G$31)), "CR", " ")</f>
        <v xml:space="preserve"> </v>
      </c>
      <c r="AE318" s="22" t="str">
        <f>IF(AND(B318="javelin 500", OR(AND(E318='club records'!$F$32, F318&gt;='club records'!$G$32), AND(E318='club records'!$F$33, F318&gt;='club records'!$G$33))), "CR", " ")</f>
        <v xml:space="preserve"> </v>
      </c>
      <c r="AF318" s="22" t="str">
        <f>IF(AND(B318="javelin 600", OR(AND(E318='club records'!$F$34, F318&gt;='club records'!$G$34), AND(E318='club records'!$F$35, F318&gt;='club records'!$G$35))), "CR", " ")</f>
        <v xml:space="preserve"> </v>
      </c>
      <c r="AG318" s="22" t="str">
        <f>IF(AND(B318="shot 2.72", AND(E318='club records'!$F$36, F318&gt;='club records'!$G$36)), "CR", " ")</f>
        <v xml:space="preserve"> </v>
      </c>
      <c r="AH318" s="22" t="str">
        <f>IF(AND(B318="shot 3", OR(AND(E318='club records'!$F$37, F318&gt;='club records'!$G$37), AND(E318='club records'!$F$38, F318&gt;='club records'!$G$38))), "CR", " ")</f>
        <v xml:space="preserve"> </v>
      </c>
      <c r="AI318" s="22" t="str">
        <f>IF(AND(B318="shot 4", OR(AND(E318='club records'!$F$39, F318&gt;='club records'!$G$39), AND(E318='club records'!$F$40, F318&gt;='club records'!$G$40))), "CR", " ")</f>
        <v xml:space="preserve"> </v>
      </c>
      <c r="AJ318" s="22" t="str">
        <f>IF(AND(B318="70H", AND(E318='club records'!$J$6, F318&lt;='club records'!$K$6)), "CR", " ")</f>
        <v xml:space="preserve"> </v>
      </c>
      <c r="AK318" s="22" t="str">
        <f>IF(AND(B318="75H", AND(E318='club records'!$J$7, F318&lt;='club records'!$K$7)), "CR", " ")</f>
        <v xml:space="preserve"> </v>
      </c>
      <c r="AL318" s="22" t="str">
        <f>IF(AND(B318="80H", AND(E318='club records'!$J$8, F318&lt;='club records'!$K$8)), "CR", " ")</f>
        <v xml:space="preserve"> </v>
      </c>
      <c r="AM318" s="22" t="str">
        <f>IF(AND(B318="100H", OR(AND(E318='club records'!$J$9, F318&lt;='club records'!$K$9), AND(E318='club records'!$J$10, F318&lt;='club records'!$K$10))), "CR", " ")</f>
        <v xml:space="preserve"> </v>
      </c>
      <c r="AN318" s="22" t="str">
        <f>IF(AND(B318="300H", AND(E318='club records'!$J$11, F318&lt;='club records'!$K$11)), "CR", " ")</f>
        <v xml:space="preserve"> </v>
      </c>
      <c r="AO318" s="22" t="str">
        <f>IF(AND(B318="400H", OR(AND(E318='club records'!$J$12, F318&lt;='club records'!$K$12), AND(E318='club records'!$J$13, F318&lt;='club records'!$K$13), AND(E318='club records'!$J$14, F318&lt;='club records'!$K$14))), "CR", " ")</f>
        <v xml:space="preserve"> </v>
      </c>
      <c r="AP318" s="22" t="str">
        <f>IF(AND(B318="1500SC", OR(AND(E318='club records'!$J$15, F318&lt;='club records'!$K$15), AND(E318='club records'!$J$16, F318&lt;='club records'!$K$16))), "CR", " ")</f>
        <v xml:space="preserve"> </v>
      </c>
      <c r="AQ318" s="22" t="str">
        <f>IF(AND(B318="2000SC", OR(AND(E318='club records'!$J$18, F318&lt;='club records'!$K$18), AND(E318='club records'!$J$19, F318&lt;='club records'!$K$19))), "CR", " ")</f>
        <v xml:space="preserve"> </v>
      </c>
      <c r="AR318" s="22" t="str">
        <f>IF(AND(B318="3000SC", AND(E318='club records'!$J$21, F318&lt;='club records'!$K$21)), "CR", " ")</f>
        <v xml:space="preserve"> </v>
      </c>
      <c r="AS318" s="21" t="str">
        <f>IF(AND(B318="4x100", OR(AND(E318='club records'!$N$1, F318&lt;='club records'!$O$1), AND(E318='club records'!$N$2, F318&lt;='club records'!$O$2), AND(E318='club records'!$N$3, F318&lt;='club records'!$O$3), AND(E318='club records'!$N$4, F318&lt;='club records'!$O$4), AND(E318='club records'!$N$5, F318&lt;='club records'!$O$5))), "CR", " ")</f>
        <v xml:space="preserve"> </v>
      </c>
      <c r="AT318" s="21" t="str">
        <f>IF(AND(B318="4x200", OR(AND(E318='club records'!$N$6, F318&lt;='club records'!$O$6), AND(E318='club records'!$N$7, F318&lt;='club records'!$O$7), AND(E318='club records'!$N$8, F318&lt;='club records'!$O$8), AND(E318='club records'!$N$9, F318&lt;='club records'!$O$9), AND(E318='club records'!$N$10, F318&lt;='club records'!$O$10))), "CR", " ")</f>
        <v xml:space="preserve"> </v>
      </c>
      <c r="AU318" s="21" t="str">
        <f>IF(AND(B318="4x300", OR(AND(E318='club records'!$N$11, F318&lt;='club records'!$O$11), AND(E318='club records'!$N$12, F318&lt;='club records'!$O$12))), "CR", " ")</f>
        <v xml:space="preserve"> </v>
      </c>
      <c r="AV318" s="21" t="str">
        <f>IF(AND(B318="4x400", OR(AND(E318='club records'!$N$13, F318&lt;='club records'!$O$13), AND(E318='club records'!$N$14, F318&lt;='club records'!$O$14), AND(E318='club records'!$N$15, F318&lt;='club records'!$O$15))), "CR", " ")</f>
        <v xml:space="preserve"> </v>
      </c>
      <c r="AW318" s="21" t="str">
        <f>IF(AND(B318="3x800", OR(AND(E318='club records'!$N$16, F318&lt;='club records'!$O$16), AND(E318='club records'!$N$17, F318&lt;='club records'!$O$17), AND(E318='club records'!$N$18, F318&lt;='club records'!$O$18), AND(E318='club records'!$N$19, F318&lt;='club records'!$O$19))), "CR", " ")</f>
        <v xml:space="preserve"> </v>
      </c>
      <c r="AX318" s="21" t="str">
        <f>IF(AND(B318="pentathlon", OR(AND(E318='club records'!$N$21, F318&gt;='club records'!$O$21), AND(E318='club records'!$N$22, F318&gt;='club records'!$O$22), AND(E318='club records'!$N$23, F318&gt;='club records'!$O$23), AND(E318='club records'!$N$24, F318&gt;='club records'!$O$24), AND(E318='club records'!$N$25, F318&gt;='club records'!$O$25))), "CR", " ")</f>
        <v xml:space="preserve"> </v>
      </c>
      <c r="AY318" s="21" t="str">
        <f>IF(AND(B318="heptathlon", OR(AND(E318='club records'!$N$26, F318&gt;='club records'!$O$26), AND(E318='club records'!$N$27, F318&gt;='club records'!$O$27), AND(E318='club records'!$N$28, F318&gt;='club records'!$O$28), )), "CR", " ")</f>
        <v xml:space="preserve"> </v>
      </c>
    </row>
    <row r="319" spans="1:51" ht="15">
      <c r="A319" s="13" t="s">
        <v>45</v>
      </c>
      <c r="B319" s="2" t="s">
        <v>38</v>
      </c>
      <c r="C319" s="2" t="s">
        <v>55</v>
      </c>
      <c r="D319" s="2" t="s">
        <v>56</v>
      </c>
      <c r="E319" s="13" t="s">
        <v>45</v>
      </c>
      <c r="F319" s="14">
        <v>9.58</v>
      </c>
      <c r="G319" s="23">
        <v>43590</v>
      </c>
      <c r="H319" s="2" t="s">
        <v>295</v>
      </c>
      <c r="I319" s="2" t="s">
        <v>304</v>
      </c>
      <c r="J319" s="20" t="str">
        <f t="shared" si="16"/>
        <v/>
      </c>
      <c r="K319" s="21" t="str">
        <f>IF(AND(B319=100, OR(AND(E319='club records'!$B$6, F319&lt;='club records'!$C$6), AND(E319='club records'!$B$7, F319&lt;='club records'!$C$7), AND(E319='club records'!$B$8, F319&lt;='club records'!$C$8), AND(E319='club records'!$B$9, F319&lt;='club records'!$C$9), AND(E319='club records'!$B$10, F319&lt;='club records'!$C$10))),"CR"," ")</f>
        <v xml:space="preserve"> </v>
      </c>
      <c r="L319" s="21" t="str">
        <f>IF(AND(B319=200, OR(AND(E319='club records'!$B$11, F319&lt;='club records'!$C$11), AND(E319='club records'!$B$12, F319&lt;='club records'!$C$12), AND(E319='club records'!$B$13, F319&lt;='club records'!$C$13), AND(E319='club records'!$B$14, F319&lt;='club records'!$C$14), AND(E319='club records'!$B$15, F319&lt;='club records'!$C$15))),"CR"," ")</f>
        <v xml:space="preserve"> </v>
      </c>
      <c r="M319" s="21" t="str">
        <f>IF(AND(B319=300, OR(AND(E319='club records'!$B$16, F319&lt;='club records'!$C$16), AND(E319='club records'!$B$17, F319&lt;='club records'!$C$17))),"CR"," ")</f>
        <v xml:space="preserve"> </v>
      </c>
      <c r="N319" s="21" t="str">
        <f>IF(AND(B319=400, OR(AND(E319='club records'!$B$19, F319&lt;='club records'!$C$19), AND(E319='club records'!$B$20, F319&lt;='club records'!$C$20), AND(E319='club records'!$B$21, F319&lt;='club records'!$C$21))),"CR"," ")</f>
        <v xml:space="preserve"> </v>
      </c>
      <c r="O319" s="21" t="str">
        <f>IF(AND(B319=800, OR(AND(E319='club records'!$B$22, F319&lt;='club records'!$C$22), AND(E319='club records'!$B$23, F319&lt;='club records'!$C$23), AND(E319='club records'!$B$24, F319&lt;='club records'!$C$24), AND(E319='club records'!$B$25, F319&lt;='club records'!$C$25), AND(E319='club records'!$B$26, F319&lt;='club records'!$C$26))),"CR"," ")</f>
        <v xml:space="preserve"> </v>
      </c>
      <c r="P319" s="21" t="str">
        <f>IF(AND(B319=1200, AND(E319='club records'!$B$28, F319&lt;='club records'!$C$28)),"CR"," ")</f>
        <v xml:space="preserve"> </v>
      </c>
      <c r="Q319" s="21" t="str">
        <f>IF(AND(B319=1500, OR(AND(E319='club records'!$B$29, F319&lt;='club records'!$C$29), AND(E319='club records'!$B$30, F319&lt;='club records'!$C$30), AND(E319='club records'!$B$31, F319&lt;='club records'!$C$31), AND(E319='club records'!$B$32, F319&lt;='club records'!$C$32), AND(E319='club records'!$B$33, F319&lt;='club records'!$C$33))),"CR"," ")</f>
        <v xml:space="preserve"> </v>
      </c>
      <c r="R319" s="21" t="str">
        <f>IF(AND(B319="1M", AND(E319='club records'!$B$37,F319&lt;='club records'!$C$37)),"CR"," ")</f>
        <v xml:space="preserve"> </v>
      </c>
      <c r="S319" s="21" t="str">
        <f>IF(AND(B319=3000, OR(AND(E319='club records'!$B$39, F319&lt;='club records'!$C$39), AND(E319='club records'!$B$40, F319&lt;='club records'!$C$40), AND(E319='club records'!$B$41, F319&lt;='club records'!$C$41))),"CR"," ")</f>
        <v xml:space="preserve"> </v>
      </c>
      <c r="T319" s="21" t="str">
        <f>IF(AND(B319=5000, OR(AND(E319='club records'!$B$42, F319&lt;='club records'!$C$42), AND(E319='club records'!$B$43, F319&lt;='club records'!$C$43))),"CR"," ")</f>
        <v xml:space="preserve"> </v>
      </c>
      <c r="U319" s="21" t="str">
        <f>IF(AND(B319=10000, OR(AND(E319='club records'!$B$44, F319&lt;='club records'!$C$44), AND(E319='club records'!$B$45, F319&lt;='club records'!$C$45))),"CR"," ")</f>
        <v xml:space="preserve"> </v>
      </c>
      <c r="V319" s="22" t="str">
        <f>IF(AND(B319="high jump", OR(AND(E319='club records'!$F$1, F319&gt;='club records'!$G$1), AND(E319='club records'!$F$2, F319&gt;='club records'!$G$2), AND(E319='club records'!$F$3, F319&gt;='club records'!$G$3),AND(E319='club records'!$F$4, F319&gt;='club records'!$G$4), AND(E319='club records'!$F$5, F319&gt;='club records'!$G$5))), "CR", " ")</f>
        <v xml:space="preserve"> </v>
      </c>
      <c r="W319" s="22" t="str">
        <f>IF(AND(B319="long jump", OR(AND(E319='club records'!$F$6, F319&gt;='club records'!$G$6), AND(E319='club records'!$F$7, F319&gt;='club records'!$G$7), AND(E319='club records'!$F$8, F319&gt;='club records'!$G$8), AND(E319='club records'!$F$9, F319&gt;='club records'!$G$9), AND(E319='club records'!$F$10, F319&gt;='club records'!$G$10))), "CR", " ")</f>
        <v xml:space="preserve"> </v>
      </c>
      <c r="X319" s="22" t="str">
        <f>IF(AND(B319="triple jump", OR(AND(E319='club records'!$F$11, F319&gt;='club records'!$G$11), AND(E319='club records'!$F$12, F319&gt;='club records'!$G$12), AND(E319='club records'!$F$13, F319&gt;='club records'!$G$13), AND(E319='club records'!$F$14, F319&gt;='club records'!$G$14), AND(E319='club records'!$F$15, F319&gt;='club records'!$G$15))), "CR", " ")</f>
        <v xml:space="preserve"> </v>
      </c>
      <c r="Y319" s="22" t="str">
        <f>IF(AND(B319="pole vault", OR(AND(E319='club records'!$F$16, F319&gt;='club records'!$G$16), AND(E319='club records'!$F$17, F319&gt;='club records'!$G$17), AND(E319='club records'!$F$18, F319&gt;='club records'!$G$18), AND(E319='club records'!$F$19, F319&gt;='club records'!$G$19), AND(E319='club records'!$F$20, F319&gt;='club records'!$G$20))), "CR", " ")</f>
        <v xml:space="preserve"> </v>
      </c>
      <c r="Z319" s="22" t="str">
        <f>IF(AND(B319="discus 0.75", AND(E319='club records'!$F$21, F319&gt;='club records'!$G$21)), "CR", " ")</f>
        <v xml:space="preserve"> </v>
      </c>
      <c r="AA319" s="22" t="str">
        <f>IF(AND(B319="discus 1", OR(AND(E319='club records'!$F$22, F319&gt;='club records'!$G$22), AND(E319='club records'!$F$23, F319&gt;='club records'!$G$23), AND(E319='club records'!$F$24, F319&gt;='club records'!$G$24), AND(E319='club records'!$F$25, F319&gt;='club records'!$G$25))), "CR", " ")</f>
        <v xml:space="preserve"> </v>
      </c>
      <c r="AB319" s="22" t="str">
        <f>IF(AND(B319="hammer 3", OR(AND(E319='club records'!$F$26, F319&gt;='club records'!$G$26), AND(E319='club records'!$F$27, F319&gt;='club records'!$G$27), AND(E319='club records'!$F$28, F319&gt;='club records'!$G$28))), "CR", " ")</f>
        <v xml:space="preserve"> </v>
      </c>
      <c r="AC319" s="22" t="str">
        <f>IF(AND(B319="hammer 4", OR(AND(E319='club records'!$F$29, F319&gt;='club records'!$G$29), AND(E319='club records'!$F$30, F319&gt;='club records'!$G$30))), "CR", " ")</f>
        <v xml:space="preserve"> </v>
      </c>
      <c r="AD319" s="22" t="str">
        <f>IF(AND(B319="javelin 400", AND(E319='club records'!$F$31, F319&gt;='club records'!$G$31)), "CR", " ")</f>
        <v xml:space="preserve"> </v>
      </c>
      <c r="AE319" s="22" t="str">
        <f>IF(AND(B319="javelin 500", OR(AND(E319='club records'!$F$32, F319&gt;='club records'!$G$32), AND(E319='club records'!$F$33, F319&gt;='club records'!$G$33))), "CR", " ")</f>
        <v xml:space="preserve"> </v>
      </c>
      <c r="AF319" s="22" t="str">
        <f>IF(AND(B319="javelin 600", OR(AND(E319='club records'!$F$34, F319&gt;='club records'!$G$34), AND(E319='club records'!$F$35, F319&gt;='club records'!$G$35))), "CR", " ")</f>
        <v xml:space="preserve"> </v>
      </c>
      <c r="AG319" s="22" t="str">
        <f>IF(AND(B319="shot 2.72", AND(E319='club records'!$F$36, F319&gt;='club records'!$G$36)), "CR", " ")</f>
        <v xml:space="preserve"> </v>
      </c>
      <c r="AH319" s="22" t="str">
        <f>IF(AND(B319="shot 3", OR(AND(E319='club records'!$F$37, F319&gt;='club records'!$G$37), AND(E319='club records'!$F$38, F319&gt;='club records'!$G$38))), "CR", " ")</f>
        <v xml:space="preserve"> </v>
      </c>
      <c r="AI319" s="22" t="str">
        <f>IF(AND(B319="shot 4", OR(AND(E319='club records'!$F$39, F319&gt;='club records'!$G$39), AND(E319='club records'!$F$40, F319&gt;='club records'!$G$40))), "CR", " ")</f>
        <v xml:space="preserve"> </v>
      </c>
      <c r="AJ319" s="22" t="str">
        <f>IF(AND(B319="70H", AND(E319='club records'!$J$6, F319&lt;='club records'!$K$6)), "CR", " ")</f>
        <v xml:space="preserve"> </v>
      </c>
      <c r="AK319" s="22" t="str">
        <f>IF(AND(B319="75H", AND(E319='club records'!$J$7, F319&lt;='club records'!$K$7)), "CR", " ")</f>
        <v xml:space="preserve"> </v>
      </c>
      <c r="AL319" s="22" t="str">
        <f>IF(AND(B319="80H", AND(E319='club records'!$J$8, F319&lt;='club records'!$K$8)), "CR", " ")</f>
        <v xml:space="preserve"> </v>
      </c>
      <c r="AM319" s="22" t="str">
        <f>IF(AND(B319="100H", OR(AND(E319='club records'!$J$9, F319&lt;='club records'!$K$9), AND(E319='club records'!$J$10, F319&lt;='club records'!$K$10))), "CR", " ")</f>
        <v xml:space="preserve"> </v>
      </c>
      <c r="AN319" s="22" t="str">
        <f>IF(AND(B319="300H", AND(E319='club records'!$J$11, F319&lt;='club records'!$K$11)), "CR", " ")</f>
        <v xml:space="preserve"> </v>
      </c>
      <c r="AO319" s="22" t="str">
        <f>IF(AND(B319="400H", OR(AND(E319='club records'!$J$12, F319&lt;='club records'!$K$12), AND(E319='club records'!$J$13, F319&lt;='club records'!$K$13), AND(E319='club records'!$J$14, F319&lt;='club records'!$K$14))), "CR", " ")</f>
        <v xml:space="preserve"> </v>
      </c>
      <c r="AP319" s="22" t="str">
        <f>IF(AND(B319="1500SC", OR(AND(E319='club records'!$J$15, F319&lt;='club records'!$K$15), AND(E319='club records'!$J$16, F319&lt;='club records'!$K$16))), "CR", " ")</f>
        <v xml:space="preserve"> </v>
      </c>
      <c r="AQ319" s="22" t="str">
        <f>IF(AND(B319="2000SC", OR(AND(E319='club records'!$J$18, F319&lt;='club records'!$K$18), AND(E319='club records'!$J$19, F319&lt;='club records'!$K$19))), "CR", " ")</f>
        <v xml:space="preserve"> </v>
      </c>
      <c r="AR319" s="22" t="str">
        <f>IF(AND(B319="3000SC", AND(E319='club records'!$J$21, F319&lt;='club records'!$K$21)), "CR", " ")</f>
        <v xml:space="preserve"> </v>
      </c>
      <c r="AS319" s="21" t="str">
        <f>IF(AND(B319="4x100", OR(AND(E319='club records'!$N$1, F319&lt;='club records'!$O$1), AND(E319='club records'!$N$2, F319&lt;='club records'!$O$2), AND(E319='club records'!$N$3, F319&lt;='club records'!$O$3), AND(E319='club records'!$N$4, F319&lt;='club records'!$O$4), AND(E319='club records'!$N$5, F319&lt;='club records'!$O$5))), "CR", " ")</f>
        <v xml:space="preserve"> </v>
      </c>
      <c r="AT319" s="21" t="str">
        <f>IF(AND(B319="4x200", OR(AND(E319='club records'!$N$6, F319&lt;='club records'!$O$6), AND(E319='club records'!$N$7, F319&lt;='club records'!$O$7), AND(E319='club records'!$N$8, F319&lt;='club records'!$O$8), AND(E319='club records'!$N$9, F319&lt;='club records'!$O$9), AND(E319='club records'!$N$10, F319&lt;='club records'!$O$10))), "CR", " ")</f>
        <v xml:space="preserve"> </v>
      </c>
      <c r="AU319" s="21" t="str">
        <f>IF(AND(B319="4x300", OR(AND(E319='club records'!$N$11, F319&lt;='club records'!$O$11), AND(E319='club records'!$N$12, F319&lt;='club records'!$O$12))), "CR", " ")</f>
        <v xml:space="preserve"> </v>
      </c>
      <c r="AV319" s="21" t="str">
        <f>IF(AND(B319="4x400", OR(AND(E319='club records'!$N$13, F319&lt;='club records'!$O$13), AND(E319='club records'!$N$14, F319&lt;='club records'!$O$14), AND(E319='club records'!$N$15, F319&lt;='club records'!$O$15))), "CR", " ")</f>
        <v xml:space="preserve"> </v>
      </c>
      <c r="AW319" s="21" t="str">
        <f>IF(AND(B319="3x800", OR(AND(E319='club records'!$N$16, F319&lt;='club records'!$O$16), AND(E319='club records'!$N$17, F319&lt;='club records'!$O$17), AND(E319='club records'!$N$18, F319&lt;='club records'!$O$18), AND(E319='club records'!$N$19, F319&lt;='club records'!$O$19))), "CR", " ")</f>
        <v xml:space="preserve"> </v>
      </c>
      <c r="AX319" s="21" t="str">
        <f>IF(AND(B319="pentathlon", OR(AND(E319='club records'!$N$21, F319&gt;='club records'!$O$21), AND(E319='club records'!$N$22, F319&gt;='club records'!$O$22), AND(E319='club records'!$N$23, F319&gt;='club records'!$O$23), AND(E319='club records'!$N$24, F319&gt;='club records'!$O$24), AND(E319='club records'!$N$25, F319&gt;='club records'!$O$25))), "CR", " ")</f>
        <v xml:space="preserve"> </v>
      </c>
      <c r="AY319" s="21" t="str">
        <f>IF(AND(B319="heptathlon", OR(AND(E319='club records'!$N$26, F319&gt;='club records'!$O$26), AND(E319='club records'!$N$27, F319&gt;='club records'!$O$27), AND(E319='club records'!$N$28, F319&gt;='club records'!$O$28), )), "CR", " ")</f>
        <v xml:space="preserve"> </v>
      </c>
    </row>
    <row r="320" spans="1:51" ht="15">
      <c r="A320" s="16" t="s">
        <v>45</v>
      </c>
      <c r="B320" s="12" t="s">
        <v>38</v>
      </c>
      <c r="C320" s="12" t="s">
        <v>4</v>
      </c>
      <c r="D320" s="12" t="s">
        <v>140</v>
      </c>
      <c r="E320" s="16" t="s">
        <v>45</v>
      </c>
      <c r="F320" s="17">
        <v>12.58</v>
      </c>
      <c r="G320" s="25">
        <v>43638</v>
      </c>
      <c r="H320" s="27" t="s">
        <v>311</v>
      </c>
      <c r="I320" s="12" t="s">
        <v>393</v>
      </c>
      <c r="J320" s="20" t="str">
        <f t="shared" si="16"/>
        <v>***CLUB RECORD***</v>
      </c>
      <c r="K320" s="21" t="str">
        <f>IF(AND(B320=100, OR(AND(E320='club records'!$B$6, F320&lt;='club records'!$C$6), AND(E320='club records'!$B$7, F320&lt;='club records'!$C$7), AND(E320='club records'!$B$8, F320&lt;='club records'!$C$8), AND(E320='club records'!$B$9, F320&lt;='club records'!$C$9), AND(E320='club records'!$B$10, F320&lt;='club records'!$C$10))),"CR"," ")</f>
        <v xml:space="preserve"> </v>
      </c>
      <c r="L320" s="21" t="str">
        <f>IF(AND(B320=200, OR(AND(E320='club records'!$B$11, F320&lt;='club records'!$C$11), AND(E320='club records'!$B$12, F320&lt;='club records'!$C$12), AND(E320='club records'!$B$13, F320&lt;='club records'!$C$13), AND(E320='club records'!$B$14, F320&lt;='club records'!$C$14), AND(E320='club records'!$B$15, F320&lt;='club records'!$C$15))),"CR"," ")</f>
        <v xml:space="preserve"> </v>
      </c>
      <c r="M320" s="21" t="str">
        <f>IF(AND(B320=300, OR(AND(E320='club records'!$B$16, F320&lt;='club records'!$C$16), AND(E320='club records'!$B$17, F320&lt;='club records'!$C$17))),"CR"," ")</f>
        <v xml:space="preserve"> </v>
      </c>
      <c r="N320" s="21" t="str">
        <f>IF(AND(B320=400, OR(AND(E320='club records'!$B$19, F320&lt;='club records'!$C$19), AND(E320='club records'!$B$20, F320&lt;='club records'!$C$20), AND(E320='club records'!$B$21, F320&lt;='club records'!$C$21))),"CR"," ")</f>
        <v xml:space="preserve"> </v>
      </c>
      <c r="O320" s="21" t="str">
        <f>IF(AND(B320=800, OR(AND(E320='club records'!$B$22, F320&lt;='club records'!$C$22), AND(E320='club records'!$B$23, F320&lt;='club records'!$C$23), AND(E320='club records'!$B$24, F320&lt;='club records'!$C$24), AND(E320='club records'!$B$25, F320&lt;='club records'!$C$25), AND(E320='club records'!$B$26, F320&lt;='club records'!$C$26))),"CR"," ")</f>
        <v xml:space="preserve"> </v>
      </c>
      <c r="P320" s="21" t="str">
        <f>IF(AND(B320=1200, AND(E320='club records'!$B$28, F320&lt;='club records'!$C$28)),"CR"," ")</f>
        <v xml:space="preserve"> </v>
      </c>
      <c r="Q320" s="21" t="str">
        <f>IF(AND(B320=1500, OR(AND(E320='club records'!$B$29, F320&lt;='club records'!$C$29), AND(E320='club records'!$B$30, F320&lt;='club records'!$C$30), AND(E320='club records'!$B$31, F320&lt;='club records'!$C$31), AND(E320='club records'!$B$32, F320&lt;='club records'!$C$32), AND(E320='club records'!$B$33, F320&lt;='club records'!$C$33))),"CR"," ")</f>
        <v xml:space="preserve"> </v>
      </c>
      <c r="R320" s="21" t="str">
        <f>IF(AND(B320="1M", AND(E320='club records'!$B$37,F320&lt;='club records'!$C$37)),"CR"," ")</f>
        <v xml:space="preserve"> </v>
      </c>
      <c r="S320" s="21" t="str">
        <f>IF(AND(B320=3000, OR(AND(E320='club records'!$B$39, F320&lt;='club records'!$C$39), AND(E320='club records'!$B$40, F320&lt;='club records'!$C$40), AND(E320='club records'!$B$41, F320&lt;='club records'!$C$41))),"CR"," ")</f>
        <v xml:space="preserve"> </v>
      </c>
      <c r="T320" s="21" t="str">
        <f>IF(AND(B320=5000, OR(AND(E320='club records'!$B$42, F320&lt;='club records'!$C$42), AND(E320='club records'!$B$43, F320&lt;='club records'!$C$43))),"CR"," ")</f>
        <v xml:space="preserve"> </v>
      </c>
      <c r="U320" s="21" t="str">
        <f>IF(AND(B320=10000, OR(AND(E320='club records'!$B$44, F320&lt;='club records'!$C$44), AND(E320='club records'!$B$45, F320&lt;='club records'!$C$45))),"CR"," ")</f>
        <v xml:space="preserve"> </v>
      </c>
      <c r="V320" s="22" t="str">
        <f>IF(AND(B320="high jump", OR(AND(E320='club records'!$F$1, F320&gt;='club records'!$G$1), AND(E320='club records'!$F$2, F320&gt;='club records'!$G$2), AND(E320='club records'!$F$3, F320&gt;='club records'!$G$3),AND(E320='club records'!$F$4, F320&gt;='club records'!$G$4), AND(E320='club records'!$F$5, F320&gt;='club records'!$G$5))), "CR", " ")</f>
        <v xml:space="preserve"> </v>
      </c>
      <c r="W320" s="22" t="str">
        <f>IF(AND(B320="long jump", OR(AND(E320='club records'!$F$6, F320&gt;='club records'!$G$6), AND(E320='club records'!$F$7, F320&gt;='club records'!$G$7), AND(E320='club records'!$F$8, F320&gt;='club records'!$G$8), AND(E320='club records'!$F$9, F320&gt;='club records'!$G$9), AND(E320='club records'!$F$10, F320&gt;='club records'!$G$10))), "CR", " ")</f>
        <v xml:space="preserve"> </v>
      </c>
      <c r="X320" s="22" t="str">
        <f>IF(AND(B320="triple jump", OR(AND(E320='club records'!$F$11, F320&gt;='club records'!$G$11), AND(E320='club records'!$F$12, F320&gt;='club records'!$G$12), AND(E320='club records'!$F$13, F320&gt;='club records'!$G$13), AND(E320='club records'!$F$14, F320&gt;='club records'!$G$14), AND(E320='club records'!$F$15, F320&gt;='club records'!$G$15))), "CR", " ")</f>
        <v>CR</v>
      </c>
      <c r="Y320" s="22" t="str">
        <f>IF(AND(B320="pole vault", OR(AND(E320='club records'!$F$16, F320&gt;='club records'!$G$16), AND(E320='club records'!$F$17, F320&gt;='club records'!$G$17), AND(E320='club records'!$F$18, F320&gt;='club records'!$G$18), AND(E320='club records'!$F$19, F320&gt;='club records'!$G$19), AND(E320='club records'!$F$20, F320&gt;='club records'!$G$20))), "CR", " ")</f>
        <v xml:space="preserve"> </v>
      </c>
      <c r="Z320" s="22" t="str">
        <f>IF(AND(B320="discus 0.75", AND(E320='club records'!$F$21, F320&gt;='club records'!$G$21)), "CR", " ")</f>
        <v xml:space="preserve"> </v>
      </c>
      <c r="AA320" s="22" t="str">
        <f>IF(AND(B320="discus 1", OR(AND(E320='club records'!$F$22, F320&gt;='club records'!$G$22), AND(E320='club records'!$F$23, F320&gt;='club records'!$G$23), AND(E320='club records'!$F$24, F320&gt;='club records'!$G$24), AND(E320='club records'!$F$25, F320&gt;='club records'!$G$25))), "CR", " ")</f>
        <v xml:space="preserve"> </v>
      </c>
      <c r="AB320" s="22" t="str">
        <f>IF(AND(B320="hammer 3", OR(AND(E320='club records'!$F$26, F320&gt;='club records'!$G$26), AND(E320='club records'!$F$27, F320&gt;='club records'!$G$27), AND(E320='club records'!$F$28, F320&gt;='club records'!$G$28))), "CR", " ")</f>
        <v xml:space="preserve"> </v>
      </c>
      <c r="AC320" s="22" t="str">
        <f>IF(AND(B320="hammer 4", OR(AND(E320='club records'!$F$29, F320&gt;='club records'!$G$29), AND(E320='club records'!$F$30, F320&gt;='club records'!$G$30))), "CR", " ")</f>
        <v xml:space="preserve"> </v>
      </c>
      <c r="AD320" s="22" t="str">
        <f>IF(AND(B320="javelin 400", AND(E320='club records'!$F$31, F320&gt;='club records'!$G$31)), "CR", " ")</f>
        <v xml:space="preserve"> </v>
      </c>
      <c r="AE320" s="22" t="str">
        <f>IF(AND(B320="javelin 500", OR(AND(E320='club records'!$F$32, F320&gt;='club records'!$G$32), AND(E320='club records'!$F$33, F320&gt;='club records'!$G$33))), "CR", " ")</f>
        <v xml:space="preserve"> </v>
      </c>
      <c r="AF320" s="22" t="str">
        <f>IF(AND(B320="javelin 600", OR(AND(E320='club records'!$F$34, F320&gt;='club records'!$G$34), AND(E320='club records'!$F$35, F320&gt;='club records'!$G$35))), "CR", " ")</f>
        <v xml:space="preserve"> </v>
      </c>
      <c r="AG320" s="22" t="str">
        <f>IF(AND(B320="shot 2.72", AND(E320='club records'!$F$36, F320&gt;='club records'!$G$36)), "CR", " ")</f>
        <v xml:space="preserve"> </v>
      </c>
      <c r="AH320" s="22" t="str">
        <f>IF(AND(B320="shot 3", OR(AND(E320='club records'!$F$37, F320&gt;='club records'!$G$37), AND(E320='club records'!$F$38, F320&gt;='club records'!$G$38))), "CR", " ")</f>
        <v xml:space="preserve"> </v>
      </c>
      <c r="AI320" s="22" t="str">
        <f>IF(AND(B320="shot 4", OR(AND(E320='club records'!$F$39, F320&gt;='club records'!$G$39), AND(E320='club records'!$F$40, F320&gt;='club records'!$G$40))), "CR", " ")</f>
        <v xml:space="preserve"> </v>
      </c>
      <c r="AJ320" s="22" t="str">
        <f>IF(AND(B320="70H", AND(E320='club records'!$J$6, F320&lt;='club records'!$K$6)), "CR", " ")</f>
        <v xml:space="preserve"> </v>
      </c>
      <c r="AK320" s="22" t="str">
        <f>IF(AND(B320="75H", AND(E320='club records'!$J$7, F320&lt;='club records'!$K$7)), "CR", " ")</f>
        <v xml:space="preserve"> </v>
      </c>
      <c r="AL320" s="22" t="str">
        <f>IF(AND(B320="80H", AND(E320='club records'!$J$8, F320&lt;='club records'!$K$8)), "CR", " ")</f>
        <v xml:space="preserve"> </v>
      </c>
      <c r="AM320" s="22" t="str">
        <f>IF(AND(B320="100H", OR(AND(E320='club records'!$J$9, F320&lt;='club records'!$K$9), AND(E320='club records'!$J$10, F320&lt;='club records'!$K$10))), "CR", " ")</f>
        <v xml:space="preserve"> </v>
      </c>
      <c r="AN320" s="22" t="str">
        <f>IF(AND(B320="300H", AND(E320='club records'!$J$11, F320&lt;='club records'!$K$11)), "CR", " ")</f>
        <v xml:space="preserve"> </v>
      </c>
      <c r="AO320" s="22" t="str">
        <f>IF(AND(B320="400H", OR(AND(E320='club records'!$J$12, F320&lt;='club records'!$K$12), AND(E320='club records'!$J$13, F320&lt;='club records'!$K$13), AND(E320='club records'!$J$14, F320&lt;='club records'!$K$14))), "CR", " ")</f>
        <v xml:space="preserve"> </v>
      </c>
      <c r="AP320" s="22" t="str">
        <f>IF(AND(B320="1500SC", OR(AND(E320='club records'!$J$15, F320&lt;='club records'!$K$15), AND(E320='club records'!$J$16, F320&lt;='club records'!$K$16))), "CR", " ")</f>
        <v xml:space="preserve"> </v>
      </c>
      <c r="AQ320" s="22" t="str">
        <f>IF(AND(B320="2000SC", OR(AND(E320='club records'!$J$18, F320&lt;='club records'!$K$18), AND(E320='club records'!$J$19, F320&lt;='club records'!$K$19))), "CR", " ")</f>
        <v xml:space="preserve"> </v>
      </c>
      <c r="AR320" s="22" t="str">
        <f>IF(AND(B320="3000SC", AND(E320='club records'!$J$21, F320&lt;='club records'!$K$21)), "CR", " ")</f>
        <v xml:space="preserve"> </v>
      </c>
      <c r="AS320" s="21" t="str">
        <f>IF(AND(B320="4x100", OR(AND(E320='club records'!$N$1, F320&lt;='club records'!$O$1), AND(E320='club records'!$N$2, F320&lt;='club records'!$O$2), AND(E320='club records'!$N$3, F320&lt;='club records'!$O$3), AND(E320='club records'!$N$4, F320&lt;='club records'!$O$4), AND(E320='club records'!$N$5, F320&lt;='club records'!$O$5))), "CR", " ")</f>
        <v xml:space="preserve"> </v>
      </c>
      <c r="AT320" s="21" t="str">
        <f>IF(AND(B320="4x200", OR(AND(E320='club records'!$N$6, F320&lt;='club records'!$O$6), AND(E320='club records'!$N$7, F320&lt;='club records'!$O$7), AND(E320='club records'!$N$8, F320&lt;='club records'!$O$8), AND(E320='club records'!$N$9, F320&lt;='club records'!$O$9), AND(E320='club records'!$N$10, F320&lt;='club records'!$O$10))), "CR", " ")</f>
        <v xml:space="preserve"> </v>
      </c>
      <c r="AU320" s="21" t="str">
        <f>IF(AND(B320="4x300", OR(AND(E320='club records'!$N$11, F320&lt;='club records'!$O$11), AND(E320='club records'!$N$12, F320&lt;='club records'!$O$12))), "CR", " ")</f>
        <v xml:space="preserve"> </v>
      </c>
      <c r="AV320" s="21" t="str">
        <f>IF(AND(B320="4x400", OR(AND(E320='club records'!$N$13, F320&lt;='club records'!$O$13), AND(E320='club records'!$N$14, F320&lt;='club records'!$O$14), AND(E320='club records'!$N$15, F320&lt;='club records'!$O$15))), "CR", " ")</f>
        <v xml:space="preserve"> </v>
      </c>
      <c r="AW320" s="21" t="str">
        <f>IF(AND(B320="3x800", OR(AND(E320='club records'!$N$16, F320&lt;='club records'!$O$16), AND(E320='club records'!$N$17, F320&lt;='club records'!$O$17), AND(E320='club records'!$N$18, F320&lt;='club records'!$O$18), AND(E320='club records'!$N$19, F320&lt;='club records'!$O$19))), "CR", " ")</f>
        <v xml:space="preserve"> </v>
      </c>
      <c r="AX320" s="21" t="str">
        <f>IF(AND(B320="pentathlon", OR(AND(E320='club records'!$N$21, F320&gt;='club records'!$O$21), AND(E320='club records'!$N$22, F320&gt;='club records'!$O$22), AND(E320='club records'!$N$23, F320&gt;='club records'!$O$23), AND(E320='club records'!$N$24, F320&gt;='club records'!$O$24), AND(E320='club records'!$N$25, F320&gt;='club records'!$O$25))), "CR", " ")</f>
        <v xml:space="preserve"> </v>
      </c>
      <c r="AY320" s="21" t="str">
        <f>IF(AND(B320="heptathlon", OR(AND(E320='club records'!$N$26, F320&gt;='club records'!$O$26), AND(E320='club records'!$N$27, F320&gt;='club records'!$O$27), AND(E320='club records'!$N$28, F320&gt;='club records'!$O$28), )), "CR", " ")</f>
        <v xml:space="preserve"> </v>
      </c>
    </row>
    <row r="321" spans="1:51" ht="15">
      <c r="A321" s="13" t="s">
        <v>45</v>
      </c>
      <c r="B321" s="22"/>
      <c r="C321" s="22"/>
      <c r="D321" s="22"/>
      <c r="E321" s="30"/>
      <c r="F321" s="33"/>
      <c r="G321" s="32"/>
      <c r="H321" s="22"/>
      <c r="I321" s="22"/>
      <c r="J321" s="20" t="str">
        <f t="shared" si="16"/>
        <v/>
      </c>
      <c r="K321" s="21" t="str">
        <f>IF(AND(B321=100, OR(AND(E321='club records'!$B$6, F321&lt;='club records'!$C$6), AND(E321='club records'!$B$7, F321&lt;='club records'!$C$7), AND(E321='club records'!$B$8, F321&lt;='club records'!$C$8), AND(E321='club records'!$B$9, F321&lt;='club records'!$C$9), AND(E321='club records'!$B$10, F321&lt;='club records'!$C$10))),"CR"," ")</f>
        <v xml:space="preserve"> </v>
      </c>
      <c r="L321" s="21" t="str">
        <f>IF(AND(B321=200, OR(AND(E321='club records'!$B$11, F321&lt;='club records'!$C$11), AND(E321='club records'!$B$12, F321&lt;='club records'!$C$12), AND(E321='club records'!$B$13, F321&lt;='club records'!$C$13), AND(E321='club records'!$B$14, F321&lt;='club records'!$C$14), AND(E321='club records'!$B$15, F321&lt;='club records'!$C$15))),"CR"," ")</f>
        <v xml:space="preserve"> </v>
      </c>
      <c r="M321" s="21" t="str">
        <f>IF(AND(B321=300, OR(AND(E321='club records'!$B$16, F321&lt;='club records'!$C$16), AND(E321='club records'!$B$17, F321&lt;='club records'!$C$17))),"CR"," ")</f>
        <v xml:space="preserve"> </v>
      </c>
      <c r="N321" s="21" t="str">
        <f>IF(AND(B321=400, OR(AND(E321='club records'!$B$19, F321&lt;='club records'!$C$19), AND(E321='club records'!$B$20, F321&lt;='club records'!$C$20), AND(E321='club records'!$B$21, F321&lt;='club records'!$C$21))),"CR"," ")</f>
        <v xml:space="preserve"> </v>
      </c>
      <c r="O321" s="21" t="str">
        <f>IF(AND(B321=800, OR(AND(E321='club records'!$B$22, F321&lt;='club records'!$C$22), AND(E321='club records'!$B$23, F321&lt;='club records'!$C$23), AND(E321='club records'!$B$24, F321&lt;='club records'!$C$24), AND(E321='club records'!$B$25, F321&lt;='club records'!$C$25), AND(E321='club records'!$B$26, F321&lt;='club records'!$C$26))),"CR"," ")</f>
        <v xml:space="preserve"> </v>
      </c>
      <c r="P321" s="21" t="str">
        <f>IF(AND(B321=1200, AND(E321='club records'!$B$28, F321&lt;='club records'!$C$28)),"CR"," ")</f>
        <v xml:space="preserve"> </v>
      </c>
      <c r="Q321" s="21" t="str">
        <f>IF(AND(B321=1500, OR(AND(E321='club records'!$B$29, F321&lt;='club records'!$C$29), AND(E321='club records'!$B$30, F321&lt;='club records'!$C$30), AND(E321='club records'!$B$31, F321&lt;='club records'!$C$31), AND(E321='club records'!$B$32, F321&lt;='club records'!$C$32), AND(E321='club records'!$B$33, F321&lt;='club records'!$C$33))),"CR"," ")</f>
        <v xml:space="preserve"> </v>
      </c>
      <c r="R321" s="21" t="str">
        <f>IF(AND(B321="1M", AND(E321='club records'!$B$37,F321&lt;='club records'!$C$37)),"CR"," ")</f>
        <v xml:space="preserve"> </v>
      </c>
      <c r="S321" s="21" t="str">
        <f>IF(AND(B321=3000, OR(AND(E321='club records'!$B$39, F321&lt;='club records'!$C$39), AND(E321='club records'!$B$40, F321&lt;='club records'!$C$40), AND(E321='club records'!$B$41, F321&lt;='club records'!$C$41))),"CR"," ")</f>
        <v xml:space="preserve"> </v>
      </c>
      <c r="T321" s="21" t="str">
        <f>IF(AND(B321=5000, OR(AND(E321='club records'!$B$42, F321&lt;='club records'!$C$42), AND(E321='club records'!$B$43, F321&lt;='club records'!$C$43))),"CR"," ")</f>
        <v xml:space="preserve"> </v>
      </c>
      <c r="U321" s="21" t="str">
        <f>IF(AND(B321=10000, OR(AND(E321='club records'!$B$44, F321&lt;='club records'!$C$44), AND(E321='club records'!$B$45, F321&lt;='club records'!$C$45))),"CR"," ")</f>
        <v xml:space="preserve"> </v>
      </c>
      <c r="V321" s="22" t="str">
        <f>IF(AND(B321="high jump", OR(AND(E321='club records'!$F$1, F321&gt;='club records'!$G$1), AND(E321='club records'!$F$2, F321&gt;='club records'!$G$2), AND(E321='club records'!$F$3, F321&gt;='club records'!$G$3),AND(E321='club records'!$F$4, F321&gt;='club records'!$G$4), AND(E321='club records'!$F$5, F321&gt;='club records'!$G$5))), "CR", " ")</f>
        <v xml:space="preserve"> </v>
      </c>
      <c r="W321" s="22" t="str">
        <f>IF(AND(B321="long jump", OR(AND(E321='club records'!$F$6, F321&gt;='club records'!$G$6), AND(E321='club records'!$F$7, F321&gt;='club records'!$G$7), AND(E321='club records'!$F$8, F321&gt;='club records'!$G$8), AND(E321='club records'!$F$9, F321&gt;='club records'!$G$9), AND(E321='club records'!$F$10, F321&gt;='club records'!$G$10))), "CR", " ")</f>
        <v xml:space="preserve"> </v>
      </c>
      <c r="X321" s="22" t="str">
        <f>IF(AND(B321="triple jump", OR(AND(E321='club records'!$F$11, F321&gt;='club records'!$G$11), AND(E321='club records'!$F$12, F321&gt;='club records'!$G$12), AND(E321='club records'!$F$13, F321&gt;='club records'!$G$13), AND(E321='club records'!$F$14, F321&gt;='club records'!$G$14), AND(E321='club records'!$F$15, F321&gt;='club records'!$G$15))), "CR", " ")</f>
        <v xml:space="preserve"> </v>
      </c>
      <c r="Y321" s="22" t="str">
        <f>IF(AND(B321="pole vault", OR(AND(E321='club records'!$F$16, F321&gt;='club records'!$G$16), AND(E321='club records'!$F$17, F321&gt;='club records'!$G$17), AND(E321='club records'!$F$18, F321&gt;='club records'!$G$18), AND(E321='club records'!$F$19, F321&gt;='club records'!$G$19), AND(E321='club records'!$F$20, F321&gt;='club records'!$G$20))), "CR", " ")</f>
        <v xml:space="preserve"> </v>
      </c>
      <c r="Z321" s="22" t="str">
        <f>IF(AND(B321="discus 0.75", AND(E321='club records'!$F$21, F321&gt;='club records'!$G$21)), "CR", " ")</f>
        <v xml:space="preserve"> </v>
      </c>
      <c r="AA321" s="22" t="str">
        <f>IF(AND(B321="discus 1", OR(AND(E321='club records'!$F$22, F321&gt;='club records'!$G$22), AND(E321='club records'!$F$23, F321&gt;='club records'!$G$23), AND(E321='club records'!$F$24, F321&gt;='club records'!$G$24), AND(E321='club records'!$F$25, F321&gt;='club records'!$G$25))), "CR", " ")</f>
        <v xml:space="preserve"> </v>
      </c>
      <c r="AB321" s="22" t="str">
        <f>IF(AND(B321="hammer 3", OR(AND(E321='club records'!$F$26, F321&gt;='club records'!$G$26), AND(E321='club records'!$F$27, F321&gt;='club records'!$G$27), AND(E321='club records'!$F$28, F321&gt;='club records'!$G$28))), "CR", " ")</f>
        <v xml:space="preserve"> </v>
      </c>
      <c r="AC321" s="22" t="str">
        <f>IF(AND(B321="hammer 4", OR(AND(E321='club records'!$F$29, F321&gt;='club records'!$G$29), AND(E321='club records'!$F$30, F321&gt;='club records'!$G$30))), "CR", " ")</f>
        <v xml:space="preserve"> </v>
      </c>
      <c r="AD321" s="22" t="str">
        <f>IF(AND(B321="javelin 400", AND(E321='club records'!$F$31, F321&gt;='club records'!$G$31)), "CR", " ")</f>
        <v xml:space="preserve"> </v>
      </c>
      <c r="AE321" s="22" t="str">
        <f>IF(AND(B321="javelin 500", OR(AND(E321='club records'!$F$32, F321&gt;='club records'!$G$32), AND(E321='club records'!$F$33, F321&gt;='club records'!$G$33))), "CR", " ")</f>
        <v xml:space="preserve"> </v>
      </c>
      <c r="AF321" s="22" t="str">
        <f>IF(AND(B321="javelin 600", OR(AND(E321='club records'!$F$34, F321&gt;='club records'!$G$34), AND(E321='club records'!$F$35, F321&gt;='club records'!$G$35))), "CR", " ")</f>
        <v xml:space="preserve"> </v>
      </c>
      <c r="AG321" s="22" t="str">
        <f>IF(AND(B321="shot 2.72", AND(E321='club records'!$F$36, F321&gt;='club records'!$G$36)), "CR", " ")</f>
        <v xml:space="preserve"> </v>
      </c>
      <c r="AH321" s="22" t="str">
        <f>IF(AND(B321="shot 3", OR(AND(E321='club records'!$F$37, F321&gt;='club records'!$G$37), AND(E321='club records'!$F$38, F321&gt;='club records'!$G$38))), "CR", " ")</f>
        <v xml:space="preserve"> </v>
      </c>
      <c r="AI321" s="22" t="str">
        <f>IF(AND(B321="shot 4", OR(AND(E321='club records'!$F$39, F321&gt;='club records'!$G$39), AND(E321='club records'!$F$40, F321&gt;='club records'!$G$40))), "CR", " ")</f>
        <v xml:space="preserve"> </v>
      </c>
      <c r="AJ321" s="22" t="str">
        <f>IF(AND(B321="70H", AND(E321='club records'!$J$6, F321&lt;='club records'!$K$6)), "CR", " ")</f>
        <v xml:space="preserve"> </v>
      </c>
      <c r="AK321" s="22" t="str">
        <f>IF(AND(B321="75H", AND(E321='club records'!$J$7, F321&lt;='club records'!$K$7)), "CR", " ")</f>
        <v xml:space="preserve"> </v>
      </c>
      <c r="AL321" s="22" t="str">
        <f>IF(AND(B321="80H", AND(E321='club records'!$J$8, F321&lt;='club records'!$K$8)), "CR", " ")</f>
        <v xml:space="preserve"> </v>
      </c>
      <c r="AM321" s="22" t="str">
        <f>IF(AND(B321="100H", OR(AND(E321='club records'!$J$9, F321&lt;='club records'!$K$9), AND(E321='club records'!$J$10, F321&lt;='club records'!$K$10))), "CR", " ")</f>
        <v xml:space="preserve"> </v>
      </c>
      <c r="AN321" s="22" t="str">
        <f>IF(AND(B321="300H", AND(E321='club records'!$J$11, F321&lt;='club records'!$K$11)), "CR", " ")</f>
        <v xml:space="preserve"> </v>
      </c>
      <c r="AO321" s="22" t="str">
        <f>IF(AND(B321="400H", OR(AND(E321='club records'!$J$12, F321&lt;='club records'!$K$12), AND(E321='club records'!$J$13, F321&lt;='club records'!$K$13), AND(E321='club records'!$J$14, F321&lt;='club records'!$K$14))), "CR", " ")</f>
        <v xml:space="preserve"> </v>
      </c>
      <c r="AP321" s="22" t="str">
        <f>IF(AND(B321="1500SC", OR(AND(E321='club records'!$J$15, F321&lt;='club records'!$K$15), AND(E321='club records'!$J$16, F321&lt;='club records'!$K$16))), "CR", " ")</f>
        <v xml:space="preserve"> </v>
      </c>
      <c r="AQ321" s="22" t="str">
        <f>IF(AND(B321="2000SC", OR(AND(E321='club records'!$J$18, F321&lt;='club records'!$K$18), AND(E321='club records'!$J$19, F321&lt;='club records'!$K$19))), "CR", " ")</f>
        <v xml:space="preserve"> </v>
      </c>
      <c r="AR321" s="22" t="str">
        <f>IF(AND(B321="3000SC", AND(E321='club records'!$J$21, F321&lt;='club records'!$K$21)), "CR", " ")</f>
        <v xml:space="preserve"> </v>
      </c>
      <c r="AS321" s="21" t="str">
        <f>IF(AND(B321="4x100", OR(AND(E321='club records'!$N$1, F321&lt;='club records'!$O$1), AND(E321='club records'!$N$2, F321&lt;='club records'!$O$2), AND(E321='club records'!$N$3, F321&lt;='club records'!$O$3), AND(E321='club records'!$N$4, F321&lt;='club records'!$O$4), AND(E321='club records'!$N$5, F321&lt;='club records'!$O$5))), "CR", " ")</f>
        <v xml:space="preserve"> </v>
      </c>
      <c r="AT321" s="21" t="str">
        <f>IF(AND(B321="4x200", OR(AND(E321='club records'!$N$6, F321&lt;='club records'!$O$6), AND(E321='club records'!$N$7, F321&lt;='club records'!$O$7), AND(E321='club records'!$N$8, F321&lt;='club records'!$O$8), AND(E321='club records'!$N$9, F321&lt;='club records'!$O$9), AND(E321='club records'!$N$10, F321&lt;='club records'!$O$10))), "CR", " ")</f>
        <v xml:space="preserve"> </v>
      </c>
      <c r="AU321" s="21" t="str">
        <f>IF(AND(B321="4x300", OR(AND(E321='club records'!$N$11, F321&lt;='club records'!$O$11), AND(E321='club records'!$N$12, F321&lt;='club records'!$O$12))), "CR", " ")</f>
        <v xml:space="preserve"> </v>
      </c>
      <c r="AV321" s="21" t="str">
        <f>IF(AND(B321="4x400", OR(AND(E321='club records'!$N$13, F321&lt;='club records'!$O$13), AND(E321='club records'!$N$14, F321&lt;='club records'!$O$14), AND(E321='club records'!$N$15, F321&lt;='club records'!$O$15))), "CR", " ")</f>
        <v xml:space="preserve"> </v>
      </c>
      <c r="AW321" s="21" t="str">
        <f>IF(AND(B321="3x800", OR(AND(E321='club records'!$N$16, F321&lt;='club records'!$O$16), AND(E321='club records'!$N$17, F321&lt;='club records'!$O$17), AND(E321='club records'!$N$18, F321&lt;='club records'!$O$18), AND(E321='club records'!$N$19, F321&lt;='club records'!$O$19))), "CR", " ")</f>
        <v xml:space="preserve"> </v>
      </c>
      <c r="AX321" s="21" t="str">
        <f>IF(AND(B321="pentathlon", OR(AND(E321='club records'!$N$21, F321&gt;='club records'!$O$21), AND(E321='club records'!$N$22, F321&gt;='club records'!$O$22), AND(E321='club records'!$N$23, F321&gt;='club records'!$O$23), AND(E321='club records'!$N$24, F321&gt;='club records'!$O$24), AND(E321='club records'!$N$25, F321&gt;='club records'!$O$25))), "CR", " ")</f>
        <v xml:space="preserve"> </v>
      </c>
      <c r="AY321" s="21" t="str">
        <f>IF(AND(B321="heptathlon", OR(AND(E321='club records'!$N$26, F321&gt;='club records'!$O$26), AND(E321='club records'!$N$27, F321&gt;='club records'!$O$27), AND(E321='club records'!$N$28, F321&gt;='club records'!$O$28), )), "CR", " ")</f>
        <v xml:space="preserve"> </v>
      </c>
    </row>
    <row r="322" spans="1:51" ht="15">
      <c r="A322" s="13" t="s">
        <v>42</v>
      </c>
      <c r="B322" s="2">
        <v>100</v>
      </c>
      <c r="C322" s="2" t="s">
        <v>28</v>
      </c>
      <c r="D322" s="2" t="s">
        <v>44</v>
      </c>
      <c r="E322" s="13" t="s">
        <v>42</v>
      </c>
      <c r="F322" s="14">
        <v>12.61</v>
      </c>
      <c r="G322" s="23">
        <v>43667</v>
      </c>
      <c r="H322" s="2" t="s">
        <v>297</v>
      </c>
      <c r="I322" s="2" t="s">
        <v>446</v>
      </c>
      <c r="J322" s="20" t="str">
        <f t="shared" si="16"/>
        <v/>
      </c>
      <c r="K322" s="21" t="str">
        <f>IF(AND(B322=100, OR(AND(E322='club records'!$B$6, F322&lt;='club records'!$C$6), AND(E322='club records'!$B$7, F322&lt;='club records'!$C$7), AND(E322='club records'!$B$8, F322&lt;='club records'!$C$8), AND(E322='club records'!$B$9, F322&lt;='club records'!$C$9), AND(E322='club records'!$B$10, F322&lt;='club records'!$C$10))),"CR"," ")</f>
        <v xml:space="preserve"> </v>
      </c>
      <c r="L322" s="21" t="str">
        <f>IF(AND(B322=200, OR(AND(E322='club records'!$B$11, F322&lt;='club records'!$C$11), AND(E322='club records'!$B$12, F322&lt;='club records'!$C$12), AND(E322='club records'!$B$13, F322&lt;='club records'!$C$13), AND(E322='club records'!$B$14, F322&lt;='club records'!$C$14), AND(E322='club records'!$B$15, F322&lt;='club records'!$C$15))),"CR"," ")</f>
        <v xml:space="preserve"> </v>
      </c>
      <c r="M322" s="21" t="str">
        <f>IF(AND(B322=300, OR(AND(E322='club records'!$B$16, F322&lt;='club records'!$C$16), AND(E322='club records'!$B$17, F322&lt;='club records'!$C$17))),"CR"," ")</f>
        <v xml:space="preserve"> </v>
      </c>
      <c r="N322" s="21" t="str">
        <f>IF(AND(B322=400, OR(AND(E322='club records'!$B$19, F322&lt;='club records'!$C$19), AND(E322='club records'!$B$20, F322&lt;='club records'!$C$20), AND(E322='club records'!$B$21, F322&lt;='club records'!$C$21))),"CR"," ")</f>
        <v xml:space="preserve"> </v>
      </c>
      <c r="O322" s="21" t="str">
        <f>IF(AND(B322=800, OR(AND(E322='club records'!$B$22, F322&lt;='club records'!$C$22), AND(E322='club records'!$B$23, F322&lt;='club records'!$C$23), AND(E322='club records'!$B$24, F322&lt;='club records'!$C$24), AND(E322='club records'!$B$25, F322&lt;='club records'!$C$25), AND(E322='club records'!$B$26, F322&lt;='club records'!$C$26))),"CR"," ")</f>
        <v xml:space="preserve"> </v>
      </c>
      <c r="P322" s="21" t="str">
        <f>IF(AND(B322=1200, AND(E322='club records'!$B$28, F322&lt;='club records'!$C$28)),"CR"," ")</f>
        <v xml:space="preserve"> </v>
      </c>
      <c r="Q322" s="21" t="str">
        <f>IF(AND(B322=1500, OR(AND(E322='club records'!$B$29, F322&lt;='club records'!$C$29), AND(E322='club records'!$B$30, F322&lt;='club records'!$C$30), AND(E322='club records'!$B$31, F322&lt;='club records'!$C$31), AND(E322='club records'!$B$32, F322&lt;='club records'!$C$32), AND(E322='club records'!$B$33, F322&lt;='club records'!$C$33))),"CR"," ")</f>
        <v xml:space="preserve"> </v>
      </c>
      <c r="R322" s="21" t="str">
        <f>IF(AND(B322="1M", AND(E322='club records'!$B$37,F322&lt;='club records'!$C$37)),"CR"," ")</f>
        <v xml:space="preserve"> </v>
      </c>
      <c r="S322" s="21" t="str">
        <f>IF(AND(B322=3000, OR(AND(E322='club records'!$B$39, F322&lt;='club records'!$C$39), AND(E322='club records'!$B$40, F322&lt;='club records'!$C$40), AND(E322='club records'!$B$41, F322&lt;='club records'!$C$41))),"CR"," ")</f>
        <v xml:space="preserve"> </v>
      </c>
      <c r="T322" s="21" t="str">
        <f>IF(AND(B322=5000, OR(AND(E322='club records'!$B$42, F322&lt;='club records'!$C$42), AND(E322='club records'!$B$43, F322&lt;='club records'!$C$43))),"CR"," ")</f>
        <v xml:space="preserve"> </v>
      </c>
      <c r="U322" s="21" t="str">
        <f>IF(AND(B322=10000, OR(AND(E322='club records'!$B$44, F322&lt;='club records'!$C$44), AND(E322='club records'!$B$45, F322&lt;='club records'!$C$45))),"CR"," ")</f>
        <v xml:space="preserve"> </v>
      </c>
      <c r="V322" s="22" t="str">
        <f>IF(AND(B322="high jump", OR(AND(E322='club records'!$F$1, F322&gt;='club records'!$G$1), AND(E322='club records'!$F$2, F322&gt;='club records'!$G$2), AND(E322='club records'!$F$3, F322&gt;='club records'!$G$3),AND(E322='club records'!$F$4, F322&gt;='club records'!$G$4), AND(E322='club records'!$F$5, F322&gt;='club records'!$G$5))), "CR", " ")</f>
        <v xml:space="preserve"> </v>
      </c>
      <c r="W322" s="22" t="str">
        <f>IF(AND(B322="long jump", OR(AND(E322='club records'!$F$6, F322&gt;='club records'!$G$6), AND(E322='club records'!$F$7, F322&gt;='club records'!$G$7), AND(E322='club records'!$F$8, F322&gt;='club records'!$G$8), AND(E322='club records'!$F$9, F322&gt;='club records'!$G$9), AND(E322='club records'!$F$10, F322&gt;='club records'!$G$10))), "CR", " ")</f>
        <v xml:space="preserve"> </v>
      </c>
      <c r="X322" s="22" t="str">
        <f>IF(AND(B322="triple jump", OR(AND(E322='club records'!$F$11, F322&gt;='club records'!$G$11), AND(E322='club records'!$F$12, F322&gt;='club records'!$G$12), AND(E322='club records'!$F$13, F322&gt;='club records'!$G$13), AND(E322='club records'!$F$14, F322&gt;='club records'!$G$14), AND(E322='club records'!$F$15, F322&gt;='club records'!$G$15))), "CR", " ")</f>
        <v xml:space="preserve"> </v>
      </c>
      <c r="Y322" s="22" t="str">
        <f>IF(AND(B322="pole vault", OR(AND(E322='club records'!$F$16, F322&gt;='club records'!$G$16), AND(E322='club records'!$F$17, F322&gt;='club records'!$G$17), AND(E322='club records'!$F$18, F322&gt;='club records'!$G$18), AND(E322='club records'!$F$19, F322&gt;='club records'!$G$19), AND(E322='club records'!$F$20, F322&gt;='club records'!$G$20))), "CR", " ")</f>
        <v xml:space="preserve"> </v>
      </c>
      <c r="Z322" s="22" t="str">
        <f>IF(AND(B322="discus 0.75", AND(E322='club records'!$F$21, F322&gt;='club records'!$G$21)), "CR", " ")</f>
        <v xml:space="preserve"> </v>
      </c>
      <c r="AA322" s="22" t="str">
        <f>IF(AND(B322="discus 1", OR(AND(E322='club records'!$F$22, F322&gt;='club records'!$G$22), AND(E322='club records'!$F$23, F322&gt;='club records'!$G$23), AND(E322='club records'!$F$24, F322&gt;='club records'!$G$24), AND(E322='club records'!$F$25, F322&gt;='club records'!$G$25))), "CR", " ")</f>
        <v xml:space="preserve"> </v>
      </c>
      <c r="AB322" s="22" t="str">
        <f>IF(AND(B322="hammer 3", OR(AND(E322='club records'!$F$26, F322&gt;='club records'!$G$26), AND(E322='club records'!$F$27, F322&gt;='club records'!$G$27), AND(E322='club records'!$F$28, F322&gt;='club records'!$G$28))), "CR", " ")</f>
        <v xml:space="preserve"> </v>
      </c>
      <c r="AC322" s="22" t="str">
        <f>IF(AND(B322="hammer 4", OR(AND(E322='club records'!$F$29, F322&gt;='club records'!$G$29), AND(E322='club records'!$F$30, F322&gt;='club records'!$G$30))), "CR", " ")</f>
        <v xml:space="preserve"> </v>
      </c>
      <c r="AD322" s="22" t="str">
        <f>IF(AND(B322="javelin 400", AND(E322='club records'!$F$31, F322&gt;='club records'!$G$31)), "CR", " ")</f>
        <v xml:space="preserve"> </v>
      </c>
      <c r="AE322" s="22" t="str">
        <f>IF(AND(B322="javelin 500", OR(AND(E322='club records'!$F$32, F322&gt;='club records'!$G$32), AND(E322='club records'!$F$33, F322&gt;='club records'!$G$33))), "CR", " ")</f>
        <v xml:space="preserve"> </v>
      </c>
      <c r="AF322" s="22" t="str">
        <f>IF(AND(B322="javelin 600", OR(AND(E322='club records'!$F$34, F322&gt;='club records'!$G$34), AND(E322='club records'!$F$35, F322&gt;='club records'!$G$35))), "CR", " ")</f>
        <v xml:space="preserve"> </v>
      </c>
      <c r="AG322" s="22" t="str">
        <f>IF(AND(B322="shot 2.72", AND(E322='club records'!$F$36, F322&gt;='club records'!$G$36)), "CR", " ")</f>
        <v xml:space="preserve"> </v>
      </c>
      <c r="AH322" s="22" t="str">
        <f>IF(AND(B322="shot 3", OR(AND(E322='club records'!$F$37, F322&gt;='club records'!$G$37), AND(E322='club records'!$F$38, F322&gt;='club records'!$G$38))), "CR", " ")</f>
        <v xml:space="preserve"> </v>
      </c>
      <c r="AI322" s="22" t="str">
        <f>IF(AND(B322="shot 4", OR(AND(E322='club records'!$F$39, F322&gt;='club records'!$G$39), AND(E322='club records'!$F$40, F322&gt;='club records'!$G$40))), "CR", " ")</f>
        <v xml:space="preserve"> </v>
      </c>
      <c r="AJ322" s="22" t="str">
        <f>IF(AND(B322="70H", AND(E322='club records'!$J$6, F322&lt;='club records'!$K$6)), "CR", " ")</f>
        <v xml:space="preserve"> </v>
      </c>
      <c r="AK322" s="22" t="str">
        <f>IF(AND(B322="75H", AND(E322='club records'!$J$7, F322&lt;='club records'!$K$7)), "CR", " ")</f>
        <v xml:space="preserve"> </v>
      </c>
      <c r="AL322" s="22" t="str">
        <f>IF(AND(B322="80H", AND(E322='club records'!$J$8, F322&lt;='club records'!$K$8)), "CR", " ")</f>
        <v xml:space="preserve"> </v>
      </c>
      <c r="AM322" s="22" t="str">
        <f>IF(AND(B322="100H", OR(AND(E322='club records'!$J$9, F322&lt;='club records'!$K$9), AND(E322='club records'!$J$10, F322&lt;='club records'!$K$10))), "CR", " ")</f>
        <v xml:space="preserve"> </v>
      </c>
      <c r="AN322" s="22" t="str">
        <f>IF(AND(B322="300H", AND(E322='club records'!$J$11, F322&lt;='club records'!$K$11)), "CR", " ")</f>
        <v xml:space="preserve"> </v>
      </c>
      <c r="AO322" s="22" t="str">
        <f>IF(AND(B322="400H", OR(AND(E322='club records'!$J$12, F322&lt;='club records'!$K$12), AND(E322='club records'!$J$13, F322&lt;='club records'!$K$13), AND(E322='club records'!$J$14, F322&lt;='club records'!$K$14))), "CR", " ")</f>
        <v xml:space="preserve"> </v>
      </c>
      <c r="AP322" s="22" t="str">
        <f>IF(AND(B322="1500SC", OR(AND(E322='club records'!$J$15, F322&lt;='club records'!$K$15), AND(E322='club records'!$J$16, F322&lt;='club records'!$K$16))), "CR", " ")</f>
        <v xml:space="preserve"> </v>
      </c>
      <c r="AQ322" s="22" t="str">
        <f>IF(AND(B322="2000SC", OR(AND(E322='club records'!$J$18, F322&lt;='club records'!$K$18), AND(E322='club records'!$J$19, F322&lt;='club records'!$K$19))), "CR", " ")</f>
        <v xml:space="preserve"> </v>
      </c>
      <c r="AR322" s="22" t="str">
        <f>IF(AND(B322="3000SC", AND(E322='club records'!$J$21, F322&lt;='club records'!$K$21)), "CR", " ")</f>
        <v xml:space="preserve"> </v>
      </c>
      <c r="AS322" s="21" t="str">
        <f>IF(AND(B322="4x100", OR(AND(E322='club records'!$N$1, F322&lt;='club records'!$O$1), AND(E322='club records'!$N$2, F322&lt;='club records'!$O$2), AND(E322='club records'!$N$3, F322&lt;='club records'!$O$3), AND(E322='club records'!$N$4, F322&lt;='club records'!$O$4), AND(E322='club records'!$N$5, F322&lt;='club records'!$O$5))), "CR", " ")</f>
        <v xml:space="preserve"> </v>
      </c>
      <c r="AT322" s="21" t="str">
        <f>IF(AND(B322="4x200", OR(AND(E322='club records'!$N$6, F322&lt;='club records'!$O$6), AND(E322='club records'!$N$7, F322&lt;='club records'!$O$7), AND(E322='club records'!$N$8, F322&lt;='club records'!$O$8), AND(E322='club records'!$N$9, F322&lt;='club records'!$O$9), AND(E322='club records'!$N$10, F322&lt;='club records'!$O$10))), "CR", " ")</f>
        <v xml:space="preserve"> </v>
      </c>
      <c r="AU322" s="21" t="str">
        <f>IF(AND(B322="4x300", OR(AND(E322='club records'!$N$11, F322&lt;='club records'!$O$11), AND(E322='club records'!$N$12, F322&lt;='club records'!$O$12))), "CR", " ")</f>
        <v xml:space="preserve"> </v>
      </c>
      <c r="AV322" s="21" t="str">
        <f>IF(AND(B322="4x400", OR(AND(E322='club records'!$N$13, F322&lt;='club records'!$O$13), AND(E322='club records'!$N$14, F322&lt;='club records'!$O$14), AND(E322='club records'!$N$15, F322&lt;='club records'!$O$15))), "CR", " ")</f>
        <v xml:space="preserve"> </v>
      </c>
      <c r="AW322" s="21" t="str">
        <f>IF(AND(B322="3x800", OR(AND(E322='club records'!$N$16, F322&lt;='club records'!$O$16), AND(E322='club records'!$N$17, F322&lt;='club records'!$O$17), AND(E322='club records'!$N$18, F322&lt;='club records'!$O$18), AND(E322='club records'!$N$19, F322&lt;='club records'!$O$19))), "CR", " ")</f>
        <v xml:space="preserve"> </v>
      </c>
      <c r="AX322" s="21" t="str">
        <f>IF(AND(B322="pentathlon", OR(AND(E322='club records'!$N$21, F322&gt;='club records'!$O$21), AND(E322='club records'!$N$22, F322&gt;='club records'!$O$22), AND(E322='club records'!$N$23, F322&gt;='club records'!$O$23), AND(E322='club records'!$N$24, F322&gt;='club records'!$O$24), AND(E322='club records'!$N$25, F322&gt;='club records'!$O$25))), "CR", " ")</f>
        <v xml:space="preserve"> </v>
      </c>
      <c r="AY322" s="21" t="str">
        <f>IF(AND(B322="heptathlon", OR(AND(E322='club records'!$N$26, F322&gt;='club records'!$O$26), AND(E322='club records'!$N$27, F322&gt;='club records'!$O$27), AND(E322='club records'!$N$28, F322&gt;='club records'!$O$28), )), "CR", " ")</f>
        <v xml:space="preserve"> </v>
      </c>
    </row>
    <row r="323" spans="1:51" ht="15">
      <c r="A323" s="13" t="s">
        <v>42</v>
      </c>
      <c r="B323" s="2">
        <v>100</v>
      </c>
      <c r="C323" s="2" t="s">
        <v>313</v>
      </c>
      <c r="D323" s="2" t="s">
        <v>314</v>
      </c>
      <c r="E323" s="13" t="s">
        <v>42</v>
      </c>
      <c r="F323" s="14">
        <v>13.07</v>
      </c>
      <c r="G323" s="23">
        <v>43646</v>
      </c>
      <c r="H323" s="2" t="s">
        <v>441</v>
      </c>
      <c r="I323" s="2" t="s">
        <v>404</v>
      </c>
      <c r="J323" s="20" t="str">
        <f t="shared" si="16"/>
        <v/>
      </c>
      <c r="K323" s="21" t="str">
        <f>IF(AND(B323=100, OR(AND(E323='club records'!$B$6, F323&lt;='club records'!$C$6), AND(E323='club records'!$B$7, F323&lt;='club records'!$C$7), AND(E323='club records'!$B$8, F323&lt;='club records'!$C$8), AND(E323='club records'!$B$9, F323&lt;='club records'!$C$9), AND(E323='club records'!$B$10, F323&lt;='club records'!$C$10))),"CR"," ")</f>
        <v xml:space="preserve"> </v>
      </c>
      <c r="L323" s="21" t="str">
        <f>IF(AND(B323=200, OR(AND(E323='club records'!$B$11, F323&lt;='club records'!$C$11), AND(E323='club records'!$B$12, F323&lt;='club records'!$C$12), AND(E323='club records'!$B$13, F323&lt;='club records'!$C$13), AND(E323='club records'!$B$14, F323&lt;='club records'!$C$14), AND(E323='club records'!$B$15, F323&lt;='club records'!$C$15))),"CR"," ")</f>
        <v xml:space="preserve"> </v>
      </c>
      <c r="M323" s="21" t="str">
        <f>IF(AND(B323=300, OR(AND(E323='club records'!$B$16, F323&lt;='club records'!$C$16), AND(E323='club records'!$B$17, F323&lt;='club records'!$C$17))),"CR"," ")</f>
        <v xml:space="preserve"> </v>
      </c>
      <c r="N323" s="21" t="str">
        <f>IF(AND(B323=400, OR(AND(E323='club records'!$B$19, F323&lt;='club records'!$C$19), AND(E323='club records'!$B$20, F323&lt;='club records'!$C$20), AND(E323='club records'!$B$21, F323&lt;='club records'!$C$21))),"CR"," ")</f>
        <v xml:space="preserve"> </v>
      </c>
      <c r="O323" s="21" t="str">
        <f>IF(AND(B323=800, OR(AND(E323='club records'!$B$22, F323&lt;='club records'!$C$22), AND(E323='club records'!$B$23, F323&lt;='club records'!$C$23), AND(E323='club records'!$B$24, F323&lt;='club records'!$C$24), AND(E323='club records'!$B$25, F323&lt;='club records'!$C$25), AND(E323='club records'!$B$26, F323&lt;='club records'!$C$26))),"CR"," ")</f>
        <v xml:space="preserve"> </v>
      </c>
      <c r="P323" s="21" t="str">
        <f>IF(AND(B323=1200, AND(E323='club records'!$B$28, F323&lt;='club records'!$C$28)),"CR"," ")</f>
        <v xml:space="preserve"> </v>
      </c>
      <c r="Q323" s="21" t="str">
        <f>IF(AND(B323=1500, OR(AND(E323='club records'!$B$29, F323&lt;='club records'!$C$29), AND(E323='club records'!$B$30, F323&lt;='club records'!$C$30), AND(E323='club records'!$B$31, F323&lt;='club records'!$C$31), AND(E323='club records'!$B$32, F323&lt;='club records'!$C$32), AND(E323='club records'!$B$33, F323&lt;='club records'!$C$33))),"CR"," ")</f>
        <v xml:space="preserve"> </v>
      </c>
      <c r="R323" s="21" t="str">
        <f>IF(AND(B323="1M", AND(E323='club records'!$B$37,F323&lt;='club records'!$C$37)),"CR"," ")</f>
        <v xml:space="preserve"> </v>
      </c>
      <c r="S323" s="21" t="str">
        <f>IF(AND(B323=3000, OR(AND(E323='club records'!$B$39, F323&lt;='club records'!$C$39), AND(E323='club records'!$B$40, F323&lt;='club records'!$C$40), AND(E323='club records'!$B$41, F323&lt;='club records'!$C$41))),"CR"," ")</f>
        <v xml:space="preserve"> </v>
      </c>
      <c r="T323" s="21" t="str">
        <f>IF(AND(B323=5000, OR(AND(E323='club records'!$B$42, F323&lt;='club records'!$C$42), AND(E323='club records'!$B$43, F323&lt;='club records'!$C$43))),"CR"," ")</f>
        <v xml:space="preserve"> </v>
      </c>
      <c r="U323" s="21" t="str">
        <f>IF(AND(B323=10000, OR(AND(E323='club records'!$B$44, F323&lt;='club records'!$C$44), AND(E323='club records'!$B$45, F323&lt;='club records'!$C$45))),"CR"," ")</f>
        <v xml:space="preserve"> </v>
      </c>
      <c r="V323" s="22" t="str">
        <f>IF(AND(B323="high jump", OR(AND(E323='club records'!$F$1, F323&gt;='club records'!$G$1), AND(E323='club records'!$F$2, F323&gt;='club records'!$G$2), AND(E323='club records'!$F$3, F323&gt;='club records'!$G$3),AND(E323='club records'!$F$4, F323&gt;='club records'!$G$4), AND(E323='club records'!$F$5, F323&gt;='club records'!$G$5))), "CR", " ")</f>
        <v xml:space="preserve"> </v>
      </c>
      <c r="W323" s="22" t="str">
        <f>IF(AND(B323="long jump", OR(AND(E323='club records'!$F$6, F323&gt;='club records'!$G$6), AND(E323='club records'!$F$7, F323&gt;='club records'!$G$7), AND(E323='club records'!$F$8, F323&gt;='club records'!$G$8), AND(E323='club records'!$F$9, F323&gt;='club records'!$G$9), AND(E323='club records'!$F$10, F323&gt;='club records'!$G$10))), "CR", " ")</f>
        <v xml:space="preserve"> </v>
      </c>
      <c r="X323" s="22" t="str">
        <f>IF(AND(B323="triple jump", OR(AND(E323='club records'!$F$11, F323&gt;='club records'!$G$11), AND(E323='club records'!$F$12, F323&gt;='club records'!$G$12), AND(E323='club records'!$F$13, F323&gt;='club records'!$G$13), AND(E323='club records'!$F$14, F323&gt;='club records'!$G$14), AND(E323='club records'!$F$15, F323&gt;='club records'!$G$15))), "CR", " ")</f>
        <v xml:space="preserve"> </v>
      </c>
      <c r="Y323" s="22" t="str">
        <f>IF(AND(B323="pole vault", OR(AND(E323='club records'!$F$16, F323&gt;='club records'!$G$16), AND(E323='club records'!$F$17, F323&gt;='club records'!$G$17), AND(E323='club records'!$F$18, F323&gt;='club records'!$G$18), AND(E323='club records'!$F$19, F323&gt;='club records'!$G$19), AND(E323='club records'!$F$20, F323&gt;='club records'!$G$20))), "CR", " ")</f>
        <v xml:space="preserve"> </v>
      </c>
      <c r="Z323" s="22" t="str">
        <f>IF(AND(B323="discus 0.75", AND(E323='club records'!$F$21, F323&gt;='club records'!$G$21)), "CR", " ")</f>
        <v xml:space="preserve"> </v>
      </c>
      <c r="AA323" s="22" t="str">
        <f>IF(AND(B323="discus 1", OR(AND(E323='club records'!$F$22, F323&gt;='club records'!$G$22), AND(E323='club records'!$F$23, F323&gt;='club records'!$G$23), AND(E323='club records'!$F$24, F323&gt;='club records'!$G$24), AND(E323='club records'!$F$25, F323&gt;='club records'!$G$25))), "CR", " ")</f>
        <v xml:space="preserve"> </v>
      </c>
      <c r="AB323" s="22" t="str">
        <f>IF(AND(B323="hammer 3", OR(AND(E323='club records'!$F$26, F323&gt;='club records'!$G$26), AND(E323='club records'!$F$27, F323&gt;='club records'!$G$27), AND(E323='club records'!$F$28, F323&gt;='club records'!$G$28))), "CR", " ")</f>
        <v xml:space="preserve"> </v>
      </c>
      <c r="AC323" s="22" t="str">
        <f>IF(AND(B323="hammer 4", OR(AND(E323='club records'!$F$29, F323&gt;='club records'!$G$29), AND(E323='club records'!$F$30, F323&gt;='club records'!$G$30))), "CR", " ")</f>
        <v xml:space="preserve"> </v>
      </c>
      <c r="AD323" s="22" t="str">
        <f>IF(AND(B323="javelin 400", AND(E323='club records'!$F$31, F323&gt;='club records'!$G$31)), "CR", " ")</f>
        <v xml:space="preserve"> </v>
      </c>
      <c r="AE323" s="22" t="str">
        <f>IF(AND(B323="javelin 500", OR(AND(E323='club records'!$F$32, F323&gt;='club records'!$G$32), AND(E323='club records'!$F$33, F323&gt;='club records'!$G$33))), "CR", " ")</f>
        <v xml:space="preserve"> </v>
      </c>
      <c r="AF323" s="22" t="str">
        <f>IF(AND(B323="javelin 600", OR(AND(E323='club records'!$F$34, F323&gt;='club records'!$G$34), AND(E323='club records'!$F$35, F323&gt;='club records'!$G$35))), "CR", " ")</f>
        <v xml:space="preserve"> </v>
      </c>
      <c r="AG323" s="22" t="str">
        <f>IF(AND(B323="shot 2.72", AND(E323='club records'!$F$36, F323&gt;='club records'!$G$36)), "CR", " ")</f>
        <v xml:space="preserve"> </v>
      </c>
      <c r="AH323" s="22" t="str">
        <f>IF(AND(B323="shot 3", OR(AND(E323='club records'!$F$37, F323&gt;='club records'!$G$37), AND(E323='club records'!$F$38, F323&gt;='club records'!$G$38))), "CR", " ")</f>
        <v xml:space="preserve"> </v>
      </c>
      <c r="AI323" s="22" t="str">
        <f>IF(AND(B323="shot 4", OR(AND(E323='club records'!$F$39, F323&gt;='club records'!$G$39), AND(E323='club records'!$F$40, F323&gt;='club records'!$G$40))), "CR", " ")</f>
        <v xml:space="preserve"> </v>
      </c>
      <c r="AJ323" s="22" t="str">
        <f>IF(AND(B323="70H", AND(E323='club records'!$J$6, F323&lt;='club records'!$K$6)), "CR", " ")</f>
        <v xml:space="preserve"> </v>
      </c>
      <c r="AK323" s="22" t="str">
        <f>IF(AND(B323="75H", AND(E323='club records'!$J$7, F323&lt;='club records'!$K$7)), "CR", " ")</f>
        <v xml:space="preserve"> </v>
      </c>
      <c r="AL323" s="22" t="str">
        <f>IF(AND(B323="80H", AND(E323='club records'!$J$8, F323&lt;='club records'!$K$8)), "CR", " ")</f>
        <v xml:space="preserve"> </v>
      </c>
      <c r="AM323" s="22" t="str">
        <f>IF(AND(B323="100H", OR(AND(E323='club records'!$J$9, F323&lt;='club records'!$K$9), AND(E323='club records'!$J$10, F323&lt;='club records'!$K$10))), "CR", " ")</f>
        <v xml:space="preserve"> </v>
      </c>
      <c r="AN323" s="22" t="str">
        <f>IF(AND(B323="300H", AND(E323='club records'!$J$11, F323&lt;='club records'!$K$11)), "CR", " ")</f>
        <v xml:space="preserve"> </v>
      </c>
      <c r="AO323" s="22" t="str">
        <f>IF(AND(B323="400H", OR(AND(E323='club records'!$J$12, F323&lt;='club records'!$K$12), AND(E323='club records'!$J$13, F323&lt;='club records'!$K$13), AND(E323='club records'!$J$14, F323&lt;='club records'!$K$14))), "CR", " ")</f>
        <v xml:space="preserve"> </v>
      </c>
      <c r="AP323" s="22" t="str">
        <f>IF(AND(B323="1500SC", OR(AND(E323='club records'!$J$15, F323&lt;='club records'!$K$15), AND(E323='club records'!$J$16, F323&lt;='club records'!$K$16))), "CR", " ")</f>
        <v xml:space="preserve"> </v>
      </c>
      <c r="AQ323" s="22" t="str">
        <f>IF(AND(B323="2000SC", OR(AND(E323='club records'!$J$18, F323&lt;='club records'!$K$18), AND(E323='club records'!$J$19, F323&lt;='club records'!$K$19))), "CR", " ")</f>
        <v xml:space="preserve"> </v>
      </c>
      <c r="AR323" s="22" t="str">
        <f>IF(AND(B323="3000SC", AND(E323='club records'!$J$21, F323&lt;='club records'!$K$21)), "CR", " ")</f>
        <v xml:space="preserve"> </v>
      </c>
      <c r="AS323" s="21" t="str">
        <f>IF(AND(B323="4x100", OR(AND(E323='club records'!$N$1, F323&lt;='club records'!$O$1), AND(E323='club records'!$N$2, F323&lt;='club records'!$O$2), AND(E323='club records'!$N$3, F323&lt;='club records'!$O$3), AND(E323='club records'!$N$4, F323&lt;='club records'!$O$4), AND(E323='club records'!$N$5, F323&lt;='club records'!$O$5))), "CR", " ")</f>
        <v xml:space="preserve"> </v>
      </c>
      <c r="AT323" s="21" t="str">
        <f>IF(AND(B323="4x200", OR(AND(E323='club records'!$N$6, F323&lt;='club records'!$O$6), AND(E323='club records'!$N$7, F323&lt;='club records'!$O$7), AND(E323='club records'!$N$8, F323&lt;='club records'!$O$8), AND(E323='club records'!$N$9, F323&lt;='club records'!$O$9), AND(E323='club records'!$N$10, F323&lt;='club records'!$O$10))), "CR", " ")</f>
        <v xml:space="preserve"> </v>
      </c>
      <c r="AU323" s="21" t="str">
        <f>IF(AND(B323="4x300", OR(AND(E323='club records'!$N$11, F323&lt;='club records'!$O$11), AND(E323='club records'!$N$12, F323&lt;='club records'!$O$12))), "CR", " ")</f>
        <v xml:space="preserve"> </v>
      </c>
      <c r="AV323" s="21" t="str">
        <f>IF(AND(B323="4x400", OR(AND(E323='club records'!$N$13, F323&lt;='club records'!$O$13), AND(E323='club records'!$N$14, F323&lt;='club records'!$O$14), AND(E323='club records'!$N$15, F323&lt;='club records'!$O$15))), "CR", " ")</f>
        <v xml:space="preserve"> </v>
      </c>
      <c r="AW323" s="21" t="str">
        <f>IF(AND(B323="3x800", OR(AND(E323='club records'!$N$16, F323&lt;='club records'!$O$16), AND(E323='club records'!$N$17, F323&lt;='club records'!$O$17), AND(E323='club records'!$N$18, F323&lt;='club records'!$O$18), AND(E323='club records'!$N$19, F323&lt;='club records'!$O$19))), "CR", " ")</f>
        <v xml:space="preserve"> </v>
      </c>
      <c r="AX323" s="21" t="str">
        <f>IF(AND(B323="pentathlon", OR(AND(E323='club records'!$N$21, F323&gt;='club records'!$O$21), AND(E323='club records'!$N$22, F323&gt;='club records'!$O$22), AND(E323='club records'!$N$23, F323&gt;='club records'!$O$23), AND(E323='club records'!$N$24, F323&gt;='club records'!$O$24), AND(E323='club records'!$N$25, F323&gt;='club records'!$O$25))), "CR", " ")</f>
        <v xml:space="preserve"> </v>
      </c>
      <c r="AY323" s="21" t="str">
        <f>IF(AND(B323="heptathlon", OR(AND(E323='club records'!$N$26, F323&gt;='club records'!$O$26), AND(E323='club records'!$N$27, F323&gt;='club records'!$O$27), AND(E323='club records'!$N$28, F323&gt;='club records'!$O$28), )), "CR", " ")</f>
        <v xml:space="preserve"> </v>
      </c>
    </row>
    <row r="324" spans="1:51" ht="15">
      <c r="A324" s="13" t="s">
        <v>42</v>
      </c>
      <c r="B324" s="2">
        <v>200</v>
      </c>
      <c r="C324" s="2" t="s">
        <v>28</v>
      </c>
      <c r="D324" s="2" t="s">
        <v>44</v>
      </c>
      <c r="E324" s="13" t="s">
        <v>42</v>
      </c>
      <c r="F324" s="14">
        <v>25.44</v>
      </c>
      <c r="G324" s="23">
        <v>43687</v>
      </c>
      <c r="H324" s="2" t="s">
        <v>297</v>
      </c>
      <c r="I324" s="2" t="s">
        <v>492</v>
      </c>
      <c r="J324" s="20" t="s">
        <v>372</v>
      </c>
      <c r="O324" s="2"/>
      <c r="P324" s="2"/>
      <c r="Q324" s="2"/>
      <c r="R324" s="2"/>
      <c r="S324" s="2"/>
      <c r="T324" s="2"/>
    </row>
    <row r="325" spans="1:51" ht="15">
      <c r="A325" s="13" t="s">
        <v>42</v>
      </c>
      <c r="B325" s="2">
        <v>200</v>
      </c>
      <c r="C325" s="2" t="s">
        <v>19</v>
      </c>
      <c r="D325" s="2" t="s">
        <v>144</v>
      </c>
      <c r="E325" s="13" t="s">
        <v>42</v>
      </c>
      <c r="F325" s="14">
        <v>26.47</v>
      </c>
      <c r="G325" s="23" t="s">
        <v>374</v>
      </c>
      <c r="H325" s="2" t="s">
        <v>297</v>
      </c>
      <c r="I325" s="2" t="s">
        <v>367</v>
      </c>
      <c r="J325" s="20" t="s">
        <v>372</v>
      </c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1"/>
      <c r="AT325" s="21"/>
      <c r="AU325" s="21"/>
      <c r="AV325" s="21"/>
      <c r="AW325" s="21"/>
      <c r="AX325" s="21"/>
      <c r="AY325" s="21"/>
    </row>
    <row r="326" spans="1:51" ht="15">
      <c r="A326" s="13" t="s">
        <v>42</v>
      </c>
      <c r="B326" s="2">
        <v>200</v>
      </c>
      <c r="C326" s="2" t="s">
        <v>47</v>
      </c>
      <c r="D326" s="2" t="s">
        <v>48</v>
      </c>
      <c r="E326" s="13" t="s">
        <v>42</v>
      </c>
      <c r="F326" s="14">
        <v>26.52</v>
      </c>
      <c r="G326" s="23">
        <v>43611</v>
      </c>
      <c r="H326" s="2" t="s">
        <v>295</v>
      </c>
      <c r="I326" s="2" t="s">
        <v>334</v>
      </c>
      <c r="J326" s="20" t="str">
        <f>IF(OR(L326="CR", K326="CR", M326="CR", N326="CR", O326="CR", P326="CR", Q326="CR", R326="CR", S326="CR", T326="CR",U326="CR", V326="CR", W326="CR", X326="CR", Y326="CR", Z326="CR", AA326="CR", AB326="CR", AC326="CR", AD326="CR", AE326="CR", AF326="CR", AG326="CR", AH326="CR", AI326="CR", AJ326="CR", AK326="CR", AL326="CR", AM326="CR", AN326="CR", AO326="CR", AP326="CR", AQ326="CR", AR326="CR", AS326="CR", AT326="CR", AU326="CR", AV326="CR", AW326="CR", AX326="CR", AY326="CR"), "***CLUB RECORD***", "")</f>
        <v/>
      </c>
      <c r="K326" s="21" t="str">
        <f>IF(AND(B326=100, OR(AND(E326='club records'!$B$6, F326&lt;='club records'!$C$6), AND(E326='club records'!$B$7, F326&lt;='club records'!$C$7), AND(E326='club records'!$B$8, F326&lt;='club records'!$C$8), AND(E326='club records'!$B$9, F326&lt;='club records'!$C$9), AND(E326='club records'!$B$10, F326&lt;='club records'!$C$10))),"CR"," ")</f>
        <v xml:space="preserve"> </v>
      </c>
      <c r="L326" s="21" t="str">
        <f>IF(AND(B326=200, OR(AND(E326='club records'!$B$11, F326&lt;='club records'!$C$11), AND(E326='club records'!$B$12, F326&lt;='club records'!$C$12), AND(E326='club records'!$B$13, F326&lt;='club records'!$C$13), AND(E326='club records'!$B$14, F326&lt;='club records'!$C$14), AND(E326='club records'!$B$15, F326&lt;='club records'!$C$15))),"CR"," ")</f>
        <v xml:space="preserve"> </v>
      </c>
      <c r="M326" s="21" t="str">
        <f>IF(AND(B326=300, OR(AND(E326='club records'!$B$16, F326&lt;='club records'!$C$16), AND(E326='club records'!$B$17, F326&lt;='club records'!$C$17))),"CR"," ")</f>
        <v xml:space="preserve"> </v>
      </c>
      <c r="N326" s="21" t="str">
        <f>IF(AND(B326=400, OR(AND(E326='club records'!$B$19, F326&lt;='club records'!$C$19), AND(E326='club records'!$B$20, F326&lt;='club records'!$C$20), AND(E326='club records'!$B$21, F326&lt;='club records'!$C$21))),"CR"," ")</f>
        <v xml:space="preserve"> </v>
      </c>
      <c r="O326" s="21" t="str">
        <f>IF(AND(B326=800, OR(AND(E326='club records'!$B$22, F326&lt;='club records'!$C$22), AND(E326='club records'!$B$23, F326&lt;='club records'!$C$23), AND(E326='club records'!$B$24, F326&lt;='club records'!$C$24), AND(E326='club records'!$B$25, F326&lt;='club records'!$C$25), AND(E326='club records'!$B$26, F326&lt;='club records'!$C$26))),"CR"," ")</f>
        <v xml:space="preserve"> </v>
      </c>
      <c r="P326" s="21" t="str">
        <f>IF(AND(B326=1200, AND(E326='club records'!$B$28, F326&lt;='club records'!$C$28)),"CR"," ")</f>
        <v xml:space="preserve"> </v>
      </c>
      <c r="Q326" s="21" t="str">
        <f>IF(AND(B326=1500, OR(AND(E326='club records'!$B$29, F326&lt;='club records'!$C$29), AND(E326='club records'!$B$30, F326&lt;='club records'!$C$30), AND(E326='club records'!$B$31, F326&lt;='club records'!$C$31), AND(E326='club records'!$B$32, F326&lt;='club records'!$C$32), AND(E326='club records'!$B$33, F326&lt;='club records'!$C$33))),"CR"," ")</f>
        <v xml:space="preserve"> </v>
      </c>
      <c r="R326" s="21" t="str">
        <f>IF(AND(B326="1M", AND(E326='club records'!$B$37,F326&lt;='club records'!$C$37)),"CR"," ")</f>
        <v xml:space="preserve"> </v>
      </c>
      <c r="S326" s="21" t="str">
        <f>IF(AND(B326=3000, OR(AND(E326='club records'!$B$39, F326&lt;='club records'!$C$39), AND(E326='club records'!$B$40, F326&lt;='club records'!$C$40), AND(E326='club records'!$B$41, F326&lt;='club records'!$C$41))),"CR"," ")</f>
        <v xml:space="preserve"> </v>
      </c>
      <c r="T326" s="21" t="str">
        <f>IF(AND(B326=5000, OR(AND(E326='club records'!$B$42, F326&lt;='club records'!$C$42), AND(E326='club records'!$B$43, F326&lt;='club records'!$C$43))),"CR"," ")</f>
        <v xml:space="preserve"> </v>
      </c>
      <c r="U326" s="21" t="str">
        <f>IF(AND(B326=10000, OR(AND(E326='club records'!$B$44, F326&lt;='club records'!$C$44), AND(E326='club records'!$B$45, F326&lt;='club records'!$C$45))),"CR"," ")</f>
        <v xml:space="preserve"> </v>
      </c>
      <c r="V326" s="22" t="str">
        <f>IF(AND(B326="high jump", OR(AND(E326='club records'!$F$1, F326&gt;='club records'!$G$1), AND(E326='club records'!$F$2, F326&gt;='club records'!$G$2), AND(E326='club records'!$F$3, F326&gt;='club records'!$G$3),AND(E326='club records'!$F$4, F326&gt;='club records'!$G$4), AND(E326='club records'!$F$5, F326&gt;='club records'!$G$5))), "CR", " ")</f>
        <v xml:space="preserve"> </v>
      </c>
      <c r="W326" s="22" t="str">
        <f>IF(AND(B326="long jump", OR(AND(E326='club records'!$F$6, F326&gt;='club records'!$G$6), AND(E326='club records'!$F$7, F326&gt;='club records'!$G$7), AND(E326='club records'!$F$8, F326&gt;='club records'!$G$8), AND(E326='club records'!$F$9, F326&gt;='club records'!$G$9), AND(E326='club records'!$F$10, F326&gt;='club records'!$G$10))), "CR", " ")</f>
        <v xml:space="preserve"> </v>
      </c>
      <c r="X326" s="22" t="str">
        <f>IF(AND(B326="triple jump", OR(AND(E326='club records'!$F$11, F326&gt;='club records'!$G$11), AND(E326='club records'!$F$12, F326&gt;='club records'!$G$12), AND(E326='club records'!$F$13, F326&gt;='club records'!$G$13), AND(E326='club records'!$F$14, F326&gt;='club records'!$G$14), AND(E326='club records'!$F$15, F326&gt;='club records'!$G$15))), "CR", " ")</f>
        <v xml:space="preserve"> </v>
      </c>
      <c r="Y326" s="22" t="str">
        <f>IF(AND(B326="pole vault", OR(AND(E326='club records'!$F$16, F326&gt;='club records'!$G$16), AND(E326='club records'!$F$17, F326&gt;='club records'!$G$17), AND(E326='club records'!$F$18, F326&gt;='club records'!$G$18), AND(E326='club records'!$F$19, F326&gt;='club records'!$G$19), AND(E326='club records'!$F$20, F326&gt;='club records'!$G$20))), "CR", " ")</f>
        <v xml:space="preserve"> </v>
      </c>
      <c r="Z326" s="22" t="str">
        <f>IF(AND(B326="discus 0.75", AND(E326='club records'!$F$21, F326&gt;='club records'!$G$21)), "CR", " ")</f>
        <v xml:space="preserve"> </v>
      </c>
      <c r="AA326" s="22" t="str">
        <f>IF(AND(B326="discus 1", OR(AND(E326='club records'!$F$22, F326&gt;='club records'!$G$22), AND(E326='club records'!$F$23, F326&gt;='club records'!$G$23), AND(E326='club records'!$F$24, F326&gt;='club records'!$G$24), AND(E326='club records'!$F$25, F326&gt;='club records'!$G$25))), "CR", " ")</f>
        <v xml:space="preserve"> </v>
      </c>
      <c r="AB326" s="22" t="str">
        <f>IF(AND(B326="hammer 3", OR(AND(E326='club records'!$F$26, F326&gt;='club records'!$G$26), AND(E326='club records'!$F$27, F326&gt;='club records'!$G$27), AND(E326='club records'!$F$28, F326&gt;='club records'!$G$28))), "CR", " ")</f>
        <v xml:space="preserve"> </v>
      </c>
      <c r="AC326" s="22" t="str">
        <f>IF(AND(B326="hammer 4", OR(AND(E326='club records'!$F$29, F326&gt;='club records'!$G$29), AND(E326='club records'!$F$30, F326&gt;='club records'!$G$30))), "CR", " ")</f>
        <v xml:space="preserve"> </v>
      </c>
      <c r="AD326" s="22" t="str">
        <f>IF(AND(B326="javelin 400", AND(E326='club records'!$F$31, F326&gt;='club records'!$G$31)), "CR", " ")</f>
        <v xml:space="preserve"> </v>
      </c>
      <c r="AE326" s="22" t="str">
        <f>IF(AND(B326="javelin 500", OR(AND(E326='club records'!$F$32, F326&gt;='club records'!$G$32), AND(E326='club records'!$F$33, F326&gt;='club records'!$G$33))), "CR", " ")</f>
        <v xml:space="preserve"> </v>
      </c>
      <c r="AF326" s="22" t="str">
        <f>IF(AND(B326="javelin 600", OR(AND(E326='club records'!$F$34, F326&gt;='club records'!$G$34), AND(E326='club records'!$F$35, F326&gt;='club records'!$G$35))), "CR", " ")</f>
        <v xml:space="preserve"> </v>
      </c>
      <c r="AG326" s="22" t="str">
        <f>IF(AND(B326="shot 2.72", AND(E326='club records'!$F$36, F326&gt;='club records'!$G$36)), "CR", " ")</f>
        <v xml:space="preserve"> </v>
      </c>
      <c r="AH326" s="22" t="str">
        <f>IF(AND(B326="shot 3", OR(AND(E326='club records'!$F$37, F326&gt;='club records'!$G$37), AND(E326='club records'!$F$38, F326&gt;='club records'!$G$38))), "CR", " ")</f>
        <v xml:space="preserve"> </v>
      </c>
      <c r="AI326" s="22" t="str">
        <f>IF(AND(B326="shot 4", OR(AND(E326='club records'!$F$39, F326&gt;='club records'!$G$39), AND(E326='club records'!$F$40, F326&gt;='club records'!$G$40))), "CR", " ")</f>
        <v xml:space="preserve"> </v>
      </c>
      <c r="AJ326" s="22" t="str">
        <f>IF(AND(B326="70H", AND(E326='club records'!$J$6, F326&lt;='club records'!$K$6)), "CR", " ")</f>
        <v xml:space="preserve"> </v>
      </c>
      <c r="AK326" s="22" t="str">
        <f>IF(AND(B326="75H", AND(E326='club records'!$J$7, F326&lt;='club records'!$K$7)), "CR", " ")</f>
        <v xml:space="preserve"> </v>
      </c>
      <c r="AL326" s="22" t="str">
        <f>IF(AND(B326="80H", AND(E326='club records'!$J$8, F326&lt;='club records'!$K$8)), "CR", " ")</f>
        <v xml:space="preserve"> </v>
      </c>
      <c r="AM326" s="22" t="str">
        <f>IF(AND(B326="100H", OR(AND(E326='club records'!$J$9, F326&lt;='club records'!$K$9), AND(E326='club records'!$J$10, F326&lt;='club records'!$K$10))), "CR", " ")</f>
        <v xml:space="preserve"> </v>
      </c>
      <c r="AN326" s="22" t="str">
        <f>IF(AND(B326="300H", AND(E326='club records'!$J$11, F326&lt;='club records'!$K$11)), "CR", " ")</f>
        <v xml:space="preserve"> </v>
      </c>
      <c r="AO326" s="22" t="str">
        <f>IF(AND(B326="400H", OR(AND(E326='club records'!$J$12, F326&lt;='club records'!$K$12), AND(E326='club records'!$J$13, F326&lt;='club records'!$K$13), AND(E326='club records'!$J$14, F326&lt;='club records'!$K$14))), "CR", " ")</f>
        <v xml:space="preserve"> </v>
      </c>
      <c r="AP326" s="22" t="str">
        <f>IF(AND(B326="1500SC", OR(AND(E326='club records'!$J$15, F326&lt;='club records'!$K$15), AND(E326='club records'!$J$16, F326&lt;='club records'!$K$16))), "CR", " ")</f>
        <v xml:space="preserve"> </v>
      </c>
      <c r="AQ326" s="22" t="str">
        <f>IF(AND(B326="2000SC", OR(AND(E326='club records'!$J$18, F326&lt;='club records'!$K$18), AND(E326='club records'!$J$19, F326&lt;='club records'!$K$19))), "CR", " ")</f>
        <v xml:space="preserve"> </v>
      </c>
      <c r="AR326" s="22" t="str">
        <f>IF(AND(B326="3000SC", AND(E326='club records'!$J$21, F326&lt;='club records'!$K$21)), "CR", " ")</f>
        <v xml:space="preserve"> </v>
      </c>
      <c r="AS326" s="21" t="str">
        <f>IF(AND(B326="4x100", OR(AND(E326='club records'!$N$1, F326&lt;='club records'!$O$1), AND(E326='club records'!$N$2, F326&lt;='club records'!$O$2), AND(E326='club records'!$N$3, F326&lt;='club records'!$O$3), AND(E326='club records'!$N$4, F326&lt;='club records'!$O$4), AND(E326='club records'!$N$5, F326&lt;='club records'!$O$5))), "CR", " ")</f>
        <v xml:space="preserve"> </v>
      </c>
      <c r="AT326" s="21" t="str">
        <f>IF(AND(B326="4x200", OR(AND(E326='club records'!$N$6, F326&lt;='club records'!$O$6), AND(E326='club records'!$N$7, F326&lt;='club records'!$O$7), AND(E326='club records'!$N$8, F326&lt;='club records'!$O$8), AND(E326='club records'!$N$9, F326&lt;='club records'!$O$9), AND(E326='club records'!$N$10, F326&lt;='club records'!$O$10))), "CR", " ")</f>
        <v xml:space="preserve"> </v>
      </c>
      <c r="AU326" s="21" t="str">
        <f>IF(AND(B326="4x300", OR(AND(E326='club records'!$N$11, F326&lt;='club records'!$O$11), AND(E326='club records'!$N$12, F326&lt;='club records'!$O$12))), "CR", " ")</f>
        <v xml:space="preserve"> </v>
      </c>
      <c r="AV326" s="21" t="str">
        <f>IF(AND(B326="4x400", OR(AND(E326='club records'!$N$13, F326&lt;='club records'!$O$13), AND(E326='club records'!$N$14, F326&lt;='club records'!$O$14), AND(E326='club records'!$N$15, F326&lt;='club records'!$O$15))), "CR", " ")</f>
        <v xml:space="preserve"> </v>
      </c>
      <c r="AW326" s="21" t="str">
        <f>IF(AND(B326="3x800", OR(AND(E326='club records'!$N$16, F326&lt;='club records'!$O$16), AND(E326='club records'!$N$17, F326&lt;='club records'!$O$17), AND(E326='club records'!$N$18, F326&lt;='club records'!$O$18), AND(E326='club records'!$N$19, F326&lt;='club records'!$O$19))), "CR", " ")</f>
        <v xml:space="preserve"> </v>
      </c>
      <c r="AX326" s="21" t="str">
        <f>IF(AND(B326="pentathlon", OR(AND(E326='club records'!$N$21, F326&gt;='club records'!$O$21), AND(E326='club records'!$N$22, F326&gt;='club records'!$O$22), AND(E326='club records'!$N$23, F326&gt;='club records'!$O$23), AND(E326='club records'!$N$24, F326&gt;='club records'!$O$24), AND(E326='club records'!$N$25, F326&gt;='club records'!$O$25))), "CR", " ")</f>
        <v xml:space="preserve"> </v>
      </c>
      <c r="AY326" s="21" t="str">
        <f>IF(AND(B326="heptathlon", OR(AND(E326='club records'!$N$26, F326&gt;='club records'!$O$26), AND(E326='club records'!$N$27, F326&gt;='club records'!$O$27), AND(E326='club records'!$N$28, F326&gt;='club records'!$O$28), )), "CR", " ")</f>
        <v xml:space="preserve"> </v>
      </c>
    </row>
    <row r="327" spans="1:51" ht="15">
      <c r="A327" s="13" t="s">
        <v>42</v>
      </c>
      <c r="B327" s="2">
        <v>400</v>
      </c>
      <c r="C327" s="2" t="s">
        <v>19</v>
      </c>
      <c r="D327" s="2" t="s">
        <v>144</v>
      </c>
      <c r="E327" s="13" t="s">
        <v>42</v>
      </c>
      <c r="F327" s="14">
        <v>61.19</v>
      </c>
      <c r="G327" s="23" t="s">
        <v>374</v>
      </c>
      <c r="H327" s="2" t="s">
        <v>297</v>
      </c>
      <c r="I327" s="2" t="s">
        <v>367</v>
      </c>
      <c r="J327" s="20" t="str">
        <f>IF(OR(L327="CR", K327="CR", M327="CR", N327="CR", O327="CR", P327="CR", Q327="CR", R327="CR", S327="CR", T327="CR",U327="CR", V327="CR", W327="CR", X327="CR", Y327="CR", Z327="CR", AA327="CR", AB327="CR", AC327="CR", AD327="CR", AE327="CR", AF327="CR", AG327="CR", AH327="CR", AI327="CR", AJ327="CR", AK327="CR", AL327="CR", AM327="CR", AN327="CR", AO327="CR", AP327="CR", AQ327="CR", AR327="CR", AS327="CR", AT327="CR", AU327="CR", AV327="CR", AW327="CR", AX327="CR", AY327="CR"), "***CLUB RECORD***", "")</f>
        <v/>
      </c>
      <c r="K327" s="21" t="str">
        <f>IF(AND(B327=100, OR(AND(E327='club records'!$B$6, F327&lt;='club records'!$C$6), AND(E327='club records'!$B$7, F327&lt;='club records'!$C$7), AND(E327='club records'!$B$8, F327&lt;='club records'!$C$8), AND(E327='club records'!$B$9, F327&lt;='club records'!$C$9), AND(E327='club records'!$B$10, F327&lt;='club records'!$C$10))),"CR"," ")</f>
        <v xml:space="preserve"> </v>
      </c>
      <c r="L327" s="21" t="str">
        <f>IF(AND(B327=200, OR(AND(E327='club records'!$B$11, F327&lt;='club records'!$C$11), AND(E327='club records'!$B$12, F327&lt;='club records'!$C$12), AND(E327='club records'!$B$13, F327&lt;='club records'!$C$13), AND(E327='club records'!$B$14, F327&lt;='club records'!$C$14), AND(E327='club records'!$B$15, F327&lt;='club records'!$C$15))),"CR"," ")</f>
        <v xml:space="preserve"> </v>
      </c>
      <c r="M327" s="21" t="str">
        <f>IF(AND(B327=300, OR(AND(E327='club records'!$B$16, F327&lt;='club records'!$C$16), AND(E327='club records'!$B$17, F327&lt;='club records'!$C$17))),"CR"," ")</f>
        <v xml:space="preserve"> </v>
      </c>
      <c r="N327" s="21" t="str">
        <f>IF(AND(B327=400, OR(AND(E327='club records'!$B$19, F327&lt;='club records'!$C$19), AND(E327='club records'!$B$20, F327&lt;='club records'!$C$20), AND(E327='club records'!$B$21, F327&lt;='club records'!$C$21))),"CR"," ")</f>
        <v xml:space="preserve"> </v>
      </c>
      <c r="O327" s="21" t="str">
        <f>IF(AND(B327=800, OR(AND(E327='club records'!$B$22, F327&lt;='club records'!$C$22), AND(E327='club records'!$B$23, F327&lt;='club records'!$C$23), AND(E327='club records'!$B$24, F327&lt;='club records'!$C$24), AND(E327='club records'!$B$25, F327&lt;='club records'!$C$25), AND(E327='club records'!$B$26, F327&lt;='club records'!$C$26))),"CR"," ")</f>
        <v xml:space="preserve"> </v>
      </c>
      <c r="P327" s="21" t="str">
        <f>IF(AND(B327=1200, AND(E327='club records'!$B$28, F327&lt;='club records'!$C$28)),"CR"," ")</f>
        <v xml:space="preserve"> </v>
      </c>
      <c r="Q327" s="21" t="str">
        <f>IF(AND(B327=1500, OR(AND(E327='club records'!$B$29, F327&lt;='club records'!$C$29), AND(E327='club records'!$B$30, F327&lt;='club records'!$C$30), AND(E327='club records'!$B$31, F327&lt;='club records'!$C$31), AND(E327='club records'!$B$32, F327&lt;='club records'!$C$32), AND(E327='club records'!$B$33, F327&lt;='club records'!$C$33))),"CR"," ")</f>
        <v xml:space="preserve"> </v>
      </c>
      <c r="R327" s="21" t="str">
        <f>IF(AND(B327="1M", AND(E327='club records'!$B$37,F327&lt;='club records'!$C$37)),"CR"," ")</f>
        <v xml:space="preserve"> </v>
      </c>
      <c r="S327" s="21" t="str">
        <f>IF(AND(B327=3000, OR(AND(E327='club records'!$B$39, F327&lt;='club records'!$C$39), AND(E327='club records'!$B$40, F327&lt;='club records'!$C$40), AND(E327='club records'!$B$41, F327&lt;='club records'!$C$41))),"CR"," ")</f>
        <v xml:space="preserve"> </v>
      </c>
      <c r="T327" s="21" t="str">
        <f>IF(AND(B327=5000, OR(AND(E327='club records'!$B$42, F327&lt;='club records'!$C$42), AND(E327='club records'!$B$43, F327&lt;='club records'!$C$43))),"CR"," ")</f>
        <v xml:space="preserve"> </v>
      </c>
      <c r="U327" s="21" t="str">
        <f>IF(AND(B327=10000, OR(AND(E327='club records'!$B$44, F327&lt;='club records'!$C$44), AND(E327='club records'!$B$45, F327&lt;='club records'!$C$45))),"CR"," ")</f>
        <v xml:space="preserve"> </v>
      </c>
      <c r="V327" s="22" t="str">
        <f>IF(AND(B327="high jump", OR(AND(E327='club records'!$F$1, F327&gt;='club records'!$G$1), AND(E327='club records'!$F$2, F327&gt;='club records'!$G$2), AND(E327='club records'!$F$3, F327&gt;='club records'!$G$3),AND(E327='club records'!$F$4, F327&gt;='club records'!$G$4), AND(E327='club records'!$F$5, F327&gt;='club records'!$G$5))), "CR", " ")</f>
        <v xml:space="preserve"> </v>
      </c>
      <c r="W327" s="22" t="str">
        <f>IF(AND(B327="long jump", OR(AND(E327='club records'!$F$6, F327&gt;='club records'!$G$6), AND(E327='club records'!$F$7, F327&gt;='club records'!$G$7), AND(E327='club records'!$F$8, F327&gt;='club records'!$G$8), AND(E327='club records'!$F$9, F327&gt;='club records'!$G$9), AND(E327='club records'!$F$10, F327&gt;='club records'!$G$10))), "CR", " ")</f>
        <v xml:space="preserve"> </v>
      </c>
      <c r="X327" s="22" t="str">
        <f>IF(AND(B327="triple jump", OR(AND(E327='club records'!$F$11, F327&gt;='club records'!$G$11), AND(E327='club records'!$F$12, F327&gt;='club records'!$G$12), AND(E327='club records'!$F$13, F327&gt;='club records'!$G$13), AND(E327='club records'!$F$14, F327&gt;='club records'!$G$14), AND(E327='club records'!$F$15, F327&gt;='club records'!$G$15))), "CR", " ")</f>
        <v xml:space="preserve"> </v>
      </c>
      <c r="Y327" s="22" t="str">
        <f>IF(AND(B327="pole vault", OR(AND(E327='club records'!$F$16, F327&gt;='club records'!$G$16), AND(E327='club records'!$F$17, F327&gt;='club records'!$G$17), AND(E327='club records'!$F$18, F327&gt;='club records'!$G$18), AND(E327='club records'!$F$19, F327&gt;='club records'!$G$19), AND(E327='club records'!$F$20, F327&gt;='club records'!$G$20))), "CR", " ")</f>
        <v xml:space="preserve"> </v>
      </c>
      <c r="Z327" s="22" t="str">
        <f>IF(AND(B327="discus 0.75", AND(E327='club records'!$F$21, F327&gt;='club records'!$G$21)), "CR", " ")</f>
        <v xml:space="preserve"> </v>
      </c>
      <c r="AA327" s="22" t="str">
        <f>IF(AND(B327="discus 1", OR(AND(E327='club records'!$F$22, F327&gt;='club records'!$G$22), AND(E327='club records'!$F$23, F327&gt;='club records'!$G$23), AND(E327='club records'!$F$24, F327&gt;='club records'!$G$24), AND(E327='club records'!$F$25, F327&gt;='club records'!$G$25))), "CR", " ")</f>
        <v xml:space="preserve"> </v>
      </c>
      <c r="AB327" s="22" t="str">
        <f>IF(AND(B327="hammer 3", OR(AND(E327='club records'!$F$26, F327&gt;='club records'!$G$26), AND(E327='club records'!$F$27, F327&gt;='club records'!$G$27), AND(E327='club records'!$F$28, F327&gt;='club records'!$G$28))), "CR", " ")</f>
        <v xml:space="preserve"> </v>
      </c>
      <c r="AC327" s="22" t="str">
        <f>IF(AND(B327="hammer 4", OR(AND(E327='club records'!$F$29, F327&gt;='club records'!$G$29), AND(E327='club records'!$F$30, F327&gt;='club records'!$G$30))), "CR", " ")</f>
        <v xml:space="preserve"> </v>
      </c>
      <c r="AD327" s="22" t="str">
        <f>IF(AND(B327="javelin 400", AND(E327='club records'!$F$31, F327&gt;='club records'!$G$31)), "CR", " ")</f>
        <v xml:space="preserve"> </v>
      </c>
      <c r="AE327" s="22" t="str">
        <f>IF(AND(B327="javelin 500", OR(AND(E327='club records'!$F$32, F327&gt;='club records'!$G$32), AND(E327='club records'!$F$33, F327&gt;='club records'!$G$33))), "CR", " ")</f>
        <v xml:space="preserve"> </v>
      </c>
      <c r="AF327" s="22" t="str">
        <f>IF(AND(B327="javelin 600", OR(AND(E327='club records'!$F$34, F327&gt;='club records'!$G$34), AND(E327='club records'!$F$35, F327&gt;='club records'!$G$35))), "CR", " ")</f>
        <v xml:space="preserve"> </v>
      </c>
      <c r="AG327" s="22" t="str">
        <f>IF(AND(B327="shot 2.72", AND(E327='club records'!$F$36, F327&gt;='club records'!$G$36)), "CR", " ")</f>
        <v xml:space="preserve"> </v>
      </c>
      <c r="AH327" s="22" t="str">
        <f>IF(AND(B327="shot 3", OR(AND(E327='club records'!$F$37, F327&gt;='club records'!$G$37), AND(E327='club records'!$F$38, F327&gt;='club records'!$G$38))), "CR", " ")</f>
        <v xml:space="preserve"> </v>
      </c>
      <c r="AI327" s="22" t="str">
        <f>IF(AND(B327="shot 4", OR(AND(E327='club records'!$F$39, F327&gt;='club records'!$G$39), AND(E327='club records'!$F$40, F327&gt;='club records'!$G$40))), "CR", " ")</f>
        <v xml:space="preserve"> </v>
      </c>
      <c r="AJ327" s="22" t="str">
        <f>IF(AND(B327="70H", AND(E327='club records'!$J$6, F327&lt;='club records'!$K$6)), "CR", " ")</f>
        <v xml:space="preserve"> </v>
      </c>
      <c r="AK327" s="22" t="str">
        <f>IF(AND(B327="75H", AND(E327='club records'!$J$7, F327&lt;='club records'!$K$7)), "CR", " ")</f>
        <v xml:space="preserve"> </v>
      </c>
      <c r="AL327" s="22" t="str">
        <f>IF(AND(B327="80H", AND(E327='club records'!$J$8, F327&lt;='club records'!$K$8)), "CR", " ")</f>
        <v xml:space="preserve"> </v>
      </c>
      <c r="AM327" s="22" t="str">
        <f>IF(AND(B327="100H", OR(AND(E327='club records'!$J$9, F327&lt;='club records'!$K$9), AND(E327='club records'!$J$10, F327&lt;='club records'!$K$10))), "CR", " ")</f>
        <v xml:space="preserve"> </v>
      </c>
      <c r="AN327" s="22" t="str">
        <f>IF(AND(B327="300H", AND(E327='club records'!$J$11, F327&lt;='club records'!$K$11)), "CR", " ")</f>
        <v xml:space="preserve"> </v>
      </c>
      <c r="AO327" s="22" t="str">
        <f>IF(AND(B327="400H", OR(AND(E327='club records'!$J$12, F327&lt;='club records'!$K$12), AND(E327='club records'!$J$13, F327&lt;='club records'!$K$13), AND(E327='club records'!$J$14, F327&lt;='club records'!$K$14))), "CR", " ")</f>
        <v xml:space="preserve"> </v>
      </c>
      <c r="AP327" s="22" t="str">
        <f>IF(AND(B327="1500SC", OR(AND(E327='club records'!$J$15, F327&lt;='club records'!$K$15), AND(E327='club records'!$J$16, F327&lt;='club records'!$K$16))), "CR", " ")</f>
        <v xml:space="preserve"> </v>
      </c>
      <c r="AQ327" s="22" t="str">
        <f>IF(AND(B327="2000SC", OR(AND(E327='club records'!$J$18, F327&lt;='club records'!$K$18), AND(E327='club records'!$J$19, F327&lt;='club records'!$K$19))), "CR", " ")</f>
        <v xml:space="preserve"> </v>
      </c>
      <c r="AR327" s="22" t="str">
        <f>IF(AND(B327="3000SC", AND(E327='club records'!$J$21, F327&lt;='club records'!$K$21)), "CR", " ")</f>
        <v xml:space="preserve"> </v>
      </c>
      <c r="AS327" s="21" t="str">
        <f>IF(AND(B327="4x100", OR(AND(E327='club records'!$N$1, F327&lt;='club records'!$O$1), AND(E327='club records'!$N$2, F327&lt;='club records'!$O$2), AND(E327='club records'!$N$3, F327&lt;='club records'!$O$3), AND(E327='club records'!$N$4, F327&lt;='club records'!$O$4), AND(E327='club records'!$N$5, F327&lt;='club records'!$O$5))), "CR", " ")</f>
        <v xml:space="preserve"> </v>
      </c>
      <c r="AT327" s="21" t="str">
        <f>IF(AND(B327="4x200", OR(AND(E327='club records'!$N$6, F327&lt;='club records'!$O$6), AND(E327='club records'!$N$7, F327&lt;='club records'!$O$7), AND(E327='club records'!$N$8, F327&lt;='club records'!$O$8), AND(E327='club records'!$N$9, F327&lt;='club records'!$O$9), AND(E327='club records'!$N$10, F327&lt;='club records'!$O$10))), "CR", " ")</f>
        <v xml:space="preserve"> </v>
      </c>
      <c r="AU327" s="21" t="str">
        <f>IF(AND(B327="4x300", OR(AND(E327='club records'!$N$11, F327&lt;='club records'!$O$11), AND(E327='club records'!$N$12, F327&lt;='club records'!$O$12))), "CR", " ")</f>
        <v xml:space="preserve"> </v>
      </c>
      <c r="AV327" s="21" t="str">
        <f>IF(AND(B327="4x400", OR(AND(E327='club records'!$N$13, F327&lt;='club records'!$O$13), AND(E327='club records'!$N$14, F327&lt;='club records'!$O$14), AND(E327='club records'!$N$15, F327&lt;='club records'!$O$15))), "CR", " ")</f>
        <v xml:space="preserve"> </v>
      </c>
      <c r="AW327" s="21" t="str">
        <f>IF(AND(B327="3x800", OR(AND(E327='club records'!$N$16, F327&lt;='club records'!$O$16), AND(E327='club records'!$N$17, F327&lt;='club records'!$O$17), AND(E327='club records'!$N$18, F327&lt;='club records'!$O$18), AND(E327='club records'!$N$19, F327&lt;='club records'!$O$19))), "CR", " ")</f>
        <v xml:space="preserve"> </v>
      </c>
      <c r="AX327" s="21" t="str">
        <f>IF(AND(B327="pentathlon", OR(AND(E327='club records'!$N$21, F327&gt;='club records'!$O$21), AND(E327='club records'!$N$22, F327&gt;='club records'!$O$22), AND(E327='club records'!$N$23, F327&gt;='club records'!$O$23), AND(E327='club records'!$N$24, F327&gt;='club records'!$O$24), AND(E327='club records'!$N$25, F327&gt;='club records'!$O$25))), "CR", " ")</f>
        <v xml:space="preserve"> </v>
      </c>
      <c r="AY327" s="21" t="str">
        <f>IF(AND(B327="heptathlon", OR(AND(E327='club records'!$N$26, F327&gt;='club records'!$O$26), AND(E327='club records'!$N$27, F327&gt;='club records'!$O$27), AND(E327='club records'!$N$28, F327&gt;='club records'!$O$28), )), "CR", " ")</f>
        <v xml:space="preserve"> </v>
      </c>
    </row>
    <row r="328" spans="1:51" ht="15">
      <c r="A328" s="13" t="s">
        <v>42</v>
      </c>
      <c r="B328" s="2">
        <v>400</v>
      </c>
      <c r="C328" s="2" t="s">
        <v>73</v>
      </c>
      <c r="D328" s="2" t="s">
        <v>2</v>
      </c>
      <c r="E328" s="13" t="s">
        <v>42</v>
      </c>
      <c r="F328" s="14">
        <v>65.959999999999994</v>
      </c>
      <c r="G328" s="23">
        <v>43698</v>
      </c>
      <c r="H328" s="2" t="s">
        <v>289</v>
      </c>
      <c r="I328" s="2" t="s">
        <v>290</v>
      </c>
      <c r="J328" s="20" t="s">
        <v>372</v>
      </c>
      <c r="O328" s="2"/>
      <c r="P328" s="2"/>
      <c r="Q328" s="2"/>
      <c r="R328" s="2"/>
      <c r="S328" s="2"/>
      <c r="T328" s="2"/>
    </row>
    <row r="329" spans="1:51" ht="15">
      <c r="A329" s="13" t="s">
        <v>42</v>
      </c>
      <c r="B329" s="2">
        <v>400</v>
      </c>
      <c r="C329" s="2" t="s">
        <v>168</v>
      </c>
      <c r="D329" s="2" t="s">
        <v>169</v>
      </c>
      <c r="E329" s="13" t="s">
        <v>42</v>
      </c>
      <c r="F329" s="14">
        <v>67</v>
      </c>
      <c r="G329" s="23">
        <v>43646</v>
      </c>
      <c r="H329" s="2" t="s">
        <v>441</v>
      </c>
      <c r="I329" s="2" t="s">
        <v>404</v>
      </c>
      <c r="J329" s="20" t="s">
        <v>372</v>
      </c>
      <c r="O329" s="2"/>
      <c r="P329" s="2"/>
      <c r="Q329" s="2"/>
      <c r="R329" s="2"/>
      <c r="S329" s="2"/>
      <c r="T329" s="2"/>
    </row>
    <row r="330" spans="1:51" ht="15">
      <c r="A330" s="13" t="s">
        <v>42</v>
      </c>
      <c r="B330" s="2">
        <v>400</v>
      </c>
      <c r="C330" s="2" t="s">
        <v>53</v>
      </c>
      <c r="D330" s="2" t="s">
        <v>3</v>
      </c>
      <c r="E330" s="13" t="s">
        <v>42</v>
      </c>
      <c r="F330" s="14">
        <v>70.23</v>
      </c>
      <c r="G330" s="19">
        <v>43695</v>
      </c>
      <c r="H330" s="2" t="s">
        <v>297</v>
      </c>
      <c r="I330" s="2" t="s">
        <v>494</v>
      </c>
      <c r="J330" s="20" t="str">
        <f>IF(OR(L330="CR", K330="CR", M330="CR", N330="CR", O330="CR", P330="CR", Q330="CR", R330="CR", S330="CR", T330="CR",U330="CR", V330="CR", W330="CR", X330="CR", Y330="CR", Z330="CR", AA330="CR", AB330="CR", AC330="CR", AD330="CR", AE330="CR", AF330="CR", AG330="CR", AH330="CR", AI330="CR", AJ330="CR", AK330="CR", AL330="CR", AM330="CR", AN330="CR", AO330="CR", AP330="CR", AQ330="CR", AR330="CR", AS330="CR", AT330="CR", AU330="CR", AV330="CR", AW330="CR", AX330="CR", AY330="CR"), "***CLUB RECORD***", "")</f>
        <v/>
      </c>
      <c r="K330" s="21" t="str">
        <f>IF(AND(B330=100, OR(AND(E330='club records'!$B$6, F330&lt;='club records'!$C$6), AND(E330='club records'!$B$7, F330&lt;='club records'!$C$7), AND(E330='club records'!$B$8, F330&lt;='club records'!$C$8), AND(E330='club records'!$B$9, F330&lt;='club records'!$C$9), AND(E330='club records'!$B$10, F330&lt;='club records'!$C$10))),"CR"," ")</f>
        <v xml:space="preserve"> </v>
      </c>
      <c r="L330" s="21" t="str">
        <f>IF(AND(B330=200, OR(AND(E330='club records'!$B$11, F330&lt;='club records'!$C$11), AND(E330='club records'!$B$12, F330&lt;='club records'!$C$12), AND(E330='club records'!$B$13, F330&lt;='club records'!$C$13), AND(E330='club records'!$B$14, F330&lt;='club records'!$C$14), AND(E330='club records'!$B$15, F330&lt;='club records'!$C$15))),"CR"," ")</f>
        <v xml:space="preserve"> </v>
      </c>
      <c r="M330" s="21" t="str">
        <f>IF(AND(B330=300, OR(AND(E330='club records'!$B$16, F330&lt;='club records'!$C$16), AND(E330='club records'!$B$17, F330&lt;='club records'!$C$17))),"CR"," ")</f>
        <v xml:space="preserve"> </v>
      </c>
      <c r="N330" s="21" t="str">
        <f>IF(AND(B330=400, OR(AND(E330='club records'!$B$19, F330&lt;='club records'!$C$19), AND(E330='club records'!$B$20, F330&lt;='club records'!$C$20), AND(E330='club records'!$B$21, F330&lt;='club records'!$C$21))),"CR"," ")</f>
        <v xml:space="preserve"> </v>
      </c>
      <c r="O330" s="21" t="str">
        <f>IF(AND(B330=800, OR(AND(E330='club records'!$B$22, F330&lt;='club records'!$C$22), AND(E330='club records'!$B$23, F330&lt;='club records'!$C$23), AND(E330='club records'!$B$24, F330&lt;='club records'!$C$24), AND(E330='club records'!$B$25, F330&lt;='club records'!$C$25), AND(E330='club records'!$B$26, F330&lt;='club records'!$C$26))),"CR"," ")</f>
        <v xml:space="preserve"> </v>
      </c>
      <c r="P330" s="21" t="str">
        <f>IF(AND(B330=1200, AND(E330='club records'!$B$28, F330&lt;='club records'!$C$28)),"CR"," ")</f>
        <v xml:space="preserve"> </v>
      </c>
      <c r="Q330" s="21" t="str">
        <f>IF(AND(B330=1500, OR(AND(E330='club records'!$B$29, F330&lt;='club records'!$C$29), AND(E330='club records'!$B$30, F330&lt;='club records'!$C$30), AND(E330='club records'!$B$31, F330&lt;='club records'!$C$31), AND(E330='club records'!$B$32, F330&lt;='club records'!$C$32), AND(E330='club records'!$B$33, F330&lt;='club records'!$C$33))),"CR"," ")</f>
        <v xml:space="preserve"> </v>
      </c>
      <c r="R330" s="21" t="str">
        <f>IF(AND(B330="1M", AND(E330='club records'!$B$37,F330&lt;='club records'!$C$37)),"CR"," ")</f>
        <v xml:space="preserve"> </v>
      </c>
      <c r="S330" s="21" t="str">
        <f>IF(AND(B330=3000, OR(AND(E330='club records'!$B$39, F330&lt;='club records'!$C$39), AND(E330='club records'!$B$40, F330&lt;='club records'!$C$40), AND(E330='club records'!$B$41, F330&lt;='club records'!$C$41))),"CR"," ")</f>
        <v xml:space="preserve"> </v>
      </c>
      <c r="T330" s="21" t="str">
        <f>IF(AND(B330=5000, OR(AND(E330='club records'!$B$42, F330&lt;='club records'!$C$42), AND(E330='club records'!$B$43, F330&lt;='club records'!$C$43))),"CR"," ")</f>
        <v xml:space="preserve"> </v>
      </c>
      <c r="U330" s="21" t="str">
        <f>IF(AND(B330=10000, OR(AND(E330='club records'!$B$44, F330&lt;='club records'!$C$44), AND(E330='club records'!$B$45, F330&lt;='club records'!$C$45))),"CR"," ")</f>
        <v xml:space="preserve"> </v>
      </c>
      <c r="V330" s="22" t="str">
        <f>IF(AND(B330="high jump", OR(AND(E330='club records'!$F$1, F330&gt;='club records'!$G$1), AND(E330='club records'!$F$2, F330&gt;='club records'!$G$2), AND(E330='club records'!$F$3, F330&gt;='club records'!$G$3),AND(E330='club records'!$F$4, F330&gt;='club records'!$G$4), AND(E330='club records'!$F$5, F330&gt;='club records'!$G$5))), "CR", " ")</f>
        <v xml:space="preserve"> </v>
      </c>
      <c r="W330" s="22" t="str">
        <f>IF(AND(B330="long jump", OR(AND(E330='club records'!$F$6, F330&gt;='club records'!$G$6), AND(E330='club records'!$F$7, F330&gt;='club records'!$G$7), AND(E330='club records'!$F$8, F330&gt;='club records'!$G$8), AND(E330='club records'!$F$9, F330&gt;='club records'!$G$9), AND(E330='club records'!$F$10, F330&gt;='club records'!$G$10))), "CR", " ")</f>
        <v xml:space="preserve"> </v>
      </c>
      <c r="X330" s="22" t="str">
        <f>IF(AND(B330="triple jump", OR(AND(E330='club records'!$F$11, F330&gt;='club records'!$G$11), AND(E330='club records'!$F$12, F330&gt;='club records'!$G$12), AND(E330='club records'!$F$13, F330&gt;='club records'!$G$13), AND(E330='club records'!$F$14, F330&gt;='club records'!$G$14), AND(E330='club records'!$F$15, F330&gt;='club records'!$G$15))), "CR", " ")</f>
        <v xml:space="preserve"> </v>
      </c>
      <c r="Y330" s="22" t="str">
        <f>IF(AND(B330="pole vault", OR(AND(E330='club records'!$F$16, F330&gt;='club records'!$G$16), AND(E330='club records'!$F$17, F330&gt;='club records'!$G$17), AND(E330='club records'!$F$18, F330&gt;='club records'!$G$18), AND(E330='club records'!$F$19, F330&gt;='club records'!$G$19), AND(E330='club records'!$F$20, F330&gt;='club records'!$G$20))), "CR", " ")</f>
        <v xml:space="preserve"> </v>
      </c>
      <c r="Z330" s="22" t="str">
        <f>IF(AND(B330="discus 0.75", AND(E330='club records'!$F$21, F330&gt;='club records'!$G$21)), "CR", " ")</f>
        <v xml:space="preserve"> </v>
      </c>
      <c r="AA330" s="22" t="str">
        <f>IF(AND(B330="discus 1", OR(AND(E330='club records'!$F$22, F330&gt;='club records'!$G$22), AND(E330='club records'!$F$23, F330&gt;='club records'!$G$23), AND(E330='club records'!$F$24, F330&gt;='club records'!$G$24), AND(E330='club records'!$F$25, F330&gt;='club records'!$G$25))), "CR", " ")</f>
        <v xml:space="preserve"> </v>
      </c>
      <c r="AB330" s="22" t="str">
        <f>IF(AND(B330="hammer 3", OR(AND(E330='club records'!$F$26, F330&gt;='club records'!$G$26), AND(E330='club records'!$F$27, F330&gt;='club records'!$G$27), AND(E330='club records'!$F$28, F330&gt;='club records'!$G$28))), "CR", " ")</f>
        <v xml:space="preserve"> </v>
      </c>
      <c r="AC330" s="22" t="str">
        <f>IF(AND(B330="hammer 4", OR(AND(E330='club records'!$F$29, F330&gt;='club records'!$G$29), AND(E330='club records'!$F$30, F330&gt;='club records'!$G$30))), "CR", " ")</f>
        <v xml:space="preserve"> </v>
      </c>
      <c r="AD330" s="22" t="str">
        <f>IF(AND(B330="javelin 400", AND(E330='club records'!$F$31, F330&gt;='club records'!$G$31)), "CR", " ")</f>
        <v xml:space="preserve"> </v>
      </c>
      <c r="AE330" s="22" t="str">
        <f>IF(AND(B330="javelin 500", OR(AND(E330='club records'!$F$32, F330&gt;='club records'!$G$32), AND(E330='club records'!$F$33, F330&gt;='club records'!$G$33))), "CR", " ")</f>
        <v xml:space="preserve"> </v>
      </c>
      <c r="AF330" s="22" t="str">
        <f>IF(AND(B330="javelin 600", OR(AND(E330='club records'!$F$34, F330&gt;='club records'!$G$34), AND(E330='club records'!$F$35, F330&gt;='club records'!$G$35))), "CR", " ")</f>
        <v xml:space="preserve"> </v>
      </c>
      <c r="AG330" s="22" t="str">
        <f>IF(AND(B330="shot 2.72", AND(E330='club records'!$F$36, F330&gt;='club records'!$G$36)), "CR", " ")</f>
        <v xml:space="preserve"> </v>
      </c>
      <c r="AH330" s="22" t="str">
        <f>IF(AND(B330="shot 3", OR(AND(E330='club records'!$F$37, F330&gt;='club records'!$G$37), AND(E330='club records'!$F$38, F330&gt;='club records'!$G$38))), "CR", " ")</f>
        <v xml:space="preserve"> </v>
      </c>
      <c r="AI330" s="22" t="str">
        <f>IF(AND(B330="shot 4", OR(AND(E330='club records'!$F$39, F330&gt;='club records'!$G$39), AND(E330='club records'!$F$40, F330&gt;='club records'!$G$40))), "CR", " ")</f>
        <v xml:space="preserve"> </v>
      </c>
      <c r="AJ330" s="22" t="str">
        <f>IF(AND(B330="70H", AND(E330='club records'!$J$6, F330&lt;='club records'!$K$6)), "CR", " ")</f>
        <v xml:space="preserve"> </v>
      </c>
      <c r="AK330" s="22" t="str">
        <f>IF(AND(B330="75H", AND(E330='club records'!$J$7, F330&lt;='club records'!$K$7)), "CR", " ")</f>
        <v xml:space="preserve"> </v>
      </c>
      <c r="AL330" s="22" t="str">
        <f>IF(AND(B330="80H", AND(E330='club records'!$J$8, F330&lt;='club records'!$K$8)), "CR", " ")</f>
        <v xml:space="preserve"> </v>
      </c>
      <c r="AM330" s="22" t="str">
        <f>IF(AND(B330="100H", OR(AND(E330='club records'!$J$9, F330&lt;='club records'!$K$9), AND(E330='club records'!$J$10, F330&lt;='club records'!$K$10))), "CR", " ")</f>
        <v xml:space="preserve"> </v>
      </c>
      <c r="AN330" s="22" t="str">
        <f>IF(AND(B330="300H", AND(E330='club records'!$J$11, F330&lt;='club records'!$K$11)), "CR", " ")</f>
        <v xml:space="preserve"> </v>
      </c>
      <c r="AO330" s="22" t="str">
        <f>IF(AND(B330="400H", OR(AND(E330='club records'!$J$12, F330&lt;='club records'!$K$12), AND(E330='club records'!$J$13, F330&lt;='club records'!$K$13), AND(E330='club records'!$J$14, F330&lt;='club records'!$K$14))), "CR", " ")</f>
        <v xml:space="preserve"> </v>
      </c>
      <c r="AP330" s="22" t="str">
        <f>IF(AND(B330="1500SC", OR(AND(E330='club records'!$J$15, F330&lt;='club records'!$K$15), AND(E330='club records'!$J$16, F330&lt;='club records'!$K$16))), "CR", " ")</f>
        <v xml:space="preserve"> </v>
      </c>
      <c r="AQ330" s="22" t="str">
        <f>IF(AND(B330="2000SC", OR(AND(E330='club records'!$J$18, F330&lt;='club records'!$K$18), AND(E330='club records'!$J$19, F330&lt;='club records'!$K$19))), "CR", " ")</f>
        <v xml:space="preserve"> </v>
      </c>
      <c r="AR330" s="22" t="str">
        <f>IF(AND(B330="3000SC", AND(E330='club records'!$J$21, F330&lt;='club records'!$K$21)), "CR", " ")</f>
        <v xml:space="preserve"> </v>
      </c>
      <c r="AS330" s="21" t="str">
        <f>IF(AND(B330="4x100", OR(AND(E330='club records'!$N$1, F330&lt;='club records'!$O$1), AND(E330='club records'!$N$2, F330&lt;='club records'!$O$2), AND(E330='club records'!$N$3, F330&lt;='club records'!$O$3), AND(E330='club records'!$N$4, F330&lt;='club records'!$O$4), AND(E330='club records'!$N$5, F330&lt;='club records'!$O$5))), "CR", " ")</f>
        <v xml:space="preserve"> </v>
      </c>
      <c r="AT330" s="21" t="str">
        <f>IF(AND(B330="4x200", OR(AND(E330='club records'!$N$6, F330&lt;='club records'!$O$6), AND(E330='club records'!$N$7, F330&lt;='club records'!$O$7), AND(E330='club records'!$N$8, F330&lt;='club records'!$O$8), AND(E330='club records'!$N$9, F330&lt;='club records'!$O$9), AND(E330='club records'!$N$10, F330&lt;='club records'!$O$10))), "CR", " ")</f>
        <v xml:space="preserve"> </v>
      </c>
      <c r="AU330" s="21" t="str">
        <f>IF(AND(B330="4x300", OR(AND(E330='club records'!$N$11, F330&lt;='club records'!$O$11), AND(E330='club records'!$N$12, F330&lt;='club records'!$O$12))), "CR", " ")</f>
        <v xml:space="preserve"> </v>
      </c>
      <c r="AV330" s="21" t="str">
        <f>IF(AND(B330="4x400", OR(AND(E330='club records'!$N$13, F330&lt;='club records'!$O$13), AND(E330='club records'!$N$14, F330&lt;='club records'!$O$14), AND(E330='club records'!$N$15, F330&lt;='club records'!$O$15))), "CR", " ")</f>
        <v xml:space="preserve"> </v>
      </c>
      <c r="AW330" s="21" t="str">
        <f>IF(AND(B330="3x800", OR(AND(E330='club records'!$N$16, F330&lt;='club records'!$O$16), AND(E330='club records'!$N$17, F330&lt;='club records'!$O$17), AND(E330='club records'!$N$18, F330&lt;='club records'!$O$18), AND(E330='club records'!$N$19, F330&lt;='club records'!$O$19))), "CR", " ")</f>
        <v xml:space="preserve"> </v>
      </c>
      <c r="AX330" s="21" t="str">
        <f>IF(AND(B330="pentathlon", OR(AND(E330='club records'!$N$21, F330&gt;='club records'!$O$21), AND(E330='club records'!$N$22, F330&gt;='club records'!$O$22), AND(E330='club records'!$N$23, F330&gt;='club records'!$O$23), AND(E330='club records'!$N$24, F330&gt;='club records'!$O$24), AND(E330='club records'!$N$25, F330&gt;='club records'!$O$25))), "CR", " ")</f>
        <v xml:space="preserve"> </v>
      </c>
      <c r="AY330" s="21" t="str">
        <f>IF(AND(B330="heptathlon", OR(AND(E330='club records'!$N$26, F330&gt;='club records'!$O$26), AND(E330='club records'!$N$27, F330&gt;='club records'!$O$27), AND(E330='club records'!$N$28, F330&gt;='club records'!$O$28), )), "CR", " ")</f>
        <v xml:space="preserve"> </v>
      </c>
    </row>
    <row r="331" spans="1:51" ht="15">
      <c r="A331" s="13" t="s">
        <v>42</v>
      </c>
      <c r="B331" s="2">
        <v>800</v>
      </c>
      <c r="C331" s="2" t="s">
        <v>158</v>
      </c>
      <c r="D331" s="2" t="s">
        <v>159</v>
      </c>
      <c r="E331" s="13" t="s">
        <v>42</v>
      </c>
      <c r="F331" s="14" t="s">
        <v>500</v>
      </c>
      <c r="G331" s="19">
        <v>43695</v>
      </c>
      <c r="H331" s="23" t="s">
        <v>297</v>
      </c>
      <c r="I331" s="2" t="s">
        <v>494</v>
      </c>
      <c r="J331" s="20" t="str">
        <f>IF(OR(L331="CR", K331="CR", M331="CR", N331="CR", O331="CR", P331="CR", Q331="CR", R331="CR", S331="CR", T331="CR",U331="CR", V331="CR", W331="CR", X331="CR", Y331="CR", Z331="CR", AA331="CR", AB331="CR", AC331="CR", AD331="CR", AE331="CR", AF331="CR", AG331="CR", AH331="CR", AI331="CR", AJ331="CR", AK331="CR", AL331="CR", AM331="CR", AN331="CR", AO331="CR", AP331="CR", AQ331="CR", AR331="CR", AS331="CR", AT331="CR", AU331="CR", AV331="CR", AW331="CR", AX331="CR", AY331="CR"), "***CLUB RECORD***", "")</f>
        <v/>
      </c>
      <c r="K331" s="21" t="str">
        <f>IF(AND(B331=100, OR(AND(E331='club records'!$B$6, F331&lt;='club records'!$C$6), AND(E331='club records'!$B$7, F331&lt;='club records'!$C$7), AND(E331='club records'!$B$8, F331&lt;='club records'!$C$8), AND(E331='club records'!$B$9, F331&lt;='club records'!$C$9), AND(E331='club records'!$B$10, F331&lt;='club records'!$C$10))),"CR"," ")</f>
        <v xml:space="preserve"> </v>
      </c>
      <c r="L331" s="21" t="str">
        <f>IF(AND(B331=200, OR(AND(E331='club records'!$B$11, F331&lt;='club records'!$C$11), AND(E331='club records'!$B$12, F331&lt;='club records'!$C$12), AND(E331='club records'!$B$13, F331&lt;='club records'!$C$13), AND(E331='club records'!$B$14, F331&lt;='club records'!$C$14), AND(E331='club records'!$B$15, F331&lt;='club records'!$C$15))),"CR"," ")</f>
        <v xml:space="preserve"> </v>
      </c>
      <c r="M331" s="21" t="str">
        <f>IF(AND(B331=300, OR(AND(E331='club records'!$B$16, F331&lt;='club records'!$C$16), AND(E331='club records'!$B$17, F331&lt;='club records'!$C$17))),"CR"," ")</f>
        <v xml:space="preserve"> </v>
      </c>
      <c r="N331" s="21" t="str">
        <f>IF(AND(B331=400, OR(AND(E331='club records'!$B$19, F331&lt;='club records'!$C$19), AND(E331='club records'!$B$20, F331&lt;='club records'!$C$20), AND(E331='club records'!$B$21, F331&lt;='club records'!$C$21))),"CR"," ")</f>
        <v xml:space="preserve"> </v>
      </c>
      <c r="O331" s="21" t="str">
        <f>IF(AND(B331=800, OR(AND(E331='club records'!$B$22, F331&lt;='club records'!$C$22), AND(E331='club records'!$B$23, F331&lt;='club records'!$C$23), AND(E331='club records'!$B$24, F331&lt;='club records'!$C$24), AND(E331='club records'!$B$25, F331&lt;='club records'!$C$25), AND(E331='club records'!$B$26, F331&lt;='club records'!$C$26))),"CR"," ")</f>
        <v xml:space="preserve"> </v>
      </c>
      <c r="P331" s="21" t="str">
        <f>IF(AND(B331=1200, AND(E331='club records'!$B$28, F331&lt;='club records'!$C$28)),"CR"," ")</f>
        <v xml:space="preserve"> </v>
      </c>
      <c r="Q331" s="21" t="str">
        <f>IF(AND(B331=1500, OR(AND(E331='club records'!$B$29, F331&lt;='club records'!$C$29), AND(E331='club records'!$B$30, F331&lt;='club records'!$C$30), AND(E331='club records'!$B$31, F331&lt;='club records'!$C$31), AND(E331='club records'!$B$32, F331&lt;='club records'!$C$32), AND(E331='club records'!$B$33, F331&lt;='club records'!$C$33))),"CR"," ")</f>
        <v xml:space="preserve"> </v>
      </c>
      <c r="R331" s="21" t="str">
        <f>IF(AND(B331="1M", AND(E331='club records'!$B$37,F331&lt;='club records'!$C$37)),"CR"," ")</f>
        <v xml:space="preserve"> </v>
      </c>
      <c r="S331" s="21" t="str">
        <f>IF(AND(B331=3000, OR(AND(E331='club records'!$B$39, F331&lt;='club records'!$C$39), AND(E331='club records'!$B$40, F331&lt;='club records'!$C$40), AND(E331='club records'!$B$41, F331&lt;='club records'!$C$41))),"CR"," ")</f>
        <v xml:space="preserve"> </v>
      </c>
      <c r="T331" s="21" t="str">
        <f>IF(AND(B331=5000, OR(AND(E331='club records'!$B$42, F331&lt;='club records'!$C$42), AND(E331='club records'!$B$43, F331&lt;='club records'!$C$43))),"CR"," ")</f>
        <v xml:space="preserve"> </v>
      </c>
      <c r="U331" s="21" t="str">
        <f>IF(AND(B331=10000, OR(AND(E331='club records'!$B$44, F331&lt;='club records'!$C$44), AND(E331='club records'!$B$45, F331&lt;='club records'!$C$45))),"CR"," ")</f>
        <v xml:space="preserve"> </v>
      </c>
      <c r="V331" s="22" t="str">
        <f>IF(AND(B331="high jump", OR(AND(E331='club records'!$F$1, F331&gt;='club records'!$G$1), AND(E331='club records'!$F$2, F331&gt;='club records'!$G$2), AND(E331='club records'!$F$3, F331&gt;='club records'!$G$3),AND(E331='club records'!$F$4, F331&gt;='club records'!$G$4), AND(E331='club records'!$F$5, F331&gt;='club records'!$G$5))), "CR", " ")</f>
        <v xml:space="preserve"> </v>
      </c>
      <c r="W331" s="22" t="str">
        <f>IF(AND(B331="long jump", OR(AND(E331='club records'!$F$6, F331&gt;='club records'!$G$6), AND(E331='club records'!$F$7, F331&gt;='club records'!$G$7), AND(E331='club records'!$F$8, F331&gt;='club records'!$G$8), AND(E331='club records'!$F$9, F331&gt;='club records'!$G$9), AND(E331='club records'!$F$10, F331&gt;='club records'!$G$10))), "CR", " ")</f>
        <v xml:space="preserve"> </v>
      </c>
      <c r="X331" s="22" t="str">
        <f>IF(AND(B331="triple jump", OR(AND(E331='club records'!$F$11, F331&gt;='club records'!$G$11), AND(E331='club records'!$F$12, F331&gt;='club records'!$G$12), AND(E331='club records'!$F$13, F331&gt;='club records'!$G$13), AND(E331='club records'!$F$14, F331&gt;='club records'!$G$14), AND(E331='club records'!$F$15, F331&gt;='club records'!$G$15))), "CR", " ")</f>
        <v xml:space="preserve"> </v>
      </c>
      <c r="Y331" s="22" t="str">
        <f>IF(AND(B331="pole vault", OR(AND(E331='club records'!$F$16, F331&gt;='club records'!$G$16), AND(E331='club records'!$F$17, F331&gt;='club records'!$G$17), AND(E331='club records'!$F$18, F331&gt;='club records'!$G$18), AND(E331='club records'!$F$19, F331&gt;='club records'!$G$19), AND(E331='club records'!$F$20, F331&gt;='club records'!$G$20))), "CR", " ")</f>
        <v xml:space="preserve"> </v>
      </c>
      <c r="Z331" s="22" t="str">
        <f>IF(AND(B331="discus 0.75", AND(E331='club records'!$F$21, F331&gt;='club records'!$G$21)), "CR", " ")</f>
        <v xml:space="preserve"> </v>
      </c>
      <c r="AA331" s="22" t="str">
        <f>IF(AND(B331="discus 1", OR(AND(E331='club records'!$F$22, F331&gt;='club records'!$G$22), AND(E331='club records'!$F$23, F331&gt;='club records'!$G$23), AND(E331='club records'!$F$24, F331&gt;='club records'!$G$24), AND(E331='club records'!$F$25, F331&gt;='club records'!$G$25))), "CR", " ")</f>
        <v xml:space="preserve"> </v>
      </c>
      <c r="AB331" s="22" t="str">
        <f>IF(AND(B331="hammer 3", OR(AND(E331='club records'!$F$26, F331&gt;='club records'!$G$26), AND(E331='club records'!$F$27, F331&gt;='club records'!$G$27), AND(E331='club records'!$F$28, F331&gt;='club records'!$G$28))), "CR", " ")</f>
        <v xml:space="preserve"> </v>
      </c>
      <c r="AC331" s="22" t="str">
        <f>IF(AND(B331="hammer 4", OR(AND(E331='club records'!$F$29, F331&gt;='club records'!$G$29), AND(E331='club records'!$F$30, F331&gt;='club records'!$G$30))), "CR", " ")</f>
        <v xml:space="preserve"> </v>
      </c>
      <c r="AD331" s="22" t="str">
        <f>IF(AND(B331="javelin 400", AND(E331='club records'!$F$31, F331&gt;='club records'!$G$31)), "CR", " ")</f>
        <v xml:space="preserve"> </v>
      </c>
      <c r="AE331" s="22" t="str">
        <f>IF(AND(B331="javelin 500", OR(AND(E331='club records'!$F$32, F331&gt;='club records'!$G$32), AND(E331='club records'!$F$33, F331&gt;='club records'!$G$33))), "CR", " ")</f>
        <v xml:space="preserve"> </v>
      </c>
      <c r="AF331" s="22" t="str">
        <f>IF(AND(B331="javelin 600", OR(AND(E331='club records'!$F$34, F331&gt;='club records'!$G$34), AND(E331='club records'!$F$35, F331&gt;='club records'!$G$35))), "CR", " ")</f>
        <v xml:space="preserve"> </v>
      </c>
      <c r="AG331" s="22" t="str">
        <f>IF(AND(B331="shot 2.72", AND(E331='club records'!$F$36, F331&gt;='club records'!$G$36)), "CR", " ")</f>
        <v xml:space="preserve"> </v>
      </c>
      <c r="AH331" s="22" t="str">
        <f>IF(AND(B331="shot 3", OR(AND(E331='club records'!$F$37, F331&gt;='club records'!$G$37), AND(E331='club records'!$F$38, F331&gt;='club records'!$G$38))), "CR", " ")</f>
        <v xml:space="preserve"> </v>
      </c>
      <c r="AI331" s="22" t="str">
        <f>IF(AND(B331="shot 4", OR(AND(E331='club records'!$F$39, F331&gt;='club records'!$G$39), AND(E331='club records'!$F$40, F331&gt;='club records'!$G$40))), "CR", " ")</f>
        <v xml:space="preserve"> </v>
      </c>
      <c r="AJ331" s="22" t="str">
        <f>IF(AND(B331="70H", AND(E331='club records'!$J$6, F331&lt;='club records'!$K$6)), "CR", " ")</f>
        <v xml:space="preserve"> </v>
      </c>
      <c r="AK331" s="22" t="str">
        <f>IF(AND(B331="75H", AND(E331='club records'!$J$7, F331&lt;='club records'!$K$7)), "CR", " ")</f>
        <v xml:space="preserve"> </v>
      </c>
      <c r="AL331" s="22" t="str">
        <f>IF(AND(B331="80H", AND(E331='club records'!$J$8, F331&lt;='club records'!$K$8)), "CR", " ")</f>
        <v xml:space="preserve"> </v>
      </c>
      <c r="AM331" s="22" t="str">
        <f>IF(AND(B331="100H", OR(AND(E331='club records'!$J$9, F331&lt;='club records'!$K$9), AND(E331='club records'!$J$10, F331&lt;='club records'!$K$10))), "CR", " ")</f>
        <v xml:space="preserve"> </v>
      </c>
      <c r="AN331" s="22" t="str">
        <f>IF(AND(B331="300H", AND(E331='club records'!$J$11, F331&lt;='club records'!$K$11)), "CR", " ")</f>
        <v xml:space="preserve"> </v>
      </c>
      <c r="AO331" s="22" t="str">
        <f>IF(AND(B331="400H", OR(AND(E331='club records'!$J$12, F331&lt;='club records'!$K$12), AND(E331='club records'!$J$13, F331&lt;='club records'!$K$13), AND(E331='club records'!$J$14, F331&lt;='club records'!$K$14))), "CR", " ")</f>
        <v xml:space="preserve"> </v>
      </c>
      <c r="AP331" s="22" t="str">
        <f>IF(AND(B331="1500SC", OR(AND(E331='club records'!$J$15, F331&lt;='club records'!$K$15), AND(E331='club records'!$J$16, F331&lt;='club records'!$K$16))), "CR", " ")</f>
        <v xml:space="preserve"> </v>
      </c>
      <c r="AQ331" s="22" t="str">
        <f>IF(AND(B331="2000SC", OR(AND(E331='club records'!$J$18, F331&lt;='club records'!$K$18), AND(E331='club records'!$J$19, F331&lt;='club records'!$K$19))), "CR", " ")</f>
        <v xml:space="preserve"> </v>
      </c>
      <c r="AR331" s="22" t="str">
        <f>IF(AND(B331="3000SC", AND(E331='club records'!$J$21, F331&lt;='club records'!$K$21)), "CR", " ")</f>
        <v xml:space="preserve"> </v>
      </c>
      <c r="AS331" s="21" t="str">
        <f>IF(AND(B331="4x100", OR(AND(E331='club records'!$N$1, F331&lt;='club records'!$O$1), AND(E331='club records'!$N$2, F331&lt;='club records'!$O$2), AND(E331='club records'!$N$3, F331&lt;='club records'!$O$3), AND(E331='club records'!$N$4, F331&lt;='club records'!$O$4), AND(E331='club records'!$N$5, F331&lt;='club records'!$O$5))), "CR", " ")</f>
        <v xml:space="preserve"> </v>
      </c>
      <c r="AT331" s="21" t="str">
        <f>IF(AND(B331="4x200", OR(AND(E331='club records'!$N$6, F331&lt;='club records'!$O$6), AND(E331='club records'!$N$7, F331&lt;='club records'!$O$7), AND(E331='club records'!$N$8, F331&lt;='club records'!$O$8), AND(E331='club records'!$N$9, F331&lt;='club records'!$O$9), AND(E331='club records'!$N$10, F331&lt;='club records'!$O$10))), "CR", " ")</f>
        <v xml:space="preserve"> </v>
      </c>
      <c r="AU331" s="21" t="str">
        <f>IF(AND(B331="4x300", OR(AND(E331='club records'!$N$11, F331&lt;='club records'!$O$11), AND(E331='club records'!$N$12, F331&lt;='club records'!$O$12))), "CR", " ")</f>
        <v xml:space="preserve"> </v>
      </c>
      <c r="AV331" s="21" t="str">
        <f>IF(AND(B331="4x400", OR(AND(E331='club records'!$N$13, F331&lt;='club records'!$O$13), AND(E331='club records'!$N$14, F331&lt;='club records'!$O$14), AND(E331='club records'!$N$15, F331&lt;='club records'!$O$15))), "CR", " ")</f>
        <v xml:space="preserve"> </v>
      </c>
      <c r="AW331" s="21" t="str">
        <f>IF(AND(B331="3x800", OR(AND(E331='club records'!$N$16, F331&lt;='club records'!$O$16), AND(E331='club records'!$N$17, F331&lt;='club records'!$O$17), AND(E331='club records'!$N$18, F331&lt;='club records'!$O$18), AND(E331='club records'!$N$19, F331&lt;='club records'!$O$19))), "CR", " ")</f>
        <v xml:space="preserve"> </v>
      </c>
      <c r="AX331" s="21" t="str">
        <f>IF(AND(B331="pentathlon", OR(AND(E331='club records'!$N$21, F331&gt;='club records'!$O$21), AND(E331='club records'!$N$22, F331&gt;='club records'!$O$22), AND(E331='club records'!$N$23, F331&gt;='club records'!$O$23), AND(E331='club records'!$N$24, F331&gt;='club records'!$O$24), AND(E331='club records'!$N$25, F331&gt;='club records'!$O$25))), "CR", " ")</f>
        <v xml:space="preserve"> </v>
      </c>
      <c r="AY331" s="21" t="str">
        <f>IF(AND(B331="heptathlon", OR(AND(E331='club records'!$N$26, F331&gt;='club records'!$O$26), AND(E331='club records'!$N$27, F331&gt;='club records'!$O$27), AND(E331='club records'!$N$28, F331&gt;='club records'!$O$28), )), "CR", " ")</f>
        <v xml:space="preserve"> </v>
      </c>
    </row>
    <row r="332" spans="1:51" ht="15">
      <c r="A332" s="13" t="s">
        <v>42</v>
      </c>
      <c r="B332" s="2">
        <v>800</v>
      </c>
      <c r="C332" s="2" t="s">
        <v>180</v>
      </c>
      <c r="D332" s="2" t="s">
        <v>160</v>
      </c>
      <c r="E332" s="13" t="s">
        <v>42</v>
      </c>
      <c r="F332" s="14" t="s">
        <v>419</v>
      </c>
      <c r="G332" s="23">
        <v>43635</v>
      </c>
      <c r="H332" s="2" t="s">
        <v>289</v>
      </c>
      <c r="I332" s="2" t="s">
        <v>290</v>
      </c>
      <c r="J332" s="20" t="s">
        <v>372</v>
      </c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1"/>
      <c r="AT332" s="21"/>
      <c r="AU332" s="21"/>
      <c r="AV332" s="21"/>
      <c r="AW332" s="21"/>
      <c r="AX332" s="21"/>
      <c r="AY332" s="21"/>
    </row>
    <row r="333" spans="1:51" ht="15">
      <c r="A333" s="13" t="s">
        <v>42</v>
      </c>
      <c r="B333" s="2">
        <v>800</v>
      </c>
      <c r="C333" s="2" t="s">
        <v>73</v>
      </c>
      <c r="D333" s="2" t="s">
        <v>2</v>
      </c>
      <c r="E333" s="13" t="s">
        <v>42</v>
      </c>
      <c r="F333" s="14" t="s">
        <v>361</v>
      </c>
      <c r="G333" s="23">
        <v>43610</v>
      </c>
      <c r="H333" s="2" t="s">
        <v>342</v>
      </c>
      <c r="J333" s="20" t="str">
        <f>IF(OR(L333="CR", K333="CR", M333="CR", N333="CR", O333="CR", P333="CR", Q333="CR", R333="CR", S333="CR", T333="CR",U333="CR", V333="CR", W333="CR", X333="CR", Y333="CR", Z333="CR", AA333="CR", AB333="CR", AC333="CR", AD333="CR", AE333="CR", AF333="CR", AG333="CR", AH333="CR", AI333="CR", AJ333="CR", AK333="CR", AL333="CR", AM333="CR", AN333="CR", AO333="CR", AP333="CR", AQ333="CR", AR333="CR", AS333="CR", AT333="CR", AU333="CR", AV333="CR", AW333="CR", AX333="CR", AY333="CR"), "***CLUB RECORD***", "")</f>
        <v/>
      </c>
      <c r="K333" s="21" t="str">
        <f>IF(AND(B333=100, OR(AND(E333='club records'!$B$6, F333&lt;='club records'!$C$6), AND(E333='club records'!$B$7, F333&lt;='club records'!$C$7), AND(E333='club records'!$B$8, F333&lt;='club records'!$C$8), AND(E333='club records'!$B$9, F333&lt;='club records'!$C$9), AND(E333='club records'!$B$10, F333&lt;='club records'!$C$10))),"CR"," ")</f>
        <v xml:space="preserve"> </v>
      </c>
      <c r="L333" s="21" t="str">
        <f>IF(AND(B333=200, OR(AND(E333='club records'!$B$11, F333&lt;='club records'!$C$11), AND(E333='club records'!$B$12, F333&lt;='club records'!$C$12), AND(E333='club records'!$B$13, F333&lt;='club records'!$C$13), AND(E333='club records'!$B$14, F333&lt;='club records'!$C$14), AND(E333='club records'!$B$15, F333&lt;='club records'!$C$15))),"CR"," ")</f>
        <v xml:space="preserve"> </v>
      </c>
      <c r="M333" s="21" t="str">
        <f>IF(AND(B333=300, OR(AND(E333='club records'!$B$16, F333&lt;='club records'!$C$16), AND(E333='club records'!$B$17, F333&lt;='club records'!$C$17))),"CR"," ")</f>
        <v xml:space="preserve"> </v>
      </c>
      <c r="N333" s="21" t="str">
        <f>IF(AND(B333=400, OR(AND(E333='club records'!$B$19, F333&lt;='club records'!$C$19), AND(E333='club records'!$B$20, F333&lt;='club records'!$C$20), AND(E333='club records'!$B$21, F333&lt;='club records'!$C$21))),"CR"," ")</f>
        <v xml:space="preserve"> </v>
      </c>
      <c r="O333" s="21" t="str">
        <f>IF(AND(B333=800, OR(AND(E333='club records'!$B$22, F333&lt;='club records'!$C$22), AND(E333='club records'!$B$23, F333&lt;='club records'!$C$23), AND(E333='club records'!$B$24, F333&lt;='club records'!$C$24), AND(E333='club records'!$B$25, F333&lt;='club records'!$C$25), AND(E333='club records'!$B$26, F333&lt;='club records'!$C$26))),"CR"," ")</f>
        <v xml:space="preserve"> </v>
      </c>
      <c r="P333" s="21" t="str">
        <f>IF(AND(B333=1200, AND(E333='club records'!$B$28, F333&lt;='club records'!$C$28)),"CR"," ")</f>
        <v xml:space="preserve"> </v>
      </c>
      <c r="Q333" s="21" t="str">
        <f>IF(AND(B333=1500, OR(AND(E333='club records'!$B$29, F333&lt;='club records'!$C$29), AND(E333='club records'!$B$30, F333&lt;='club records'!$C$30), AND(E333='club records'!$B$31, F333&lt;='club records'!$C$31), AND(E333='club records'!$B$32, F333&lt;='club records'!$C$32), AND(E333='club records'!$B$33, F333&lt;='club records'!$C$33))),"CR"," ")</f>
        <v xml:space="preserve"> </v>
      </c>
      <c r="R333" s="21" t="str">
        <f>IF(AND(B333="1M", AND(E333='club records'!$B$37,F333&lt;='club records'!$C$37)),"CR"," ")</f>
        <v xml:space="preserve"> </v>
      </c>
      <c r="S333" s="21" t="str">
        <f>IF(AND(B333=3000, OR(AND(E333='club records'!$B$39, F333&lt;='club records'!$C$39), AND(E333='club records'!$B$40, F333&lt;='club records'!$C$40), AND(E333='club records'!$B$41, F333&lt;='club records'!$C$41))),"CR"," ")</f>
        <v xml:space="preserve"> </v>
      </c>
      <c r="T333" s="21" t="str">
        <f>IF(AND(B333=5000, OR(AND(E333='club records'!$B$42, F333&lt;='club records'!$C$42), AND(E333='club records'!$B$43, F333&lt;='club records'!$C$43))),"CR"," ")</f>
        <v xml:space="preserve"> </v>
      </c>
      <c r="U333" s="21" t="str">
        <f>IF(AND(B333=10000, OR(AND(E333='club records'!$B$44, F333&lt;='club records'!$C$44), AND(E333='club records'!$B$45, F333&lt;='club records'!$C$45))),"CR"," ")</f>
        <v xml:space="preserve"> </v>
      </c>
      <c r="V333" s="22" t="str">
        <f>IF(AND(B333="high jump", OR(AND(E333='club records'!$F$1, F333&gt;='club records'!$G$1), AND(E333='club records'!$F$2, F333&gt;='club records'!$G$2), AND(E333='club records'!$F$3, F333&gt;='club records'!$G$3),AND(E333='club records'!$F$4, F333&gt;='club records'!$G$4), AND(E333='club records'!$F$5, F333&gt;='club records'!$G$5))), "CR", " ")</f>
        <v xml:space="preserve"> </v>
      </c>
      <c r="W333" s="22" t="str">
        <f>IF(AND(B333="long jump", OR(AND(E333='club records'!$F$6, F333&gt;='club records'!$G$6), AND(E333='club records'!$F$7, F333&gt;='club records'!$G$7), AND(E333='club records'!$F$8, F333&gt;='club records'!$G$8), AND(E333='club records'!$F$9, F333&gt;='club records'!$G$9), AND(E333='club records'!$F$10, F333&gt;='club records'!$G$10))), "CR", " ")</f>
        <v xml:space="preserve"> </v>
      </c>
      <c r="X333" s="22" t="str">
        <f>IF(AND(B333="triple jump", OR(AND(E333='club records'!$F$11, F333&gt;='club records'!$G$11), AND(E333='club records'!$F$12, F333&gt;='club records'!$G$12), AND(E333='club records'!$F$13, F333&gt;='club records'!$G$13), AND(E333='club records'!$F$14, F333&gt;='club records'!$G$14), AND(E333='club records'!$F$15, F333&gt;='club records'!$G$15))), "CR", " ")</f>
        <v xml:space="preserve"> </v>
      </c>
      <c r="Y333" s="22" t="str">
        <f>IF(AND(B333="pole vault", OR(AND(E333='club records'!$F$16, F333&gt;='club records'!$G$16), AND(E333='club records'!$F$17, F333&gt;='club records'!$G$17), AND(E333='club records'!$F$18, F333&gt;='club records'!$G$18), AND(E333='club records'!$F$19, F333&gt;='club records'!$G$19), AND(E333='club records'!$F$20, F333&gt;='club records'!$G$20))), "CR", " ")</f>
        <v xml:space="preserve"> </v>
      </c>
      <c r="Z333" s="22" t="str">
        <f>IF(AND(B333="discus 0.75", AND(E333='club records'!$F$21, F333&gt;='club records'!$G$21)), "CR", " ")</f>
        <v xml:space="preserve"> </v>
      </c>
      <c r="AA333" s="22" t="str">
        <f>IF(AND(B333="discus 1", OR(AND(E333='club records'!$F$22, F333&gt;='club records'!$G$22), AND(E333='club records'!$F$23, F333&gt;='club records'!$G$23), AND(E333='club records'!$F$24, F333&gt;='club records'!$G$24), AND(E333='club records'!$F$25, F333&gt;='club records'!$G$25))), "CR", " ")</f>
        <v xml:space="preserve"> </v>
      </c>
      <c r="AB333" s="22" t="str">
        <f>IF(AND(B333="hammer 3", OR(AND(E333='club records'!$F$26, F333&gt;='club records'!$G$26), AND(E333='club records'!$F$27, F333&gt;='club records'!$G$27), AND(E333='club records'!$F$28, F333&gt;='club records'!$G$28))), "CR", " ")</f>
        <v xml:space="preserve"> </v>
      </c>
      <c r="AC333" s="22" t="str">
        <f>IF(AND(B333="hammer 4", OR(AND(E333='club records'!$F$29, F333&gt;='club records'!$G$29), AND(E333='club records'!$F$30, F333&gt;='club records'!$G$30))), "CR", " ")</f>
        <v xml:space="preserve"> </v>
      </c>
      <c r="AD333" s="22" t="str">
        <f>IF(AND(B333="javelin 400", AND(E333='club records'!$F$31, F333&gt;='club records'!$G$31)), "CR", " ")</f>
        <v xml:space="preserve"> </v>
      </c>
      <c r="AE333" s="22" t="str">
        <f>IF(AND(B333="javelin 500", OR(AND(E333='club records'!$F$32, F333&gt;='club records'!$G$32), AND(E333='club records'!$F$33, F333&gt;='club records'!$G$33))), "CR", " ")</f>
        <v xml:space="preserve"> </v>
      </c>
      <c r="AF333" s="22" t="str">
        <f>IF(AND(B333="javelin 600", OR(AND(E333='club records'!$F$34, F333&gt;='club records'!$G$34), AND(E333='club records'!$F$35, F333&gt;='club records'!$G$35))), "CR", " ")</f>
        <v xml:space="preserve"> </v>
      </c>
      <c r="AG333" s="22" t="str">
        <f>IF(AND(B333="shot 2.72", AND(E333='club records'!$F$36, F333&gt;='club records'!$G$36)), "CR", " ")</f>
        <v xml:space="preserve"> </v>
      </c>
      <c r="AH333" s="22" t="str">
        <f>IF(AND(B333="shot 3", OR(AND(E333='club records'!$F$37, F333&gt;='club records'!$G$37), AND(E333='club records'!$F$38, F333&gt;='club records'!$G$38))), "CR", " ")</f>
        <v xml:space="preserve"> </v>
      </c>
      <c r="AI333" s="22" t="str">
        <f>IF(AND(B333="shot 4", OR(AND(E333='club records'!$F$39, F333&gt;='club records'!$G$39), AND(E333='club records'!$F$40, F333&gt;='club records'!$G$40))), "CR", " ")</f>
        <v xml:space="preserve"> </v>
      </c>
      <c r="AJ333" s="22" t="str">
        <f>IF(AND(B333="70H", AND(E333='club records'!$J$6, F333&lt;='club records'!$K$6)), "CR", " ")</f>
        <v xml:space="preserve"> </v>
      </c>
      <c r="AK333" s="22" t="str">
        <f>IF(AND(B333="75H", AND(E333='club records'!$J$7, F333&lt;='club records'!$K$7)), "CR", " ")</f>
        <v xml:space="preserve"> </v>
      </c>
      <c r="AL333" s="22" t="str">
        <f>IF(AND(B333="80H", AND(E333='club records'!$J$8, F333&lt;='club records'!$K$8)), "CR", " ")</f>
        <v xml:space="preserve"> </v>
      </c>
      <c r="AM333" s="22" t="str">
        <f>IF(AND(B333="100H", OR(AND(E333='club records'!$J$9, F333&lt;='club records'!$K$9), AND(E333='club records'!$J$10, F333&lt;='club records'!$K$10))), "CR", " ")</f>
        <v xml:space="preserve"> </v>
      </c>
      <c r="AN333" s="22" t="str">
        <f>IF(AND(B333="300H", AND(E333='club records'!$J$11, F333&lt;='club records'!$K$11)), "CR", " ")</f>
        <v xml:space="preserve"> </v>
      </c>
      <c r="AO333" s="22" t="str">
        <f>IF(AND(B333="400H", OR(AND(E333='club records'!$J$12, F333&lt;='club records'!$K$12), AND(E333='club records'!$J$13, F333&lt;='club records'!$K$13), AND(E333='club records'!$J$14, F333&lt;='club records'!$K$14))), "CR", " ")</f>
        <v xml:space="preserve"> </v>
      </c>
      <c r="AP333" s="22" t="str">
        <f>IF(AND(B333="1500SC", OR(AND(E333='club records'!$J$15, F333&lt;='club records'!$K$15), AND(E333='club records'!$J$16, F333&lt;='club records'!$K$16))), "CR", " ")</f>
        <v xml:space="preserve"> </v>
      </c>
      <c r="AQ333" s="22" t="str">
        <f>IF(AND(B333="2000SC", OR(AND(E333='club records'!$J$18, F333&lt;='club records'!$K$18), AND(E333='club records'!$J$19, F333&lt;='club records'!$K$19))), "CR", " ")</f>
        <v xml:space="preserve"> </v>
      </c>
      <c r="AR333" s="22" t="str">
        <f>IF(AND(B333="3000SC", AND(E333='club records'!$J$21, F333&lt;='club records'!$K$21)), "CR", " ")</f>
        <v xml:space="preserve"> </v>
      </c>
      <c r="AS333" s="21" t="str">
        <f>IF(AND(B333="4x100", OR(AND(E333='club records'!$N$1, F333&lt;='club records'!$O$1), AND(E333='club records'!$N$2, F333&lt;='club records'!$O$2), AND(E333='club records'!$N$3, F333&lt;='club records'!$O$3), AND(E333='club records'!$N$4, F333&lt;='club records'!$O$4), AND(E333='club records'!$N$5, F333&lt;='club records'!$O$5))), "CR", " ")</f>
        <v xml:space="preserve"> </v>
      </c>
      <c r="AT333" s="21" t="str">
        <f>IF(AND(B333="4x200", OR(AND(E333='club records'!$N$6, F333&lt;='club records'!$O$6), AND(E333='club records'!$N$7, F333&lt;='club records'!$O$7), AND(E333='club records'!$N$8, F333&lt;='club records'!$O$8), AND(E333='club records'!$N$9, F333&lt;='club records'!$O$9), AND(E333='club records'!$N$10, F333&lt;='club records'!$O$10))), "CR", " ")</f>
        <v xml:space="preserve"> </v>
      </c>
      <c r="AU333" s="21" t="str">
        <f>IF(AND(B333="4x300", OR(AND(E333='club records'!$N$11, F333&lt;='club records'!$O$11), AND(E333='club records'!$N$12, F333&lt;='club records'!$O$12))), "CR", " ")</f>
        <v xml:space="preserve"> </v>
      </c>
      <c r="AV333" s="21" t="str">
        <f>IF(AND(B333="4x400", OR(AND(E333='club records'!$N$13, F333&lt;='club records'!$O$13), AND(E333='club records'!$N$14, F333&lt;='club records'!$O$14), AND(E333='club records'!$N$15, F333&lt;='club records'!$O$15))), "CR", " ")</f>
        <v xml:space="preserve"> </v>
      </c>
      <c r="AW333" s="21" t="str">
        <f>IF(AND(B333="3x800", OR(AND(E333='club records'!$N$16, F333&lt;='club records'!$O$16), AND(E333='club records'!$N$17, F333&lt;='club records'!$O$17), AND(E333='club records'!$N$18, F333&lt;='club records'!$O$18), AND(E333='club records'!$N$19, F333&lt;='club records'!$O$19))), "CR", " ")</f>
        <v xml:space="preserve"> </v>
      </c>
      <c r="AX333" s="21" t="str">
        <f>IF(AND(B333="pentathlon", OR(AND(E333='club records'!$N$21, F333&gt;='club records'!$O$21), AND(E333='club records'!$N$22, F333&gt;='club records'!$O$22), AND(E333='club records'!$N$23, F333&gt;='club records'!$O$23), AND(E333='club records'!$N$24, F333&gt;='club records'!$O$24), AND(E333='club records'!$N$25, F333&gt;='club records'!$O$25))), "CR", " ")</f>
        <v xml:space="preserve"> </v>
      </c>
      <c r="AY333" s="21" t="str">
        <f>IF(AND(B333="heptathlon", OR(AND(E333='club records'!$N$26, F333&gt;='club records'!$O$26), AND(E333='club records'!$N$27, F333&gt;='club records'!$O$27), AND(E333='club records'!$N$28, F333&gt;='club records'!$O$28), )), "CR", " ")</f>
        <v xml:space="preserve"> </v>
      </c>
    </row>
    <row r="334" spans="1:51" ht="15">
      <c r="A334" s="13" t="s">
        <v>42</v>
      </c>
      <c r="B334" s="2">
        <v>800</v>
      </c>
      <c r="C334" s="2" t="s">
        <v>168</v>
      </c>
      <c r="D334" s="2" t="s">
        <v>169</v>
      </c>
      <c r="E334" s="13" t="s">
        <v>42</v>
      </c>
      <c r="F334" s="14" t="s">
        <v>394</v>
      </c>
      <c r="G334" s="23">
        <v>43632</v>
      </c>
      <c r="H334" s="2" t="s">
        <v>357</v>
      </c>
      <c r="I334" s="2" t="s">
        <v>389</v>
      </c>
      <c r="J334" s="20" t="str">
        <f>IF(OR(L334="CR", K334="CR", M334="CR", N334="CR", O334="CR", P334="CR", Q334="CR", R334="CR", S334="CR", T334="CR",U334="CR", V334="CR", W334="CR", X334="CR", Y334="CR", Z334="CR", AA334="CR", AB334="CR", AC334="CR", AD334="CR", AE334="CR", AF334="CR", AG334="CR", AH334="CR", AI334="CR", AJ334="CR", AK334="CR", AL334="CR", AM334="CR", AN334="CR", AO334="CR", AP334="CR", AQ334="CR", AR334="CR", AS334="CR", AT334="CR", AU334="CR", AV334="CR", AW334="CR", AX334="CR", AY334="CR"), "***CLUB RECORD***", "")</f>
        <v/>
      </c>
      <c r="K334" s="21" t="str">
        <f>IF(AND(B334=100, OR(AND(E334='club records'!$B$6, F334&lt;='club records'!$C$6), AND(E334='club records'!$B$7, F334&lt;='club records'!$C$7), AND(E334='club records'!$B$8, F334&lt;='club records'!$C$8), AND(E334='club records'!$B$9, F334&lt;='club records'!$C$9), AND(E334='club records'!$B$10, F334&lt;='club records'!$C$10))),"CR"," ")</f>
        <v xml:space="preserve"> </v>
      </c>
      <c r="L334" s="21" t="str">
        <f>IF(AND(B334=200, OR(AND(E334='club records'!$B$11, F334&lt;='club records'!$C$11), AND(E334='club records'!$B$12, F334&lt;='club records'!$C$12), AND(E334='club records'!$B$13, F334&lt;='club records'!$C$13), AND(E334='club records'!$B$14, F334&lt;='club records'!$C$14), AND(E334='club records'!$B$15, F334&lt;='club records'!$C$15))),"CR"," ")</f>
        <v xml:space="preserve"> </v>
      </c>
      <c r="M334" s="21" t="str">
        <f>IF(AND(B334=300, OR(AND(E334='club records'!$B$16, F334&lt;='club records'!$C$16), AND(E334='club records'!$B$17, F334&lt;='club records'!$C$17))),"CR"," ")</f>
        <v xml:space="preserve"> </v>
      </c>
      <c r="N334" s="21" t="str">
        <f>IF(AND(B334=400, OR(AND(E334='club records'!$B$19, F334&lt;='club records'!$C$19), AND(E334='club records'!$B$20, F334&lt;='club records'!$C$20), AND(E334='club records'!$B$21, F334&lt;='club records'!$C$21))),"CR"," ")</f>
        <v xml:space="preserve"> </v>
      </c>
      <c r="O334" s="21" t="str">
        <f>IF(AND(B334=800, OR(AND(E334='club records'!$B$22, F334&lt;='club records'!$C$22), AND(E334='club records'!$B$23, F334&lt;='club records'!$C$23), AND(E334='club records'!$B$24, F334&lt;='club records'!$C$24), AND(E334='club records'!$B$25, F334&lt;='club records'!$C$25), AND(E334='club records'!$B$26, F334&lt;='club records'!$C$26))),"CR"," ")</f>
        <v xml:space="preserve"> </v>
      </c>
      <c r="P334" s="21" t="str">
        <f>IF(AND(B334=1200, AND(E334='club records'!$B$28, F334&lt;='club records'!$C$28)),"CR"," ")</f>
        <v xml:space="preserve"> </v>
      </c>
      <c r="Q334" s="21" t="str">
        <f>IF(AND(B334=1500, OR(AND(E334='club records'!$B$29, F334&lt;='club records'!$C$29), AND(E334='club records'!$B$30, F334&lt;='club records'!$C$30), AND(E334='club records'!$B$31, F334&lt;='club records'!$C$31), AND(E334='club records'!$B$32, F334&lt;='club records'!$C$32), AND(E334='club records'!$B$33, F334&lt;='club records'!$C$33))),"CR"," ")</f>
        <v xml:space="preserve"> </v>
      </c>
      <c r="R334" s="21" t="str">
        <f>IF(AND(B334="1M", AND(E334='club records'!$B$37,F334&lt;='club records'!$C$37)),"CR"," ")</f>
        <v xml:space="preserve"> </v>
      </c>
      <c r="S334" s="21" t="str">
        <f>IF(AND(B334=3000, OR(AND(E334='club records'!$B$39, F334&lt;='club records'!$C$39), AND(E334='club records'!$B$40, F334&lt;='club records'!$C$40), AND(E334='club records'!$B$41, F334&lt;='club records'!$C$41))),"CR"," ")</f>
        <v xml:space="preserve"> </v>
      </c>
      <c r="T334" s="21" t="str">
        <f>IF(AND(B334=5000, OR(AND(E334='club records'!$B$42, F334&lt;='club records'!$C$42), AND(E334='club records'!$B$43, F334&lt;='club records'!$C$43))),"CR"," ")</f>
        <v xml:space="preserve"> </v>
      </c>
      <c r="U334" s="21" t="str">
        <f>IF(AND(B334=10000, OR(AND(E334='club records'!$B$44, F334&lt;='club records'!$C$44), AND(E334='club records'!$B$45, F334&lt;='club records'!$C$45))),"CR"," ")</f>
        <v xml:space="preserve"> </v>
      </c>
      <c r="V334" s="22" t="str">
        <f>IF(AND(B334="high jump", OR(AND(E334='club records'!$F$1, F334&gt;='club records'!$G$1), AND(E334='club records'!$F$2, F334&gt;='club records'!$G$2), AND(E334='club records'!$F$3, F334&gt;='club records'!$G$3),AND(E334='club records'!$F$4, F334&gt;='club records'!$G$4), AND(E334='club records'!$F$5, F334&gt;='club records'!$G$5))), "CR", " ")</f>
        <v xml:space="preserve"> </v>
      </c>
      <c r="W334" s="22" t="str">
        <f>IF(AND(B334="long jump", OR(AND(E334='club records'!$F$6, F334&gt;='club records'!$G$6), AND(E334='club records'!$F$7, F334&gt;='club records'!$G$7), AND(E334='club records'!$F$8, F334&gt;='club records'!$G$8), AND(E334='club records'!$F$9, F334&gt;='club records'!$G$9), AND(E334='club records'!$F$10, F334&gt;='club records'!$G$10))), "CR", " ")</f>
        <v xml:space="preserve"> </v>
      </c>
      <c r="X334" s="22" t="str">
        <f>IF(AND(B334="triple jump", OR(AND(E334='club records'!$F$11, F334&gt;='club records'!$G$11), AND(E334='club records'!$F$12, F334&gt;='club records'!$G$12), AND(E334='club records'!$F$13, F334&gt;='club records'!$G$13), AND(E334='club records'!$F$14, F334&gt;='club records'!$G$14), AND(E334='club records'!$F$15, F334&gt;='club records'!$G$15))), "CR", " ")</f>
        <v xml:space="preserve"> </v>
      </c>
      <c r="Y334" s="22" t="str">
        <f>IF(AND(B334="pole vault", OR(AND(E334='club records'!$F$16, F334&gt;='club records'!$G$16), AND(E334='club records'!$F$17, F334&gt;='club records'!$G$17), AND(E334='club records'!$F$18, F334&gt;='club records'!$G$18), AND(E334='club records'!$F$19, F334&gt;='club records'!$G$19), AND(E334='club records'!$F$20, F334&gt;='club records'!$G$20))), "CR", " ")</f>
        <v xml:space="preserve"> </v>
      </c>
      <c r="Z334" s="22" t="str">
        <f>IF(AND(B334="discus 0.75", AND(E334='club records'!$F$21, F334&gt;='club records'!$G$21)), "CR", " ")</f>
        <v xml:space="preserve"> </v>
      </c>
      <c r="AA334" s="22" t="str">
        <f>IF(AND(B334="discus 1", OR(AND(E334='club records'!$F$22, F334&gt;='club records'!$G$22), AND(E334='club records'!$F$23, F334&gt;='club records'!$G$23), AND(E334='club records'!$F$24, F334&gt;='club records'!$G$24), AND(E334='club records'!$F$25, F334&gt;='club records'!$G$25))), "CR", " ")</f>
        <v xml:space="preserve"> </v>
      </c>
      <c r="AB334" s="22" t="str">
        <f>IF(AND(B334="hammer 3", OR(AND(E334='club records'!$F$26, F334&gt;='club records'!$G$26), AND(E334='club records'!$F$27, F334&gt;='club records'!$G$27), AND(E334='club records'!$F$28, F334&gt;='club records'!$G$28))), "CR", " ")</f>
        <v xml:space="preserve"> </v>
      </c>
      <c r="AC334" s="22" t="str">
        <f>IF(AND(B334="hammer 4", OR(AND(E334='club records'!$F$29, F334&gt;='club records'!$G$29), AND(E334='club records'!$F$30, F334&gt;='club records'!$G$30))), "CR", " ")</f>
        <v xml:space="preserve"> </v>
      </c>
      <c r="AD334" s="22" t="str">
        <f>IF(AND(B334="javelin 400", AND(E334='club records'!$F$31, F334&gt;='club records'!$G$31)), "CR", " ")</f>
        <v xml:space="preserve"> </v>
      </c>
      <c r="AE334" s="22" t="str">
        <f>IF(AND(B334="javelin 500", OR(AND(E334='club records'!$F$32, F334&gt;='club records'!$G$32), AND(E334='club records'!$F$33, F334&gt;='club records'!$G$33))), "CR", " ")</f>
        <v xml:space="preserve"> </v>
      </c>
      <c r="AF334" s="22" t="str">
        <f>IF(AND(B334="javelin 600", OR(AND(E334='club records'!$F$34, F334&gt;='club records'!$G$34), AND(E334='club records'!$F$35, F334&gt;='club records'!$G$35))), "CR", " ")</f>
        <v xml:space="preserve"> </v>
      </c>
      <c r="AG334" s="22" t="str">
        <f>IF(AND(B334="shot 2.72", AND(E334='club records'!$F$36, F334&gt;='club records'!$G$36)), "CR", " ")</f>
        <v xml:space="preserve"> </v>
      </c>
      <c r="AH334" s="22" t="str">
        <f>IF(AND(B334="shot 3", OR(AND(E334='club records'!$F$37, F334&gt;='club records'!$G$37), AND(E334='club records'!$F$38, F334&gt;='club records'!$G$38))), "CR", " ")</f>
        <v xml:space="preserve"> </v>
      </c>
      <c r="AI334" s="22" t="str">
        <f>IF(AND(B334="shot 4", OR(AND(E334='club records'!$F$39, F334&gt;='club records'!$G$39), AND(E334='club records'!$F$40, F334&gt;='club records'!$G$40))), "CR", " ")</f>
        <v xml:space="preserve"> </v>
      </c>
      <c r="AJ334" s="22" t="str">
        <f>IF(AND(B334="70H", AND(E334='club records'!$J$6, F334&lt;='club records'!$K$6)), "CR", " ")</f>
        <v xml:space="preserve"> </v>
      </c>
      <c r="AK334" s="22" t="str">
        <f>IF(AND(B334="75H", AND(E334='club records'!$J$7, F334&lt;='club records'!$K$7)), "CR", " ")</f>
        <v xml:space="preserve"> </v>
      </c>
      <c r="AL334" s="22" t="str">
        <f>IF(AND(B334="80H", AND(E334='club records'!$J$8, F334&lt;='club records'!$K$8)), "CR", " ")</f>
        <v xml:space="preserve"> </v>
      </c>
      <c r="AM334" s="22" t="str">
        <f>IF(AND(B334="100H", OR(AND(E334='club records'!$J$9, F334&lt;='club records'!$K$9), AND(E334='club records'!$J$10, F334&lt;='club records'!$K$10))), "CR", " ")</f>
        <v xml:space="preserve"> </v>
      </c>
      <c r="AN334" s="22" t="str">
        <f>IF(AND(B334="300H", AND(E334='club records'!$J$11, F334&lt;='club records'!$K$11)), "CR", " ")</f>
        <v xml:space="preserve"> </v>
      </c>
      <c r="AO334" s="22" t="str">
        <f>IF(AND(B334="400H", OR(AND(E334='club records'!$J$12, F334&lt;='club records'!$K$12), AND(E334='club records'!$J$13, F334&lt;='club records'!$K$13), AND(E334='club records'!$J$14, F334&lt;='club records'!$K$14))), "CR", " ")</f>
        <v xml:space="preserve"> </v>
      </c>
      <c r="AP334" s="22" t="str">
        <f>IF(AND(B334="1500SC", OR(AND(E334='club records'!$J$15, F334&lt;='club records'!$K$15), AND(E334='club records'!$J$16, F334&lt;='club records'!$K$16))), "CR", " ")</f>
        <v xml:space="preserve"> </v>
      </c>
      <c r="AQ334" s="22" t="str">
        <f>IF(AND(B334="2000SC", OR(AND(E334='club records'!$J$18, F334&lt;='club records'!$K$18), AND(E334='club records'!$J$19, F334&lt;='club records'!$K$19))), "CR", " ")</f>
        <v xml:space="preserve"> </v>
      </c>
      <c r="AR334" s="22" t="str">
        <f>IF(AND(B334="3000SC", AND(E334='club records'!$J$21, F334&lt;='club records'!$K$21)), "CR", " ")</f>
        <v xml:space="preserve"> </v>
      </c>
      <c r="AS334" s="21" t="str">
        <f>IF(AND(B334="4x100", OR(AND(E334='club records'!$N$1, F334&lt;='club records'!$O$1), AND(E334='club records'!$N$2, F334&lt;='club records'!$O$2), AND(E334='club records'!$N$3, F334&lt;='club records'!$O$3), AND(E334='club records'!$N$4, F334&lt;='club records'!$O$4), AND(E334='club records'!$N$5, F334&lt;='club records'!$O$5))), "CR", " ")</f>
        <v xml:space="preserve"> </v>
      </c>
      <c r="AT334" s="21" t="str">
        <f>IF(AND(B334="4x200", OR(AND(E334='club records'!$N$6, F334&lt;='club records'!$O$6), AND(E334='club records'!$N$7, F334&lt;='club records'!$O$7), AND(E334='club records'!$N$8, F334&lt;='club records'!$O$8), AND(E334='club records'!$N$9, F334&lt;='club records'!$O$9), AND(E334='club records'!$N$10, F334&lt;='club records'!$O$10))), "CR", " ")</f>
        <v xml:space="preserve"> </v>
      </c>
      <c r="AU334" s="21" t="str">
        <f>IF(AND(B334="4x300", OR(AND(E334='club records'!$N$11, F334&lt;='club records'!$O$11), AND(E334='club records'!$N$12, F334&lt;='club records'!$O$12))), "CR", " ")</f>
        <v xml:space="preserve"> </v>
      </c>
      <c r="AV334" s="21" t="str">
        <f>IF(AND(B334="4x400", OR(AND(E334='club records'!$N$13, F334&lt;='club records'!$O$13), AND(E334='club records'!$N$14, F334&lt;='club records'!$O$14), AND(E334='club records'!$N$15, F334&lt;='club records'!$O$15))), "CR", " ")</f>
        <v xml:space="preserve"> </v>
      </c>
      <c r="AW334" s="21" t="str">
        <f>IF(AND(B334="3x800", OR(AND(E334='club records'!$N$16, F334&lt;='club records'!$O$16), AND(E334='club records'!$N$17, F334&lt;='club records'!$O$17), AND(E334='club records'!$N$18, F334&lt;='club records'!$O$18), AND(E334='club records'!$N$19, F334&lt;='club records'!$O$19))), "CR", " ")</f>
        <v xml:space="preserve"> </v>
      </c>
      <c r="AX334" s="21" t="str">
        <f>IF(AND(B334="pentathlon", OR(AND(E334='club records'!$N$21, F334&gt;='club records'!$O$21), AND(E334='club records'!$N$22, F334&gt;='club records'!$O$22), AND(E334='club records'!$N$23, F334&gt;='club records'!$O$23), AND(E334='club records'!$N$24, F334&gt;='club records'!$O$24), AND(E334='club records'!$N$25, F334&gt;='club records'!$O$25))), "CR", " ")</f>
        <v xml:space="preserve"> </v>
      </c>
      <c r="AY334" s="21" t="str">
        <f>IF(AND(B334="heptathlon", OR(AND(E334='club records'!$N$26, F334&gt;='club records'!$O$26), AND(E334='club records'!$N$27, F334&gt;='club records'!$O$27), AND(E334='club records'!$N$28, F334&gt;='club records'!$O$28), )), "CR", " ")</f>
        <v xml:space="preserve"> </v>
      </c>
    </row>
    <row r="335" spans="1:51" ht="15">
      <c r="A335" s="13" t="s">
        <v>42</v>
      </c>
      <c r="B335" s="2">
        <v>1500</v>
      </c>
      <c r="C335" s="2" t="s">
        <v>158</v>
      </c>
      <c r="D335" s="2" t="s">
        <v>159</v>
      </c>
      <c r="E335" s="13" t="s">
        <v>42</v>
      </c>
      <c r="F335" s="14" t="s">
        <v>346</v>
      </c>
      <c r="G335" s="19">
        <v>43610</v>
      </c>
      <c r="H335" s="23" t="s">
        <v>347</v>
      </c>
      <c r="I335" s="2" t="s">
        <v>348</v>
      </c>
      <c r="J335" s="20" t="str">
        <f>IF(OR(L335="CR", K335="CR", M335="CR", N335="CR", O335="CR", P335="CR", Q335="CR", R335="CR", S335="CR", T335="CR",U335="CR", V335="CR", W335="CR", X335="CR", Y335="CR", Z335="CR", AA335="CR", AB335="CR", AC335="CR", AD335="CR", AE335="CR", AF335="CR", AG335="CR", AH335="CR", AI335="CR", AJ335="CR", AK335="CR", AL335="CR", AM335="CR", AN335="CR", AO335="CR", AP335="CR", AQ335="CR", AR335="CR", AS335="CR", AT335="CR", AU335="CR", AV335="CR", AW335="CR", AX335="CR", AY335="CR"), "***CLUB RECORD***", "")</f>
        <v/>
      </c>
      <c r="K335" s="21" t="str">
        <f>IF(AND(B335=100, OR(AND(E335='club records'!$B$6, F335&lt;='club records'!$C$6), AND(E335='club records'!$B$7, F335&lt;='club records'!$C$7), AND(E335='club records'!$B$8, F335&lt;='club records'!$C$8), AND(E335='club records'!$B$9, F335&lt;='club records'!$C$9), AND(E335='club records'!$B$10, F335&lt;='club records'!$C$10))),"CR"," ")</f>
        <v xml:space="preserve"> </v>
      </c>
      <c r="L335" s="21" t="str">
        <f>IF(AND(B335=200, OR(AND(E335='club records'!$B$11, F335&lt;='club records'!$C$11), AND(E335='club records'!$B$12, F335&lt;='club records'!$C$12), AND(E335='club records'!$B$13, F335&lt;='club records'!$C$13), AND(E335='club records'!$B$14, F335&lt;='club records'!$C$14), AND(E335='club records'!$B$15, F335&lt;='club records'!$C$15))),"CR"," ")</f>
        <v xml:space="preserve"> </v>
      </c>
      <c r="M335" s="21" t="str">
        <f>IF(AND(B335=300, OR(AND(E335='club records'!$B$16, F335&lt;='club records'!$C$16), AND(E335='club records'!$B$17, F335&lt;='club records'!$C$17))),"CR"," ")</f>
        <v xml:space="preserve"> </v>
      </c>
      <c r="N335" s="21" t="str">
        <f>IF(AND(B335=400, OR(AND(E335='club records'!$B$19, F335&lt;='club records'!$C$19), AND(E335='club records'!$B$20, F335&lt;='club records'!$C$20), AND(E335='club records'!$B$21, F335&lt;='club records'!$C$21))),"CR"," ")</f>
        <v xml:space="preserve"> </v>
      </c>
      <c r="O335" s="21" t="str">
        <f>IF(AND(B335=800, OR(AND(E335='club records'!$B$22, F335&lt;='club records'!$C$22), AND(E335='club records'!$B$23, F335&lt;='club records'!$C$23), AND(E335='club records'!$B$24, F335&lt;='club records'!$C$24), AND(E335='club records'!$B$25, F335&lt;='club records'!$C$25), AND(E335='club records'!$B$26, F335&lt;='club records'!$C$26))),"CR"," ")</f>
        <v xml:space="preserve"> </v>
      </c>
      <c r="P335" s="21" t="str">
        <f>IF(AND(B335=1200, AND(E335='club records'!$B$28, F335&lt;='club records'!$C$28)),"CR"," ")</f>
        <v xml:space="preserve"> </v>
      </c>
      <c r="Q335" s="21" t="str">
        <f>IF(AND(B335=1500, OR(AND(E335='club records'!$B$29, F335&lt;='club records'!$C$29), AND(E335='club records'!$B$30, F335&lt;='club records'!$C$30), AND(E335='club records'!$B$31, F335&lt;='club records'!$C$31), AND(E335='club records'!$B$32, F335&lt;='club records'!$C$32), AND(E335='club records'!$B$33, F335&lt;='club records'!$C$33))),"CR"," ")</f>
        <v xml:space="preserve"> </v>
      </c>
      <c r="R335" s="21" t="str">
        <f>IF(AND(B335="1M", AND(E335='club records'!$B$37,F335&lt;='club records'!$C$37)),"CR"," ")</f>
        <v xml:space="preserve"> </v>
      </c>
      <c r="S335" s="21" t="str">
        <f>IF(AND(B335=3000, OR(AND(E335='club records'!$B$39, F335&lt;='club records'!$C$39), AND(E335='club records'!$B$40, F335&lt;='club records'!$C$40), AND(E335='club records'!$B$41, F335&lt;='club records'!$C$41))),"CR"," ")</f>
        <v xml:space="preserve"> </v>
      </c>
      <c r="T335" s="21" t="str">
        <f>IF(AND(B335=5000, OR(AND(E335='club records'!$B$42, F335&lt;='club records'!$C$42), AND(E335='club records'!$B$43, F335&lt;='club records'!$C$43))),"CR"," ")</f>
        <v xml:space="preserve"> </v>
      </c>
      <c r="U335" s="21" t="str">
        <f>IF(AND(B335=10000, OR(AND(E335='club records'!$B$44, F335&lt;='club records'!$C$44), AND(E335='club records'!$B$45, F335&lt;='club records'!$C$45))),"CR"," ")</f>
        <v xml:space="preserve"> </v>
      </c>
      <c r="V335" s="22" t="str">
        <f>IF(AND(B335="high jump", OR(AND(E335='club records'!$F$1, F335&gt;='club records'!$G$1), AND(E335='club records'!$F$2, F335&gt;='club records'!$G$2), AND(E335='club records'!$F$3, F335&gt;='club records'!$G$3),AND(E335='club records'!$F$4, F335&gt;='club records'!$G$4), AND(E335='club records'!$F$5, F335&gt;='club records'!$G$5))), "CR", " ")</f>
        <v xml:space="preserve"> </v>
      </c>
      <c r="W335" s="22" t="str">
        <f>IF(AND(B335="long jump", OR(AND(E335='club records'!$F$6, F335&gt;='club records'!$G$6), AND(E335='club records'!$F$7, F335&gt;='club records'!$G$7), AND(E335='club records'!$F$8, F335&gt;='club records'!$G$8), AND(E335='club records'!$F$9, F335&gt;='club records'!$G$9), AND(E335='club records'!$F$10, F335&gt;='club records'!$G$10))), "CR", " ")</f>
        <v xml:space="preserve"> </v>
      </c>
      <c r="X335" s="22" t="str">
        <f>IF(AND(B335="triple jump", OR(AND(E335='club records'!$F$11, F335&gt;='club records'!$G$11), AND(E335='club records'!$F$12, F335&gt;='club records'!$G$12), AND(E335='club records'!$F$13, F335&gt;='club records'!$G$13), AND(E335='club records'!$F$14, F335&gt;='club records'!$G$14), AND(E335='club records'!$F$15, F335&gt;='club records'!$G$15))), "CR", " ")</f>
        <v xml:space="preserve"> </v>
      </c>
      <c r="Y335" s="22" t="str">
        <f>IF(AND(B335="pole vault", OR(AND(E335='club records'!$F$16, F335&gt;='club records'!$G$16), AND(E335='club records'!$F$17, F335&gt;='club records'!$G$17), AND(E335='club records'!$F$18, F335&gt;='club records'!$G$18), AND(E335='club records'!$F$19, F335&gt;='club records'!$G$19), AND(E335='club records'!$F$20, F335&gt;='club records'!$G$20))), "CR", " ")</f>
        <v xml:space="preserve"> </v>
      </c>
      <c r="Z335" s="22" t="str">
        <f>IF(AND(B335="discus 0.75", AND(E335='club records'!$F$21, F335&gt;='club records'!$G$21)), "CR", " ")</f>
        <v xml:space="preserve"> </v>
      </c>
      <c r="AA335" s="22" t="str">
        <f>IF(AND(B335="discus 1", OR(AND(E335='club records'!$F$22, F335&gt;='club records'!$G$22), AND(E335='club records'!$F$23, F335&gt;='club records'!$G$23), AND(E335='club records'!$F$24, F335&gt;='club records'!$G$24), AND(E335='club records'!$F$25, F335&gt;='club records'!$G$25))), "CR", " ")</f>
        <v xml:space="preserve"> </v>
      </c>
      <c r="AB335" s="22" t="str">
        <f>IF(AND(B335="hammer 3", OR(AND(E335='club records'!$F$26, F335&gt;='club records'!$G$26), AND(E335='club records'!$F$27, F335&gt;='club records'!$G$27), AND(E335='club records'!$F$28, F335&gt;='club records'!$G$28))), "CR", " ")</f>
        <v xml:space="preserve"> </v>
      </c>
      <c r="AC335" s="22" t="str">
        <f>IF(AND(B335="hammer 4", OR(AND(E335='club records'!$F$29, F335&gt;='club records'!$G$29), AND(E335='club records'!$F$30, F335&gt;='club records'!$G$30))), "CR", " ")</f>
        <v xml:space="preserve"> </v>
      </c>
      <c r="AD335" s="22" t="str">
        <f>IF(AND(B335="javelin 400", AND(E335='club records'!$F$31, F335&gt;='club records'!$G$31)), "CR", " ")</f>
        <v xml:space="preserve"> </v>
      </c>
      <c r="AE335" s="22" t="str">
        <f>IF(AND(B335="javelin 500", OR(AND(E335='club records'!$F$32, F335&gt;='club records'!$G$32), AND(E335='club records'!$F$33, F335&gt;='club records'!$G$33))), "CR", " ")</f>
        <v xml:space="preserve"> </v>
      </c>
      <c r="AF335" s="22" t="str">
        <f>IF(AND(B335="javelin 600", OR(AND(E335='club records'!$F$34, F335&gt;='club records'!$G$34), AND(E335='club records'!$F$35, F335&gt;='club records'!$G$35))), "CR", " ")</f>
        <v xml:space="preserve"> </v>
      </c>
      <c r="AG335" s="22" t="str">
        <f>IF(AND(B335="shot 2.72", AND(E335='club records'!$F$36, F335&gt;='club records'!$G$36)), "CR", " ")</f>
        <v xml:space="preserve"> </v>
      </c>
      <c r="AH335" s="22" t="str">
        <f>IF(AND(B335="shot 3", OR(AND(E335='club records'!$F$37, F335&gt;='club records'!$G$37), AND(E335='club records'!$F$38, F335&gt;='club records'!$G$38))), "CR", " ")</f>
        <v xml:space="preserve"> </v>
      </c>
      <c r="AI335" s="22" t="str">
        <f>IF(AND(B335="shot 4", OR(AND(E335='club records'!$F$39, F335&gt;='club records'!$G$39), AND(E335='club records'!$F$40, F335&gt;='club records'!$G$40))), "CR", " ")</f>
        <v xml:space="preserve"> </v>
      </c>
      <c r="AJ335" s="22" t="str">
        <f>IF(AND(B335="70H", AND(E335='club records'!$J$6, F335&lt;='club records'!$K$6)), "CR", " ")</f>
        <v xml:space="preserve"> </v>
      </c>
      <c r="AK335" s="22" t="str">
        <f>IF(AND(B335="75H", AND(E335='club records'!$J$7, F335&lt;='club records'!$K$7)), "CR", " ")</f>
        <v xml:space="preserve"> </v>
      </c>
      <c r="AL335" s="22" t="str">
        <f>IF(AND(B335="80H", AND(E335='club records'!$J$8, F335&lt;='club records'!$K$8)), "CR", " ")</f>
        <v xml:space="preserve"> </v>
      </c>
      <c r="AM335" s="22" t="str">
        <f>IF(AND(B335="100H", OR(AND(E335='club records'!$J$9, F335&lt;='club records'!$K$9), AND(E335='club records'!$J$10, F335&lt;='club records'!$K$10))), "CR", " ")</f>
        <v xml:space="preserve"> </v>
      </c>
      <c r="AN335" s="22" t="str">
        <f>IF(AND(B335="300H", AND(E335='club records'!$J$11, F335&lt;='club records'!$K$11)), "CR", " ")</f>
        <v xml:space="preserve"> </v>
      </c>
      <c r="AO335" s="22" t="str">
        <f>IF(AND(B335="400H", OR(AND(E335='club records'!$J$12, F335&lt;='club records'!$K$12), AND(E335='club records'!$J$13, F335&lt;='club records'!$K$13), AND(E335='club records'!$J$14, F335&lt;='club records'!$K$14))), "CR", " ")</f>
        <v xml:space="preserve"> </v>
      </c>
      <c r="AP335" s="22" t="str">
        <f>IF(AND(B335="1500SC", OR(AND(E335='club records'!$J$15, F335&lt;='club records'!$K$15), AND(E335='club records'!$J$16, F335&lt;='club records'!$K$16))), "CR", " ")</f>
        <v xml:space="preserve"> </v>
      </c>
      <c r="AQ335" s="22" t="str">
        <f>IF(AND(B335="2000SC", OR(AND(E335='club records'!$J$18, F335&lt;='club records'!$K$18), AND(E335='club records'!$J$19, F335&lt;='club records'!$K$19))), "CR", " ")</f>
        <v xml:space="preserve"> </v>
      </c>
      <c r="AR335" s="22" t="str">
        <f>IF(AND(B335="3000SC", AND(E335='club records'!$J$21, F335&lt;='club records'!$K$21)), "CR", " ")</f>
        <v xml:space="preserve"> </v>
      </c>
      <c r="AS335" s="21" t="str">
        <f>IF(AND(B335="4x100", OR(AND(E335='club records'!$N$1, F335&lt;='club records'!$O$1), AND(E335='club records'!$N$2, F335&lt;='club records'!$O$2), AND(E335='club records'!$N$3, F335&lt;='club records'!$O$3), AND(E335='club records'!$N$4, F335&lt;='club records'!$O$4), AND(E335='club records'!$N$5, F335&lt;='club records'!$O$5))), "CR", " ")</f>
        <v xml:space="preserve"> </v>
      </c>
      <c r="AT335" s="21" t="str">
        <f>IF(AND(B335="4x200", OR(AND(E335='club records'!$N$6, F335&lt;='club records'!$O$6), AND(E335='club records'!$N$7, F335&lt;='club records'!$O$7), AND(E335='club records'!$N$8, F335&lt;='club records'!$O$8), AND(E335='club records'!$N$9, F335&lt;='club records'!$O$9), AND(E335='club records'!$N$10, F335&lt;='club records'!$O$10))), "CR", " ")</f>
        <v xml:space="preserve"> </v>
      </c>
      <c r="AU335" s="21" t="str">
        <f>IF(AND(B335="4x300", OR(AND(E335='club records'!$N$11, F335&lt;='club records'!$O$11), AND(E335='club records'!$N$12, F335&lt;='club records'!$O$12))), "CR", " ")</f>
        <v xml:space="preserve"> </v>
      </c>
      <c r="AV335" s="21" t="str">
        <f>IF(AND(B335="4x400", OR(AND(E335='club records'!$N$13, F335&lt;='club records'!$O$13), AND(E335='club records'!$N$14, F335&lt;='club records'!$O$14), AND(E335='club records'!$N$15, F335&lt;='club records'!$O$15))), "CR", " ")</f>
        <v xml:space="preserve"> </v>
      </c>
      <c r="AW335" s="21" t="str">
        <f>IF(AND(B335="3x800", OR(AND(E335='club records'!$N$16, F335&lt;='club records'!$O$16), AND(E335='club records'!$N$17, F335&lt;='club records'!$O$17), AND(E335='club records'!$N$18, F335&lt;='club records'!$O$18), AND(E335='club records'!$N$19, F335&lt;='club records'!$O$19))), "CR", " ")</f>
        <v xml:space="preserve"> </v>
      </c>
      <c r="AX335" s="21" t="str">
        <f>IF(AND(B335="pentathlon", OR(AND(E335='club records'!$N$21, F335&gt;='club records'!$O$21), AND(E335='club records'!$N$22, F335&gt;='club records'!$O$22), AND(E335='club records'!$N$23, F335&gt;='club records'!$O$23), AND(E335='club records'!$N$24, F335&gt;='club records'!$O$24), AND(E335='club records'!$N$25, F335&gt;='club records'!$O$25))), "CR", " ")</f>
        <v xml:space="preserve"> </v>
      </c>
      <c r="AY335" s="21" t="str">
        <f>IF(AND(B335="heptathlon", OR(AND(E335='club records'!$N$26, F335&gt;='club records'!$O$26), AND(E335='club records'!$N$27, F335&gt;='club records'!$O$27), AND(E335='club records'!$N$28, F335&gt;='club records'!$O$28), )), "CR", " ")</f>
        <v xml:space="preserve"> </v>
      </c>
    </row>
    <row r="336" spans="1:51" ht="15">
      <c r="A336" s="13" t="s">
        <v>42</v>
      </c>
      <c r="B336" s="2">
        <v>1500</v>
      </c>
      <c r="C336" s="2" t="s">
        <v>129</v>
      </c>
      <c r="D336" s="2" t="s">
        <v>97</v>
      </c>
      <c r="E336" s="13" t="s">
        <v>42</v>
      </c>
      <c r="F336" s="14" t="s">
        <v>286</v>
      </c>
      <c r="G336" s="19">
        <v>39903</v>
      </c>
      <c r="H336" s="2" t="s">
        <v>252</v>
      </c>
      <c r="I336" s="2" t="s">
        <v>253</v>
      </c>
      <c r="J336" s="20" t="str">
        <f>IF(OR(L336="CR", K336="CR", M336="CR", N336="CR", O336="CR", P336="CR", Q336="CR", R336="CR", S336="CR", T336="CR",U336="CR", V336="CR", W336="CR", X336="CR", Y336="CR", Z336="CR", AA336="CR", AB336="CR", AC336="CR", AD336="CR", AE336="CR", AF336="CR", AG336="CR", AH336="CR", AI336="CR", AJ336="CR", AK336="CR", AL336="CR", AM336="CR", AN336="CR", AO336="CR", AP336="CR", AQ336="CR", AR336="CR", AS336="CR", AT336="CR", AU336="CR", AV336="CR", AW336="CR", AX336="CR", AY336="CR"), "***CLUB RECORD***", "")</f>
        <v/>
      </c>
      <c r="K336" s="21" t="str">
        <f>IF(AND(B336=100, OR(AND(E336='club records'!$B$6, F336&lt;='club records'!$C$6), AND(E336='club records'!$B$7, F336&lt;='club records'!$C$7), AND(E336='club records'!$B$8, F336&lt;='club records'!$C$8), AND(E336='club records'!$B$9, F336&lt;='club records'!$C$9), AND(E336='club records'!$B$10, F336&lt;='club records'!$C$10))),"CR"," ")</f>
        <v xml:space="preserve"> </v>
      </c>
      <c r="L336" s="21" t="str">
        <f>IF(AND(B336=200, OR(AND(E336='club records'!$B$11, F336&lt;='club records'!$C$11), AND(E336='club records'!$B$12, F336&lt;='club records'!$C$12), AND(E336='club records'!$B$13, F336&lt;='club records'!$C$13), AND(E336='club records'!$B$14, F336&lt;='club records'!$C$14), AND(E336='club records'!$B$15, F336&lt;='club records'!$C$15))),"CR"," ")</f>
        <v xml:space="preserve"> </v>
      </c>
      <c r="M336" s="21" t="str">
        <f>IF(AND(B336=300, OR(AND(E336='club records'!$B$16, F336&lt;='club records'!$C$16), AND(E336='club records'!$B$17, F336&lt;='club records'!$C$17))),"CR"," ")</f>
        <v xml:space="preserve"> </v>
      </c>
      <c r="N336" s="21" t="str">
        <f>IF(AND(B336=400, OR(AND(E336='club records'!$B$19, F336&lt;='club records'!$C$19), AND(E336='club records'!$B$20, F336&lt;='club records'!$C$20), AND(E336='club records'!$B$21, F336&lt;='club records'!$C$21))),"CR"," ")</f>
        <v xml:space="preserve"> </v>
      </c>
      <c r="O336" s="21" t="str">
        <f>IF(AND(B336=800, OR(AND(E336='club records'!$B$22, F336&lt;='club records'!$C$22), AND(E336='club records'!$B$23, F336&lt;='club records'!$C$23), AND(E336='club records'!$B$24, F336&lt;='club records'!$C$24), AND(E336='club records'!$B$25, F336&lt;='club records'!$C$25), AND(E336='club records'!$B$26, F336&lt;='club records'!$C$26))),"CR"," ")</f>
        <v xml:space="preserve"> </v>
      </c>
      <c r="P336" s="21" t="str">
        <f>IF(AND(B336=1200, AND(E336='club records'!$B$28, F336&lt;='club records'!$C$28)),"CR"," ")</f>
        <v xml:space="preserve"> </v>
      </c>
      <c r="Q336" s="21" t="str">
        <f>IF(AND(B336=1500, OR(AND(E336='club records'!$B$29, F336&lt;='club records'!$C$29), AND(E336='club records'!$B$30, F336&lt;='club records'!$C$30), AND(E336='club records'!$B$31, F336&lt;='club records'!$C$31), AND(E336='club records'!$B$32, F336&lt;='club records'!$C$32), AND(E336='club records'!$B$33, F336&lt;='club records'!$C$33))),"CR"," ")</f>
        <v xml:space="preserve"> </v>
      </c>
      <c r="R336" s="21" t="str">
        <f>IF(AND(B336="1M", AND(E336='club records'!$B$37,F336&lt;='club records'!$C$37)),"CR"," ")</f>
        <v xml:space="preserve"> </v>
      </c>
      <c r="S336" s="21" t="str">
        <f>IF(AND(B336=3000, OR(AND(E336='club records'!$B$39, F336&lt;='club records'!$C$39), AND(E336='club records'!$B$40, F336&lt;='club records'!$C$40), AND(E336='club records'!$B$41, F336&lt;='club records'!$C$41))),"CR"," ")</f>
        <v xml:space="preserve"> </v>
      </c>
      <c r="T336" s="21" t="str">
        <f>IF(AND(B336=5000, OR(AND(E336='club records'!$B$42, F336&lt;='club records'!$C$42), AND(E336='club records'!$B$43, F336&lt;='club records'!$C$43))),"CR"," ")</f>
        <v xml:space="preserve"> </v>
      </c>
      <c r="U336" s="21" t="str">
        <f>IF(AND(B336=10000, OR(AND(E336='club records'!$B$44, F336&lt;='club records'!$C$44), AND(E336='club records'!$B$45, F336&lt;='club records'!$C$45))),"CR"," ")</f>
        <v xml:space="preserve"> </v>
      </c>
      <c r="V336" s="22" t="str">
        <f>IF(AND(B336="high jump", OR(AND(E336='club records'!$F$1, F336&gt;='club records'!$G$1), AND(E336='club records'!$F$2, F336&gt;='club records'!$G$2), AND(E336='club records'!$F$3, F336&gt;='club records'!$G$3),AND(E336='club records'!$F$4, F336&gt;='club records'!$G$4), AND(E336='club records'!$F$5, F336&gt;='club records'!$G$5))), "CR", " ")</f>
        <v xml:space="preserve"> </v>
      </c>
      <c r="W336" s="22" t="str">
        <f>IF(AND(B336="long jump", OR(AND(E336='club records'!$F$6, F336&gt;='club records'!$G$6), AND(E336='club records'!$F$7, F336&gt;='club records'!$G$7), AND(E336='club records'!$F$8, F336&gt;='club records'!$G$8), AND(E336='club records'!$F$9, F336&gt;='club records'!$G$9), AND(E336='club records'!$F$10, F336&gt;='club records'!$G$10))), "CR", " ")</f>
        <v xml:space="preserve"> </v>
      </c>
      <c r="X336" s="22" t="str">
        <f>IF(AND(B336="triple jump", OR(AND(E336='club records'!$F$11, F336&gt;='club records'!$G$11), AND(E336='club records'!$F$12, F336&gt;='club records'!$G$12), AND(E336='club records'!$F$13, F336&gt;='club records'!$G$13), AND(E336='club records'!$F$14, F336&gt;='club records'!$G$14), AND(E336='club records'!$F$15, F336&gt;='club records'!$G$15))), "CR", " ")</f>
        <v xml:space="preserve"> </v>
      </c>
      <c r="Y336" s="22" t="str">
        <f>IF(AND(B336="pole vault", OR(AND(E336='club records'!$F$16, F336&gt;='club records'!$G$16), AND(E336='club records'!$F$17, F336&gt;='club records'!$G$17), AND(E336='club records'!$F$18, F336&gt;='club records'!$G$18), AND(E336='club records'!$F$19, F336&gt;='club records'!$G$19), AND(E336='club records'!$F$20, F336&gt;='club records'!$G$20))), "CR", " ")</f>
        <v xml:space="preserve"> </v>
      </c>
      <c r="Z336" s="22" t="str">
        <f>IF(AND(B336="discus 0.75", AND(E336='club records'!$F$21, F336&gt;='club records'!$G$21)), "CR", " ")</f>
        <v xml:space="preserve"> </v>
      </c>
      <c r="AA336" s="22" t="str">
        <f>IF(AND(B336="discus 1", OR(AND(E336='club records'!$F$22, F336&gt;='club records'!$G$22), AND(E336='club records'!$F$23, F336&gt;='club records'!$G$23), AND(E336='club records'!$F$24, F336&gt;='club records'!$G$24), AND(E336='club records'!$F$25, F336&gt;='club records'!$G$25))), "CR", " ")</f>
        <v xml:space="preserve"> </v>
      </c>
      <c r="AB336" s="22" t="str">
        <f>IF(AND(B336="hammer 3", OR(AND(E336='club records'!$F$26, F336&gt;='club records'!$G$26), AND(E336='club records'!$F$27, F336&gt;='club records'!$G$27), AND(E336='club records'!$F$28, F336&gt;='club records'!$G$28))), "CR", " ")</f>
        <v xml:space="preserve"> </v>
      </c>
      <c r="AC336" s="22" t="str">
        <f>IF(AND(B336="hammer 4", OR(AND(E336='club records'!$F$29, F336&gt;='club records'!$G$29), AND(E336='club records'!$F$30, F336&gt;='club records'!$G$30))), "CR", " ")</f>
        <v xml:space="preserve"> </v>
      </c>
      <c r="AD336" s="22" t="str">
        <f>IF(AND(B336="javelin 400", AND(E336='club records'!$F$31, F336&gt;='club records'!$G$31)), "CR", " ")</f>
        <v xml:space="preserve"> </v>
      </c>
      <c r="AE336" s="22" t="str">
        <f>IF(AND(B336="javelin 500", OR(AND(E336='club records'!$F$32, F336&gt;='club records'!$G$32), AND(E336='club records'!$F$33, F336&gt;='club records'!$G$33))), "CR", " ")</f>
        <v xml:space="preserve"> </v>
      </c>
      <c r="AF336" s="22" t="str">
        <f>IF(AND(B336="javelin 600", OR(AND(E336='club records'!$F$34, F336&gt;='club records'!$G$34), AND(E336='club records'!$F$35, F336&gt;='club records'!$G$35))), "CR", " ")</f>
        <v xml:space="preserve"> </v>
      </c>
      <c r="AG336" s="22" t="str">
        <f>IF(AND(B336="shot 2.72", AND(E336='club records'!$F$36, F336&gt;='club records'!$G$36)), "CR", " ")</f>
        <v xml:space="preserve"> </v>
      </c>
      <c r="AH336" s="22" t="str">
        <f>IF(AND(B336="shot 3", OR(AND(E336='club records'!$F$37, F336&gt;='club records'!$G$37), AND(E336='club records'!$F$38, F336&gt;='club records'!$G$38))), "CR", " ")</f>
        <v xml:space="preserve"> </v>
      </c>
      <c r="AI336" s="22" t="str">
        <f>IF(AND(B336="shot 4", OR(AND(E336='club records'!$F$39, F336&gt;='club records'!$G$39), AND(E336='club records'!$F$40, F336&gt;='club records'!$G$40))), "CR", " ")</f>
        <v xml:space="preserve"> </v>
      </c>
      <c r="AJ336" s="22" t="str">
        <f>IF(AND(B336="70H", AND(E336='club records'!$J$6, F336&lt;='club records'!$K$6)), "CR", " ")</f>
        <v xml:space="preserve"> </v>
      </c>
      <c r="AK336" s="22" t="str">
        <f>IF(AND(B336="75H", AND(E336='club records'!$J$7, F336&lt;='club records'!$K$7)), "CR", " ")</f>
        <v xml:space="preserve"> </v>
      </c>
      <c r="AL336" s="22" t="str">
        <f>IF(AND(B336="80H", AND(E336='club records'!$J$8, F336&lt;='club records'!$K$8)), "CR", " ")</f>
        <v xml:space="preserve"> </v>
      </c>
      <c r="AM336" s="22" t="str">
        <f>IF(AND(B336="100H", OR(AND(E336='club records'!$J$9, F336&lt;='club records'!$K$9), AND(E336='club records'!$J$10, F336&lt;='club records'!$K$10))), "CR", " ")</f>
        <v xml:space="preserve"> </v>
      </c>
      <c r="AN336" s="22" t="str">
        <f>IF(AND(B336="300H", AND(E336='club records'!$J$11, F336&lt;='club records'!$K$11)), "CR", " ")</f>
        <v xml:space="preserve"> </v>
      </c>
      <c r="AO336" s="22" t="str">
        <f>IF(AND(B336="400H", OR(AND(E336='club records'!$J$12, F336&lt;='club records'!$K$12), AND(E336='club records'!$J$13, F336&lt;='club records'!$K$13), AND(E336='club records'!$J$14, F336&lt;='club records'!$K$14))), "CR", " ")</f>
        <v xml:space="preserve"> </v>
      </c>
      <c r="AP336" s="22" t="str">
        <f>IF(AND(B336="1500SC", OR(AND(E336='club records'!$J$15, F336&lt;='club records'!$K$15), AND(E336='club records'!$J$16, F336&lt;='club records'!$K$16))), "CR", " ")</f>
        <v xml:space="preserve"> </v>
      </c>
      <c r="AQ336" s="22" t="str">
        <f>IF(AND(B336="2000SC", OR(AND(E336='club records'!$J$18, F336&lt;='club records'!$K$18), AND(E336='club records'!$J$19, F336&lt;='club records'!$K$19))), "CR", " ")</f>
        <v xml:space="preserve"> </v>
      </c>
      <c r="AR336" s="22" t="str">
        <f>IF(AND(B336="3000SC", AND(E336='club records'!$J$21, F336&lt;='club records'!$K$21)), "CR", " ")</f>
        <v xml:space="preserve"> </v>
      </c>
      <c r="AS336" s="21" t="str">
        <f>IF(AND(B336="4x100", OR(AND(E336='club records'!$N$1, F336&lt;='club records'!$O$1), AND(E336='club records'!$N$2, F336&lt;='club records'!$O$2), AND(E336='club records'!$N$3, F336&lt;='club records'!$O$3), AND(E336='club records'!$N$4, F336&lt;='club records'!$O$4), AND(E336='club records'!$N$5, F336&lt;='club records'!$O$5))), "CR", " ")</f>
        <v xml:space="preserve"> </v>
      </c>
      <c r="AT336" s="21" t="str">
        <f>IF(AND(B336="4x200", OR(AND(E336='club records'!$N$6, F336&lt;='club records'!$O$6), AND(E336='club records'!$N$7, F336&lt;='club records'!$O$7), AND(E336='club records'!$N$8, F336&lt;='club records'!$O$8), AND(E336='club records'!$N$9, F336&lt;='club records'!$O$9), AND(E336='club records'!$N$10, F336&lt;='club records'!$O$10))), "CR", " ")</f>
        <v xml:space="preserve"> </v>
      </c>
      <c r="AU336" s="21" t="str">
        <f>IF(AND(B336="4x300", OR(AND(E336='club records'!$N$11, F336&lt;='club records'!$O$11), AND(E336='club records'!$N$12, F336&lt;='club records'!$O$12))), "CR", " ")</f>
        <v xml:space="preserve"> </v>
      </c>
      <c r="AV336" s="21" t="str">
        <f>IF(AND(B336="4x400", OR(AND(E336='club records'!$N$13, F336&lt;='club records'!$O$13), AND(E336='club records'!$N$14, F336&lt;='club records'!$O$14), AND(E336='club records'!$N$15, F336&lt;='club records'!$O$15))), "CR", " ")</f>
        <v xml:space="preserve"> </v>
      </c>
      <c r="AW336" s="21" t="str">
        <f>IF(AND(B336="3x800", OR(AND(E336='club records'!$N$16, F336&lt;='club records'!$O$16), AND(E336='club records'!$N$17, F336&lt;='club records'!$O$17), AND(E336='club records'!$N$18, F336&lt;='club records'!$O$18), AND(E336='club records'!$N$19, F336&lt;='club records'!$O$19))), "CR", " ")</f>
        <v xml:space="preserve"> </v>
      </c>
      <c r="AX336" s="21" t="str">
        <f>IF(AND(B336="pentathlon", OR(AND(E336='club records'!$N$21, F336&gt;='club records'!$O$21), AND(E336='club records'!$N$22, F336&gt;='club records'!$O$22), AND(E336='club records'!$N$23, F336&gt;='club records'!$O$23), AND(E336='club records'!$N$24, F336&gt;='club records'!$O$24), AND(E336='club records'!$N$25, F336&gt;='club records'!$O$25))), "CR", " ")</f>
        <v xml:space="preserve"> </v>
      </c>
      <c r="AY336" s="21" t="str">
        <f>IF(AND(B336="heptathlon", OR(AND(E336='club records'!$N$26, F336&gt;='club records'!$O$26), AND(E336='club records'!$N$27, F336&gt;='club records'!$O$27), AND(E336='club records'!$N$28, F336&gt;='club records'!$O$28), )), "CR", " ")</f>
        <v xml:space="preserve"> </v>
      </c>
    </row>
    <row r="337" spans="1:51" ht="15">
      <c r="A337" s="13" t="s">
        <v>42</v>
      </c>
      <c r="B337" s="2">
        <v>1500</v>
      </c>
      <c r="C337" s="2" t="s">
        <v>168</v>
      </c>
      <c r="D337" s="2" t="s">
        <v>169</v>
      </c>
      <c r="E337" s="13" t="s">
        <v>42</v>
      </c>
      <c r="F337" s="14" t="s">
        <v>539</v>
      </c>
      <c r="G337" s="19">
        <v>43716</v>
      </c>
      <c r="H337" s="2" t="s">
        <v>512</v>
      </c>
      <c r="I337" s="2" t="s">
        <v>513</v>
      </c>
      <c r="J337" s="20" t="s">
        <v>372</v>
      </c>
      <c r="O337" s="2"/>
      <c r="P337" s="2"/>
      <c r="Q337" s="2"/>
      <c r="R337" s="2"/>
      <c r="S337" s="2"/>
      <c r="T337" s="2"/>
    </row>
    <row r="338" spans="1:51" ht="15">
      <c r="A338" s="13" t="s">
        <v>42</v>
      </c>
      <c r="B338" s="2">
        <v>3000</v>
      </c>
      <c r="C338" s="2" t="s">
        <v>158</v>
      </c>
      <c r="D338" s="2" t="s">
        <v>159</v>
      </c>
      <c r="E338" s="13" t="s">
        <v>42</v>
      </c>
      <c r="F338" s="14" t="s">
        <v>427</v>
      </c>
      <c r="G338" s="19">
        <v>43645</v>
      </c>
      <c r="H338" s="2" t="s">
        <v>441</v>
      </c>
      <c r="I338" s="2" t="s">
        <v>348</v>
      </c>
      <c r="J338" s="20" t="str">
        <f t="shared" ref="J338:J344" si="17">IF(OR(L338="CR", K338="CR", M338="CR", N338="CR", O338="CR", P338="CR", Q338="CR", R338="CR", S338="CR", T338="CR",U338="CR", V338="CR", W338="CR", X338="CR", Y338="CR", Z338="CR", AA338="CR", AB338="CR", AC338="CR", AD338="CR", AE338="CR", AF338="CR", AG338="CR", AH338="CR", AI338="CR", AJ338="CR", AK338="CR", AL338="CR", AM338="CR", AN338="CR", AO338="CR", AP338="CR", AQ338="CR", AR338="CR", AS338="CR", AT338="CR", AU338="CR", AV338="CR", AW338="CR", AX338="CR", AY338="CR"), "***CLUB RECORD***", "")</f>
        <v/>
      </c>
      <c r="K338" s="21" t="str">
        <f>IF(AND(B338=100, OR(AND(E338='club records'!$B$6, F338&lt;='club records'!$C$6), AND(E338='club records'!$B$7, F338&lt;='club records'!$C$7), AND(E338='club records'!$B$8, F338&lt;='club records'!$C$8), AND(E338='club records'!$B$9, F338&lt;='club records'!$C$9), AND(E338='club records'!$B$10, F338&lt;='club records'!$C$10))),"CR"," ")</f>
        <v xml:space="preserve"> </v>
      </c>
      <c r="L338" s="21" t="str">
        <f>IF(AND(B338=200, OR(AND(E338='club records'!$B$11, F338&lt;='club records'!$C$11), AND(E338='club records'!$B$12, F338&lt;='club records'!$C$12), AND(E338='club records'!$B$13, F338&lt;='club records'!$C$13), AND(E338='club records'!$B$14, F338&lt;='club records'!$C$14), AND(E338='club records'!$B$15, F338&lt;='club records'!$C$15))),"CR"," ")</f>
        <v xml:space="preserve"> </v>
      </c>
      <c r="M338" s="21" t="str">
        <f>IF(AND(B338=300, OR(AND(E338='club records'!$B$16, F338&lt;='club records'!$C$16), AND(E338='club records'!$B$17, F338&lt;='club records'!$C$17))),"CR"," ")</f>
        <v xml:space="preserve"> </v>
      </c>
      <c r="N338" s="21" t="str">
        <f>IF(AND(B338=400, OR(AND(E338='club records'!$B$19, F338&lt;='club records'!$C$19), AND(E338='club records'!$B$20, F338&lt;='club records'!$C$20), AND(E338='club records'!$B$21, F338&lt;='club records'!$C$21))),"CR"," ")</f>
        <v xml:space="preserve"> </v>
      </c>
      <c r="O338" s="21" t="str">
        <f>IF(AND(B338=800, OR(AND(E338='club records'!$B$22, F338&lt;='club records'!$C$22), AND(E338='club records'!$B$23, F338&lt;='club records'!$C$23), AND(E338='club records'!$B$24, F338&lt;='club records'!$C$24), AND(E338='club records'!$B$25, F338&lt;='club records'!$C$25), AND(E338='club records'!$B$26, F338&lt;='club records'!$C$26))),"CR"," ")</f>
        <v xml:space="preserve"> </v>
      </c>
      <c r="P338" s="21" t="str">
        <f>IF(AND(B338=1200, AND(E338='club records'!$B$28, F338&lt;='club records'!$C$28)),"CR"," ")</f>
        <v xml:space="preserve"> </v>
      </c>
      <c r="Q338" s="21" t="str">
        <f>IF(AND(B338=1500, OR(AND(E338='club records'!$B$29, F338&lt;='club records'!$C$29), AND(E338='club records'!$B$30, F338&lt;='club records'!$C$30), AND(E338='club records'!$B$31, F338&lt;='club records'!$C$31), AND(E338='club records'!$B$32, F338&lt;='club records'!$C$32), AND(E338='club records'!$B$33, F338&lt;='club records'!$C$33))),"CR"," ")</f>
        <v xml:space="preserve"> </v>
      </c>
      <c r="R338" s="21" t="str">
        <f>IF(AND(B338="1M", AND(E338='club records'!$B$37,F338&lt;='club records'!$C$37)),"CR"," ")</f>
        <v xml:space="preserve"> </v>
      </c>
      <c r="S338" s="21" t="str">
        <f>IF(AND(B338=3000, OR(AND(E338='club records'!$B$39, F338&lt;='club records'!$C$39), AND(E338='club records'!$B$40, F338&lt;='club records'!$C$40), AND(E338='club records'!$B$41, F338&lt;='club records'!$C$41))),"CR"," ")</f>
        <v xml:space="preserve"> </v>
      </c>
      <c r="T338" s="21" t="str">
        <f>IF(AND(B338=5000, OR(AND(E338='club records'!$B$42, F338&lt;='club records'!$C$42), AND(E338='club records'!$B$43, F338&lt;='club records'!$C$43))),"CR"," ")</f>
        <v xml:space="preserve"> </v>
      </c>
      <c r="U338" s="21" t="str">
        <f>IF(AND(B338=10000, OR(AND(E338='club records'!$B$44, F338&lt;='club records'!$C$44), AND(E338='club records'!$B$45, F338&lt;='club records'!$C$45))),"CR"," ")</f>
        <v xml:space="preserve"> </v>
      </c>
      <c r="V338" s="22" t="str">
        <f>IF(AND(B338="high jump", OR(AND(E338='club records'!$F$1, F338&gt;='club records'!$G$1), AND(E338='club records'!$F$2, F338&gt;='club records'!$G$2), AND(E338='club records'!$F$3, F338&gt;='club records'!$G$3),AND(E338='club records'!$F$4, F338&gt;='club records'!$G$4), AND(E338='club records'!$F$5, F338&gt;='club records'!$G$5))), "CR", " ")</f>
        <v xml:space="preserve"> </v>
      </c>
      <c r="W338" s="22" t="str">
        <f>IF(AND(B338="long jump", OR(AND(E338='club records'!$F$6, F338&gt;='club records'!$G$6), AND(E338='club records'!$F$7, F338&gt;='club records'!$G$7), AND(E338='club records'!$F$8, F338&gt;='club records'!$G$8), AND(E338='club records'!$F$9, F338&gt;='club records'!$G$9), AND(E338='club records'!$F$10, F338&gt;='club records'!$G$10))), "CR", " ")</f>
        <v xml:space="preserve"> </v>
      </c>
      <c r="X338" s="22" t="str">
        <f>IF(AND(B338="triple jump", OR(AND(E338='club records'!$F$11, F338&gt;='club records'!$G$11), AND(E338='club records'!$F$12, F338&gt;='club records'!$G$12), AND(E338='club records'!$F$13, F338&gt;='club records'!$G$13), AND(E338='club records'!$F$14, F338&gt;='club records'!$G$14), AND(E338='club records'!$F$15, F338&gt;='club records'!$G$15))), "CR", " ")</f>
        <v xml:space="preserve"> </v>
      </c>
      <c r="Y338" s="22" t="str">
        <f>IF(AND(B338="pole vault", OR(AND(E338='club records'!$F$16, F338&gt;='club records'!$G$16), AND(E338='club records'!$F$17, F338&gt;='club records'!$G$17), AND(E338='club records'!$F$18, F338&gt;='club records'!$G$18), AND(E338='club records'!$F$19, F338&gt;='club records'!$G$19), AND(E338='club records'!$F$20, F338&gt;='club records'!$G$20))), "CR", " ")</f>
        <v xml:space="preserve"> </v>
      </c>
      <c r="Z338" s="22" t="str">
        <f>IF(AND(B338="discus 0.75", AND(E338='club records'!$F$21, F338&gt;='club records'!$G$21)), "CR", " ")</f>
        <v xml:space="preserve"> </v>
      </c>
      <c r="AA338" s="22" t="str">
        <f>IF(AND(B338="discus 1", OR(AND(E338='club records'!$F$22, F338&gt;='club records'!$G$22), AND(E338='club records'!$F$23, F338&gt;='club records'!$G$23), AND(E338='club records'!$F$24, F338&gt;='club records'!$G$24), AND(E338='club records'!$F$25, F338&gt;='club records'!$G$25))), "CR", " ")</f>
        <v xml:space="preserve"> </v>
      </c>
      <c r="AB338" s="22" t="str">
        <f>IF(AND(B338="hammer 3", OR(AND(E338='club records'!$F$26, F338&gt;='club records'!$G$26), AND(E338='club records'!$F$27, F338&gt;='club records'!$G$27), AND(E338='club records'!$F$28, F338&gt;='club records'!$G$28))), "CR", " ")</f>
        <v xml:space="preserve"> </v>
      </c>
      <c r="AC338" s="22" t="str">
        <f>IF(AND(B338="hammer 4", OR(AND(E338='club records'!$F$29, F338&gt;='club records'!$G$29), AND(E338='club records'!$F$30, F338&gt;='club records'!$G$30))), "CR", " ")</f>
        <v xml:space="preserve"> </v>
      </c>
      <c r="AD338" s="22" t="str">
        <f>IF(AND(B338="javelin 400", AND(E338='club records'!$F$31, F338&gt;='club records'!$G$31)), "CR", " ")</f>
        <v xml:space="preserve"> </v>
      </c>
      <c r="AE338" s="22" t="str">
        <f>IF(AND(B338="javelin 500", OR(AND(E338='club records'!$F$32, F338&gt;='club records'!$G$32), AND(E338='club records'!$F$33, F338&gt;='club records'!$G$33))), "CR", " ")</f>
        <v xml:space="preserve"> </v>
      </c>
      <c r="AF338" s="22" t="str">
        <f>IF(AND(B338="javelin 600", OR(AND(E338='club records'!$F$34, F338&gt;='club records'!$G$34), AND(E338='club records'!$F$35, F338&gt;='club records'!$G$35))), "CR", " ")</f>
        <v xml:space="preserve"> </v>
      </c>
      <c r="AG338" s="22" t="str">
        <f>IF(AND(B338="shot 2.72", AND(E338='club records'!$F$36, F338&gt;='club records'!$G$36)), "CR", " ")</f>
        <v xml:space="preserve"> </v>
      </c>
      <c r="AH338" s="22" t="str">
        <f>IF(AND(B338="shot 3", OR(AND(E338='club records'!$F$37, F338&gt;='club records'!$G$37), AND(E338='club records'!$F$38, F338&gt;='club records'!$G$38))), "CR", " ")</f>
        <v xml:space="preserve"> </v>
      </c>
      <c r="AI338" s="22" t="str">
        <f>IF(AND(B338="shot 4", OR(AND(E338='club records'!$F$39, F338&gt;='club records'!$G$39), AND(E338='club records'!$F$40, F338&gt;='club records'!$G$40))), "CR", " ")</f>
        <v xml:space="preserve"> </v>
      </c>
      <c r="AJ338" s="22" t="str">
        <f>IF(AND(B338="70H", AND(E338='club records'!$J$6, F338&lt;='club records'!$K$6)), "CR", " ")</f>
        <v xml:space="preserve"> </v>
      </c>
      <c r="AK338" s="22" t="str">
        <f>IF(AND(B338="75H", AND(E338='club records'!$J$7, F338&lt;='club records'!$K$7)), "CR", " ")</f>
        <v xml:space="preserve"> </v>
      </c>
      <c r="AL338" s="22" t="str">
        <f>IF(AND(B338="80H", AND(E338='club records'!$J$8, F338&lt;='club records'!$K$8)), "CR", " ")</f>
        <v xml:space="preserve"> </v>
      </c>
      <c r="AM338" s="22" t="str">
        <f>IF(AND(B338="100H", OR(AND(E338='club records'!$J$9, F338&lt;='club records'!$K$9), AND(E338='club records'!$J$10, F338&lt;='club records'!$K$10))), "CR", " ")</f>
        <v xml:space="preserve"> </v>
      </c>
      <c r="AN338" s="22" t="str">
        <f>IF(AND(B338="300H", AND(E338='club records'!$J$11, F338&lt;='club records'!$K$11)), "CR", " ")</f>
        <v xml:space="preserve"> </v>
      </c>
      <c r="AO338" s="22" t="str">
        <f>IF(AND(B338="400H", OR(AND(E338='club records'!$J$12, F338&lt;='club records'!$K$12), AND(E338='club records'!$J$13, F338&lt;='club records'!$K$13), AND(E338='club records'!$J$14, F338&lt;='club records'!$K$14))), "CR", " ")</f>
        <v xml:space="preserve"> </v>
      </c>
      <c r="AP338" s="22" t="str">
        <f>IF(AND(B338="1500SC", OR(AND(E338='club records'!$J$15, F338&lt;='club records'!$K$15), AND(E338='club records'!$J$16, F338&lt;='club records'!$K$16))), "CR", " ")</f>
        <v xml:space="preserve"> </v>
      </c>
      <c r="AQ338" s="22" t="str">
        <f>IF(AND(B338="2000SC", OR(AND(E338='club records'!$J$18, F338&lt;='club records'!$K$18), AND(E338='club records'!$J$19, F338&lt;='club records'!$K$19))), "CR", " ")</f>
        <v xml:space="preserve"> </v>
      </c>
      <c r="AR338" s="22" t="str">
        <f>IF(AND(B338="3000SC", AND(E338='club records'!$J$21, F338&lt;='club records'!$K$21)), "CR", " ")</f>
        <v xml:space="preserve"> </v>
      </c>
      <c r="AS338" s="21" t="str">
        <f>IF(AND(B338="4x100", OR(AND(E338='club records'!$N$1, F338&lt;='club records'!$O$1), AND(E338='club records'!$N$2, F338&lt;='club records'!$O$2), AND(E338='club records'!$N$3, F338&lt;='club records'!$O$3), AND(E338='club records'!$N$4, F338&lt;='club records'!$O$4), AND(E338='club records'!$N$5, F338&lt;='club records'!$O$5))), "CR", " ")</f>
        <v xml:space="preserve"> </v>
      </c>
      <c r="AT338" s="21" t="str">
        <f>IF(AND(B338="4x200", OR(AND(E338='club records'!$N$6, F338&lt;='club records'!$O$6), AND(E338='club records'!$N$7, F338&lt;='club records'!$O$7), AND(E338='club records'!$N$8, F338&lt;='club records'!$O$8), AND(E338='club records'!$N$9, F338&lt;='club records'!$O$9), AND(E338='club records'!$N$10, F338&lt;='club records'!$O$10))), "CR", " ")</f>
        <v xml:space="preserve"> </v>
      </c>
      <c r="AU338" s="21" t="str">
        <f>IF(AND(B338="4x300", OR(AND(E338='club records'!$N$11, F338&lt;='club records'!$O$11), AND(E338='club records'!$N$12, F338&lt;='club records'!$O$12))), "CR", " ")</f>
        <v xml:space="preserve"> </v>
      </c>
      <c r="AV338" s="21" t="str">
        <f>IF(AND(B338="4x400", OR(AND(E338='club records'!$N$13, F338&lt;='club records'!$O$13), AND(E338='club records'!$N$14, F338&lt;='club records'!$O$14), AND(E338='club records'!$N$15, F338&lt;='club records'!$O$15))), "CR", " ")</f>
        <v xml:space="preserve"> </v>
      </c>
      <c r="AW338" s="21" t="str">
        <f>IF(AND(B338="3x800", OR(AND(E338='club records'!$N$16, F338&lt;='club records'!$O$16), AND(E338='club records'!$N$17, F338&lt;='club records'!$O$17), AND(E338='club records'!$N$18, F338&lt;='club records'!$O$18), AND(E338='club records'!$N$19, F338&lt;='club records'!$O$19))), "CR", " ")</f>
        <v xml:space="preserve"> </v>
      </c>
      <c r="AX338" s="21" t="str">
        <f>IF(AND(B338="pentathlon", OR(AND(E338='club records'!$N$21, F338&gt;='club records'!$O$21), AND(E338='club records'!$N$22, F338&gt;='club records'!$O$22), AND(E338='club records'!$N$23, F338&gt;='club records'!$O$23), AND(E338='club records'!$N$24, F338&gt;='club records'!$O$24), AND(E338='club records'!$N$25, F338&gt;='club records'!$O$25))), "CR", " ")</f>
        <v xml:space="preserve"> </v>
      </c>
      <c r="AY338" s="21" t="str">
        <f>IF(AND(B338="heptathlon", OR(AND(E338='club records'!$N$26, F338&gt;='club records'!$O$26), AND(E338='club records'!$N$27, F338&gt;='club records'!$O$27), AND(E338='club records'!$N$28, F338&gt;='club records'!$O$28), )), "CR", " ")</f>
        <v xml:space="preserve"> </v>
      </c>
    </row>
    <row r="339" spans="1:51" ht="15">
      <c r="A339" s="13" t="s">
        <v>42</v>
      </c>
      <c r="B339" s="2">
        <v>3000</v>
      </c>
      <c r="C339" s="2" t="s">
        <v>73</v>
      </c>
      <c r="D339" s="2" t="s">
        <v>2</v>
      </c>
      <c r="E339" s="13" t="s">
        <v>42</v>
      </c>
      <c r="F339" s="14" t="s">
        <v>473</v>
      </c>
      <c r="G339" s="23">
        <v>43684</v>
      </c>
      <c r="H339" s="2" t="s">
        <v>297</v>
      </c>
      <c r="I339" s="2" t="s">
        <v>290</v>
      </c>
      <c r="J339" s="20" t="str">
        <f t="shared" si="17"/>
        <v/>
      </c>
      <c r="K339" s="21" t="str">
        <f>IF(AND(B339=100, OR(AND(E339='club records'!$B$6, F339&lt;='club records'!$C$6), AND(E339='club records'!$B$7, F339&lt;='club records'!$C$7), AND(E339='club records'!$B$8, F339&lt;='club records'!$C$8), AND(E339='club records'!$B$9, F339&lt;='club records'!$C$9), AND(E339='club records'!$B$10, F339&lt;='club records'!$C$10))),"CR"," ")</f>
        <v xml:space="preserve"> </v>
      </c>
      <c r="L339" s="21" t="str">
        <f>IF(AND(B339=200, OR(AND(E339='club records'!$B$11, F339&lt;='club records'!$C$11), AND(E339='club records'!$B$12, F339&lt;='club records'!$C$12), AND(E339='club records'!$B$13, F339&lt;='club records'!$C$13), AND(E339='club records'!$B$14, F339&lt;='club records'!$C$14), AND(E339='club records'!$B$15, F339&lt;='club records'!$C$15))),"CR"," ")</f>
        <v xml:space="preserve"> </v>
      </c>
      <c r="M339" s="21" t="str">
        <f>IF(AND(B339=300, OR(AND(E339='club records'!$B$16, F339&lt;='club records'!$C$16), AND(E339='club records'!$B$17, F339&lt;='club records'!$C$17))),"CR"," ")</f>
        <v xml:space="preserve"> </v>
      </c>
      <c r="N339" s="21" t="str">
        <f>IF(AND(B339=400, OR(AND(E339='club records'!$B$19, F339&lt;='club records'!$C$19), AND(E339='club records'!$B$20, F339&lt;='club records'!$C$20), AND(E339='club records'!$B$21, F339&lt;='club records'!$C$21))),"CR"," ")</f>
        <v xml:space="preserve"> </v>
      </c>
      <c r="O339" s="21" t="str">
        <f>IF(AND(B339=800, OR(AND(E339='club records'!$B$22, F339&lt;='club records'!$C$22), AND(E339='club records'!$B$23, F339&lt;='club records'!$C$23), AND(E339='club records'!$B$24, F339&lt;='club records'!$C$24), AND(E339='club records'!$B$25, F339&lt;='club records'!$C$25), AND(E339='club records'!$B$26, F339&lt;='club records'!$C$26))),"CR"," ")</f>
        <v xml:space="preserve"> </v>
      </c>
      <c r="P339" s="21" t="str">
        <f>IF(AND(B339=1200, AND(E339='club records'!$B$28, F339&lt;='club records'!$C$28)),"CR"," ")</f>
        <v xml:space="preserve"> </v>
      </c>
      <c r="Q339" s="21" t="str">
        <f>IF(AND(B339=1500, OR(AND(E339='club records'!$B$29, F339&lt;='club records'!$C$29), AND(E339='club records'!$B$30, F339&lt;='club records'!$C$30), AND(E339='club records'!$B$31, F339&lt;='club records'!$C$31), AND(E339='club records'!$B$32, F339&lt;='club records'!$C$32), AND(E339='club records'!$B$33, F339&lt;='club records'!$C$33))),"CR"," ")</f>
        <v xml:space="preserve"> </v>
      </c>
      <c r="R339" s="21" t="str">
        <f>IF(AND(B339="1M", AND(E339='club records'!$B$37,F339&lt;='club records'!$C$37)),"CR"," ")</f>
        <v xml:space="preserve"> </v>
      </c>
      <c r="S339" s="21" t="str">
        <f>IF(AND(B339=3000, OR(AND(E339='club records'!$B$39, F339&lt;='club records'!$C$39), AND(E339='club records'!$B$40, F339&lt;='club records'!$C$40), AND(E339='club records'!$B$41, F339&lt;='club records'!$C$41))),"CR"," ")</f>
        <v xml:space="preserve"> </v>
      </c>
      <c r="T339" s="21" t="str">
        <f>IF(AND(B339=5000, OR(AND(E339='club records'!$B$42, F339&lt;='club records'!$C$42), AND(E339='club records'!$B$43, F339&lt;='club records'!$C$43))),"CR"," ")</f>
        <v xml:space="preserve"> </v>
      </c>
      <c r="U339" s="21" t="str">
        <f>IF(AND(B339=10000, OR(AND(E339='club records'!$B$44, F339&lt;='club records'!$C$44), AND(E339='club records'!$B$45, F339&lt;='club records'!$C$45))),"CR"," ")</f>
        <v xml:space="preserve"> </v>
      </c>
      <c r="V339" s="22" t="str">
        <f>IF(AND(B339="high jump", OR(AND(E339='club records'!$F$1, F339&gt;='club records'!$G$1), AND(E339='club records'!$F$2, F339&gt;='club records'!$G$2), AND(E339='club records'!$F$3, F339&gt;='club records'!$G$3),AND(E339='club records'!$F$4, F339&gt;='club records'!$G$4), AND(E339='club records'!$F$5, F339&gt;='club records'!$G$5))), "CR", " ")</f>
        <v xml:space="preserve"> </v>
      </c>
      <c r="W339" s="22" t="str">
        <f>IF(AND(B339="long jump", OR(AND(E339='club records'!$F$6, F339&gt;='club records'!$G$6), AND(E339='club records'!$F$7, F339&gt;='club records'!$G$7), AND(E339='club records'!$F$8, F339&gt;='club records'!$G$8), AND(E339='club records'!$F$9, F339&gt;='club records'!$G$9), AND(E339='club records'!$F$10, F339&gt;='club records'!$G$10))), "CR", " ")</f>
        <v xml:space="preserve"> </v>
      </c>
      <c r="X339" s="22" t="str">
        <f>IF(AND(B339="triple jump", OR(AND(E339='club records'!$F$11, F339&gt;='club records'!$G$11), AND(E339='club records'!$F$12, F339&gt;='club records'!$G$12), AND(E339='club records'!$F$13, F339&gt;='club records'!$G$13), AND(E339='club records'!$F$14, F339&gt;='club records'!$G$14), AND(E339='club records'!$F$15, F339&gt;='club records'!$G$15))), "CR", " ")</f>
        <v xml:space="preserve"> </v>
      </c>
      <c r="Y339" s="22" t="str">
        <f>IF(AND(B339="pole vault", OR(AND(E339='club records'!$F$16, F339&gt;='club records'!$G$16), AND(E339='club records'!$F$17, F339&gt;='club records'!$G$17), AND(E339='club records'!$F$18, F339&gt;='club records'!$G$18), AND(E339='club records'!$F$19, F339&gt;='club records'!$G$19), AND(E339='club records'!$F$20, F339&gt;='club records'!$G$20))), "CR", " ")</f>
        <v xml:space="preserve"> </v>
      </c>
      <c r="Z339" s="22" t="str">
        <f>IF(AND(B339="discus 0.75", AND(E339='club records'!$F$21, F339&gt;='club records'!$G$21)), "CR", " ")</f>
        <v xml:space="preserve"> </v>
      </c>
      <c r="AA339" s="22" t="str">
        <f>IF(AND(B339="discus 1", OR(AND(E339='club records'!$F$22, F339&gt;='club records'!$G$22), AND(E339='club records'!$F$23, F339&gt;='club records'!$G$23), AND(E339='club records'!$F$24, F339&gt;='club records'!$G$24), AND(E339='club records'!$F$25, F339&gt;='club records'!$G$25))), "CR", " ")</f>
        <v xml:space="preserve"> </v>
      </c>
      <c r="AB339" s="22" t="str">
        <f>IF(AND(B339="hammer 3", OR(AND(E339='club records'!$F$26, F339&gt;='club records'!$G$26), AND(E339='club records'!$F$27, F339&gt;='club records'!$G$27), AND(E339='club records'!$F$28, F339&gt;='club records'!$G$28))), "CR", " ")</f>
        <v xml:space="preserve"> </v>
      </c>
      <c r="AC339" s="22" t="str">
        <f>IF(AND(B339="hammer 4", OR(AND(E339='club records'!$F$29, F339&gt;='club records'!$G$29), AND(E339='club records'!$F$30, F339&gt;='club records'!$G$30))), "CR", " ")</f>
        <v xml:space="preserve"> </v>
      </c>
      <c r="AD339" s="22" t="str">
        <f>IF(AND(B339="javelin 400", AND(E339='club records'!$F$31, F339&gt;='club records'!$G$31)), "CR", " ")</f>
        <v xml:space="preserve"> </v>
      </c>
      <c r="AE339" s="22" t="str">
        <f>IF(AND(B339="javelin 500", OR(AND(E339='club records'!$F$32, F339&gt;='club records'!$G$32), AND(E339='club records'!$F$33, F339&gt;='club records'!$G$33))), "CR", " ")</f>
        <v xml:space="preserve"> </v>
      </c>
      <c r="AF339" s="22" t="str">
        <f>IF(AND(B339="javelin 600", OR(AND(E339='club records'!$F$34, F339&gt;='club records'!$G$34), AND(E339='club records'!$F$35, F339&gt;='club records'!$G$35))), "CR", " ")</f>
        <v xml:space="preserve"> </v>
      </c>
      <c r="AG339" s="22" t="str">
        <f>IF(AND(B339="shot 2.72", AND(E339='club records'!$F$36, F339&gt;='club records'!$G$36)), "CR", " ")</f>
        <v xml:space="preserve"> </v>
      </c>
      <c r="AH339" s="22" t="str">
        <f>IF(AND(B339="shot 3", OR(AND(E339='club records'!$F$37, F339&gt;='club records'!$G$37), AND(E339='club records'!$F$38, F339&gt;='club records'!$G$38))), "CR", " ")</f>
        <v xml:space="preserve"> </v>
      </c>
      <c r="AI339" s="22" t="str">
        <f>IF(AND(B339="shot 4", OR(AND(E339='club records'!$F$39, F339&gt;='club records'!$G$39), AND(E339='club records'!$F$40, F339&gt;='club records'!$G$40))), "CR", " ")</f>
        <v xml:space="preserve"> </v>
      </c>
      <c r="AJ339" s="22" t="str">
        <f>IF(AND(B339="70H", AND(E339='club records'!$J$6, F339&lt;='club records'!$K$6)), "CR", " ")</f>
        <v xml:space="preserve"> </v>
      </c>
      <c r="AK339" s="22" t="str">
        <f>IF(AND(B339="75H", AND(E339='club records'!$J$7, F339&lt;='club records'!$K$7)), "CR", " ")</f>
        <v xml:space="preserve"> </v>
      </c>
      <c r="AL339" s="22" t="str">
        <f>IF(AND(B339="80H", AND(E339='club records'!$J$8, F339&lt;='club records'!$K$8)), "CR", " ")</f>
        <v xml:space="preserve"> </v>
      </c>
      <c r="AM339" s="22" t="str">
        <f>IF(AND(B339="100H", OR(AND(E339='club records'!$J$9, F339&lt;='club records'!$K$9), AND(E339='club records'!$J$10, F339&lt;='club records'!$K$10))), "CR", " ")</f>
        <v xml:space="preserve"> </v>
      </c>
      <c r="AN339" s="22" t="str">
        <f>IF(AND(B339="300H", AND(E339='club records'!$J$11, F339&lt;='club records'!$K$11)), "CR", " ")</f>
        <v xml:space="preserve"> </v>
      </c>
      <c r="AO339" s="22" t="str">
        <f>IF(AND(B339="400H", OR(AND(E339='club records'!$J$12, F339&lt;='club records'!$K$12), AND(E339='club records'!$J$13, F339&lt;='club records'!$K$13), AND(E339='club records'!$J$14, F339&lt;='club records'!$K$14))), "CR", " ")</f>
        <v xml:space="preserve"> </v>
      </c>
      <c r="AP339" s="22" t="str">
        <f>IF(AND(B339="1500SC", OR(AND(E339='club records'!$J$15, F339&lt;='club records'!$K$15), AND(E339='club records'!$J$16, F339&lt;='club records'!$K$16))), "CR", " ")</f>
        <v xml:space="preserve"> </v>
      </c>
      <c r="AQ339" s="22" t="str">
        <f>IF(AND(B339="2000SC", OR(AND(E339='club records'!$J$18, F339&lt;='club records'!$K$18), AND(E339='club records'!$J$19, F339&lt;='club records'!$K$19))), "CR", " ")</f>
        <v xml:space="preserve"> </v>
      </c>
      <c r="AR339" s="22" t="str">
        <f>IF(AND(B339="3000SC", AND(E339='club records'!$J$21, F339&lt;='club records'!$K$21)), "CR", " ")</f>
        <v xml:space="preserve"> </v>
      </c>
      <c r="AS339" s="21" t="str">
        <f>IF(AND(B339="4x100", OR(AND(E339='club records'!$N$1, F339&lt;='club records'!$O$1), AND(E339='club records'!$N$2, F339&lt;='club records'!$O$2), AND(E339='club records'!$N$3, F339&lt;='club records'!$O$3), AND(E339='club records'!$N$4, F339&lt;='club records'!$O$4), AND(E339='club records'!$N$5, F339&lt;='club records'!$O$5))), "CR", " ")</f>
        <v xml:space="preserve"> </v>
      </c>
      <c r="AT339" s="21" t="str">
        <f>IF(AND(B339="4x200", OR(AND(E339='club records'!$N$6, F339&lt;='club records'!$O$6), AND(E339='club records'!$N$7, F339&lt;='club records'!$O$7), AND(E339='club records'!$N$8, F339&lt;='club records'!$O$8), AND(E339='club records'!$N$9, F339&lt;='club records'!$O$9), AND(E339='club records'!$N$10, F339&lt;='club records'!$O$10))), "CR", " ")</f>
        <v xml:space="preserve"> </v>
      </c>
      <c r="AU339" s="21" t="str">
        <f>IF(AND(B339="4x300", OR(AND(E339='club records'!$N$11, F339&lt;='club records'!$O$11), AND(E339='club records'!$N$12, F339&lt;='club records'!$O$12))), "CR", " ")</f>
        <v xml:space="preserve"> </v>
      </c>
      <c r="AV339" s="21" t="str">
        <f>IF(AND(B339="4x400", OR(AND(E339='club records'!$N$13, F339&lt;='club records'!$O$13), AND(E339='club records'!$N$14, F339&lt;='club records'!$O$14), AND(E339='club records'!$N$15, F339&lt;='club records'!$O$15))), "CR", " ")</f>
        <v xml:space="preserve"> </v>
      </c>
      <c r="AW339" s="21" t="str">
        <f>IF(AND(B339="3x800", OR(AND(E339='club records'!$N$16, F339&lt;='club records'!$O$16), AND(E339='club records'!$N$17, F339&lt;='club records'!$O$17), AND(E339='club records'!$N$18, F339&lt;='club records'!$O$18), AND(E339='club records'!$N$19, F339&lt;='club records'!$O$19))), "CR", " ")</f>
        <v xml:space="preserve"> </v>
      </c>
      <c r="AX339" s="21" t="str">
        <f>IF(AND(B339="pentathlon", OR(AND(E339='club records'!$N$21, F339&gt;='club records'!$O$21), AND(E339='club records'!$N$22, F339&gt;='club records'!$O$22), AND(E339='club records'!$N$23, F339&gt;='club records'!$O$23), AND(E339='club records'!$N$24, F339&gt;='club records'!$O$24), AND(E339='club records'!$N$25, F339&gt;='club records'!$O$25))), "CR", " ")</f>
        <v xml:space="preserve"> </v>
      </c>
      <c r="AY339" s="21" t="str">
        <f>IF(AND(B339="heptathlon", OR(AND(E339='club records'!$N$26, F339&gt;='club records'!$O$26), AND(E339='club records'!$N$27, F339&gt;='club records'!$O$27), AND(E339='club records'!$N$28, F339&gt;='club records'!$O$28), )), "CR", " ")</f>
        <v xml:space="preserve"> </v>
      </c>
    </row>
    <row r="340" spans="1:51" ht="15">
      <c r="A340" s="13" t="s">
        <v>42</v>
      </c>
      <c r="B340" s="2">
        <v>3000</v>
      </c>
      <c r="C340" s="2" t="s">
        <v>180</v>
      </c>
      <c r="D340" s="2" t="s">
        <v>160</v>
      </c>
      <c r="E340" s="13" t="s">
        <v>42</v>
      </c>
      <c r="F340" s="14" t="s">
        <v>341</v>
      </c>
      <c r="G340" s="23">
        <v>43611</v>
      </c>
      <c r="H340" s="2" t="s">
        <v>295</v>
      </c>
      <c r="I340" s="2" t="s">
        <v>334</v>
      </c>
      <c r="J340" s="20" t="str">
        <f t="shared" si="17"/>
        <v/>
      </c>
      <c r="K340" s="21" t="str">
        <f>IF(AND(B340=100, OR(AND(E340='club records'!$B$6, F340&lt;='club records'!$C$6), AND(E340='club records'!$B$7, F340&lt;='club records'!$C$7), AND(E340='club records'!$B$8, F340&lt;='club records'!$C$8), AND(E340='club records'!$B$9, F340&lt;='club records'!$C$9), AND(E340='club records'!$B$10, F340&lt;='club records'!$C$10))),"CR"," ")</f>
        <v xml:space="preserve"> </v>
      </c>
      <c r="L340" s="21" t="str">
        <f>IF(AND(B340=200, OR(AND(E340='club records'!$B$11, F340&lt;='club records'!$C$11), AND(E340='club records'!$B$12, F340&lt;='club records'!$C$12), AND(E340='club records'!$B$13, F340&lt;='club records'!$C$13), AND(E340='club records'!$B$14, F340&lt;='club records'!$C$14), AND(E340='club records'!$B$15, F340&lt;='club records'!$C$15))),"CR"," ")</f>
        <v xml:space="preserve"> </v>
      </c>
      <c r="M340" s="21" t="str">
        <f>IF(AND(B340=300, OR(AND(E340='club records'!$B$16, F340&lt;='club records'!$C$16), AND(E340='club records'!$B$17, F340&lt;='club records'!$C$17))),"CR"," ")</f>
        <v xml:space="preserve"> </v>
      </c>
      <c r="N340" s="21" t="str">
        <f>IF(AND(B340=400, OR(AND(E340='club records'!$B$19, F340&lt;='club records'!$C$19), AND(E340='club records'!$B$20, F340&lt;='club records'!$C$20), AND(E340='club records'!$B$21, F340&lt;='club records'!$C$21))),"CR"," ")</f>
        <v xml:space="preserve"> </v>
      </c>
      <c r="O340" s="21" t="str">
        <f>IF(AND(B340=800, OR(AND(E340='club records'!$B$22, F340&lt;='club records'!$C$22), AND(E340='club records'!$B$23, F340&lt;='club records'!$C$23), AND(E340='club records'!$B$24, F340&lt;='club records'!$C$24), AND(E340='club records'!$B$25, F340&lt;='club records'!$C$25), AND(E340='club records'!$B$26, F340&lt;='club records'!$C$26))),"CR"," ")</f>
        <v xml:space="preserve"> </v>
      </c>
      <c r="P340" s="21" t="str">
        <f>IF(AND(B340=1200, AND(E340='club records'!$B$28, F340&lt;='club records'!$C$28)),"CR"," ")</f>
        <v xml:space="preserve"> </v>
      </c>
      <c r="Q340" s="21" t="str">
        <f>IF(AND(B340=1500, OR(AND(E340='club records'!$B$29, F340&lt;='club records'!$C$29), AND(E340='club records'!$B$30, F340&lt;='club records'!$C$30), AND(E340='club records'!$B$31, F340&lt;='club records'!$C$31), AND(E340='club records'!$B$32, F340&lt;='club records'!$C$32), AND(E340='club records'!$B$33, F340&lt;='club records'!$C$33))),"CR"," ")</f>
        <v xml:space="preserve"> </v>
      </c>
      <c r="R340" s="21" t="str">
        <f>IF(AND(B340="1M", AND(E340='club records'!$B$37,F340&lt;='club records'!$C$37)),"CR"," ")</f>
        <v xml:space="preserve"> </v>
      </c>
      <c r="S340" s="21" t="str">
        <f>IF(AND(B340=3000, OR(AND(E340='club records'!$B$39, F340&lt;='club records'!$C$39), AND(E340='club records'!$B$40, F340&lt;='club records'!$C$40), AND(E340='club records'!$B$41, F340&lt;='club records'!$C$41))),"CR"," ")</f>
        <v xml:space="preserve"> </v>
      </c>
      <c r="T340" s="21" t="str">
        <f>IF(AND(B340=5000, OR(AND(E340='club records'!$B$42, F340&lt;='club records'!$C$42), AND(E340='club records'!$B$43, F340&lt;='club records'!$C$43))),"CR"," ")</f>
        <v xml:space="preserve"> </v>
      </c>
      <c r="U340" s="21" t="str">
        <f>IF(AND(B340=10000, OR(AND(E340='club records'!$B$44, F340&lt;='club records'!$C$44), AND(E340='club records'!$B$45, F340&lt;='club records'!$C$45))),"CR"," ")</f>
        <v xml:space="preserve"> </v>
      </c>
      <c r="V340" s="22" t="str">
        <f>IF(AND(B340="high jump", OR(AND(E340='club records'!$F$1, F340&gt;='club records'!$G$1), AND(E340='club records'!$F$2, F340&gt;='club records'!$G$2), AND(E340='club records'!$F$3, F340&gt;='club records'!$G$3),AND(E340='club records'!$F$4, F340&gt;='club records'!$G$4), AND(E340='club records'!$F$5, F340&gt;='club records'!$G$5))), "CR", " ")</f>
        <v xml:space="preserve"> </v>
      </c>
      <c r="W340" s="22" t="str">
        <f>IF(AND(B340="long jump", OR(AND(E340='club records'!$F$6, F340&gt;='club records'!$G$6), AND(E340='club records'!$F$7, F340&gt;='club records'!$G$7), AND(E340='club records'!$F$8, F340&gt;='club records'!$G$8), AND(E340='club records'!$F$9, F340&gt;='club records'!$G$9), AND(E340='club records'!$F$10, F340&gt;='club records'!$G$10))), "CR", " ")</f>
        <v xml:space="preserve"> </v>
      </c>
      <c r="X340" s="22" t="str">
        <f>IF(AND(B340="triple jump", OR(AND(E340='club records'!$F$11, F340&gt;='club records'!$G$11), AND(E340='club records'!$F$12, F340&gt;='club records'!$G$12), AND(E340='club records'!$F$13, F340&gt;='club records'!$G$13), AND(E340='club records'!$F$14, F340&gt;='club records'!$G$14), AND(E340='club records'!$F$15, F340&gt;='club records'!$G$15))), "CR", " ")</f>
        <v xml:space="preserve"> </v>
      </c>
      <c r="Y340" s="22" t="str">
        <f>IF(AND(B340="pole vault", OR(AND(E340='club records'!$F$16, F340&gt;='club records'!$G$16), AND(E340='club records'!$F$17, F340&gt;='club records'!$G$17), AND(E340='club records'!$F$18, F340&gt;='club records'!$G$18), AND(E340='club records'!$F$19, F340&gt;='club records'!$G$19), AND(E340='club records'!$F$20, F340&gt;='club records'!$G$20))), "CR", " ")</f>
        <v xml:space="preserve"> </v>
      </c>
      <c r="Z340" s="22" t="str">
        <f>IF(AND(B340="discus 0.75", AND(E340='club records'!$F$21, F340&gt;='club records'!$G$21)), "CR", " ")</f>
        <v xml:space="preserve"> </v>
      </c>
      <c r="AA340" s="22" t="str">
        <f>IF(AND(B340="discus 1", OR(AND(E340='club records'!$F$22, F340&gt;='club records'!$G$22), AND(E340='club records'!$F$23, F340&gt;='club records'!$G$23), AND(E340='club records'!$F$24, F340&gt;='club records'!$G$24), AND(E340='club records'!$F$25, F340&gt;='club records'!$G$25))), "CR", " ")</f>
        <v xml:space="preserve"> </v>
      </c>
      <c r="AB340" s="22" t="str">
        <f>IF(AND(B340="hammer 3", OR(AND(E340='club records'!$F$26, F340&gt;='club records'!$G$26), AND(E340='club records'!$F$27, F340&gt;='club records'!$G$27), AND(E340='club records'!$F$28, F340&gt;='club records'!$G$28))), "CR", " ")</f>
        <v xml:space="preserve"> </v>
      </c>
      <c r="AC340" s="22" t="str">
        <f>IF(AND(B340="hammer 4", OR(AND(E340='club records'!$F$29, F340&gt;='club records'!$G$29), AND(E340='club records'!$F$30, F340&gt;='club records'!$G$30))), "CR", " ")</f>
        <v xml:space="preserve"> </v>
      </c>
      <c r="AD340" s="22" t="str">
        <f>IF(AND(B340="javelin 400", AND(E340='club records'!$F$31, F340&gt;='club records'!$G$31)), "CR", " ")</f>
        <v xml:space="preserve"> </v>
      </c>
      <c r="AE340" s="22" t="str">
        <f>IF(AND(B340="javelin 500", OR(AND(E340='club records'!$F$32, F340&gt;='club records'!$G$32), AND(E340='club records'!$F$33, F340&gt;='club records'!$G$33))), "CR", " ")</f>
        <v xml:space="preserve"> </v>
      </c>
      <c r="AF340" s="22" t="str">
        <f>IF(AND(B340="javelin 600", OR(AND(E340='club records'!$F$34, F340&gt;='club records'!$G$34), AND(E340='club records'!$F$35, F340&gt;='club records'!$G$35))), "CR", " ")</f>
        <v xml:space="preserve"> </v>
      </c>
      <c r="AG340" s="22" t="str">
        <f>IF(AND(B340="shot 2.72", AND(E340='club records'!$F$36, F340&gt;='club records'!$G$36)), "CR", " ")</f>
        <v xml:space="preserve"> </v>
      </c>
      <c r="AH340" s="22" t="str">
        <f>IF(AND(B340="shot 3", OR(AND(E340='club records'!$F$37, F340&gt;='club records'!$G$37), AND(E340='club records'!$F$38, F340&gt;='club records'!$G$38))), "CR", " ")</f>
        <v xml:space="preserve"> </v>
      </c>
      <c r="AI340" s="22" t="str">
        <f>IF(AND(B340="shot 4", OR(AND(E340='club records'!$F$39, F340&gt;='club records'!$G$39), AND(E340='club records'!$F$40, F340&gt;='club records'!$G$40))), "CR", " ")</f>
        <v xml:space="preserve"> </v>
      </c>
      <c r="AJ340" s="22" t="str">
        <f>IF(AND(B340="70H", AND(E340='club records'!$J$6, F340&lt;='club records'!$K$6)), "CR", " ")</f>
        <v xml:space="preserve"> </v>
      </c>
      <c r="AK340" s="22" t="str">
        <f>IF(AND(B340="75H", AND(E340='club records'!$J$7, F340&lt;='club records'!$K$7)), "CR", " ")</f>
        <v xml:space="preserve"> </v>
      </c>
      <c r="AL340" s="22" t="str">
        <f>IF(AND(B340="80H", AND(E340='club records'!$J$8, F340&lt;='club records'!$K$8)), "CR", " ")</f>
        <v xml:space="preserve"> </v>
      </c>
      <c r="AM340" s="22" t="str">
        <f>IF(AND(B340="100H", OR(AND(E340='club records'!$J$9, F340&lt;='club records'!$K$9), AND(E340='club records'!$J$10, F340&lt;='club records'!$K$10))), "CR", " ")</f>
        <v xml:space="preserve"> </v>
      </c>
      <c r="AN340" s="22" t="str">
        <f>IF(AND(B340="300H", AND(E340='club records'!$J$11, F340&lt;='club records'!$K$11)), "CR", " ")</f>
        <v xml:space="preserve"> </v>
      </c>
      <c r="AO340" s="22" t="str">
        <f>IF(AND(B340="400H", OR(AND(E340='club records'!$J$12, F340&lt;='club records'!$K$12), AND(E340='club records'!$J$13, F340&lt;='club records'!$K$13), AND(E340='club records'!$J$14, F340&lt;='club records'!$K$14))), "CR", " ")</f>
        <v xml:space="preserve"> </v>
      </c>
      <c r="AP340" s="22" t="str">
        <f>IF(AND(B340="1500SC", OR(AND(E340='club records'!$J$15, F340&lt;='club records'!$K$15), AND(E340='club records'!$J$16, F340&lt;='club records'!$K$16))), "CR", " ")</f>
        <v xml:space="preserve"> </v>
      </c>
      <c r="AQ340" s="22" t="str">
        <f>IF(AND(B340="2000SC", OR(AND(E340='club records'!$J$18, F340&lt;='club records'!$K$18), AND(E340='club records'!$J$19, F340&lt;='club records'!$K$19))), "CR", " ")</f>
        <v xml:space="preserve"> </v>
      </c>
      <c r="AR340" s="22" t="str">
        <f>IF(AND(B340="3000SC", AND(E340='club records'!$J$21, F340&lt;='club records'!$K$21)), "CR", " ")</f>
        <v xml:space="preserve"> </v>
      </c>
      <c r="AS340" s="21" t="str">
        <f>IF(AND(B340="4x100", OR(AND(E340='club records'!$N$1, F340&lt;='club records'!$O$1), AND(E340='club records'!$N$2, F340&lt;='club records'!$O$2), AND(E340='club records'!$N$3, F340&lt;='club records'!$O$3), AND(E340='club records'!$N$4, F340&lt;='club records'!$O$4), AND(E340='club records'!$N$5, F340&lt;='club records'!$O$5))), "CR", " ")</f>
        <v xml:space="preserve"> </v>
      </c>
      <c r="AT340" s="21" t="str">
        <f>IF(AND(B340="4x200", OR(AND(E340='club records'!$N$6, F340&lt;='club records'!$O$6), AND(E340='club records'!$N$7, F340&lt;='club records'!$O$7), AND(E340='club records'!$N$8, F340&lt;='club records'!$O$8), AND(E340='club records'!$N$9, F340&lt;='club records'!$O$9), AND(E340='club records'!$N$10, F340&lt;='club records'!$O$10))), "CR", " ")</f>
        <v xml:space="preserve"> </v>
      </c>
      <c r="AU340" s="21" t="str">
        <f>IF(AND(B340="4x300", OR(AND(E340='club records'!$N$11, F340&lt;='club records'!$O$11), AND(E340='club records'!$N$12, F340&lt;='club records'!$O$12))), "CR", " ")</f>
        <v xml:space="preserve"> </v>
      </c>
      <c r="AV340" s="21" t="str">
        <f>IF(AND(B340="4x400", OR(AND(E340='club records'!$N$13, F340&lt;='club records'!$O$13), AND(E340='club records'!$N$14, F340&lt;='club records'!$O$14), AND(E340='club records'!$N$15, F340&lt;='club records'!$O$15))), "CR", " ")</f>
        <v xml:space="preserve"> </v>
      </c>
      <c r="AW340" s="21" t="str">
        <f>IF(AND(B340="3x800", OR(AND(E340='club records'!$N$16, F340&lt;='club records'!$O$16), AND(E340='club records'!$N$17, F340&lt;='club records'!$O$17), AND(E340='club records'!$N$18, F340&lt;='club records'!$O$18), AND(E340='club records'!$N$19, F340&lt;='club records'!$O$19))), "CR", " ")</f>
        <v xml:space="preserve"> </v>
      </c>
      <c r="AX340" s="21" t="str">
        <f>IF(AND(B340="pentathlon", OR(AND(E340='club records'!$N$21, F340&gt;='club records'!$O$21), AND(E340='club records'!$N$22, F340&gt;='club records'!$O$22), AND(E340='club records'!$N$23, F340&gt;='club records'!$O$23), AND(E340='club records'!$N$24, F340&gt;='club records'!$O$24), AND(E340='club records'!$N$25, F340&gt;='club records'!$O$25))), "CR", " ")</f>
        <v xml:space="preserve"> </v>
      </c>
      <c r="AY340" s="21" t="str">
        <f>IF(AND(B340="heptathlon", OR(AND(E340='club records'!$N$26, F340&gt;='club records'!$O$26), AND(E340='club records'!$N$27, F340&gt;='club records'!$O$27), AND(E340='club records'!$N$28, F340&gt;='club records'!$O$28), )), "CR", " ")</f>
        <v xml:space="preserve"> </v>
      </c>
    </row>
    <row r="341" spans="1:51" ht="15">
      <c r="A341" s="13" t="s">
        <v>42</v>
      </c>
      <c r="B341" s="2" t="s">
        <v>27</v>
      </c>
      <c r="C341" s="2" t="s">
        <v>313</v>
      </c>
      <c r="D341" s="2" t="s">
        <v>314</v>
      </c>
      <c r="E341" s="13" t="s">
        <v>42</v>
      </c>
      <c r="F341" s="14">
        <v>14.36</v>
      </c>
      <c r="G341" s="23">
        <v>43591</v>
      </c>
      <c r="H341" s="2" t="s">
        <v>311</v>
      </c>
      <c r="I341" s="2" t="s">
        <v>312</v>
      </c>
      <c r="J341" s="20" t="str">
        <f t="shared" si="17"/>
        <v/>
      </c>
      <c r="K341" s="21" t="str">
        <f>IF(AND(B341=100, OR(AND(E341='club records'!$B$6, F341&lt;='club records'!$C$6), AND(E341='club records'!$B$7, F341&lt;='club records'!$C$7), AND(E341='club records'!$B$8, F341&lt;='club records'!$C$8), AND(E341='club records'!$B$9, F341&lt;='club records'!$C$9), AND(E341='club records'!$B$10, F341&lt;='club records'!$C$10))),"CR"," ")</f>
        <v xml:space="preserve"> </v>
      </c>
      <c r="L341" s="21" t="str">
        <f>IF(AND(B341=200, OR(AND(E341='club records'!$B$11, F341&lt;='club records'!$C$11), AND(E341='club records'!$B$12, F341&lt;='club records'!$C$12), AND(E341='club records'!$B$13, F341&lt;='club records'!$C$13), AND(E341='club records'!$B$14, F341&lt;='club records'!$C$14), AND(E341='club records'!$B$15, F341&lt;='club records'!$C$15))),"CR"," ")</f>
        <v xml:space="preserve"> </v>
      </c>
      <c r="M341" s="21" t="str">
        <f>IF(AND(B341=300, OR(AND(E341='club records'!$B$16, F341&lt;='club records'!$C$16), AND(E341='club records'!$B$17, F341&lt;='club records'!$C$17))),"CR"," ")</f>
        <v xml:space="preserve"> </v>
      </c>
      <c r="N341" s="21" t="str">
        <f>IF(AND(B341=400, OR(AND(E341='club records'!$B$19, F341&lt;='club records'!$C$19), AND(E341='club records'!$B$20, F341&lt;='club records'!$C$20), AND(E341='club records'!$B$21, F341&lt;='club records'!$C$21))),"CR"," ")</f>
        <v xml:space="preserve"> </v>
      </c>
      <c r="O341" s="21" t="str">
        <f>IF(AND(B341=800, OR(AND(E341='club records'!$B$22, F341&lt;='club records'!$C$22), AND(E341='club records'!$B$23, F341&lt;='club records'!$C$23), AND(E341='club records'!$B$24, F341&lt;='club records'!$C$24), AND(E341='club records'!$B$25, F341&lt;='club records'!$C$25), AND(E341='club records'!$B$26, F341&lt;='club records'!$C$26))),"CR"," ")</f>
        <v xml:space="preserve"> </v>
      </c>
      <c r="P341" s="21" t="str">
        <f>IF(AND(B341=1200, AND(E341='club records'!$B$28, F341&lt;='club records'!$C$28)),"CR"," ")</f>
        <v xml:space="preserve"> </v>
      </c>
      <c r="Q341" s="21" t="str">
        <f>IF(AND(B341=1500, OR(AND(E341='club records'!$B$29, F341&lt;='club records'!$C$29), AND(E341='club records'!$B$30, F341&lt;='club records'!$C$30), AND(E341='club records'!$B$31, F341&lt;='club records'!$C$31), AND(E341='club records'!$B$32, F341&lt;='club records'!$C$32), AND(E341='club records'!$B$33, F341&lt;='club records'!$C$33))),"CR"," ")</f>
        <v xml:space="preserve"> </v>
      </c>
      <c r="R341" s="21" t="str">
        <f>IF(AND(B341="1M", AND(E341='club records'!$B$37,F341&lt;='club records'!$C$37)),"CR"," ")</f>
        <v xml:space="preserve"> </v>
      </c>
      <c r="S341" s="21" t="str">
        <f>IF(AND(B341=3000, OR(AND(E341='club records'!$B$39, F341&lt;='club records'!$C$39), AND(E341='club records'!$B$40, F341&lt;='club records'!$C$40), AND(E341='club records'!$B$41, F341&lt;='club records'!$C$41))),"CR"," ")</f>
        <v xml:space="preserve"> </v>
      </c>
      <c r="T341" s="21" t="str">
        <f>IF(AND(B341=5000, OR(AND(E341='club records'!$B$42, F341&lt;='club records'!$C$42), AND(E341='club records'!$B$43, F341&lt;='club records'!$C$43))),"CR"," ")</f>
        <v xml:space="preserve"> </v>
      </c>
      <c r="U341" s="21" t="str">
        <f>IF(AND(B341=10000, OR(AND(E341='club records'!$B$44, F341&lt;='club records'!$C$44), AND(E341='club records'!$B$45, F341&lt;='club records'!$C$45))),"CR"," ")</f>
        <v xml:space="preserve"> </v>
      </c>
      <c r="V341" s="22" t="str">
        <f>IF(AND(B341="high jump", OR(AND(E341='club records'!$F$1, F341&gt;='club records'!$G$1), AND(E341='club records'!$F$2, F341&gt;='club records'!$G$2), AND(E341='club records'!$F$3, F341&gt;='club records'!$G$3),AND(E341='club records'!$F$4, F341&gt;='club records'!$G$4), AND(E341='club records'!$F$5, F341&gt;='club records'!$G$5))), "CR", " ")</f>
        <v xml:space="preserve"> </v>
      </c>
      <c r="W341" s="22" t="str">
        <f>IF(AND(B341="long jump", OR(AND(E341='club records'!$F$6, F341&gt;='club records'!$G$6), AND(E341='club records'!$F$7, F341&gt;='club records'!$G$7), AND(E341='club records'!$F$8, F341&gt;='club records'!$G$8), AND(E341='club records'!$F$9, F341&gt;='club records'!$G$9), AND(E341='club records'!$F$10, F341&gt;='club records'!$G$10))), "CR", " ")</f>
        <v xml:space="preserve"> </v>
      </c>
      <c r="X341" s="22" t="str">
        <f>IF(AND(B341="triple jump", OR(AND(E341='club records'!$F$11, F341&gt;='club records'!$G$11), AND(E341='club records'!$F$12, F341&gt;='club records'!$G$12), AND(E341='club records'!$F$13, F341&gt;='club records'!$G$13), AND(E341='club records'!$F$14, F341&gt;='club records'!$G$14), AND(E341='club records'!$F$15, F341&gt;='club records'!$G$15))), "CR", " ")</f>
        <v xml:space="preserve"> </v>
      </c>
      <c r="Y341" s="22" t="str">
        <f>IF(AND(B341="pole vault", OR(AND(E341='club records'!$F$16, F341&gt;='club records'!$G$16), AND(E341='club records'!$F$17, F341&gt;='club records'!$G$17), AND(E341='club records'!$F$18, F341&gt;='club records'!$G$18), AND(E341='club records'!$F$19, F341&gt;='club records'!$G$19), AND(E341='club records'!$F$20, F341&gt;='club records'!$G$20))), "CR", " ")</f>
        <v xml:space="preserve"> </v>
      </c>
      <c r="Z341" s="22" t="str">
        <f>IF(AND(B341="discus 0.75", AND(E341='club records'!$F$21, F341&gt;='club records'!$G$21)), "CR", " ")</f>
        <v xml:space="preserve"> </v>
      </c>
      <c r="AA341" s="22" t="str">
        <f>IF(AND(B341="discus 1", OR(AND(E341='club records'!$F$22, F341&gt;='club records'!$G$22), AND(E341='club records'!$F$23, F341&gt;='club records'!$G$23), AND(E341='club records'!$F$24, F341&gt;='club records'!$G$24), AND(E341='club records'!$F$25, F341&gt;='club records'!$G$25))), "CR", " ")</f>
        <v xml:space="preserve"> </v>
      </c>
      <c r="AB341" s="22" t="str">
        <f>IF(AND(B341="hammer 3", OR(AND(E341='club records'!$F$26, F341&gt;='club records'!$G$26), AND(E341='club records'!$F$27, F341&gt;='club records'!$G$27), AND(E341='club records'!$F$28, F341&gt;='club records'!$G$28))), "CR", " ")</f>
        <v xml:space="preserve"> </v>
      </c>
      <c r="AC341" s="22" t="str">
        <f>IF(AND(B341="hammer 4", OR(AND(E341='club records'!$F$29, F341&gt;='club records'!$G$29), AND(E341='club records'!$F$30, F341&gt;='club records'!$G$30))), "CR", " ")</f>
        <v xml:space="preserve"> </v>
      </c>
      <c r="AD341" s="22" t="str">
        <f>IF(AND(B341="javelin 400", AND(E341='club records'!$F$31, F341&gt;='club records'!$G$31)), "CR", " ")</f>
        <v xml:space="preserve"> </v>
      </c>
      <c r="AE341" s="22" t="str">
        <f>IF(AND(B341="javelin 500", OR(AND(E341='club records'!$F$32, F341&gt;='club records'!$G$32), AND(E341='club records'!$F$33, F341&gt;='club records'!$G$33))), "CR", " ")</f>
        <v xml:space="preserve"> </v>
      </c>
      <c r="AF341" s="22" t="str">
        <f>IF(AND(B341="javelin 600", OR(AND(E341='club records'!$F$34, F341&gt;='club records'!$G$34), AND(E341='club records'!$F$35, F341&gt;='club records'!$G$35))), "CR", " ")</f>
        <v xml:space="preserve"> </v>
      </c>
      <c r="AG341" s="22" t="str">
        <f>IF(AND(B341="shot 2.72", AND(E341='club records'!$F$36, F341&gt;='club records'!$G$36)), "CR", " ")</f>
        <v xml:space="preserve"> </v>
      </c>
      <c r="AH341" s="22" t="str">
        <f>IF(AND(B341="shot 3", OR(AND(E341='club records'!$F$37, F341&gt;='club records'!$G$37), AND(E341='club records'!$F$38, F341&gt;='club records'!$G$38))), "CR", " ")</f>
        <v xml:space="preserve"> </v>
      </c>
      <c r="AI341" s="22" t="str">
        <f>IF(AND(B341="shot 4", OR(AND(E341='club records'!$F$39, F341&gt;='club records'!$G$39), AND(E341='club records'!$F$40, F341&gt;='club records'!$G$40))), "CR", " ")</f>
        <v xml:space="preserve"> </v>
      </c>
      <c r="AJ341" s="22" t="str">
        <f>IF(AND(B341="70H", AND(E341='club records'!$J$6, F341&lt;='club records'!$K$6)), "CR", " ")</f>
        <v xml:space="preserve"> </v>
      </c>
      <c r="AK341" s="22" t="str">
        <f>IF(AND(B341="75H", AND(E341='club records'!$J$7, F341&lt;='club records'!$K$7)), "CR", " ")</f>
        <v xml:space="preserve"> </v>
      </c>
      <c r="AL341" s="22" t="str">
        <f>IF(AND(B341="80H", AND(E341='club records'!$J$8, F341&lt;='club records'!$K$8)), "CR", " ")</f>
        <v xml:space="preserve"> </v>
      </c>
      <c r="AM341" s="22" t="str">
        <f>IF(AND(B341="100H", OR(AND(E341='club records'!$J$9, F341&lt;='club records'!$K$9), AND(E341='club records'!$J$10, F341&lt;='club records'!$K$10))), "CR", " ")</f>
        <v xml:space="preserve"> </v>
      </c>
      <c r="AN341" s="22" t="str">
        <f>IF(AND(B341="300H", AND(E341='club records'!$J$11, F341&lt;='club records'!$K$11)), "CR", " ")</f>
        <v xml:space="preserve"> </v>
      </c>
      <c r="AO341" s="22" t="str">
        <f>IF(AND(B341="400H", OR(AND(E341='club records'!$J$12, F341&lt;='club records'!$K$12), AND(E341='club records'!$J$13, F341&lt;='club records'!$K$13), AND(E341='club records'!$J$14, F341&lt;='club records'!$K$14))), "CR", " ")</f>
        <v xml:space="preserve"> </v>
      </c>
      <c r="AP341" s="22" t="str">
        <f>IF(AND(B341="1500SC", OR(AND(E341='club records'!$J$15, F341&lt;='club records'!$K$15), AND(E341='club records'!$J$16, F341&lt;='club records'!$K$16))), "CR", " ")</f>
        <v xml:space="preserve"> </v>
      </c>
      <c r="AQ341" s="22" t="str">
        <f>IF(AND(B341="2000SC", OR(AND(E341='club records'!$J$18, F341&lt;='club records'!$K$18), AND(E341='club records'!$J$19, F341&lt;='club records'!$K$19))), "CR", " ")</f>
        <v xml:space="preserve"> </v>
      </c>
      <c r="AR341" s="22" t="str">
        <f>IF(AND(B341="3000SC", AND(E341='club records'!$J$21, F341&lt;='club records'!$K$21)), "CR", " ")</f>
        <v xml:space="preserve"> </v>
      </c>
      <c r="AS341" s="21" t="str">
        <f>IF(AND(B341="4x100", OR(AND(E341='club records'!$N$1, F341&lt;='club records'!$O$1), AND(E341='club records'!$N$2, F341&lt;='club records'!$O$2), AND(E341='club records'!$N$3, F341&lt;='club records'!$O$3), AND(E341='club records'!$N$4, F341&lt;='club records'!$O$4), AND(E341='club records'!$N$5, F341&lt;='club records'!$O$5))), "CR", " ")</f>
        <v xml:space="preserve"> </v>
      </c>
      <c r="AT341" s="21" t="str">
        <f>IF(AND(B341="4x200", OR(AND(E341='club records'!$N$6, F341&lt;='club records'!$O$6), AND(E341='club records'!$N$7, F341&lt;='club records'!$O$7), AND(E341='club records'!$N$8, F341&lt;='club records'!$O$8), AND(E341='club records'!$N$9, F341&lt;='club records'!$O$9), AND(E341='club records'!$N$10, F341&lt;='club records'!$O$10))), "CR", " ")</f>
        <v xml:space="preserve"> </v>
      </c>
      <c r="AU341" s="21" t="str">
        <f>IF(AND(B341="4x300", OR(AND(E341='club records'!$N$11, F341&lt;='club records'!$O$11), AND(E341='club records'!$N$12, F341&lt;='club records'!$O$12))), "CR", " ")</f>
        <v xml:space="preserve"> </v>
      </c>
      <c r="AV341" s="21" t="str">
        <f>IF(AND(B341="4x400", OR(AND(E341='club records'!$N$13, F341&lt;='club records'!$O$13), AND(E341='club records'!$N$14, F341&lt;='club records'!$O$14), AND(E341='club records'!$N$15, F341&lt;='club records'!$O$15))), "CR", " ")</f>
        <v xml:space="preserve"> </v>
      </c>
      <c r="AW341" s="21" t="str">
        <f>IF(AND(B341="3x800", OR(AND(E341='club records'!$N$16, F341&lt;='club records'!$O$16), AND(E341='club records'!$N$17, F341&lt;='club records'!$O$17), AND(E341='club records'!$N$18, F341&lt;='club records'!$O$18), AND(E341='club records'!$N$19, F341&lt;='club records'!$O$19))), "CR", " ")</f>
        <v xml:space="preserve"> </v>
      </c>
      <c r="AX341" s="21" t="str">
        <f>IF(AND(B341="pentathlon", OR(AND(E341='club records'!$N$21, F341&gt;='club records'!$O$21), AND(E341='club records'!$N$22, F341&gt;='club records'!$O$22), AND(E341='club records'!$N$23, F341&gt;='club records'!$O$23), AND(E341='club records'!$N$24, F341&gt;='club records'!$O$24), AND(E341='club records'!$N$25, F341&gt;='club records'!$O$25))), "CR", " ")</f>
        <v xml:space="preserve"> </v>
      </c>
      <c r="AY341" s="21" t="str">
        <f>IF(AND(B341="heptathlon", OR(AND(E341='club records'!$N$26, F341&gt;='club records'!$O$26), AND(E341='club records'!$N$27, F341&gt;='club records'!$O$27), AND(E341='club records'!$N$28, F341&gt;='club records'!$O$28), )), "CR", " ")</f>
        <v xml:space="preserve"> </v>
      </c>
    </row>
    <row r="342" spans="1:51" ht="15">
      <c r="A342" s="13" t="s">
        <v>42</v>
      </c>
      <c r="B342" s="2" t="s">
        <v>27</v>
      </c>
      <c r="C342" s="2" t="s">
        <v>180</v>
      </c>
      <c r="D342" s="2" t="s">
        <v>160</v>
      </c>
      <c r="E342" s="13" t="s">
        <v>42</v>
      </c>
      <c r="F342" s="14">
        <v>20.2</v>
      </c>
      <c r="G342" s="23">
        <v>43611</v>
      </c>
      <c r="H342" s="2" t="s">
        <v>295</v>
      </c>
      <c r="I342" s="2" t="s">
        <v>334</v>
      </c>
      <c r="J342" s="20" t="str">
        <f t="shared" si="17"/>
        <v/>
      </c>
      <c r="K342" s="21" t="str">
        <f>IF(AND(B342=100, OR(AND(E342='club records'!$B$6, F342&lt;='club records'!$C$6), AND(E342='club records'!$B$7, F342&lt;='club records'!$C$7), AND(E342='club records'!$B$8, F342&lt;='club records'!$C$8), AND(E342='club records'!$B$9, F342&lt;='club records'!$C$9), AND(E342='club records'!$B$10, F342&lt;='club records'!$C$10))),"CR"," ")</f>
        <v xml:space="preserve"> </v>
      </c>
      <c r="L342" s="21" t="str">
        <f>IF(AND(B342=200, OR(AND(E342='club records'!$B$11, F342&lt;='club records'!$C$11), AND(E342='club records'!$B$12, F342&lt;='club records'!$C$12), AND(E342='club records'!$B$13, F342&lt;='club records'!$C$13), AND(E342='club records'!$B$14, F342&lt;='club records'!$C$14), AND(E342='club records'!$B$15, F342&lt;='club records'!$C$15))),"CR"," ")</f>
        <v xml:space="preserve"> </v>
      </c>
      <c r="M342" s="21" t="str">
        <f>IF(AND(B342=300, OR(AND(E342='club records'!$B$16, F342&lt;='club records'!$C$16), AND(E342='club records'!$B$17, F342&lt;='club records'!$C$17))),"CR"," ")</f>
        <v xml:space="preserve"> </v>
      </c>
      <c r="N342" s="21" t="str">
        <f>IF(AND(B342=400, OR(AND(E342='club records'!$B$19, F342&lt;='club records'!$C$19), AND(E342='club records'!$B$20, F342&lt;='club records'!$C$20), AND(E342='club records'!$B$21, F342&lt;='club records'!$C$21))),"CR"," ")</f>
        <v xml:space="preserve"> </v>
      </c>
      <c r="O342" s="21" t="str">
        <f>IF(AND(B342=800, OR(AND(E342='club records'!$B$22, F342&lt;='club records'!$C$22), AND(E342='club records'!$B$23, F342&lt;='club records'!$C$23), AND(E342='club records'!$B$24, F342&lt;='club records'!$C$24), AND(E342='club records'!$B$25, F342&lt;='club records'!$C$25), AND(E342='club records'!$B$26, F342&lt;='club records'!$C$26))),"CR"," ")</f>
        <v xml:space="preserve"> </v>
      </c>
      <c r="P342" s="21" t="str">
        <f>IF(AND(B342=1200, AND(E342='club records'!$B$28, F342&lt;='club records'!$C$28)),"CR"," ")</f>
        <v xml:space="preserve"> </v>
      </c>
      <c r="Q342" s="21" t="str">
        <f>IF(AND(B342=1500, OR(AND(E342='club records'!$B$29, F342&lt;='club records'!$C$29), AND(E342='club records'!$B$30, F342&lt;='club records'!$C$30), AND(E342='club records'!$B$31, F342&lt;='club records'!$C$31), AND(E342='club records'!$B$32, F342&lt;='club records'!$C$32), AND(E342='club records'!$B$33, F342&lt;='club records'!$C$33))),"CR"," ")</f>
        <v xml:space="preserve"> </v>
      </c>
      <c r="R342" s="21" t="str">
        <f>IF(AND(B342="1M", AND(E342='club records'!$B$37,F342&lt;='club records'!$C$37)),"CR"," ")</f>
        <v xml:space="preserve"> </v>
      </c>
      <c r="S342" s="21" t="str">
        <f>IF(AND(B342=3000, OR(AND(E342='club records'!$B$39, F342&lt;='club records'!$C$39), AND(E342='club records'!$B$40, F342&lt;='club records'!$C$40), AND(E342='club records'!$B$41, F342&lt;='club records'!$C$41))),"CR"," ")</f>
        <v xml:space="preserve"> </v>
      </c>
      <c r="T342" s="21" t="str">
        <f>IF(AND(B342=5000, OR(AND(E342='club records'!$B$42, F342&lt;='club records'!$C$42), AND(E342='club records'!$B$43, F342&lt;='club records'!$C$43))),"CR"," ")</f>
        <v xml:space="preserve"> </v>
      </c>
      <c r="U342" s="21" t="str">
        <f>IF(AND(B342=10000, OR(AND(E342='club records'!$B$44, F342&lt;='club records'!$C$44), AND(E342='club records'!$B$45, F342&lt;='club records'!$C$45))),"CR"," ")</f>
        <v xml:space="preserve"> </v>
      </c>
      <c r="V342" s="22" t="str">
        <f>IF(AND(B342="high jump", OR(AND(E342='club records'!$F$1, F342&gt;='club records'!$G$1), AND(E342='club records'!$F$2, F342&gt;='club records'!$G$2), AND(E342='club records'!$F$3, F342&gt;='club records'!$G$3),AND(E342='club records'!$F$4, F342&gt;='club records'!$G$4), AND(E342='club records'!$F$5, F342&gt;='club records'!$G$5))), "CR", " ")</f>
        <v xml:space="preserve"> </v>
      </c>
      <c r="W342" s="22" t="str">
        <f>IF(AND(B342="long jump", OR(AND(E342='club records'!$F$6, F342&gt;='club records'!$G$6), AND(E342='club records'!$F$7, F342&gt;='club records'!$G$7), AND(E342='club records'!$F$8, F342&gt;='club records'!$G$8), AND(E342='club records'!$F$9, F342&gt;='club records'!$G$9), AND(E342='club records'!$F$10, F342&gt;='club records'!$G$10))), "CR", " ")</f>
        <v xml:space="preserve"> </v>
      </c>
      <c r="X342" s="22" t="str">
        <f>IF(AND(B342="triple jump", OR(AND(E342='club records'!$F$11, F342&gt;='club records'!$G$11), AND(E342='club records'!$F$12, F342&gt;='club records'!$G$12), AND(E342='club records'!$F$13, F342&gt;='club records'!$G$13), AND(E342='club records'!$F$14, F342&gt;='club records'!$G$14), AND(E342='club records'!$F$15, F342&gt;='club records'!$G$15))), "CR", " ")</f>
        <v xml:space="preserve"> </v>
      </c>
      <c r="Y342" s="22" t="str">
        <f>IF(AND(B342="pole vault", OR(AND(E342='club records'!$F$16, F342&gt;='club records'!$G$16), AND(E342='club records'!$F$17, F342&gt;='club records'!$G$17), AND(E342='club records'!$F$18, F342&gt;='club records'!$G$18), AND(E342='club records'!$F$19, F342&gt;='club records'!$G$19), AND(E342='club records'!$F$20, F342&gt;='club records'!$G$20))), "CR", " ")</f>
        <v xml:space="preserve"> </v>
      </c>
      <c r="Z342" s="22" t="str">
        <f>IF(AND(B342="discus 0.75", AND(E342='club records'!$F$21, F342&gt;='club records'!$G$21)), "CR", " ")</f>
        <v xml:space="preserve"> </v>
      </c>
      <c r="AA342" s="22" t="str">
        <f>IF(AND(B342="discus 1", OR(AND(E342='club records'!$F$22, F342&gt;='club records'!$G$22), AND(E342='club records'!$F$23, F342&gt;='club records'!$G$23), AND(E342='club records'!$F$24, F342&gt;='club records'!$G$24), AND(E342='club records'!$F$25, F342&gt;='club records'!$G$25))), "CR", " ")</f>
        <v xml:space="preserve"> </v>
      </c>
      <c r="AB342" s="22" t="str">
        <f>IF(AND(B342="hammer 3", OR(AND(E342='club records'!$F$26, F342&gt;='club records'!$G$26), AND(E342='club records'!$F$27, F342&gt;='club records'!$G$27), AND(E342='club records'!$F$28, F342&gt;='club records'!$G$28))), "CR", " ")</f>
        <v xml:space="preserve"> </v>
      </c>
      <c r="AC342" s="22" t="str">
        <f>IF(AND(B342="hammer 4", OR(AND(E342='club records'!$F$29, F342&gt;='club records'!$G$29), AND(E342='club records'!$F$30, F342&gt;='club records'!$G$30))), "CR", " ")</f>
        <v xml:space="preserve"> </v>
      </c>
      <c r="AD342" s="22" t="str">
        <f>IF(AND(B342="javelin 400", AND(E342='club records'!$F$31, F342&gt;='club records'!$G$31)), "CR", " ")</f>
        <v xml:space="preserve"> </v>
      </c>
      <c r="AE342" s="22" t="str">
        <f>IF(AND(B342="javelin 500", OR(AND(E342='club records'!$F$32, F342&gt;='club records'!$G$32), AND(E342='club records'!$F$33, F342&gt;='club records'!$G$33))), "CR", " ")</f>
        <v xml:space="preserve"> </v>
      </c>
      <c r="AF342" s="22" t="str">
        <f>IF(AND(B342="javelin 600", OR(AND(E342='club records'!$F$34, F342&gt;='club records'!$G$34), AND(E342='club records'!$F$35, F342&gt;='club records'!$G$35))), "CR", " ")</f>
        <v xml:space="preserve"> </v>
      </c>
      <c r="AG342" s="22" t="str">
        <f>IF(AND(B342="shot 2.72", AND(E342='club records'!$F$36, F342&gt;='club records'!$G$36)), "CR", " ")</f>
        <v xml:space="preserve"> </v>
      </c>
      <c r="AH342" s="22" t="str">
        <f>IF(AND(B342="shot 3", OR(AND(E342='club records'!$F$37, F342&gt;='club records'!$G$37), AND(E342='club records'!$F$38, F342&gt;='club records'!$G$38))), "CR", " ")</f>
        <v xml:space="preserve"> </v>
      </c>
      <c r="AI342" s="22" t="str">
        <f>IF(AND(B342="shot 4", OR(AND(E342='club records'!$F$39, F342&gt;='club records'!$G$39), AND(E342='club records'!$F$40, F342&gt;='club records'!$G$40))), "CR", " ")</f>
        <v xml:space="preserve"> </v>
      </c>
      <c r="AJ342" s="22" t="str">
        <f>IF(AND(B342="70H", AND(E342='club records'!$J$6, F342&lt;='club records'!$K$6)), "CR", " ")</f>
        <v xml:space="preserve"> </v>
      </c>
      <c r="AK342" s="22" t="str">
        <f>IF(AND(B342="75H", AND(E342='club records'!$J$7, F342&lt;='club records'!$K$7)), "CR", " ")</f>
        <v xml:space="preserve"> </v>
      </c>
      <c r="AL342" s="22" t="str">
        <f>IF(AND(B342="80H", AND(E342='club records'!$J$8, F342&lt;='club records'!$K$8)), "CR", " ")</f>
        <v xml:space="preserve"> </v>
      </c>
      <c r="AM342" s="22" t="str">
        <f>IF(AND(B342="100H", OR(AND(E342='club records'!$J$9, F342&lt;='club records'!$K$9), AND(E342='club records'!$J$10, F342&lt;='club records'!$K$10))), "CR", " ")</f>
        <v xml:space="preserve"> </v>
      </c>
      <c r="AN342" s="22" t="str">
        <f>IF(AND(B342="300H", AND(E342='club records'!$J$11, F342&lt;='club records'!$K$11)), "CR", " ")</f>
        <v xml:space="preserve"> </v>
      </c>
      <c r="AO342" s="22" t="str">
        <f>IF(AND(B342="400H", OR(AND(E342='club records'!$J$12, F342&lt;='club records'!$K$12), AND(E342='club records'!$J$13, F342&lt;='club records'!$K$13), AND(E342='club records'!$J$14, F342&lt;='club records'!$K$14))), "CR", " ")</f>
        <v xml:space="preserve"> </v>
      </c>
      <c r="AP342" s="22" t="str">
        <f>IF(AND(B342="1500SC", OR(AND(E342='club records'!$J$15, F342&lt;='club records'!$K$15), AND(E342='club records'!$J$16, F342&lt;='club records'!$K$16))), "CR", " ")</f>
        <v xml:space="preserve"> </v>
      </c>
      <c r="AQ342" s="22" t="str">
        <f>IF(AND(B342="2000SC", OR(AND(E342='club records'!$J$18, F342&lt;='club records'!$K$18), AND(E342='club records'!$J$19, F342&lt;='club records'!$K$19))), "CR", " ")</f>
        <v xml:space="preserve"> </v>
      </c>
      <c r="AR342" s="22" t="str">
        <f>IF(AND(B342="3000SC", AND(E342='club records'!$J$21, F342&lt;='club records'!$K$21)), "CR", " ")</f>
        <v xml:space="preserve"> </v>
      </c>
      <c r="AS342" s="21" t="str">
        <f>IF(AND(B342="4x100", OR(AND(E342='club records'!$N$1, F342&lt;='club records'!$O$1), AND(E342='club records'!$N$2, F342&lt;='club records'!$O$2), AND(E342='club records'!$N$3, F342&lt;='club records'!$O$3), AND(E342='club records'!$N$4, F342&lt;='club records'!$O$4), AND(E342='club records'!$N$5, F342&lt;='club records'!$O$5))), "CR", " ")</f>
        <v xml:space="preserve"> </v>
      </c>
      <c r="AT342" s="21" t="str">
        <f>IF(AND(B342="4x200", OR(AND(E342='club records'!$N$6, F342&lt;='club records'!$O$6), AND(E342='club records'!$N$7, F342&lt;='club records'!$O$7), AND(E342='club records'!$N$8, F342&lt;='club records'!$O$8), AND(E342='club records'!$N$9, F342&lt;='club records'!$O$9), AND(E342='club records'!$N$10, F342&lt;='club records'!$O$10))), "CR", " ")</f>
        <v xml:space="preserve"> </v>
      </c>
      <c r="AU342" s="21" t="str">
        <f>IF(AND(B342="4x300", OR(AND(E342='club records'!$N$11, F342&lt;='club records'!$O$11), AND(E342='club records'!$N$12, F342&lt;='club records'!$O$12))), "CR", " ")</f>
        <v xml:space="preserve"> </v>
      </c>
      <c r="AV342" s="21" t="str">
        <f>IF(AND(B342="4x400", OR(AND(E342='club records'!$N$13, F342&lt;='club records'!$O$13), AND(E342='club records'!$N$14, F342&lt;='club records'!$O$14), AND(E342='club records'!$N$15, F342&lt;='club records'!$O$15))), "CR", " ")</f>
        <v xml:space="preserve"> </v>
      </c>
      <c r="AW342" s="21" t="str">
        <f>IF(AND(B342="3x800", OR(AND(E342='club records'!$N$16, F342&lt;='club records'!$O$16), AND(E342='club records'!$N$17, F342&lt;='club records'!$O$17), AND(E342='club records'!$N$18, F342&lt;='club records'!$O$18), AND(E342='club records'!$N$19, F342&lt;='club records'!$O$19))), "CR", " ")</f>
        <v xml:space="preserve"> </v>
      </c>
      <c r="AX342" s="21" t="str">
        <f>IF(AND(B342="pentathlon", OR(AND(E342='club records'!$N$21, F342&gt;='club records'!$O$21), AND(E342='club records'!$N$22, F342&gt;='club records'!$O$22), AND(E342='club records'!$N$23, F342&gt;='club records'!$O$23), AND(E342='club records'!$N$24, F342&gt;='club records'!$O$24), AND(E342='club records'!$N$25, F342&gt;='club records'!$O$25))), "CR", " ")</f>
        <v xml:space="preserve"> </v>
      </c>
      <c r="AY342" s="21" t="str">
        <f>IF(AND(B342="heptathlon", OR(AND(E342='club records'!$N$26, F342&gt;='club records'!$O$26), AND(E342='club records'!$N$27, F342&gt;='club records'!$O$27), AND(E342='club records'!$N$28, F342&gt;='club records'!$O$28), )), "CR", " ")</f>
        <v xml:space="preserve"> </v>
      </c>
    </row>
    <row r="343" spans="1:51" ht="15">
      <c r="A343" s="13" t="s">
        <v>42</v>
      </c>
      <c r="B343" s="2" t="s">
        <v>27</v>
      </c>
      <c r="C343" s="2" t="s">
        <v>57</v>
      </c>
      <c r="D343" s="2" t="s">
        <v>1</v>
      </c>
      <c r="E343" s="13" t="s">
        <v>42</v>
      </c>
      <c r="F343" s="14">
        <v>21.83</v>
      </c>
      <c r="G343" s="23">
        <v>43611</v>
      </c>
      <c r="H343" s="2" t="s">
        <v>295</v>
      </c>
      <c r="I343" s="2" t="s">
        <v>334</v>
      </c>
      <c r="J343" s="20" t="str">
        <f t="shared" si="17"/>
        <v/>
      </c>
      <c r="K343" s="21" t="str">
        <f>IF(AND(B343=100, OR(AND(E343='club records'!$B$6, F343&lt;='club records'!$C$6), AND(E343='club records'!$B$7, F343&lt;='club records'!$C$7), AND(E343='club records'!$B$8, F343&lt;='club records'!$C$8), AND(E343='club records'!$B$9, F343&lt;='club records'!$C$9), AND(E343='club records'!$B$10, F343&lt;='club records'!$C$10))),"CR"," ")</f>
        <v xml:space="preserve"> </v>
      </c>
      <c r="L343" s="21" t="str">
        <f>IF(AND(B343=200, OR(AND(E343='club records'!$B$11, F343&lt;='club records'!$C$11), AND(E343='club records'!$B$12, F343&lt;='club records'!$C$12), AND(E343='club records'!$B$13, F343&lt;='club records'!$C$13), AND(E343='club records'!$B$14, F343&lt;='club records'!$C$14), AND(E343='club records'!$B$15, F343&lt;='club records'!$C$15))),"CR"," ")</f>
        <v xml:space="preserve"> </v>
      </c>
      <c r="M343" s="21" t="str">
        <f>IF(AND(B343=300, OR(AND(E343='club records'!$B$16, F343&lt;='club records'!$C$16), AND(E343='club records'!$B$17, F343&lt;='club records'!$C$17))),"CR"," ")</f>
        <v xml:space="preserve"> </v>
      </c>
      <c r="N343" s="21" t="str">
        <f>IF(AND(B343=400, OR(AND(E343='club records'!$B$19, F343&lt;='club records'!$C$19), AND(E343='club records'!$B$20, F343&lt;='club records'!$C$20), AND(E343='club records'!$B$21, F343&lt;='club records'!$C$21))),"CR"," ")</f>
        <v xml:space="preserve"> </v>
      </c>
      <c r="O343" s="21" t="str">
        <f>IF(AND(B343=800, OR(AND(E343='club records'!$B$22, F343&lt;='club records'!$C$22), AND(E343='club records'!$B$23, F343&lt;='club records'!$C$23), AND(E343='club records'!$B$24, F343&lt;='club records'!$C$24), AND(E343='club records'!$B$25, F343&lt;='club records'!$C$25), AND(E343='club records'!$B$26, F343&lt;='club records'!$C$26))),"CR"," ")</f>
        <v xml:space="preserve"> </v>
      </c>
      <c r="P343" s="21" t="str">
        <f>IF(AND(B343=1200, AND(E343='club records'!$B$28, F343&lt;='club records'!$C$28)),"CR"," ")</f>
        <v xml:space="preserve"> </v>
      </c>
      <c r="Q343" s="21" t="str">
        <f>IF(AND(B343=1500, OR(AND(E343='club records'!$B$29, F343&lt;='club records'!$C$29), AND(E343='club records'!$B$30, F343&lt;='club records'!$C$30), AND(E343='club records'!$B$31, F343&lt;='club records'!$C$31), AND(E343='club records'!$B$32, F343&lt;='club records'!$C$32), AND(E343='club records'!$B$33, F343&lt;='club records'!$C$33))),"CR"," ")</f>
        <v xml:space="preserve"> </v>
      </c>
      <c r="R343" s="21" t="str">
        <f>IF(AND(B343="1M", AND(E343='club records'!$B$37,F343&lt;='club records'!$C$37)),"CR"," ")</f>
        <v xml:space="preserve"> </v>
      </c>
      <c r="S343" s="21" t="str">
        <f>IF(AND(B343=3000, OR(AND(E343='club records'!$B$39, F343&lt;='club records'!$C$39), AND(E343='club records'!$B$40, F343&lt;='club records'!$C$40), AND(E343='club records'!$B$41, F343&lt;='club records'!$C$41))),"CR"," ")</f>
        <v xml:space="preserve"> </v>
      </c>
      <c r="T343" s="21" t="str">
        <f>IF(AND(B343=5000, OR(AND(E343='club records'!$B$42, F343&lt;='club records'!$C$42), AND(E343='club records'!$B$43, F343&lt;='club records'!$C$43))),"CR"," ")</f>
        <v xml:space="preserve"> </v>
      </c>
      <c r="U343" s="21" t="str">
        <f>IF(AND(B343=10000, OR(AND(E343='club records'!$B$44, F343&lt;='club records'!$C$44), AND(E343='club records'!$B$45, F343&lt;='club records'!$C$45))),"CR"," ")</f>
        <v xml:space="preserve"> </v>
      </c>
      <c r="V343" s="22" t="str">
        <f>IF(AND(B343="high jump", OR(AND(E343='club records'!$F$1, F343&gt;='club records'!$G$1), AND(E343='club records'!$F$2, F343&gt;='club records'!$G$2), AND(E343='club records'!$F$3, F343&gt;='club records'!$G$3),AND(E343='club records'!$F$4, F343&gt;='club records'!$G$4), AND(E343='club records'!$F$5, F343&gt;='club records'!$G$5))), "CR", " ")</f>
        <v xml:space="preserve"> </v>
      </c>
      <c r="W343" s="22" t="str">
        <f>IF(AND(B343="long jump", OR(AND(E343='club records'!$F$6, F343&gt;='club records'!$G$6), AND(E343='club records'!$F$7, F343&gt;='club records'!$G$7), AND(E343='club records'!$F$8, F343&gt;='club records'!$G$8), AND(E343='club records'!$F$9, F343&gt;='club records'!$G$9), AND(E343='club records'!$F$10, F343&gt;='club records'!$G$10))), "CR", " ")</f>
        <v xml:space="preserve"> </v>
      </c>
      <c r="X343" s="22" t="str">
        <f>IF(AND(B343="triple jump", OR(AND(E343='club records'!$F$11, F343&gt;='club records'!$G$11), AND(E343='club records'!$F$12, F343&gt;='club records'!$G$12), AND(E343='club records'!$F$13, F343&gt;='club records'!$G$13), AND(E343='club records'!$F$14, F343&gt;='club records'!$G$14), AND(E343='club records'!$F$15, F343&gt;='club records'!$G$15))), "CR", " ")</f>
        <v xml:space="preserve"> </v>
      </c>
      <c r="Y343" s="22" t="str">
        <f>IF(AND(B343="pole vault", OR(AND(E343='club records'!$F$16, F343&gt;='club records'!$G$16), AND(E343='club records'!$F$17, F343&gt;='club records'!$G$17), AND(E343='club records'!$F$18, F343&gt;='club records'!$G$18), AND(E343='club records'!$F$19, F343&gt;='club records'!$G$19), AND(E343='club records'!$F$20, F343&gt;='club records'!$G$20))), "CR", " ")</f>
        <v xml:space="preserve"> </v>
      </c>
      <c r="Z343" s="22" t="str">
        <f>IF(AND(B343="discus 0.75", AND(E343='club records'!$F$21, F343&gt;='club records'!$G$21)), "CR", " ")</f>
        <v xml:space="preserve"> </v>
      </c>
      <c r="AA343" s="22" t="str">
        <f>IF(AND(B343="discus 1", OR(AND(E343='club records'!$F$22, F343&gt;='club records'!$G$22), AND(E343='club records'!$F$23, F343&gt;='club records'!$G$23), AND(E343='club records'!$F$24, F343&gt;='club records'!$G$24), AND(E343='club records'!$F$25, F343&gt;='club records'!$G$25))), "CR", " ")</f>
        <v xml:space="preserve"> </v>
      </c>
      <c r="AB343" s="22" t="str">
        <f>IF(AND(B343="hammer 3", OR(AND(E343='club records'!$F$26, F343&gt;='club records'!$G$26), AND(E343='club records'!$F$27, F343&gt;='club records'!$G$27), AND(E343='club records'!$F$28, F343&gt;='club records'!$G$28))), "CR", " ")</f>
        <v xml:space="preserve"> </v>
      </c>
      <c r="AC343" s="22" t="str">
        <f>IF(AND(B343="hammer 4", OR(AND(E343='club records'!$F$29, F343&gt;='club records'!$G$29), AND(E343='club records'!$F$30, F343&gt;='club records'!$G$30))), "CR", " ")</f>
        <v xml:space="preserve"> </v>
      </c>
      <c r="AD343" s="22" t="str">
        <f>IF(AND(B343="javelin 400", AND(E343='club records'!$F$31, F343&gt;='club records'!$G$31)), "CR", " ")</f>
        <v xml:space="preserve"> </v>
      </c>
      <c r="AE343" s="22" t="str">
        <f>IF(AND(B343="javelin 500", OR(AND(E343='club records'!$F$32, F343&gt;='club records'!$G$32), AND(E343='club records'!$F$33, F343&gt;='club records'!$G$33))), "CR", " ")</f>
        <v xml:space="preserve"> </v>
      </c>
      <c r="AF343" s="22" t="str">
        <f>IF(AND(B343="javelin 600", OR(AND(E343='club records'!$F$34, F343&gt;='club records'!$G$34), AND(E343='club records'!$F$35, F343&gt;='club records'!$G$35))), "CR", " ")</f>
        <v xml:space="preserve"> </v>
      </c>
      <c r="AG343" s="22" t="str">
        <f>IF(AND(B343="shot 2.72", AND(E343='club records'!$F$36, F343&gt;='club records'!$G$36)), "CR", " ")</f>
        <v xml:space="preserve"> </v>
      </c>
      <c r="AH343" s="22" t="str">
        <f>IF(AND(B343="shot 3", OR(AND(E343='club records'!$F$37, F343&gt;='club records'!$G$37), AND(E343='club records'!$F$38, F343&gt;='club records'!$G$38))), "CR", " ")</f>
        <v xml:space="preserve"> </v>
      </c>
      <c r="AI343" s="22" t="str">
        <f>IF(AND(B343="shot 4", OR(AND(E343='club records'!$F$39, F343&gt;='club records'!$G$39), AND(E343='club records'!$F$40, F343&gt;='club records'!$G$40))), "CR", " ")</f>
        <v xml:space="preserve"> </v>
      </c>
      <c r="AJ343" s="22" t="str">
        <f>IF(AND(B343="70H", AND(E343='club records'!$J$6, F343&lt;='club records'!$K$6)), "CR", " ")</f>
        <v xml:space="preserve"> </v>
      </c>
      <c r="AK343" s="22" t="str">
        <f>IF(AND(B343="75H", AND(E343='club records'!$J$7, F343&lt;='club records'!$K$7)), "CR", " ")</f>
        <v xml:space="preserve"> </v>
      </c>
      <c r="AL343" s="22" t="str">
        <f>IF(AND(B343="80H", AND(E343='club records'!$J$8, F343&lt;='club records'!$K$8)), "CR", " ")</f>
        <v xml:space="preserve"> </v>
      </c>
      <c r="AM343" s="22" t="str">
        <f>IF(AND(B343="100H", OR(AND(E343='club records'!$J$9, F343&lt;='club records'!$K$9), AND(E343='club records'!$J$10, F343&lt;='club records'!$K$10))), "CR", " ")</f>
        <v xml:space="preserve"> </v>
      </c>
      <c r="AN343" s="22" t="str">
        <f>IF(AND(B343="300H", AND(E343='club records'!$J$11, F343&lt;='club records'!$K$11)), "CR", " ")</f>
        <v xml:space="preserve"> </v>
      </c>
      <c r="AO343" s="22" t="str">
        <f>IF(AND(B343="400H", OR(AND(E343='club records'!$J$12, F343&lt;='club records'!$K$12), AND(E343='club records'!$J$13, F343&lt;='club records'!$K$13), AND(E343='club records'!$J$14, F343&lt;='club records'!$K$14))), "CR", " ")</f>
        <v xml:space="preserve"> </v>
      </c>
      <c r="AP343" s="22" t="str">
        <f>IF(AND(B343="1500SC", OR(AND(E343='club records'!$J$15, F343&lt;='club records'!$K$15), AND(E343='club records'!$J$16, F343&lt;='club records'!$K$16))), "CR", " ")</f>
        <v xml:space="preserve"> </v>
      </c>
      <c r="AQ343" s="22" t="str">
        <f>IF(AND(B343="2000SC", OR(AND(E343='club records'!$J$18, F343&lt;='club records'!$K$18), AND(E343='club records'!$J$19, F343&lt;='club records'!$K$19))), "CR", " ")</f>
        <v xml:space="preserve"> </v>
      </c>
      <c r="AR343" s="22" t="str">
        <f>IF(AND(B343="3000SC", AND(E343='club records'!$J$21, F343&lt;='club records'!$K$21)), "CR", " ")</f>
        <v xml:space="preserve"> </v>
      </c>
      <c r="AS343" s="21" t="str">
        <f>IF(AND(B343="4x100", OR(AND(E343='club records'!$N$1, F343&lt;='club records'!$O$1), AND(E343='club records'!$N$2, F343&lt;='club records'!$O$2), AND(E343='club records'!$N$3, F343&lt;='club records'!$O$3), AND(E343='club records'!$N$4, F343&lt;='club records'!$O$4), AND(E343='club records'!$N$5, F343&lt;='club records'!$O$5))), "CR", " ")</f>
        <v xml:space="preserve"> </v>
      </c>
      <c r="AT343" s="21" t="str">
        <f>IF(AND(B343="4x200", OR(AND(E343='club records'!$N$6, F343&lt;='club records'!$O$6), AND(E343='club records'!$N$7, F343&lt;='club records'!$O$7), AND(E343='club records'!$N$8, F343&lt;='club records'!$O$8), AND(E343='club records'!$N$9, F343&lt;='club records'!$O$9), AND(E343='club records'!$N$10, F343&lt;='club records'!$O$10))), "CR", " ")</f>
        <v xml:space="preserve"> </v>
      </c>
      <c r="AU343" s="21" t="str">
        <f>IF(AND(B343="4x300", OR(AND(E343='club records'!$N$11, F343&lt;='club records'!$O$11), AND(E343='club records'!$N$12, F343&lt;='club records'!$O$12))), "CR", " ")</f>
        <v xml:space="preserve"> </v>
      </c>
      <c r="AV343" s="21" t="str">
        <f>IF(AND(B343="4x400", OR(AND(E343='club records'!$N$13, F343&lt;='club records'!$O$13), AND(E343='club records'!$N$14, F343&lt;='club records'!$O$14), AND(E343='club records'!$N$15, F343&lt;='club records'!$O$15))), "CR", " ")</f>
        <v xml:space="preserve"> </v>
      </c>
      <c r="AW343" s="21" t="str">
        <f>IF(AND(B343="3x800", OR(AND(E343='club records'!$N$16, F343&lt;='club records'!$O$16), AND(E343='club records'!$N$17, F343&lt;='club records'!$O$17), AND(E343='club records'!$N$18, F343&lt;='club records'!$O$18), AND(E343='club records'!$N$19, F343&lt;='club records'!$O$19))), "CR", " ")</f>
        <v xml:space="preserve"> </v>
      </c>
      <c r="AX343" s="21" t="str">
        <f>IF(AND(B343="pentathlon", OR(AND(E343='club records'!$N$21, F343&gt;='club records'!$O$21), AND(E343='club records'!$N$22, F343&gt;='club records'!$O$22), AND(E343='club records'!$N$23, F343&gt;='club records'!$O$23), AND(E343='club records'!$N$24, F343&gt;='club records'!$O$24), AND(E343='club records'!$N$25, F343&gt;='club records'!$O$25))), "CR", " ")</f>
        <v xml:space="preserve"> </v>
      </c>
      <c r="AY343" s="21" t="str">
        <f>IF(AND(B343="heptathlon", OR(AND(E343='club records'!$N$26, F343&gt;='club records'!$O$26), AND(E343='club records'!$N$27, F343&gt;='club records'!$O$27), AND(E343='club records'!$N$28, F343&gt;='club records'!$O$28), )), "CR", " ")</f>
        <v xml:space="preserve"> </v>
      </c>
    </row>
    <row r="344" spans="1:51" ht="15">
      <c r="A344" s="13" t="s">
        <v>42</v>
      </c>
      <c r="B344" s="2" t="s">
        <v>178</v>
      </c>
      <c r="C344" s="2" t="s">
        <v>129</v>
      </c>
      <c r="D344" s="2" t="s">
        <v>97</v>
      </c>
      <c r="E344" s="13" t="s">
        <v>42</v>
      </c>
      <c r="F344" s="14" t="s">
        <v>511</v>
      </c>
      <c r="G344" s="19">
        <v>43716</v>
      </c>
      <c r="H344" s="2" t="s">
        <v>512</v>
      </c>
      <c r="I344" s="2" t="s">
        <v>513</v>
      </c>
      <c r="J344" s="20" t="str">
        <f t="shared" si="17"/>
        <v/>
      </c>
      <c r="K344" s="21" t="str">
        <f>IF(AND(B344=100, OR(AND(E344='club records'!$B$6, F344&lt;='club records'!$C$6), AND(E344='club records'!$B$7, F344&lt;='club records'!$C$7), AND(E344='club records'!$B$8, F344&lt;='club records'!$C$8), AND(E344='club records'!$B$9, F344&lt;='club records'!$C$9), AND(E344='club records'!$B$10, F344&lt;='club records'!$C$10))),"CR"," ")</f>
        <v xml:space="preserve"> </v>
      </c>
      <c r="L344" s="21" t="str">
        <f>IF(AND(B344=200, OR(AND(E344='club records'!$B$11, F344&lt;='club records'!$C$11), AND(E344='club records'!$B$12, F344&lt;='club records'!$C$12), AND(E344='club records'!$B$13, F344&lt;='club records'!$C$13), AND(E344='club records'!$B$14, F344&lt;='club records'!$C$14), AND(E344='club records'!$B$15, F344&lt;='club records'!$C$15))),"CR"," ")</f>
        <v xml:space="preserve"> </v>
      </c>
      <c r="M344" s="21" t="str">
        <f>IF(AND(B344=300, OR(AND(E344='club records'!$B$16, F344&lt;='club records'!$C$16), AND(E344='club records'!$B$17, F344&lt;='club records'!$C$17))),"CR"," ")</f>
        <v xml:space="preserve"> </v>
      </c>
      <c r="N344" s="21" t="str">
        <f>IF(AND(B344=400, OR(AND(E344='club records'!$B$19, F344&lt;='club records'!$C$19), AND(E344='club records'!$B$20, F344&lt;='club records'!$C$20), AND(E344='club records'!$B$21, F344&lt;='club records'!$C$21))),"CR"," ")</f>
        <v xml:space="preserve"> </v>
      </c>
      <c r="O344" s="21" t="str">
        <f>IF(AND(B344=800, OR(AND(E344='club records'!$B$22, F344&lt;='club records'!$C$22), AND(E344='club records'!$B$23, F344&lt;='club records'!$C$23), AND(E344='club records'!$B$24, F344&lt;='club records'!$C$24), AND(E344='club records'!$B$25, F344&lt;='club records'!$C$25), AND(E344='club records'!$B$26, F344&lt;='club records'!$C$26))),"CR"," ")</f>
        <v xml:space="preserve"> </v>
      </c>
      <c r="P344" s="21" t="str">
        <f>IF(AND(B344=1200, AND(E344='club records'!$B$28, F344&lt;='club records'!$C$28)),"CR"," ")</f>
        <v xml:space="preserve"> </v>
      </c>
      <c r="Q344" s="21" t="str">
        <f>IF(AND(B344=1500, OR(AND(E344='club records'!$B$29, F344&lt;='club records'!$C$29), AND(E344='club records'!$B$30, F344&lt;='club records'!$C$30), AND(E344='club records'!$B$31, F344&lt;='club records'!$C$31), AND(E344='club records'!$B$32, F344&lt;='club records'!$C$32), AND(E344='club records'!$B$33, F344&lt;='club records'!$C$33))),"CR"," ")</f>
        <v xml:space="preserve"> </v>
      </c>
      <c r="R344" s="21" t="str">
        <f>IF(AND(B344="1M", AND(E344='club records'!$B$37,F344&lt;='club records'!$C$37)),"CR"," ")</f>
        <v xml:space="preserve"> </v>
      </c>
      <c r="S344" s="21" t="str">
        <f>IF(AND(B344=3000, OR(AND(E344='club records'!$B$39, F344&lt;='club records'!$C$39), AND(E344='club records'!$B$40, F344&lt;='club records'!$C$40), AND(E344='club records'!$B$41, F344&lt;='club records'!$C$41))),"CR"," ")</f>
        <v xml:space="preserve"> </v>
      </c>
      <c r="T344" s="21" t="str">
        <f>IF(AND(B344=5000, OR(AND(E344='club records'!$B$42, F344&lt;='club records'!$C$42), AND(E344='club records'!$B$43, F344&lt;='club records'!$C$43))),"CR"," ")</f>
        <v xml:space="preserve"> </v>
      </c>
      <c r="U344" s="21" t="str">
        <f>IF(AND(B344=10000, OR(AND(E344='club records'!$B$44, F344&lt;='club records'!$C$44), AND(E344='club records'!$B$45, F344&lt;='club records'!$C$45))),"CR"," ")</f>
        <v xml:space="preserve"> </v>
      </c>
      <c r="V344" s="22" t="str">
        <f>IF(AND(B344="high jump", OR(AND(E344='club records'!$F$1, F344&gt;='club records'!$G$1), AND(E344='club records'!$F$2, F344&gt;='club records'!$G$2), AND(E344='club records'!$F$3, F344&gt;='club records'!$G$3),AND(E344='club records'!$F$4, F344&gt;='club records'!$G$4), AND(E344='club records'!$F$5, F344&gt;='club records'!$G$5))), "CR", " ")</f>
        <v xml:space="preserve"> </v>
      </c>
      <c r="W344" s="22" t="str">
        <f>IF(AND(B344="long jump", OR(AND(E344='club records'!$F$6, F344&gt;='club records'!$G$6), AND(E344='club records'!$F$7, F344&gt;='club records'!$G$7), AND(E344='club records'!$F$8, F344&gt;='club records'!$G$8), AND(E344='club records'!$F$9, F344&gt;='club records'!$G$9), AND(E344='club records'!$F$10, F344&gt;='club records'!$G$10))), "CR", " ")</f>
        <v xml:space="preserve"> </v>
      </c>
      <c r="X344" s="22" t="str">
        <f>IF(AND(B344="triple jump", OR(AND(E344='club records'!$F$11, F344&gt;='club records'!$G$11), AND(E344='club records'!$F$12, F344&gt;='club records'!$G$12), AND(E344='club records'!$F$13, F344&gt;='club records'!$G$13), AND(E344='club records'!$F$14, F344&gt;='club records'!$G$14), AND(E344='club records'!$F$15, F344&gt;='club records'!$G$15))), "CR", " ")</f>
        <v xml:space="preserve"> </v>
      </c>
      <c r="Y344" s="22" t="str">
        <f>IF(AND(B344="pole vault", OR(AND(E344='club records'!$F$16, F344&gt;='club records'!$G$16), AND(E344='club records'!$F$17, F344&gt;='club records'!$G$17), AND(E344='club records'!$F$18, F344&gt;='club records'!$G$18), AND(E344='club records'!$F$19, F344&gt;='club records'!$G$19), AND(E344='club records'!$F$20, F344&gt;='club records'!$G$20))), "CR", " ")</f>
        <v xml:space="preserve"> </v>
      </c>
      <c r="Z344" s="22" t="str">
        <f>IF(AND(B344="discus 0.75", AND(E344='club records'!$F$21, F344&gt;='club records'!$G$21)), "CR", " ")</f>
        <v xml:space="preserve"> </v>
      </c>
      <c r="AA344" s="22" t="str">
        <f>IF(AND(B344="discus 1", OR(AND(E344='club records'!$F$22, F344&gt;='club records'!$G$22), AND(E344='club records'!$F$23, F344&gt;='club records'!$G$23), AND(E344='club records'!$F$24, F344&gt;='club records'!$G$24), AND(E344='club records'!$F$25, F344&gt;='club records'!$G$25))), "CR", " ")</f>
        <v xml:space="preserve"> </v>
      </c>
      <c r="AB344" s="22" t="str">
        <f>IF(AND(B344="hammer 3", OR(AND(E344='club records'!$F$26, F344&gt;='club records'!$G$26), AND(E344='club records'!$F$27, F344&gt;='club records'!$G$27), AND(E344='club records'!$F$28, F344&gt;='club records'!$G$28))), "CR", " ")</f>
        <v xml:space="preserve"> </v>
      </c>
      <c r="AC344" s="22" t="str">
        <f>IF(AND(B344="hammer 4", OR(AND(E344='club records'!$F$29, F344&gt;='club records'!$G$29), AND(E344='club records'!$F$30, F344&gt;='club records'!$G$30))), "CR", " ")</f>
        <v xml:space="preserve"> </v>
      </c>
      <c r="AD344" s="22" t="str">
        <f>IF(AND(B344="javelin 400", AND(E344='club records'!$F$31, F344&gt;='club records'!$G$31)), "CR", " ")</f>
        <v xml:space="preserve"> </v>
      </c>
      <c r="AE344" s="22" t="str">
        <f>IF(AND(B344="javelin 500", OR(AND(E344='club records'!$F$32, F344&gt;='club records'!$G$32), AND(E344='club records'!$F$33, F344&gt;='club records'!$G$33))), "CR", " ")</f>
        <v xml:space="preserve"> </v>
      </c>
      <c r="AF344" s="22" t="str">
        <f>IF(AND(B344="javelin 600", OR(AND(E344='club records'!$F$34, F344&gt;='club records'!$G$34), AND(E344='club records'!$F$35, F344&gt;='club records'!$G$35))), "CR", " ")</f>
        <v xml:space="preserve"> </v>
      </c>
      <c r="AG344" s="22" t="str">
        <f>IF(AND(B344="shot 2.72", AND(E344='club records'!$F$36, F344&gt;='club records'!$G$36)), "CR", " ")</f>
        <v xml:space="preserve"> </v>
      </c>
      <c r="AH344" s="22" t="str">
        <f>IF(AND(B344="shot 3", OR(AND(E344='club records'!$F$37, F344&gt;='club records'!$G$37), AND(E344='club records'!$F$38, F344&gt;='club records'!$G$38))), "CR", " ")</f>
        <v xml:space="preserve"> </v>
      </c>
      <c r="AI344" s="22" t="str">
        <f>IF(AND(B344="shot 4", OR(AND(E344='club records'!$F$39, F344&gt;='club records'!$G$39), AND(E344='club records'!$F$40, F344&gt;='club records'!$G$40))), "CR", " ")</f>
        <v xml:space="preserve"> </v>
      </c>
      <c r="AJ344" s="22" t="str">
        <f>IF(AND(B344="70H", AND(E344='club records'!$J$6, F344&lt;='club records'!$K$6)), "CR", " ")</f>
        <v xml:space="preserve"> </v>
      </c>
      <c r="AK344" s="22" t="str">
        <f>IF(AND(B344="75H", AND(E344='club records'!$J$7, F344&lt;='club records'!$K$7)), "CR", " ")</f>
        <v xml:space="preserve"> </v>
      </c>
      <c r="AL344" s="22" t="str">
        <f>IF(AND(B344="80H", AND(E344='club records'!$J$8, F344&lt;='club records'!$K$8)), "CR", " ")</f>
        <v xml:space="preserve"> </v>
      </c>
      <c r="AM344" s="22" t="str">
        <f>IF(AND(B344="100H", OR(AND(E344='club records'!$J$9, F344&lt;='club records'!$K$9), AND(E344='club records'!$J$10, F344&lt;='club records'!$K$10))), "CR", " ")</f>
        <v xml:space="preserve"> </v>
      </c>
      <c r="AN344" s="22" t="str">
        <f>IF(AND(B344="300H", AND(E344='club records'!$J$11, F344&lt;='club records'!$K$11)), "CR", " ")</f>
        <v xml:space="preserve"> </v>
      </c>
      <c r="AO344" s="22" t="str">
        <f>IF(AND(B344="400H", OR(AND(E344='club records'!$J$12, F344&lt;='club records'!$K$12), AND(E344='club records'!$J$13, F344&lt;='club records'!$K$13), AND(E344='club records'!$J$14, F344&lt;='club records'!$K$14))), "CR", " ")</f>
        <v xml:space="preserve"> </v>
      </c>
      <c r="AP344" s="22" t="str">
        <f>IF(AND(B344="1500SC", OR(AND(E344='club records'!$J$15, F344&lt;='club records'!$K$15), AND(E344='club records'!$J$16, F344&lt;='club records'!$K$16))), "CR", " ")</f>
        <v xml:space="preserve"> </v>
      </c>
      <c r="AQ344" s="22" t="str">
        <f>IF(AND(B344="2000SC", OR(AND(E344='club records'!$J$18, F344&lt;='club records'!$K$18), AND(E344='club records'!$J$19, F344&lt;='club records'!$K$19))), "CR", " ")</f>
        <v xml:space="preserve"> </v>
      </c>
      <c r="AR344" s="22" t="str">
        <f>IF(AND(B344="3000SC", AND(E344='club records'!$J$21, F344&lt;='club records'!$K$21)), "CR", " ")</f>
        <v xml:space="preserve"> </v>
      </c>
      <c r="AS344" s="21" t="str">
        <f>IF(AND(B344="4x100", OR(AND(E344='club records'!$N$1, F344&lt;='club records'!$O$1), AND(E344='club records'!$N$2, F344&lt;='club records'!$O$2), AND(E344='club records'!$N$3, F344&lt;='club records'!$O$3), AND(E344='club records'!$N$4, F344&lt;='club records'!$O$4), AND(E344='club records'!$N$5, F344&lt;='club records'!$O$5))), "CR", " ")</f>
        <v xml:space="preserve"> </v>
      </c>
      <c r="AT344" s="21" t="str">
        <f>IF(AND(B344="4x200", OR(AND(E344='club records'!$N$6, F344&lt;='club records'!$O$6), AND(E344='club records'!$N$7, F344&lt;='club records'!$O$7), AND(E344='club records'!$N$8, F344&lt;='club records'!$O$8), AND(E344='club records'!$N$9, F344&lt;='club records'!$O$9), AND(E344='club records'!$N$10, F344&lt;='club records'!$O$10))), "CR", " ")</f>
        <v xml:space="preserve"> </v>
      </c>
      <c r="AU344" s="21" t="str">
        <f>IF(AND(B344="4x300", OR(AND(E344='club records'!$N$11, F344&lt;='club records'!$O$11), AND(E344='club records'!$N$12, F344&lt;='club records'!$O$12))), "CR", " ")</f>
        <v xml:space="preserve"> </v>
      </c>
      <c r="AV344" s="21" t="str">
        <f>IF(AND(B344="4x400", OR(AND(E344='club records'!$N$13, F344&lt;='club records'!$O$13), AND(E344='club records'!$N$14, F344&lt;='club records'!$O$14), AND(E344='club records'!$N$15, F344&lt;='club records'!$O$15))), "CR", " ")</f>
        <v xml:space="preserve"> </v>
      </c>
      <c r="AW344" s="21" t="str">
        <f>IF(AND(B344="3x800", OR(AND(E344='club records'!$N$16, F344&lt;='club records'!$O$16), AND(E344='club records'!$N$17, F344&lt;='club records'!$O$17), AND(E344='club records'!$N$18, F344&lt;='club records'!$O$18), AND(E344='club records'!$N$19, F344&lt;='club records'!$O$19))), "CR", " ")</f>
        <v xml:space="preserve"> </v>
      </c>
      <c r="AX344" s="21" t="str">
        <f>IF(AND(B344="pentathlon", OR(AND(E344='club records'!$N$21, F344&gt;='club records'!$O$21), AND(E344='club records'!$N$22, F344&gt;='club records'!$O$22), AND(E344='club records'!$N$23, F344&gt;='club records'!$O$23), AND(E344='club records'!$N$24, F344&gt;='club records'!$O$24), AND(E344='club records'!$N$25, F344&gt;='club records'!$O$25))), "CR", " ")</f>
        <v xml:space="preserve"> </v>
      </c>
      <c r="AY344" s="21" t="str">
        <f>IF(AND(B344="heptathlon", OR(AND(E344='club records'!$N$26, F344&gt;='club records'!$O$26), AND(E344='club records'!$N$27, F344&gt;='club records'!$O$27), AND(E344='club records'!$N$28, F344&gt;='club records'!$O$28), )), "CR", " ")</f>
        <v xml:space="preserve"> </v>
      </c>
    </row>
    <row r="345" spans="1:51" ht="15">
      <c r="A345" s="13" t="s">
        <v>42</v>
      </c>
      <c r="B345" s="2" t="s">
        <v>178</v>
      </c>
      <c r="C345" s="2" t="s">
        <v>168</v>
      </c>
      <c r="D345" s="2" t="s">
        <v>169</v>
      </c>
      <c r="E345" s="13" t="s">
        <v>42</v>
      </c>
      <c r="F345" s="14" t="s">
        <v>540</v>
      </c>
      <c r="G345" s="19">
        <v>43716</v>
      </c>
      <c r="H345" s="2" t="s">
        <v>512</v>
      </c>
      <c r="I345" s="2" t="s">
        <v>513</v>
      </c>
      <c r="J345" s="20" t="s">
        <v>372</v>
      </c>
      <c r="O345" s="2"/>
      <c r="P345" s="2"/>
      <c r="Q345" s="2"/>
      <c r="R345" s="2"/>
      <c r="S345" s="2"/>
      <c r="T345" s="2"/>
    </row>
    <row r="346" spans="1:51" ht="15">
      <c r="A346" s="13" t="s">
        <v>42</v>
      </c>
      <c r="B346" s="2" t="s">
        <v>18</v>
      </c>
      <c r="C346" s="2" t="s">
        <v>57</v>
      </c>
      <c r="D346" s="2" t="s">
        <v>1</v>
      </c>
      <c r="E346" s="13" t="s">
        <v>42</v>
      </c>
      <c r="F346" s="14">
        <v>72.66</v>
      </c>
      <c r="G346" s="23">
        <v>43611</v>
      </c>
      <c r="H346" s="2" t="s">
        <v>295</v>
      </c>
      <c r="I346" s="2" t="s">
        <v>334</v>
      </c>
      <c r="J346" s="20" t="str">
        <f>IF(OR(L346="CR", K346="CR", M346="CR", N346="CR", O346="CR", P346="CR", Q346="CR", R346="CR", S346="CR", T346="CR",U346="CR", V346="CR", W346="CR", X346="CR", Y346="CR", Z346="CR", AA346="CR", AB346="CR", AC346="CR", AD346="CR", AE346="CR", AF346="CR", AG346="CR", AH346="CR", AI346="CR", AJ346="CR", AK346="CR", AL346="CR", AM346="CR", AN346="CR", AO346="CR", AP346="CR", AQ346="CR", AR346="CR", AS346="CR", AT346="CR", AU346="CR", AV346="CR", AW346="CR", AX346="CR", AY346="CR"), "***CLUB RECORD***", "")</f>
        <v/>
      </c>
      <c r="K346" s="21" t="str">
        <f>IF(AND(B346=100, OR(AND(E346='club records'!$B$6, F346&lt;='club records'!$C$6), AND(E346='club records'!$B$7, F346&lt;='club records'!$C$7), AND(E346='club records'!$B$8, F346&lt;='club records'!$C$8), AND(E346='club records'!$B$9, F346&lt;='club records'!$C$9), AND(E346='club records'!$B$10, F346&lt;='club records'!$C$10))),"CR"," ")</f>
        <v xml:space="preserve"> </v>
      </c>
      <c r="L346" s="21" t="str">
        <f>IF(AND(B346=200, OR(AND(E346='club records'!$B$11, F346&lt;='club records'!$C$11), AND(E346='club records'!$B$12, F346&lt;='club records'!$C$12), AND(E346='club records'!$B$13, F346&lt;='club records'!$C$13), AND(E346='club records'!$B$14, F346&lt;='club records'!$C$14), AND(E346='club records'!$B$15, F346&lt;='club records'!$C$15))),"CR"," ")</f>
        <v xml:space="preserve"> </v>
      </c>
      <c r="M346" s="21" t="str">
        <f>IF(AND(B346=300, OR(AND(E346='club records'!$B$16, F346&lt;='club records'!$C$16), AND(E346='club records'!$B$17, F346&lt;='club records'!$C$17))),"CR"," ")</f>
        <v xml:space="preserve"> </v>
      </c>
      <c r="N346" s="21" t="str">
        <f>IF(AND(B346=400, OR(AND(E346='club records'!$B$19, F346&lt;='club records'!$C$19), AND(E346='club records'!$B$20, F346&lt;='club records'!$C$20), AND(E346='club records'!$B$21, F346&lt;='club records'!$C$21))),"CR"," ")</f>
        <v xml:space="preserve"> </v>
      </c>
      <c r="O346" s="21" t="str">
        <f>IF(AND(B346=800, OR(AND(E346='club records'!$B$22, F346&lt;='club records'!$C$22), AND(E346='club records'!$B$23, F346&lt;='club records'!$C$23), AND(E346='club records'!$B$24, F346&lt;='club records'!$C$24), AND(E346='club records'!$B$25, F346&lt;='club records'!$C$25), AND(E346='club records'!$B$26, F346&lt;='club records'!$C$26))),"CR"," ")</f>
        <v xml:space="preserve"> </v>
      </c>
      <c r="P346" s="21" t="str">
        <f>IF(AND(B346=1200, AND(E346='club records'!$B$28, F346&lt;='club records'!$C$28)),"CR"," ")</f>
        <v xml:space="preserve"> </v>
      </c>
      <c r="Q346" s="21" t="str">
        <f>IF(AND(B346=1500, OR(AND(E346='club records'!$B$29, F346&lt;='club records'!$C$29), AND(E346='club records'!$B$30, F346&lt;='club records'!$C$30), AND(E346='club records'!$B$31, F346&lt;='club records'!$C$31), AND(E346='club records'!$B$32, F346&lt;='club records'!$C$32), AND(E346='club records'!$B$33, F346&lt;='club records'!$C$33))),"CR"," ")</f>
        <v xml:space="preserve"> </v>
      </c>
      <c r="R346" s="21" t="str">
        <f>IF(AND(B346="1M", AND(E346='club records'!$B$37,F346&lt;='club records'!$C$37)),"CR"," ")</f>
        <v xml:space="preserve"> </v>
      </c>
      <c r="S346" s="21" t="str">
        <f>IF(AND(B346=3000, OR(AND(E346='club records'!$B$39, F346&lt;='club records'!$C$39), AND(E346='club records'!$B$40, F346&lt;='club records'!$C$40), AND(E346='club records'!$B$41, F346&lt;='club records'!$C$41))),"CR"," ")</f>
        <v xml:space="preserve"> </v>
      </c>
      <c r="T346" s="21" t="str">
        <f>IF(AND(B346=5000, OR(AND(E346='club records'!$B$42, F346&lt;='club records'!$C$42), AND(E346='club records'!$B$43, F346&lt;='club records'!$C$43))),"CR"," ")</f>
        <v xml:space="preserve"> </v>
      </c>
      <c r="U346" s="21" t="str">
        <f>IF(AND(B346=10000, OR(AND(E346='club records'!$B$44, F346&lt;='club records'!$C$44), AND(E346='club records'!$B$45, F346&lt;='club records'!$C$45))),"CR"," ")</f>
        <v xml:space="preserve"> </v>
      </c>
      <c r="V346" s="22" t="str">
        <f>IF(AND(B346="high jump", OR(AND(E346='club records'!$F$1, F346&gt;='club records'!$G$1), AND(E346='club records'!$F$2, F346&gt;='club records'!$G$2), AND(E346='club records'!$F$3, F346&gt;='club records'!$G$3),AND(E346='club records'!$F$4, F346&gt;='club records'!$G$4), AND(E346='club records'!$F$5, F346&gt;='club records'!$G$5))), "CR", " ")</f>
        <v xml:space="preserve"> </v>
      </c>
      <c r="W346" s="22" t="str">
        <f>IF(AND(B346="long jump", OR(AND(E346='club records'!$F$6, F346&gt;='club records'!$G$6), AND(E346='club records'!$F$7, F346&gt;='club records'!$G$7), AND(E346='club records'!$F$8, F346&gt;='club records'!$G$8), AND(E346='club records'!$F$9, F346&gt;='club records'!$G$9), AND(E346='club records'!$F$10, F346&gt;='club records'!$G$10))), "CR", " ")</f>
        <v xml:space="preserve"> </v>
      </c>
      <c r="X346" s="22" t="str">
        <f>IF(AND(B346="triple jump", OR(AND(E346='club records'!$F$11, F346&gt;='club records'!$G$11), AND(E346='club records'!$F$12, F346&gt;='club records'!$G$12), AND(E346='club records'!$F$13, F346&gt;='club records'!$G$13), AND(E346='club records'!$F$14, F346&gt;='club records'!$G$14), AND(E346='club records'!$F$15, F346&gt;='club records'!$G$15))), "CR", " ")</f>
        <v xml:space="preserve"> </v>
      </c>
      <c r="Y346" s="22" t="str">
        <f>IF(AND(B346="pole vault", OR(AND(E346='club records'!$F$16, F346&gt;='club records'!$G$16), AND(E346='club records'!$F$17, F346&gt;='club records'!$G$17), AND(E346='club records'!$F$18, F346&gt;='club records'!$G$18), AND(E346='club records'!$F$19, F346&gt;='club records'!$G$19), AND(E346='club records'!$F$20, F346&gt;='club records'!$G$20))), "CR", " ")</f>
        <v xml:space="preserve"> </v>
      </c>
      <c r="Z346" s="22" t="str">
        <f>IF(AND(B346="discus 0.75", AND(E346='club records'!$F$21, F346&gt;='club records'!$G$21)), "CR", " ")</f>
        <v xml:space="preserve"> </v>
      </c>
      <c r="AA346" s="22" t="str">
        <f>IF(AND(B346="discus 1", OR(AND(E346='club records'!$F$22, F346&gt;='club records'!$G$22), AND(E346='club records'!$F$23, F346&gt;='club records'!$G$23), AND(E346='club records'!$F$24, F346&gt;='club records'!$G$24), AND(E346='club records'!$F$25, F346&gt;='club records'!$G$25))), "CR", " ")</f>
        <v xml:space="preserve"> </v>
      </c>
      <c r="AB346" s="22" t="str">
        <f>IF(AND(B346="hammer 3", OR(AND(E346='club records'!$F$26, F346&gt;='club records'!$G$26), AND(E346='club records'!$F$27, F346&gt;='club records'!$G$27), AND(E346='club records'!$F$28, F346&gt;='club records'!$G$28))), "CR", " ")</f>
        <v xml:space="preserve"> </v>
      </c>
      <c r="AC346" s="22" t="str">
        <f>IF(AND(B346="hammer 4", OR(AND(E346='club records'!$F$29, F346&gt;='club records'!$G$29), AND(E346='club records'!$F$30, F346&gt;='club records'!$G$30))), "CR", " ")</f>
        <v xml:space="preserve"> </v>
      </c>
      <c r="AD346" s="22" t="str">
        <f>IF(AND(B346="javelin 400", AND(E346='club records'!$F$31, F346&gt;='club records'!$G$31)), "CR", " ")</f>
        <v xml:space="preserve"> </v>
      </c>
      <c r="AE346" s="22" t="str">
        <f>IF(AND(B346="javelin 500", OR(AND(E346='club records'!$F$32, F346&gt;='club records'!$G$32), AND(E346='club records'!$F$33, F346&gt;='club records'!$G$33))), "CR", " ")</f>
        <v xml:space="preserve"> </v>
      </c>
      <c r="AF346" s="22" t="str">
        <f>IF(AND(B346="javelin 600", OR(AND(E346='club records'!$F$34, F346&gt;='club records'!$G$34), AND(E346='club records'!$F$35, F346&gt;='club records'!$G$35))), "CR", " ")</f>
        <v xml:space="preserve"> </v>
      </c>
      <c r="AG346" s="22" t="str">
        <f>IF(AND(B346="shot 2.72", AND(E346='club records'!$F$36, F346&gt;='club records'!$G$36)), "CR", " ")</f>
        <v xml:space="preserve"> </v>
      </c>
      <c r="AH346" s="22" t="str">
        <f>IF(AND(B346="shot 3", OR(AND(E346='club records'!$F$37, F346&gt;='club records'!$G$37), AND(E346='club records'!$F$38, F346&gt;='club records'!$G$38))), "CR", " ")</f>
        <v xml:space="preserve"> </v>
      </c>
      <c r="AI346" s="22" t="str">
        <f>IF(AND(B346="shot 4", OR(AND(E346='club records'!$F$39, F346&gt;='club records'!$G$39), AND(E346='club records'!$F$40, F346&gt;='club records'!$G$40))), "CR", " ")</f>
        <v xml:space="preserve"> </v>
      </c>
      <c r="AJ346" s="22" t="str">
        <f>IF(AND(B346="70H", AND(E346='club records'!$J$6, F346&lt;='club records'!$K$6)), "CR", " ")</f>
        <v xml:space="preserve"> </v>
      </c>
      <c r="AK346" s="22" t="str">
        <f>IF(AND(B346="75H", AND(E346='club records'!$J$7, F346&lt;='club records'!$K$7)), "CR", " ")</f>
        <v xml:space="preserve"> </v>
      </c>
      <c r="AL346" s="22" t="str">
        <f>IF(AND(B346="80H", AND(E346='club records'!$J$8, F346&lt;='club records'!$K$8)), "CR", " ")</f>
        <v xml:space="preserve"> </v>
      </c>
      <c r="AM346" s="22" t="str">
        <f>IF(AND(B346="100H", OR(AND(E346='club records'!$J$9, F346&lt;='club records'!$K$9), AND(E346='club records'!$J$10, F346&lt;='club records'!$K$10))), "CR", " ")</f>
        <v xml:space="preserve"> </v>
      </c>
      <c r="AN346" s="22" t="str">
        <f>IF(AND(B346="300H", AND(E346='club records'!$J$11, F346&lt;='club records'!$K$11)), "CR", " ")</f>
        <v xml:space="preserve"> </v>
      </c>
      <c r="AO346" s="22" t="str">
        <f>IF(AND(B346="400H", OR(AND(E346='club records'!$J$12, F346&lt;='club records'!$K$12), AND(E346='club records'!$J$13, F346&lt;='club records'!$K$13), AND(E346='club records'!$J$14, F346&lt;='club records'!$K$14))), "CR", " ")</f>
        <v xml:space="preserve"> </v>
      </c>
      <c r="AP346" s="22" t="str">
        <f>IF(AND(B346="1500SC", OR(AND(E346='club records'!$J$15, F346&lt;='club records'!$K$15), AND(E346='club records'!$J$16, F346&lt;='club records'!$K$16))), "CR", " ")</f>
        <v xml:space="preserve"> </v>
      </c>
      <c r="AQ346" s="22" t="str">
        <f>IF(AND(B346="2000SC", OR(AND(E346='club records'!$J$18, F346&lt;='club records'!$K$18), AND(E346='club records'!$J$19, F346&lt;='club records'!$K$19))), "CR", " ")</f>
        <v xml:space="preserve"> </v>
      </c>
      <c r="AR346" s="22" t="str">
        <f>IF(AND(B346="3000SC", AND(E346='club records'!$J$21, F346&lt;='club records'!$K$21)), "CR", " ")</f>
        <v xml:space="preserve"> </v>
      </c>
      <c r="AS346" s="21" t="str">
        <f>IF(AND(B346="4x100", OR(AND(E346='club records'!$N$1, F346&lt;='club records'!$O$1), AND(E346='club records'!$N$2, F346&lt;='club records'!$O$2), AND(E346='club records'!$N$3, F346&lt;='club records'!$O$3), AND(E346='club records'!$N$4, F346&lt;='club records'!$O$4), AND(E346='club records'!$N$5, F346&lt;='club records'!$O$5))), "CR", " ")</f>
        <v xml:space="preserve"> </v>
      </c>
      <c r="AT346" s="21" t="str">
        <f>IF(AND(B346="4x200", OR(AND(E346='club records'!$N$6, F346&lt;='club records'!$O$6), AND(E346='club records'!$N$7, F346&lt;='club records'!$O$7), AND(E346='club records'!$N$8, F346&lt;='club records'!$O$8), AND(E346='club records'!$N$9, F346&lt;='club records'!$O$9), AND(E346='club records'!$N$10, F346&lt;='club records'!$O$10))), "CR", " ")</f>
        <v xml:space="preserve"> </v>
      </c>
      <c r="AU346" s="21" t="str">
        <f>IF(AND(B346="4x300", OR(AND(E346='club records'!$N$11, F346&lt;='club records'!$O$11), AND(E346='club records'!$N$12, F346&lt;='club records'!$O$12))), "CR", " ")</f>
        <v xml:space="preserve"> </v>
      </c>
      <c r="AV346" s="21" t="str">
        <f>IF(AND(B346="4x400", OR(AND(E346='club records'!$N$13, F346&lt;='club records'!$O$13), AND(E346='club records'!$N$14, F346&lt;='club records'!$O$14), AND(E346='club records'!$N$15, F346&lt;='club records'!$O$15))), "CR", " ")</f>
        <v xml:space="preserve"> </v>
      </c>
      <c r="AW346" s="21" t="str">
        <f>IF(AND(B346="3x800", OR(AND(E346='club records'!$N$16, F346&lt;='club records'!$O$16), AND(E346='club records'!$N$17, F346&lt;='club records'!$O$17), AND(E346='club records'!$N$18, F346&lt;='club records'!$O$18), AND(E346='club records'!$N$19, F346&lt;='club records'!$O$19))), "CR", " ")</f>
        <v xml:space="preserve"> </v>
      </c>
      <c r="AX346" s="21" t="str">
        <f>IF(AND(B346="pentathlon", OR(AND(E346='club records'!$N$21, F346&gt;='club records'!$O$21), AND(E346='club records'!$N$22, F346&gt;='club records'!$O$22), AND(E346='club records'!$N$23, F346&gt;='club records'!$O$23), AND(E346='club records'!$N$24, F346&gt;='club records'!$O$24), AND(E346='club records'!$N$25, F346&gt;='club records'!$O$25))), "CR", " ")</f>
        <v xml:space="preserve"> </v>
      </c>
      <c r="AY346" s="21" t="str">
        <f>IF(AND(B346="heptathlon", OR(AND(E346='club records'!$N$26, F346&gt;='club records'!$O$26), AND(E346='club records'!$N$27, F346&gt;='club records'!$O$27), AND(E346='club records'!$N$28, F346&gt;='club records'!$O$28), )), "CR", " ")</f>
        <v xml:space="preserve"> </v>
      </c>
    </row>
    <row r="347" spans="1:51" ht="15">
      <c r="A347" s="13" t="s">
        <v>42</v>
      </c>
      <c r="B347" s="2" t="s">
        <v>18</v>
      </c>
      <c r="C347" s="2" t="s">
        <v>180</v>
      </c>
      <c r="D347" s="2" t="s">
        <v>160</v>
      </c>
      <c r="E347" s="13" t="s">
        <v>42</v>
      </c>
      <c r="F347" s="14">
        <v>76.510000000000005</v>
      </c>
      <c r="G347" s="23">
        <v>43611</v>
      </c>
      <c r="H347" s="2" t="s">
        <v>295</v>
      </c>
      <c r="I347" s="2" t="s">
        <v>334</v>
      </c>
      <c r="J347" s="20" t="str">
        <f>IF(OR(L347="CR", K347="CR", M347="CR", N347="CR", O347="CR", P347="CR", Q347="CR", R347="CR", S347="CR", T347="CR",U347="CR", V347="CR", W347="CR", X347="CR", Y347="CR", Z347="CR", AA347="CR", AB347="CR", AC347="CR", AD347="CR", AE347="CR", AF347="CR", AG347="CR", AH347="CR", AI347="CR", AJ347="CR", AK347="CR", AL347="CR", AM347="CR", AN347="CR", AO347="CR", AP347="CR", AQ347="CR", AR347="CR", AS347="CR", AT347="CR", AU347="CR", AV347="CR", AW347="CR", AX347="CR", AY347="CR"), "***CLUB RECORD***", "")</f>
        <v/>
      </c>
      <c r="K347" s="21" t="str">
        <f>IF(AND(B347=100, OR(AND(E347='club records'!$B$6, F347&lt;='club records'!$C$6), AND(E347='club records'!$B$7, F347&lt;='club records'!$C$7), AND(E347='club records'!$B$8, F347&lt;='club records'!$C$8), AND(E347='club records'!$B$9, F347&lt;='club records'!$C$9), AND(E347='club records'!$B$10, F347&lt;='club records'!$C$10))),"CR"," ")</f>
        <v xml:space="preserve"> </v>
      </c>
      <c r="L347" s="21" t="str">
        <f>IF(AND(B347=200, OR(AND(E347='club records'!$B$11, F347&lt;='club records'!$C$11), AND(E347='club records'!$B$12, F347&lt;='club records'!$C$12), AND(E347='club records'!$B$13, F347&lt;='club records'!$C$13), AND(E347='club records'!$B$14, F347&lt;='club records'!$C$14), AND(E347='club records'!$B$15, F347&lt;='club records'!$C$15))),"CR"," ")</f>
        <v xml:space="preserve"> </v>
      </c>
      <c r="M347" s="21" t="str">
        <f>IF(AND(B347=300, OR(AND(E347='club records'!$B$16, F347&lt;='club records'!$C$16), AND(E347='club records'!$B$17, F347&lt;='club records'!$C$17))),"CR"," ")</f>
        <v xml:space="preserve"> </v>
      </c>
      <c r="N347" s="21" t="str">
        <f>IF(AND(B347=400, OR(AND(E347='club records'!$B$19, F347&lt;='club records'!$C$19), AND(E347='club records'!$B$20, F347&lt;='club records'!$C$20), AND(E347='club records'!$B$21, F347&lt;='club records'!$C$21))),"CR"," ")</f>
        <v xml:space="preserve"> </v>
      </c>
      <c r="O347" s="21" t="str">
        <f>IF(AND(B347=800, OR(AND(E347='club records'!$B$22, F347&lt;='club records'!$C$22), AND(E347='club records'!$B$23, F347&lt;='club records'!$C$23), AND(E347='club records'!$B$24, F347&lt;='club records'!$C$24), AND(E347='club records'!$B$25, F347&lt;='club records'!$C$25), AND(E347='club records'!$B$26, F347&lt;='club records'!$C$26))),"CR"," ")</f>
        <v xml:space="preserve"> </v>
      </c>
      <c r="P347" s="21" t="str">
        <f>IF(AND(B347=1200, AND(E347='club records'!$B$28, F347&lt;='club records'!$C$28)),"CR"," ")</f>
        <v xml:space="preserve"> </v>
      </c>
      <c r="Q347" s="21" t="str">
        <f>IF(AND(B347=1500, OR(AND(E347='club records'!$B$29, F347&lt;='club records'!$C$29), AND(E347='club records'!$B$30, F347&lt;='club records'!$C$30), AND(E347='club records'!$B$31, F347&lt;='club records'!$C$31), AND(E347='club records'!$B$32, F347&lt;='club records'!$C$32), AND(E347='club records'!$B$33, F347&lt;='club records'!$C$33))),"CR"," ")</f>
        <v xml:space="preserve"> </v>
      </c>
      <c r="R347" s="21" t="str">
        <f>IF(AND(B347="1M", AND(E347='club records'!$B$37,F347&lt;='club records'!$C$37)),"CR"," ")</f>
        <v xml:space="preserve"> </v>
      </c>
      <c r="S347" s="21" t="str">
        <f>IF(AND(B347=3000, OR(AND(E347='club records'!$B$39, F347&lt;='club records'!$C$39), AND(E347='club records'!$B$40, F347&lt;='club records'!$C$40), AND(E347='club records'!$B$41, F347&lt;='club records'!$C$41))),"CR"," ")</f>
        <v xml:space="preserve"> </v>
      </c>
      <c r="T347" s="21" t="str">
        <f>IF(AND(B347=5000, OR(AND(E347='club records'!$B$42, F347&lt;='club records'!$C$42), AND(E347='club records'!$B$43, F347&lt;='club records'!$C$43))),"CR"," ")</f>
        <v xml:space="preserve"> </v>
      </c>
      <c r="U347" s="21" t="str">
        <f>IF(AND(B347=10000, OR(AND(E347='club records'!$B$44, F347&lt;='club records'!$C$44), AND(E347='club records'!$B$45, F347&lt;='club records'!$C$45))),"CR"," ")</f>
        <v xml:space="preserve"> </v>
      </c>
      <c r="V347" s="22" t="str">
        <f>IF(AND(B347="high jump", OR(AND(E347='club records'!$F$1, F347&gt;='club records'!$G$1), AND(E347='club records'!$F$2, F347&gt;='club records'!$G$2), AND(E347='club records'!$F$3, F347&gt;='club records'!$G$3),AND(E347='club records'!$F$4, F347&gt;='club records'!$G$4), AND(E347='club records'!$F$5, F347&gt;='club records'!$G$5))), "CR", " ")</f>
        <v xml:space="preserve"> </v>
      </c>
      <c r="W347" s="22" t="str">
        <f>IF(AND(B347="long jump", OR(AND(E347='club records'!$F$6, F347&gt;='club records'!$G$6), AND(E347='club records'!$F$7, F347&gt;='club records'!$G$7), AND(E347='club records'!$F$8, F347&gt;='club records'!$G$8), AND(E347='club records'!$F$9, F347&gt;='club records'!$G$9), AND(E347='club records'!$F$10, F347&gt;='club records'!$G$10))), "CR", " ")</f>
        <v xml:space="preserve"> </v>
      </c>
      <c r="X347" s="22" t="str">
        <f>IF(AND(B347="triple jump", OR(AND(E347='club records'!$F$11, F347&gt;='club records'!$G$11), AND(E347='club records'!$F$12, F347&gt;='club records'!$G$12), AND(E347='club records'!$F$13, F347&gt;='club records'!$G$13), AND(E347='club records'!$F$14, F347&gt;='club records'!$G$14), AND(E347='club records'!$F$15, F347&gt;='club records'!$G$15))), "CR", " ")</f>
        <v xml:space="preserve"> </v>
      </c>
      <c r="Y347" s="22" t="str">
        <f>IF(AND(B347="pole vault", OR(AND(E347='club records'!$F$16, F347&gt;='club records'!$G$16), AND(E347='club records'!$F$17, F347&gt;='club records'!$G$17), AND(E347='club records'!$F$18, F347&gt;='club records'!$G$18), AND(E347='club records'!$F$19, F347&gt;='club records'!$G$19), AND(E347='club records'!$F$20, F347&gt;='club records'!$G$20))), "CR", " ")</f>
        <v xml:space="preserve"> </v>
      </c>
      <c r="Z347" s="22" t="str">
        <f>IF(AND(B347="discus 0.75", AND(E347='club records'!$F$21, F347&gt;='club records'!$G$21)), "CR", " ")</f>
        <v xml:space="preserve"> </v>
      </c>
      <c r="AA347" s="22" t="str">
        <f>IF(AND(B347="discus 1", OR(AND(E347='club records'!$F$22, F347&gt;='club records'!$G$22), AND(E347='club records'!$F$23, F347&gt;='club records'!$G$23), AND(E347='club records'!$F$24, F347&gt;='club records'!$G$24), AND(E347='club records'!$F$25, F347&gt;='club records'!$G$25))), "CR", " ")</f>
        <v xml:space="preserve"> </v>
      </c>
      <c r="AB347" s="22" t="str">
        <f>IF(AND(B347="hammer 3", OR(AND(E347='club records'!$F$26, F347&gt;='club records'!$G$26), AND(E347='club records'!$F$27, F347&gt;='club records'!$G$27), AND(E347='club records'!$F$28, F347&gt;='club records'!$G$28))), "CR", " ")</f>
        <v xml:space="preserve"> </v>
      </c>
      <c r="AC347" s="22" t="str">
        <f>IF(AND(B347="hammer 4", OR(AND(E347='club records'!$F$29, F347&gt;='club records'!$G$29), AND(E347='club records'!$F$30, F347&gt;='club records'!$G$30))), "CR", " ")</f>
        <v xml:space="preserve"> </v>
      </c>
      <c r="AD347" s="22" t="str">
        <f>IF(AND(B347="javelin 400", AND(E347='club records'!$F$31, F347&gt;='club records'!$G$31)), "CR", " ")</f>
        <v xml:space="preserve"> </v>
      </c>
      <c r="AE347" s="22" t="str">
        <f>IF(AND(B347="javelin 500", OR(AND(E347='club records'!$F$32, F347&gt;='club records'!$G$32), AND(E347='club records'!$F$33, F347&gt;='club records'!$G$33))), "CR", " ")</f>
        <v xml:space="preserve"> </v>
      </c>
      <c r="AF347" s="22" t="str">
        <f>IF(AND(B347="javelin 600", OR(AND(E347='club records'!$F$34, F347&gt;='club records'!$G$34), AND(E347='club records'!$F$35, F347&gt;='club records'!$G$35))), "CR", " ")</f>
        <v xml:space="preserve"> </v>
      </c>
      <c r="AG347" s="22" t="str">
        <f>IF(AND(B347="shot 2.72", AND(E347='club records'!$F$36, F347&gt;='club records'!$G$36)), "CR", " ")</f>
        <v xml:space="preserve"> </v>
      </c>
      <c r="AH347" s="22" t="str">
        <f>IF(AND(B347="shot 3", OR(AND(E347='club records'!$F$37, F347&gt;='club records'!$G$37), AND(E347='club records'!$F$38, F347&gt;='club records'!$G$38))), "CR", " ")</f>
        <v xml:space="preserve"> </v>
      </c>
      <c r="AI347" s="22" t="str">
        <f>IF(AND(B347="shot 4", OR(AND(E347='club records'!$F$39, F347&gt;='club records'!$G$39), AND(E347='club records'!$F$40, F347&gt;='club records'!$G$40))), "CR", " ")</f>
        <v xml:space="preserve"> </v>
      </c>
      <c r="AJ347" s="22" t="str">
        <f>IF(AND(B347="70H", AND(E347='club records'!$J$6, F347&lt;='club records'!$K$6)), "CR", " ")</f>
        <v xml:space="preserve"> </v>
      </c>
      <c r="AK347" s="22" t="str">
        <f>IF(AND(B347="75H", AND(E347='club records'!$J$7, F347&lt;='club records'!$K$7)), "CR", " ")</f>
        <v xml:space="preserve"> </v>
      </c>
      <c r="AL347" s="22" t="str">
        <f>IF(AND(B347="80H", AND(E347='club records'!$J$8, F347&lt;='club records'!$K$8)), "CR", " ")</f>
        <v xml:space="preserve"> </v>
      </c>
      <c r="AM347" s="22" t="str">
        <f>IF(AND(B347="100H", OR(AND(E347='club records'!$J$9, F347&lt;='club records'!$K$9), AND(E347='club records'!$J$10, F347&lt;='club records'!$K$10))), "CR", " ")</f>
        <v xml:space="preserve"> </v>
      </c>
      <c r="AN347" s="22" t="str">
        <f>IF(AND(B347="300H", AND(E347='club records'!$J$11, F347&lt;='club records'!$K$11)), "CR", " ")</f>
        <v xml:space="preserve"> </v>
      </c>
      <c r="AO347" s="22" t="str">
        <f>IF(AND(B347="400H", OR(AND(E347='club records'!$J$12, F347&lt;='club records'!$K$12), AND(E347='club records'!$J$13, F347&lt;='club records'!$K$13), AND(E347='club records'!$J$14, F347&lt;='club records'!$K$14))), "CR", " ")</f>
        <v xml:space="preserve"> </v>
      </c>
      <c r="AP347" s="22" t="str">
        <f>IF(AND(B347="1500SC", OR(AND(E347='club records'!$J$15, F347&lt;='club records'!$K$15), AND(E347='club records'!$J$16, F347&lt;='club records'!$K$16))), "CR", " ")</f>
        <v xml:space="preserve"> </v>
      </c>
      <c r="AQ347" s="22" t="str">
        <f>IF(AND(B347="2000SC", OR(AND(E347='club records'!$J$18, F347&lt;='club records'!$K$18), AND(E347='club records'!$J$19, F347&lt;='club records'!$K$19))), "CR", " ")</f>
        <v xml:space="preserve"> </v>
      </c>
      <c r="AR347" s="22" t="str">
        <f>IF(AND(B347="3000SC", AND(E347='club records'!$J$21, F347&lt;='club records'!$K$21)), "CR", " ")</f>
        <v xml:space="preserve"> </v>
      </c>
      <c r="AS347" s="21" t="str">
        <f>IF(AND(B347="4x100", OR(AND(E347='club records'!$N$1, F347&lt;='club records'!$O$1), AND(E347='club records'!$N$2, F347&lt;='club records'!$O$2), AND(E347='club records'!$N$3, F347&lt;='club records'!$O$3), AND(E347='club records'!$N$4, F347&lt;='club records'!$O$4), AND(E347='club records'!$N$5, F347&lt;='club records'!$O$5))), "CR", " ")</f>
        <v xml:space="preserve"> </v>
      </c>
      <c r="AT347" s="21" t="str">
        <f>IF(AND(B347="4x200", OR(AND(E347='club records'!$N$6, F347&lt;='club records'!$O$6), AND(E347='club records'!$N$7, F347&lt;='club records'!$O$7), AND(E347='club records'!$N$8, F347&lt;='club records'!$O$8), AND(E347='club records'!$N$9, F347&lt;='club records'!$O$9), AND(E347='club records'!$N$10, F347&lt;='club records'!$O$10))), "CR", " ")</f>
        <v xml:space="preserve"> </v>
      </c>
      <c r="AU347" s="21" t="str">
        <f>IF(AND(B347="4x300", OR(AND(E347='club records'!$N$11, F347&lt;='club records'!$O$11), AND(E347='club records'!$N$12, F347&lt;='club records'!$O$12))), "CR", " ")</f>
        <v xml:space="preserve"> </v>
      </c>
      <c r="AV347" s="21" t="str">
        <f>IF(AND(B347="4x400", OR(AND(E347='club records'!$N$13, F347&lt;='club records'!$O$13), AND(E347='club records'!$N$14, F347&lt;='club records'!$O$14), AND(E347='club records'!$N$15, F347&lt;='club records'!$O$15))), "CR", " ")</f>
        <v xml:space="preserve"> </v>
      </c>
      <c r="AW347" s="21" t="str">
        <f>IF(AND(B347="3x800", OR(AND(E347='club records'!$N$16, F347&lt;='club records'!$O$16), AND(E347='club records'!$N$17, F347&lt;='club records'!$O$17), AND(E347='club records'!$N$18, F347&lt;='club records'!$O$18), AND(E347='club records'!$N$19, F347&lt;='club records'!$O$19))), "CR", " ")</f>
        <v xml:space="preserve"> </v>
      </c>
      <c r="AX347" s="21" t="str">
        <f>IF(AND(B347="pentathlon", OR(AND(E347='club records'!$N$21, F347&gt;='club records'!$O$21), AND(E347='club records'!$N$22, F347&gt;='club records'!$O$22), AND(E347='club records'!$N$23, F347&gt;='club records'!$O$23), AND(E347='club records'!$N$24, F347&gt;='club records'!$O$24), AND(E347='club records'!$N$25, F347&gt;='club records'!$O$25))), "CR", " ")</f>
        <v xml:space="preserve"> </v>
      </c>
      <c r="AY347" s="21" t="str">
        <f>IF(AND(B347="heptathlon", OR(AND(E347='club records'!$N$26, F347&gt;='club records'!$O$26), AND(E347='club records'!$N$27, F347&gt;='club records'!$O$27), AND(E347='club records'!$N$28, F347&gt;='club records'!$O$28), )), "CR", " ")</f>
        <v xml:space="preserve"> </v>
      </c>
    </row>
    <row r="348" spans="1:51" ht="27.6" customHeight="1">
      <c r="A348" s="13" t="s">
        <v>42</v>
      </c>
      <c r="B348" s="2" t="s">
        <v>206</v>
      </c>
      <c r="C348" s="34" t="s">
        <v>541</v>
      </c>
      <c r="D348" s="34"/>
      <c r="E348" s="13" t="s">
        <v>42</v>
      </c>
      <c r="F348" s="14">
        <v>50.45</v>
      </c>
      <c r="G348" s="19">
        <v>43716</v>
      </c>
      <c r="H348" s="2" t="s">
        <v>512</v>
      </c>
      <c r="I348" s="2" t="s">
        <v>513</v>
      </c>
      <c r="J348" s="20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1"/>
      <c r="AT348" s="21"/>
      <c r="AU348" s="21"/>
      <c r="AV348" s="21"/>
      <c r="AW348" s="21"/>
      <c r="AX348" s="21"/>
      <c r="AY348" s="21"/>
    </row>
    <row r="349" spans="1:51" ht="15">
      <c r="A349" s="13" t="s">
        <v>42</v>
      </c>
      <c r="B349" s="2" t="s">
        <v>147</v>
      </c>
      <c r="C349" s="2" t="s">
        <v>202</v>
      </c>
      <c r="D349" s="2" t="s">
        <v>175</v>
      </c>
      <c r="E349" s="13" t="s">
        <v>42</v>
      </c>
      <c r="F349" s="14">
        <v>32.31</v>
      </c>
      <c r="G349" s="19">
        <v>43646</v>
      </c>
      <c r="H349" s="2" t="s">
        <v>441</v>
      </c>
      <c r="I349" s="2" t="s">
        <v>404</v>
      </c>
      <c r="J349" s="20" t="s">
        <v>372</v>
      </c>
      <c r="O349" s="2"/>
      <c r="P349" s="2"/>
      <c r="Q349" s="2"/>
      <c r="R349" s="21"/>
      <c r="S349" s="21"/>
      <c r="T349" s="21"/>
      <c r="U349" s="21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1"/>
      <c r="AT349" s="21"/>
      <c r="AU349" s="21"/>
      <c r="AV349" s="21"/>
      <c r="AW349" s="21"/>
      <c r="AX349" s="21"/>
      <c r="AY349" s="21"/>
    </row>
    <row r="350" spans="1:51" ht="15">
      <c r="A350" s="13" t="s">
        <v>42</v>
      </c>
      <c r="B350" s="2" t="s">
        <v>147</v>
      </c>
      <c r="C350" s="2" t="s">
        <v>198</v>
      </c>
      <c r="D350" s="2" t="s">
        <v>199</v>
      </c>
      <c r="E350" s="13" t="s">
        <v>42</v>
      </c>
      <c r="F350" s="14">
        <v>35.64</v>
      </c>
      <c r="G350" s="19">
        <v>43575</v>
      </c>
      <c r="H350" s="2" t="s">
        <v>297</v>
      </c>
      <c r="I350" s="2" t="s">
        <v>298</v>
      </c>
      <c r="J350" s="20" t="str">
        <f>IF(OR(L350="CR", K350="CR", M350="CR", N350="CR", O350="CR", P350="CR", Q350="CR", R350="CR", S350="CR", T350="CR",U350="CR", V350="CR", W350="CR", X350="CR", Y350="CR", Z350="CR", AA350="CR", AB350="CR", AC350="CR", AD350="CR", AE350="CR", AF350="CR", AG350="CR", AH350="CR", AI350="CR", AJ350="CR", AK350="CR", AL350="CR", AM350="CR", AN350="CR", AO350="CR", AP350="CR", AQ350="CR", AR350="CR", AS350="CR", AT350="CR", AU350="CR", AV350="CR", AW350="CR", AX350="CR", AY350="CR"), "***CLUB RECORD***", "")</f>
        <v/>
      </c>
      <c r="K350" s="21" t="str">
        <f>IF(AND(B350=100, OR(AND(E350='club records'!$B$6, F350&lt;='club records'!$C$6), AND(E350='club records'!$B$7, F350&lt;='club records'!$C$7), AND(E350='club records'!$B$8, F350&lt;='club records'!$C$8), AND(E350='club records'!$B$9, F350&lt;='club records'!$C$9), AND(E350='club records'!$B$10, F350&lt;='club records'!$C$10))),"CR"," ")</f>
        <v xml:space="preserve"> </v>
      </c>
      <c r="L350" s="21" t="str">
        <f>IF(AND(B350=200, OR(AND(E350='club records'!$B$11, F350&lt;='club records'!$C$11), AND(E350='club records'!$B$12, F350&lt;='club records'!$C$12), AND(E350='club records'!$B$13, F350&lt;='club records'!$C$13), AND(E350='club records'!$B$14, F350&lt;='club records'!$C$14), AND(E350='club records'!$B$15, F350&lt;='club records'!$C$15))),"CR"," ")</f>
        <v xml:space="preserve"> </v>
      </c>
      <c r="M350" s="21" t="str">
        <f>IF(AND(B350=300, OR(AND(E350='club records'!$B$16, F350&lt;='club records'!$C$16), AND(E350='club records'!$B$17, F350&lt;='club records'!$C$17))),"CR"," ")</f>
        <v xml:space="preserve"> </v>
      </c>
      <c r="N350" s="21" t="str">
        <f>IF(AND(B350=400, OR(AND(E350='club records'!$B$19, F350&lt;='club records'!$C$19), AND(E350='club records'!$B$20, F350&lt;='club records'!$C$20), AND(E350='club records'!$B$21, F350&lt;='club records'!$C$21))),"CR"," ")</f>
        <v xml:space="preserve"> </v>
      </c>
      <c r="O350" s="21" t="str">
        <f>IF(AND(B350=800, OR(AND(E350='club records'!$B$22, F350&lt;='club records'!$C$22), AND(E350='club records'!$B$23, F350&lt;='club records'!$C$23), AND(E350='club records'!$B$24, F350&lt;='club records'!$C$24), AND(E350='club records'!$B$25, F350&lt;='club records'!$C$25), AND(E350='club records'!$B$26, F350&lt;='club records'!$C$26))),"CR"," ")</f>
        <v xml:space="preserve"> </v>
      </c>
      <c r="P350" s="21" t="str">
        <f>IF(AND(B350=1200, AND(E350='club records'!$B$28, F350&lt;='club records'!$C$28)),"CR"," ")</f>
        <v xml:space="preserve"> </v>
      </c>
      <c r="Q350" s="21" t="str">
        <f>IF(AND(B350=1500, OR(AND(E350='club records'!$B$29, F350&lt;='club records'!$C$29), AND(E350='club records'!$B$30, F350&lt;='club records'!$C$30), AND(E350='club records'!$B$31, F350&lt;='club records'!$C$31), AND(E350='club records'!$B$32, F350&lt;='club records'!$C$32), AND(E350='club records'!$B$33, F350&lt;='club records'!$C$33))),"CR"," ")</f>
        <v xml:space="preserve"> </v>
      </c>
      <c r="R350" s="21" t="str">
        <f>IF(AND(B350="1M", AND(E350='club records'!$B$37,F350&lt;='club records'!$C$37)),"CR"," ")</f>
        <v xml:space="preserve"> </v>
      </c>
      <c r="S350" s="21" t="str">
        <f>IF(AND(B350=3000, OR(AND(E350='club records'!$B$39, F350&lt;='club records'!$C$39), AND(E350='club records'!$B$40, F350&lt;='club records'!$C$40), AND(E350='club records'!$B$41, F350&lt;='club records'!$C$41))),"CR"," ")</f>
        <v xml:space="preserve"> </v>
      </c>
      <c r="T350" s="21" t="str">
        <f>IF(AND(B350=5000, OR(AND(E350='club records'!$B$42, F350&lt;='club records'!$C$42), AND(E350='club records'!$B$43, F350&lt;='club records'!$C$43))),"CR"," ")</f>
        <v xml:space="preserve"> </v>
      </c>
      <c r="U350" s="21" t="str">
        <f>IF(AND(B350=10000, OR(AND(E350='club records'!$B$44, F350&lt;='club records'!$C$44), AND(E350='club records'!$B$45, F350&lt;='club records'!$C$45))),"CR"," ")</f>
        <v xml:space="preserve"> </v>
      </c>
      <c r="V350" s="22" t="str">
        <f>IF(AND(B350="high jump", OR(AND(E350='club records'!$F$1, F350&gt;='club records'!$G$1), AND(E350='club records'!$F$2, F350&gt;='club records'!$G$2), AND(E350='club records'!$F$3, F350&gt;='club records'!$G$3),AND(E350='club records'!$F$4, F350&gt;='club records'!$G$4), AND(E350='club records'!$F$5, F350&gt;='club records'!$G$5))), "CR", " ")</f>
        <v xml:space="preserve"> </v>
      </c>
      <c r="W350" s="22" t="str">
        <f>IF(AND(B350="long jump", OR(AND(E350='club records'!$F$6, F350&gt;='club records'!$G$6), AND(E350='club records'!$F$7, F350&gt;='club records'!$G$7), AND(E350='club records'!$F$8, F350&gt;='club records'!$G$8), AND(E350='club records'!$F$9, F350&gt;='club records'!$G$9), AND(E350='club records'!$F$10, F350&gt;='club records'!$G$10))), "CR", " ")</f>
        <v xml:space="preserve"> </v>
      </c>
      <c r="X350" s="22" t="str">
        <f>IF(AND(B350="triple jump", OR(AND(E350='club records'!$F$11, F350&gt;='club records'!$G$11), AND(E350='club records'!$F$12, F350&gt;='club records'!$G$12), AND(E350='club records'!$F$13, F350&gt;='club records'!$G$13), AND(E350='club records'!$F$14, F350&gt;='club records'!$G$14), AND(E350='club records'!$F$15, F350&gt;='club records'!$G$15))), "CR", " ")</f>
        <v xml:space="preserve"> </v>
      </c>
      <c r="Y350" s="22" t="str">
        <f>IF(AND(B350="pole vault", OR(AND(E350='club records'!$F$16, F350&gt;='club records'!$G$16), AND(E350='club records'!$F$17, F350&gt;='club records'!$G$17), AND(E350='club records'!$F$18, F350&gt;='club records'!$G$18), AND(E350='club records'!$F$19, F350&gt;='club records'!$G$19), AND(E350='club records'!$F$20, F350&gt;='club records'!$G$20))), "CR", " ")</f>
        <v xml:space="preserve"> </v>
      </c>
      <c r="Z350" s="22" t="str">
        <f>IF(AND(B350="discus 0.75", AND(E350='club records'!$F$21, F350&gt;='club records'!$G$21)), "CR", " ")</f>
        <v xml:space="preserve"> </v>
      </c>
      <c r="AA350" s="22" t="str">
        <f>IF(AND(B350="discus 1", OR(AND(E350='club records'!$F$22, F350&gt;='club records'!$G$22), AND(E350='club records'!$F$23, F350&gt;='club records'!$G$23), AND(E350='club records'!$F$24, F350&gt;='club records'!$G$24), AND(E350='club records'!$F$25, F350&gt;='club records'!$G$25))), "CR", " ")</f>
        <v xml:space="preserve"> </v>
      </c>
      <c r="AB350" s="22" t="str">
        <f>IF(AND(B350="hammer 3", OR(AND(E350='club records'!$F$26, F350&gt;='club records'!$G$26), AND(E350='club records'!$F$27, F350&gt;='club records'!$G$27), AND(E350='club records'!$F$28, F350&gt;='club records'!$G$28))), "CR", " ")</f>
        <v xml:space="preserve"> </v>
      </c>
      <c r="AC350" s="22" t="str">
        <f>IF(AND(B350="hammer 4", OR(AND(E350='club records'!$F$29, F350&gt;='club records'!$G$29), AND(E350='club records'!$F$30, F350&gt;='club records'!$G$30))), "CR", " ")</f>
        <v xml:space="preserve"> </v>
      </c>
      <c r="AD350" s="22" t="str">
        <f>IF(AND(B350="javelin 400", AND(E350='club records'!$F$31, F350&gt;='club records'!$G$31)), "CR", " ")</f>
        <v xml:space="preserve"> </v>
      </c>
      <c r="AE350" s="22" t="str">
        <f>IF(AND(B350="javelin 500", OR(AND(E350='club records'!$F$32, F350&gt;='club records'!$G$32), AND(E350='club records'!$F$33, F350&gt;='club records'!$G$33))), "CR", " ")</f>
        <v xml:space="preserve"> </v>
      </c>
      <c r="AF350" s="22" t="str">
        <f>IF(AND(B350="javelin 600", OR(AND(E350='club records'!$F$34, F350&gt;='club records'!$G$34), AND(E350='club records'!$F$35, F350&gt;='club records'!$G$35))), "CR", " ")</f>
        <v xml:space="preserve"> </v>
      </c>
      <c r="AG350" s="22" t="str">
        <f>IF(AND(B350="shot 2.72", AND(E350='club records'!$F$36, F350&gt;='club records'!$G$36)), "CR", " ")</f>
        <v xml:space="preserve"> </v>
      </c>
      <c r="AH350" s="22" t="str">
        <f>IF(AND(B350="shot 3", OR(AND(E350='club records'!$F$37, F350&gt;='club records'!$G$37), AND(E350='club records'!$F$38, F350&gt;='club records'!$G$38))), "CR", " ")</f>
        <v xml:space="preserve"> </v>
      </c>
      <c r="AI350" s="22" t="str">
        <f>IF(AND(B350="shot 4", OR(AND(E350='club records'!$F$39, F350&gt;='club records'!$G$39), AND(E350='club records'!$F$40, F350&gt;='club records'!$G$40))), "CR", " ")</f>
        <v xml:space="preserve"> </v>
      </c>
      <c r="AJ350" s="22" t="str">
        <f>IF(AND(B350="70H", AND(E350='club records'!$J$6, F350&lt;='club records'!$K$6)), "CR", " ")</f>
        <v xml:space="preserve"> </v>
      </c>
      <c r="AK350" s="22" t="str">
        <f>IF(AND(B350="75H", AND(E350='club records'!$J$7, F350&lt;='club records'!$K$7)), "CR", " ")</f>
        <v xml:space="preserve"> </v>
      </c>
      <c r="AL350" s="22" t="str">
        <f>IF(AND(B350="80H", AND(E350='club records'!$J$8, F350&lt;='club records'!$K$8)), "CR", " ")</f>
        <v xml:space="preserve"> </v>
      </c>
      <c r="AM350" s="22" t="str">
        <f>IF(AND(B350="100H", OR(AND(E350='club records'!$J$9, F350&lt;='club records'!$K$9), AND(E350='club records'!$J$10, F350&lt;='club records'!$K$10))), "CR", " ")</f>
        <v xml:space="preserve"> </v>
      </c>
      <c r="AN350" s="22" t="str">
        <f>IF(AND(B350="300H", AND(E350='club records'!$J$11, F350&lt;='club records'!$K$11)), "CR", " ")</f>
        <v xml:space="preserve"> </v>
      </c>
      <c r="AO350" s="22" t="str">
        <f>IF(AND(B350="400H", OR(AND(E350='club records'!$J$12, F350&lt;='club records'!$K$12), AND(E350='club records'!$J$13, F350&lt;='club records'!$K$13), AND(E350='club records'!$J$14, F350&lt;='club records'!$K$14))), "CR", " ")</f>
        <v xml:space="preserve"> </v>
      </c>
      <c r="AP350" s="22" t="str">
        <f>IF(AND(B350="1500SC", OR(AND(E350='club records'!$J$15, F350&lt;='club records'!$K$15), AND(E350='club records'!$J$16, F350&lt;='club records'!$K$16))), "CR", " ")</f>
        <v xml:space="preserve"> </v>
      </c>
      <c r="AQ350" s="22" t="str">
        <f>IF(AND(B350="2000SC", OR(AND(E350='club records'!$J$18, F350&lt;='club records'!$K$18), AND(E350='club records'!$J$19, F350&lt;='club records'!$K$19))), "CR", " ")</f>
        <v xml:space="preserve"> </v>
      </c>
      <c r="AR350" s="22" t="str">
        <f>IF(AND(B350="3000SC", AND(E350='club records'!$J$21, F350&lt;='club records'!$K$21)), "CR", " ")</f>
        <v xml:space="preserve"> </v>
      </c>
      <c r="AS350" s="21" t="str">
        <f>IF(AND(B350="4x100", OR(AND(E350='club records'!$N$1, F350&lt;='club records'!$O$1), AND(E350='club records'!$N$2, F350&lt;='club records'!$O$2), AND(E350='club records'!$N$3, F350&lt;='club records'!$O$3), AND(E350='club records'!$N$4, F350&lt;='club records'!$O$4), AND(E350='club records'!$N$5, F350&lt;='club records'!$O$5))), "CR", " ")</f>
        <v xml:space="preserve"> </v>
      </c>
      <c r="AT350" s="21" t="str">
        <f>IF(AND(B350="4x200", OR(AND(E350='club records'!$N$6, F350&lt;='club records'!$O$6), AND(E350='club records'!$N$7, F350&lt;='club records'!$O$7), AND(E350='club records'!$N$8, F350&lt;='club records'!$O$8), AND(E350='club records'!$N$9, F350&lt;='club records'!$O$9), AND(E350='club records'!$N$10, F350&lt;='club records'!$O$10))), "CR", " ")</f>
        <v xml:space="preserve"> </v>
      </c>
      <c r="AU350" s="21" t="str">
        <f>IF(AND(B350="4x300", OR(AND(E350='club records'!$N$11, F350&lt;='club records'!$O$11), AND(E350='club records'!$N$12, F350&lt;='club records'!$O$12))), "CR", " ")</f>
        <v xml:space="preserve"> </v>
      </c>
      <c r="AV350" s="21" t="str">
        <f>IF(AND(B350="4x400", OR(AND(E350='club records'!$N$13, F350&lt;='club records'!$O$13), AND(E350='club records'!$N$14, F350&lt;='club records'!$O$14), AND(E350='club records'!$N$15, F350&lt;='club records'!$O$15))), "CR", " ")</f>
        <v xml:space="preserve"> </v>
      </c>
      <c r="AW350" s="21" t="str">
        <f>IF(AND(B350="3x800", OR(AND(E350='club records'!$N$16, F350&lt;='club records'!$O$16), AND(E350='club records'!$N$17, F350&lt;='club records'!$O$17), AND(E350='club records'!$N$18, F350&lt;='club records'!$O$18), AND(E350='club records'!$N$19, F350&lt;='club records'!$O$19))), "CR", " ")</f>
        <v xml:space="preserve"> </v>
      </c>
      <c r="AX350" s="21" t="str">
        <f>IF(AND(B350="pentathlon", OR(AND(E350='club records'!$N$21, F350&gt;='club records'!$O$21), AND(E350='club records'!$N$22, F350&gt;='club records'!$O$22), AND(E350='club records'!$N$23, F350&gt;='club records'!$O$23), AND(E350='club records'!$N$24, F350&gt;='club records'!$O$24), AND(E350='club records'!$N$25, F350&gt;='club records'!$O$25))), "CR", " ")</f>
        <v xml:space="preserve"> </v>
      </c>
      <c r="AY350" s="21" t="str">
        <f>IF(AND(B350="heptathlon", OR(AND(E350='club records'!$N$26, F350&gt;='club records'!$O$26), AND(E350='club records'!$N$27, F350&gt;='club records'!$O$27), AND(E350='club records'!$N$28, F350&gt;='club records'!$O$28), )), "CR", " ")</f>
        <v xml:space="preserve"> </v>
      </c>
    </row>
    <row r="351" spans="1:51" ht="15">
      <c r="A351" s="13" t="s">
        <v>42</v>
      </c>
      <c r="B351" s="2" t="s">
        <v>153</v>
      </c>
      <c r="C351" s="2" t="s">
        <v>202</v>
      </c>
      <c r="D351" s="2" t="s">
        <v>175</v>
      </c>
      <c r="E351" s="13" t="s">
        <v>42</v>
      </c>
      <c r="F351" s="14">
        <v>14.93</v>
      </c>
      <c r="G351" s="19">
        <v>43625</v>
      </c>
      <c r="H351" s="2" t="s">
        <v>375</v>
      </c>
      <c r="I351" s="2" t="s">
        <v>376</v>
      </c>
      <c r="J351" s="20" t="str">
        <f>IF(OR(L351="CR", K351="CR", M351="CR", N351="CR", O351="CR", P351="CR", Q351="CR", R351="CR", S351="CR", T351="CR",U351="CR", V351="CR", W351="CR", X351="CR", Y351="CR", Z351="CR", AA351="CR", AB351="CR", AC351="CR", AD351="CR", AE351="CR", AF351="CR", AG351="CR", AH351="CR", AI351="CR", AJ351="CR", AK351="CR", AL351="CR", AM351="CR", AN351="CR", AO351="CR", AP351="CR", AQ351="CR", AR351="CR", AS351="CR", AT351="CR", AU351="CR", AV351="CR", AW351="CR", AX351="CR", AY351="CR"), "***CLUB RECORD***", "")</f>
        <v/>
      </c>
      <c r="K351" s="21" t="str">
        <f>IF(AND(B351=100, OR(AND(E351='club records'!$B$6, F351&lt;='club records'!$C$6), AND(E351='club records'!$B$7, F351&lt;='club records'!$C$7), AND(E351='club records'!$B$8, F351&lt;='club records'!$C$8), AND(E351='club records'!$B$9, F351&lt;='club records'!$C$9), AND(E351='club records'!$B$10, F351&lt;='club records'!$C$10))),"CR"," ")</f>
        <v xml:space="preserve"> </v>
      </c>
      <c r="L351" s="21" t="str">
        <f>IF(AND(B351=200, OR(AND(E351='club records'!$B$11, F351&lt;='club records'!$C$11), AND(E351='club records'!$B$12, F351&lt;='club records'!$C$12), AND(E351='club records'!$B$13, F351&lt;='club records'!$C$13), AND(E351='club records'!$B$14, F351&lt;='club records'!$C$14), AND(E351='club records'!$B$15, F351&lt;='club records'!$C$15))),"CR"," ")</f>
        <v xml:space="preserve"> </v>
      </c>
      <c r="M351" s="21" t="str">
        <f>IF(AND(B351=300, OR(AND(E351='club records'!$B$16, F351&lt;='club records'!$C$16), AND(E351='club records'!$B$17, F351&lt;='club records'!$C$17))),"CR"," ")</f>
        <v xml:space="preserve"> </v>
      </c>
      <c r="N351" s="21" t="str">
        <f>IF(AND(B351=400, OR(AND(E351='club records'!$B$19, F351&lt;='club records'!$C$19), AND(E351='club records'!$B$20, F351&lt;='club records'!$C$20), AND(E351='club records'!$B$21, F351&lt;='club records'!$C$21))),"CR"," ")</f>
        <v xml:space="preserve"> </v>
      </c>
      <c r="O351" s="21" t="str">
        <f>IF(AND(B351=800, OR(AND(E351='club records'!$B$22, F351&lt;='club records'!$C$22), AND(E351='club records'!$B$23, F351&lt;='club records'!$C$23), AND(E351='club records'!$B$24, F351&lt;='club records'!$C$24), AND(E351='club records'!$B$25, F351&lt;='club records'!$C$25), AND(E351='club records'!$B$26, F351&lt;='club records'!$C$26))),"CR"," ")</f>
        <v xml:space="preserve"> </v>
      </c>
      <c r="P351" s="21" t="str">
        <f>IF(AND(B351=1200, AND(E351='club records'!$B$28, F351&lt;='club records'!$C$28)),"CR"," ")</f>
        <v xml:space="preserve"> </v>
      </c>
      <c r="Q351" s="21" t="str">
        <f>IF(AND(B351=1500, OR(AND(E351='club records'!$B$29, F351&lt;='club records'!$C$29), AND(E351='club records'!$B$30, F351&lt;='club records'!$C$30), AND(E351='club records'!$B$31, F351&lt;='club records'!$C$31), AND(E351='club records'!$B$32, F351&lt;='club records'!$C$32), AND(E351='club records'!$B$33, F351&lt;='club records'!$C$33))),"CR"," ")</f>
        <v xml:space="preserve"> </v>
      </c>
      <c r="R351" s="21" t="str">
        <f>IF(AND(B351="1M", AND(E351='club records'!$B$37,F351&lt;='club records'!$C$37)),"CR"," ")</f>
        <v xml:space="preserve"> </v>
      </c>
      <c r="S351" s="21" t="str">
        <f>IF(AND(B351=3000, OR(AND(E351='club records'!$B$39, F351&lt;='club records'!$C$39), AND(E351='club records'!$B$40, F351&lt;='club records'!$C$40), AND(E351='club records'!$B$41, F351&lt;='club records'!$C$41))),"CR"," ")</f>
        <v xml:space="preserve"> </v>
      </c>
      <c r="T351" s="21" t="str">
        <f>IF(AND(B351=5000, OR(AND(E351='club records'!$B$42, F351&lt;='club records'!$C$42), AND(E351='club records'!$B$43, F351&lt;='club records'!$C$43))),"CR"," ")</f>
        <v xml:space="preserve"> </v>
      </c>
      <c r="U351" s="21" t="str">
        <f>IF(AND(B351=10000, OR(AND(E351='club records'!$B$44, F351&lt;='club records'!$C$44), AND(E351='club records'!$B$45, F351&lt;='club records'!$C$45))),"CR"," ")</f>
        <v xml:space="preserve"> </v>
      </c>
      <c r="V351" s="22" t="str">
        <f>IF(AND(B351="high jump", OR(AND(E351='club records'!$F$1, F351&gt;='club records'!$G$1), AND(E351='club records'!$F$2, F351&gt;='club records'!$G$2), AND(E351='club records'!$F$3, F351&gt;='club records'!$G$3),AND(E351='club records'!$F$4, F351&gt;='club records'!$G$4), AND(E351='club records'!$F$5, F351&gt;='club records'!$G$5))), "CR", " ")</f>
        <v xml:space="preserve"> </v>
      </c>
      <c r="W351" s="22" t="str">
        <f>IF(AND(B351="long jump", OR(AND(E351='club records'!$F$6, F351&gt;='club records'!$G$6), AND(E351='club records'!$F$7, F351&gt;='club records'!$G$7), AND(E351='club records'!$F$8, F351&gt;='club records'!$G$8), AND(E351='club records'!$F$9, F351&gt;='club records'!$G$9), AND(E351='club records'!$F$10, F351&gt;='club records'!$G$10))), "CR", " ")</f>
        <v xml:space="preserve"> </v>
      </c>
      <c r="X351" s="22" t="str">
        <f>IF(AND(B351="triple jump", OR(AND(E351='club records'!$F$11, F351&gt;='club records'!$G$11), AND(E351='club records'!$F$12, F351&gt;='club records'!$G$12), AND(E351='club records'!$F$13, F351&gt;='club records'!$G$13), AND(E351='club records'!$F$14, F351&gt;='club records'!$G$14), AND(E351='club records'!$F$15, F351&gt;='club records'!$G$15))), "CR", " ")</f>
        <v xml:space="preserve"> </v>
      </c>
      <c r="Y351" s="22" t="str">
        <f>IF(AND(B351="pole vault", OR(AND(E351='club records'!$F$16, F351&gt;='club records'!$G$16), AND(E351='club records'!$F$17, F351&gt;='club records'!$G$17), AND(E351='club records'!$F$18, F351&gt;='club records'!$G$18), AND(E351='club records'!$F$19, F351&gt;='club records'!$G$19), AND(E351='club records'!$F$20, F351&gt;='club records'!$G$20))), "CR", " ")</f>
        <v xml:space="preserve"> </v>
      </c>
      <c r="Z351" s="22" t="str">
        <f>IF(AND(B351="discus 0.75", AND(E351='club records'!$F$21, F351&gt;='club records'!$G$21)), "CR", " ")</f>
        <v xml:space="preserve"> </v>
      </c>
      <c r="AA351" s="22" t="str">
        <f>IF(AND(B351="discus 1", OR(AND(E351='club records'!$F$22, F351&gt;='club records'!$G$22), AND(E351='club records'!$F$23, F351&gt;='club records'!$G$23), AND(E351='club records'!$F$24, F351&gt;='club records'!$G$24), AND(E351='club records'!$F$25, F351&gt;='club records'!$G$25))), "CR", " ")</f>
        <v xml:space="preserve"> </v>
      </c>
      <c r="AB351" s="22" t="str">
        <f>IF(AND(B351="hammer 3", OR(AND(E351='club records'!$F$26, F351&gt;='club records'!$G$26), AND(E351='club records'!$F$27, F351&gt;='club records'!$G$27), AND(E351='club records'!$F$28, F351&gt;='club records'!$G$28))), "CR", " ")</f>
        <v xml:space="preserve"> </v>
      </c>
      <c r="AC351" s="22" t="str">
        <f>IF(AND(B351="hammer 4", OR(AND(E351='club records'!$F$29, F351&gt;='club records'!$G$29), AND(E351='club records'!$F$30, F351&gt;='club records'!$G$30))), "CR", " ")</f>
        <v xml:space="preserve"> </v>
      </c>
      <c r="AD351" s="22" t="str">
        <f>IF(AND(B351="javelin 400", AND(E351='club records'!$F$31, F351&gt;='club records'!$G$31)), "CR", " ")</f>
        <v xml:space="preserve"> </v>
      </c>
      <c r="AE351" s="22" t="str">
        <f>IF(AND(B351="javelin 500", OR(AND(E351='club records'!$F$32, F351&gt;='club records'!$G$32), AND(E351='club records'!$F$33, F351&gt;='club records'!$G$33))), "CR", " ")</f>
        <v xml:space="preserve"> </v>
      </c>
      <c r="AF351" s="22" t="str">
        <f>IF(AND(B351="javelin 600", OR(AND(E351='club records'!$F$34, F351&gt;='club records'!$G$34), AND(E351='club records'!$F$35, F351&gt;='club records'!$G$35))), "CR", " ")</f>
        <v xml:space="preserve"> </v>
      </c>
      <c r="AG351" s="22" t="str">
        <f>IF(AND(B351="shot 2.72", AND(E351='club records'!$F$36, F351&gt;='club records'!$G$36)), "CR", " ")</f>
        <v xml:space="preserve"> </v>
      </c>
      <c r="AH351" s="22" t="str">
        <f>IF(AND(B351="shot 3", OR(AND(E351='club records'!$F$37, F351&gt;='club records'!$G$37), AND(E351='club records'!$F$38, F351&gt;='club records'!$G$38))), "CR", " ")</f>
        <v xml:space="preserve"> </v>
      </c>
      <c r="AI351" s="22" t="str">
        <f>IF(AND(B351="shot 4", OR(AND(E351='club records'!$F$39, F351&gt;='club records'!$G$39), AND(E351='club records'!$F$40, F351&gt;='club records'!$G$40))), "CR", " ")</f>
        <v xml:space="preserve"> </v>
      </c>
      <c r="AJ351" s="22" t="str">
        <f>IF(AND(B351="70H", AND(E351='club records'!$J$6, F351&lt;='club records'!$K$6)), "CR", " ")</f>
        <v xml:space="preserve"> </v>
      </c>
      <c r="AK351" s="22" t="str">
        <f>IF(AND(B351="75H", AND(E351='club records'!$J$7, F351&lt;='club records'!$K$7)), "CR", " ")</f>
        <v xml:space="preserve"> </v>
      </c>
      <c r="AL351" s="22" t="str">
        <f>IF(AND(B351="80H", AND(E351='club records'!$J$8, F351&lt;='club records'!$K$8)), "CR", " ")</f>
        <v xml:space="preserve"> </v>
      </c>
      <c r="AM351" s="22" t="str">
        <f>IF(AND(B351="100H", OR(AND(E351='club records'!$J$9, F351&lt;='club records'!$K$9), AND(E351='club records'!$J$10, F351&lt;='club records'!$K$10))), "CR", " ")</f>
        <v xml:space="preserve"> </v>
      </c>
      <c r="AN351" s="22" t="str">
        <f>IF(AND(B351="300H", AND(E351='club records'!$J$11, F351&lt;='club records'!$K$11)), "CR", " ")</f>
        <v xml:space="preserve"> </v>
      </c>
      <c r="AO351" s="22" t="str">
        <f>IF(AND(B351="400H", OR(AND(E351='club records'!$J$12, F351&lt;='club records'!$K$12), AND(E351='club records'!$J$13, F351&lt;='club records'!$K$13), AND(E351='club records'!$J$14, F351&lt;='club records'!$K$14))), "CR", " ")</f>
        <v xml:space="preserve"> </v>
      </c>
      <c r="AP351" s="22" t="str">
        <f>IF(AND(B351="1500SC", OR(AND(E351='club records'!$J$15, F351&lt;='club records'!$K$15), AND(E351='club records'!$J$16, F351&lt;='club records'!$K$16))), "CR", " ")</f>
        <v xml:space="preserve"> </v>
      </c>
      <c r="AQ351" s="22" t="str">
        <f>IF(AND(B351="2000SC", OR(AND(E351='club records'!$J$18, F351&lt;='club records'!$K$18), AND(E351='club records'!$J$19, F351&lt;='club records'!$K$19))), "CR", " ")</f>
        <v xml:space="preserve"> </v>
      </c>
      <c r="AR351" s="22" t="str">
        <f>IF(AND(B351="3000SC", AND(E351='club records'!$J$21, F351&lt;='club records'!$K$21)), "CR", " ")</f>
        <v xml:space="preserve"> </v>
      </c>
      <c r="AS351" s="21" t="str">
        <f>IF(AND(B351="4x100", OR(AND(E351='club records'!$N$1, F351&lt;='club records'!$O$1), AND(E351='club records'!$N$2, F351&lt;='club records'!$O$2), AND(E351='club records'!$N$3, F351&lt;='club records'!$O$3), AND(E351='club records'!$N$4, F351&lt;='club records'!$O$4), AND(E351='club records'!$N$5, F351&lt;='club records'!$O$5))), "CR", " ")</f>
        <v xml:space="preserve"> </v>
      </c>
      <c r="AT351" s="21" t="str">
        <f>IF(AND(B351="4x200", OR(AND(E351='club records'!$N$6, F351&lt;='club records'!$O$6), AND(E351='club records'!$N$7, F351&lt;='club records'!$O$7), AND(E351='club records'!$N$8, F351&lt;='club records'!$O$8), AND(E351='club records'!$N$9, F351&lt;='club records'!$O$9), AND(E351='club records'!$N$10, F351&lt;='club records'!$O$10))), "CR", " ")</f>
        <v xml:space="preserve"> </v>
      </c>
      <c r="AU351" s="21" t="str">
        <f>IF(AND(B351="4x300", OR(AND(E351='club records'!$N$11, F351&lt;='club records'!$O$11), AND(E351='club records'!$N$12, F351&lt;='club records'!$O$12))), "CR", " ")</f>
        <v xml:space="preserve"> </v>
      </c>
      <c r="AV351" s="21" t="str">
        <f>IF(AND(B351="4x400", OR(AND(E351='club records'!$N$13, F351&lt;='club records'!$O$13), AND(E351='club records'!$N$14, F351&lt;='club records'!$O$14), AND(E351='club records'!$N$15, F351&lt;='club records'!$O$15))), "CR", " ")</f>
        <v xml:space="preserve"> </v>
      </c>
      <c r="AW351" s="21" t="str">
        <f>IF(AND(B351="3x800", OR(AND(E351='club records'!$N$16, F351&lt;='club records'!$O$16), AND(E351='club records'!$N$17, F351&lt;='club records'!$O$17), AND(E351='club records'!$N$18, F351&lt;='club records'!$O$18), AND(E351='club records'!$N$19, F351&lt;='club records'!$O$19))), "CR", " ")</f>
        <v xml:space="preserve"> </v>
      </c>
      <c r="AX351" s="21" t="str">
        <f>IF(AND(B351="pentathlon", OR(AND(E351='club records'!$N$21, F351&gt;='club records'!$O$21), AND(E351='club records'!$N$22, F351&gt;='club records'!$O$22), AND(E351='club records'!$N$23, F351&gt;='club records'!$O$23), AND(E351='club records'!$N$24, F351&gt;='club records'!$O$24), AND(E351='club records'!$N$25, F351&gt;='club records'!$O$25))), "CR", " ")</f>
        <v xml:space="preserve"> </v>
      </c>
      <c r="AY351" s="21" t="str">
        <f>IF(AND(B351="heptathlon", OR(AND(E351='club records'!$N$26, F351&gt;='club records'!$O$26), AND(E351='club records'!$N$27, F351&gt;='club records'!$O$27), AND(E351='club records'!$N$28, F351&gt;='club records'!$O$28), )), "CR", " ")</f>
        <v xml:space="preserve"> </v>
      </c>
    </row>
    <row r="352" spans="1:51" ht="15">
      <c r="A352" s="13" t="s">
        <v>42</v>
      </c>
      <c r="B352" s="2" t="s">
        <v>36</v>
      </c>
      <c r="C352" s="2" t="s">
        <v>313</v>
      </c>
      <c r="D352" s="2" t="s">
        <v>314</v>
      </c>
      <c r="E352" s="13" t="s">
        <v>42</v>
      </c>
      <c r="F352" s="14">
        <v>1.35</v>
      </c>
      <c r="G352" s="23">
        <v>43611</v>
      </c>
      <c r="H352" s="2" t="s">
        <v>295</v>
      </c>
      <c r="I352" s="2" t="s">
        <v>334</v>
      </c>
      <c r="J352" s="20" t="s">
        <v>372</v>
      </c>
      <c r="O352" s="2"/>
      <c r="P352" s="2"/>
      <c r="Q352" s="2"/>
      <c r="R352" s="2"/>
      <c r="S352" s="2"/>
      <c r="T352" s="2"/>
    </row>
    <row r="353" spans="1:51" ht="15">
      <c r="A353" s="13" t="s">
        <v>42</v>
      </c>
      <c r="B353" s="2" t="s">
        <v>36</v>
      </c>
      <c r="C353" s="2" t="s">
        <v>82</v>
      </c>
      <c r="D353" s="2" t="s">
        <v>83</v>
      </c>
      <c r="E353" s="13" t="s">
        <v>42</v>
      </c>
      <c r="F353" s="14">
        <v>1.51</v>
      </c>
      <c r="G353" s="19">
        <v>43575</v>
      </c>
      <c r="H353" s="2" t="s">
        <v>297</v>
      </c>
      <c r="I353" s="2" t="s">
        <v>298</v>
      </c>
      <c r="J353" s="20" t="str">
        <f>IF(OR(L353="CR", K353="CR", M353="CR", N353="CR", O353="CR", P353="CR", Q353="CR", R353="CR", S353="CR", T353="CR",U353="CR", V353="CR", W353="CR", X353="CR", Y353="CR", Z353="CR", AA353="CR", AB353="CR", AC353="CR", AD353="CR", AE353="CR", AF353="CR", AG353="CR", AH353="CR", AI353="CR", AJ353="CR", AK353="CR", AL353="CR", AM353="CR", AN353="CR", AO353="CR", AP353="CR", AQ353="CR", AR353="CR", AS353="CR", AT353="CR", AU353="CR", AV353="CR", AW353="CR", AX353="CR", AY353="CR"), "***CLUB RECORD***", "")</f>
        <v/>
      </c>
      <c r="K353" s="21" t="str">
        <f>IF(AND(B353=100, OR(AND(E353='club records'!$B$6, F353&lt;='club records'!$C$6), AND(E353='club records'!$B$7, F353&lt;='club records'!$C$7), AND(E353='club records'!$B$8, F353&lt;='club records'!$C$8), AND(E353='club records'!$B$9, F353&lt;='club records'!$C$9), AND(E353='club records'!$B$10, F353&lt;='club records'!$C$10))),"CR"," ")</f>
        <v xml:space="preserve"> </v>
      </c>
      <c r="L353" s="21" t="str">
        <f>IF(AND(B353=200, OR(AND(E353='club records'!$B$11, F353&lt;='club records'!$C$11), AND(E353='club records'!$B$12, F353&lt;='club records'!$C$12), AND(E353='club records'!$B$13, F353&lt;='club records'!$C$13), AND(E353='club records'!$B$14, F353&lt;='club records'!$C$14), AND(E353='club records'!$B$15, F353&lt;='club records'!$C$15))),"CR"," ")</f>
        <v xml:space="preserve"> </v>
      </c>
      <c r="M353" s="21" t="str">
        <f>IF(AND(B353=300, OR(AND(E353='club records'!$B$16, F353&lt;='club records'!$C$16), AND(E353='club records'!$B$17, F353&lt;='club records'!$C$17))),"CR"," ")</f>
        <v xml:space="preserve"> </v>
      </c>
      <c r="N353" s="21" t="str">
        <f>IF(AND(B353=400, OR(AND(E353='club records'!$B$19, F353&lt;='club records'!$C$19), AND(E353='club records'!$B$20, F353&lt;='club records'!$C$20), AND(E353='club records'!$B$21, F353&lt;='club records'!$C$21))),"CR"," ")</f>
        <v xml:space="preserve"> </v>
      </c>
      <c r="O353" s="21" t="str">
        <f>IF(AND(B353=800, OR(AND(E353='club records'!$B$22, F353&lt;='club records'!$C$22), AND(E353='club records'!$B$23, F353&lt;='club records'!$C$23), AND(E353='club records'!$B$24, F353&lt;='club records'!$C$24), AND(E353='club records'!$B$25, F353&lt;='club records'!$C$25), AND(E353='club records'!$B$26, F353&lt;='club records'!$C$26))),"CR"," ")</f>
        <v xml:space="preserve"> </v>
      </c>
      <c r="P353" s="21" t="str">
        <f>IF(AND(B353=1200, AND(E353='club records'!$B$28, F353&lt;='club records'!$C$28)),"CR"," ")</f>
        <v xml:space="preserve"> </v>
      </c>
      <c r="Q353" s="21" t="str">
        <f>IF(AND(B353=1500, OR(AND(E353='club records'!$B$29, F353&lt;='club records'!$C$29), AND(E353='club records'!$B$30, F353&lt;='club records'!$C$30), AND(E353='club records'!$B$31, F353&lt;='club records'!$C$31), AND(E353='club records'!$B$32, F353&lt;='club records'!$C$32), AND(E353='club records'!$B$33, F353&lt;='club records'!$C$33))),"CR"," ")</f>
        <v xml:space="preserve"> </v>
      </c>
      <c r="R353" s="21" t="str">
        <f>IF(AND(B353="1M", AND(E353='club records'!$B$37,F353&lt;='club records'!$C$37)),"CR"," ")</f>
        <v xml:space="preserve"> </v>
      </c>
      <c r="S353" s="21" t="str">
        <f>IF(AND(B353=3000, OR(AND(E353='club records'!$B$39, F353&lt;='club records'!$C$39), AND(E353='club records'!$B$40, F353&lt;='club records'!$C$40), AND(E353='club records'!$B$41, F353&lt;='club records'!$C$41))),"CR"," ")</f>
        <v xml:space="preserve"> </v>
      </c>
      <c r="T353" s="21" t="str">
        <f>IF(AND(B353=5000, OR(AND(E353='club records'!$B$42, F353&lt;='club records'!$C$42), AND(E353='club records'!$B$43, F353&lt;='club records'!$C$43))),"CR"," ")</f>
        <v xml:space="preserve"> </v>
      </c>
      <c r="U353" s="21" t="str">
        <f>IF(AND(B353=10000, OR(AND(E353='club records'!$B$44, F353&lt;='club records'!$C$44), AND(E353='club records'!$B$45, F353&lt;='club records'!$C$45))),"CR"," ")</f>
        <v xml:space="preserve"> </v>
      </c>
      <c r="V353" s="22" t="str">
        <f>IF(AND(B353="high jump", OR(AND(E353='club records'!$F$1, F353&gt;='club records'!$G$1), AND(E353='club records'!$F$2, F353&gt;='club records'!$G$2), AND(E353='club records'!$F$3, F353&gt;='club records'!$G$3),AND(E353='club records'!$F$4, F353&gt;='club records'!$G$4), AND(E353='club records'!$F$5, F353&gt;='club records'!$G$5))), "CR", " ")</f>
        <v xml:space="preserve"> </v>
      </c>
      <c r="W353" s="22" t="str">
        <f>IF(AND(B353="long jump", OR(AND(E353='club records'!$F$6, F353&gt;='club records'!$G$6), AND(E353='club records'!$F$7, F353&gt;='club records'!$G$7), AND(E353='club records'!$F$8, F353&gt;='club records'!$G$8), AND(E353='club records'!$F$9, F353&gt;='club records'!$G$9), AND(E353='club records'!$F$10, F353&gt;='club records'!$G$10))), "CR", " ")</f>
        <v xml:space="preserve"> </v>
      </c>
      <c r="X353" s="22" t="str">
        <f>IF(AND(B353="triple jump", OR(AND(E353='club records'!$F$11, F353&gt;='club records'!$G$11), AND(E353='club records'!$F$12, F353&gt;='club records'!$G$12), AND(E353='club records'!$F$13, F353&gt;='club records'!$G$13), AND(E353='club records'!$F$14, F353&gt;='club records'!$G$14), AND(E353='club records'!$F$15, F353&gt;='club records'!$G$15))), "CR", " ")</f>
        <v xml:space="preserve"> </v>
      </c>
      <c r="Y353" s="22" t="str">
        <f>IF(AND(B353="pole vault", OR(AND(E353='club records'!$F$16, F353&gt;='club records'!$G$16), AND(E353='club records'!$F$17, F353&gt;='club records'!$G$17), AND(E353='club records'!$F$18, F353&gt;='club records'!$G$18), AND(E353='club records'!$F$19, F353&gt;='club records'!$G$19), AND(E353='club records'!$F$20, F353&gt;='club records'!$G$20))), "CR", " ")</f>
        <v xml:space="preserve"> </v>
      </c>
      <c r="Z353" s="22" t="str">
        <f>IF(AND(B353="discus 0.75", AND(E353='club records'!$F$21, F353&gt;='club records'!$G$21)), "CR", " ")</f>
        <v xml:space="preserve"> </v>
      </c>
      <c r="AA353" s="22" t="str">
        <f>IF(AND(B353="discus 1", OR(AND(E353='club records'!$F$22, F353&gt;='club records'!$G$22), AND(E353='club records'!$F$23, F353&gt;='club records'!$G$23), AND(E353='club records'!$F$24, F353&gt;='club records'!$G$24), AND(E353='club records'!$F$25, F353&gt;='club records'!$G$25))), "CR", " ")</f>
        <v xml:space="preserve"> </v>
      </c>
      <c r="AB353" s="22" t="str">
        <f>IF(AND(B353="hammer 3", OR(AND(E353='club records'!$F$26, F353&gt;='club records'!$G$26), AND(E353='club records'!$F$27, F353&gt;='club records'!$G$27), AND(E353='club records'!$F$28, F353&gt;='club records'!$G$28))), "CR", " ")</f>
        <v xml:space="preserve"> </v>
      </c>
      <c r="AC353" s="22" t="str">
        <f>IF(AND(B353="hammer 4", OR(AND(E353='club records'!$F$29, F353&gt;='club records'!$G$29), AND(E353='club records'!$F$30, F353&gt;='club records'!$G$30))), "CR", " ")</f>
        <v xml:space="preserve"> </v>
      </c>
      <c r="AD353" s="22" t="str">
        <f>IF(AND(B353="javelin 400", AND(E353='club records'!$F$31, F353&gt;='club records'!$G$31)), "CR", " ")</f>
        <v xml:space="preserve"> </v>
      </c>
      <c r="AE353" s="22" t="str">
        <f>IF(AND(B353="javelin 500", OR(AND(E353='club records'!$F$32, F353&gt;='club records'!$G$32), AND(E353='club records'!$F$33, F353&gt;='club records'!$G$33))), "CR", " ")</f>
        <v xml:space="preserve"> </v>
      </c>
      <c r="AF353" s="22" t="str">
        <f>IF(AND(B353="javelin 600", OR(AND(E353='club records'!$F$34, F353&gt;='club records'!$G$34), AND(E353='club records'!$F$35, F353&gt;='club records'!$G$35))), "CR", " ")</f>
        <v xml:space="preserve"> </v>
      </c>
      <c r="AG353" s="22" t="str">
        <f>IF(AND(B353="shot 2.72", AND(E353='club records'!$F$36, F353&gt;='club records'!$G$36)), "CR", " ")</f>
        <v xml:space="preserve"> </v>
      </c>
      <c r="AH353" s="22" t="str">
        <f>IF(AND(B353="shot 3", OR(AND(E353='club records'!$F$37, F353&gt;='club records'!$G$37), AND(E353='club records'!$F$38, F353&gt;='club records'!$G$38))), "CR", " ")</f>
        <v xml:space="preserve"> </v>
      </c>
      <c r="AI353" s="22" t="str">
        <f>IF(AND(B353="shot 4", OR(AND(E353='club records'!$F$39, F353&gt;='club records'!$G$39), AND(E353='club records'!$F$40, F353&gt;='club records'!$G$40))), "CR", " ")</f>
        <v xml:space="preserve"> </v>
      </c>
      <c r="AJ353" s="22" t="str">
        <f>IF(AND(B353="70H", AND(E353='club records'!$J$6, F353&lt;='club records'!$K$6)), "CR", " ")</f>
        <v xml:space="preserve"> </v>
      </c>
      <c r="AK353" s="22" t="str">
        <f>IF(AND(B353="75H", AND(E353='club records'!$J$7, F353&lt;='club records'!$K$7)), "CR", " ")</f>
        <v xml:space="preserve"> </v>
      </c>
      <c r="AL353" s="22" t="str">
        <f>IF(AND(B353="80H", AND(E353='club records'!$J$8, F353&lt;='club records'!$K$8)), "CR", " ")</f>
        <v xml:space="preserve"> </v>
      </c>
      <c r="AM353" s="22" t="str">
        <f>IF(AND(B353="100H", OR(AND(E353='club records'!$J$9, F353&lt;='club records'!$K$9), AND(E353='club records'!$J$10, F353&lt;='club records'!$K$10))), "CR", " ")</f>
        <v xml:space="preserve"> </v>
      </c>
      <c r="AN353" s="22" t="str">
        <f>IF(AND(B353="300H", AND(E353='club records'!$J$11, F353&lt;='club records'!$K$11)), "CR", " ")</f>
        <v xml:space="preserve"> </v>
      </c>
      <c r="AO353" s="22" t="str">
        <f>IF(AND(B353="400H", OR(AND(E353='club records'!$J$12, F353&lt;='club records'!$K$12), AND(E353='club records'!$J$13, F353&lt;='club records'!$K$13), AND(E353='club records'!$J$14, F353&lt;='club records'!$K$14))), "CR", " ")</f>
        <v xml:space="preserve"> </v>
      </c>
      <c r="AP353" s="22" t="str">
        <f>IF(AND(B353="1500SC", OR(AND(E353='club records'!$J$15, F353&lt;='club records'!$K$15), AND(E353='club records'!$J$16, F353&lt;='club records'!$K$16))), "CR", " ")</f>
        <v xml:space="preserve"> </v>
      </c>
      <c r="AQ353" s="22" t="str">
        <f>IF(AND(B353="2000SC", OR(AND(E353='club records'!$J$18, F353&lt;='club records'!$K$18), AND(E353='club records'!$J$19, F353&lt;='club records'!$K$19))), "CR", " ")</f>
        <v xml:space="preserve"> </v>
      </c>
      <c r="AR353" s="22" t="str">
        <f>IF(AND(B353="3000SC", AND(E353='club records'!$J$21, F353&lt;='club records'!$K$21)), "CR", " ")</f>
        <v xml:space="preserve"> </v>
      </c>
      <c r="AS353" s="21" t="str">
        <f>IF(AND(B353="4x100", OR(AND(E353='club records'!$N$1, F353&lt;='club records'!$O$1), AND(E353='club records'!$N$2, F353&lt;='club records'!$O$2), AND(E353='club records'!$N$3, F353&lt;='club records'!$O$3), AND(E353='club records'!$N$4, F353&lt;='club records'!$O$4), AND(E353='club records'!$N$5, F353&lt;='club records'!$O$5))), "CR", " ")</f>
        <v xml:space="preserve"> </v>
      </c>
      <c r="AT353" s="21" t="str">
        <f>IF(AND(B353="4x200", OR(AND(E353='club records'!$N$6, F353&lt;='club records'!$O$6), AND(E353='club records'!$N$7, F353&lt;='club records'!$O$7), AND(E353='club records'!$N$8, F353&lt;='club records'!$O$8), AND(E353='club records'!$N$9, F353&lt;='club records'!$O$9), AND(E353='club records'!$N$10, F353&lt;='club records'!$O$10))), "CR", " ")</f>
        <v xml:space="preserve"> </v>
      </c>
      <c r="AU353" s="21" t="str">
        <f>IF(AND(B353="4x300", OR(AND(E353='club records'!$N$11, F353&lt;='club records'!$O$11), AND(E353='club records'!$N$12, F353&lt;='club records'!$O$12))), "CR", " ")</f>
        <v xml:space="preserve"> </v>
      </c>
      <c r="AV353" s="21" t="str">
        <f>IF(AND(B353="4x400", OR(AND(E353='club records'!$N$13, F353&lt;='club records'!$O$13), AND(E353='club records'!$N$14, F353&lt;='club records'!$O$14), AND(E353='club records'!$N$15, F353&lt;='club records'!$O$15))), "CR", " ")</f>
        <v xml:space="preserve"> </v>
      </c>
      <c r="AW353" s="21" t="str">
        <f>IF(AND(B353="3x800", OR(AND(E353='club records'!$N$16, F353&lt;='club records'!$O$16), AND(E353='club records'!$N$17, F353&lt;='club records'!$O$17), AND(E353='club records'!$N$18, F353&lt;='club records'!$O$18), AND(E353='club records'!$N$19, F353&lt;='club records'!$O$19))), "CR", " ")</f>
        <v xml:space="preserve"> </v>
      </c>
      <c r="AX353" s="21" t="str">
        <f>IF(AND(B353="pentathlon", OR(AND(E353='club records'!$N$21, F353&gt;='club records'!$O$21), AND(E353='club records'!$N$22, F353&gt;='club records'!$O$22), AND(E353='club records'!$N$23, F353&gt;='club records'!$O$23), AND(E353='club records'!$N$24, F353&gt;='club records'!$O$24), AND(E353='club records'!$N$25, F353&gt;='club records'!$O$25))), "CR", " ")</f>
        <v xml:space="preserve"> </v>
      </c>
      <c r="AY353" s="21" t="str">
        <f>IF(AND(B353="heptathlon", OR(AND(E353='club records'!$N$26, F353&gt;='club records'!$O$26), AND(E353='club records'!$N$27, F353&gt;='club records'!$O$27), AND(E353='club records'!$N$28, F353&gt;='club records'!$O$28), )), "CR", " ")</f>
        <v xml:space="preserve"> </v>
      </c>
    </row>
    <row r="354" spans="1:51" ht="15">
      <c r="A354" s="13" t="s">
        <v>42</v>
      </c>
      <c r="B354" s="2" t="s">
        <v>36</v>
      </c>
      <c r="C354" s="2" t="s">
        <v>58</v>
      </c>
      <c r="D354" s="2" t="s">
        <v>141</v>
      </c>
      <c r="E354" s="13" t="s">
        <v>42</v>
      </c>
      <c r="F354" s="14">
        <v>1.55</v>
      </c>
      <c r="G354" s="19">
        <v>39903</v>
      </c>
      <c r="H354" s="2" t="s">
        <v>252</v>
      </c>
      <c r="I354" s="2" t="s">
        <v>253</v>
      </c>
      <c r="J354" s="20" t="str">
        <f>IF(OR(L354="CR", K354="CR", M354="CR", N354="CR", O354="CR", P354="CR", Q354="CR", R354="CR", S354="CR", T354="CR",U354="CR", V354="CR", W354="CR", X354="CR", Y354="CR", Z354="CR", AA354="CR", AB354="CR", AC354="CR", AD354="CR", AE354="CR", AF354="CR", AG354="CR", AH354="CR", AI354="CR", AJ354="CR", AK354="CR", AL354="CR", AM354="CR", AN354="CR", AO354="CR", AP354="CR", AQ354="CR", AR354="CR", AS354="CR", AT354="CR", AU354="CR", AV354="CR", AW354="CR", AX354="CR", AY354="CR"), "***CLUB RECORD***", "")</f>
        <v/>
      </c>
      <c r="K354" s="21" t="str">
        <f>IF(AND(B354=100, OR(AND(E354='club records'!$B$6, F354&lt;='club records'!$C$6), AND(E354='club records'!$B$7, F354&lt;='club records'!$C$7), AND(E354='club records'!$B$8, F354&lt;='club records'!$C$8), AND(E354='club records'!$B$9, F354&lt;='club records'!$C$9), AND(E354='club records'!$B$10, F354&lt;='club records'!$C$10))),"CR"," ")</f>
        <v xml:space="preserve"> </v>
      </c>
      <c r="L354" s="21" t="str">
        <f>IF(AND(B354=200, OR(AND(E354='club records'!$B$11, F354&lt;='club records'!$C$11), AND(E354='club records'!$B$12, F354&lt;='club records'!$C$12), AND(E354='club records'!$B$13, F354&lt;='club records'!$C$13), AND(E354='club records'!$B$14, F354&lt;='club records'!$C$14), AND(E354='club records'!$B$15, F354&lt;='club records'!$C$15))),"CR"," ")</f>
        <v xml:space="preserve"> </v>
      </c>
      <c r="M354" s="21" t="str">
        <f>IF(AND(B354=300, OR(AND(E354='club records'!$B$16, F354&lt;='club records'!$C$16), AND(E354='club records'!$B$17, F354&lt;='club records'!$C$17))),"CR"," ")</f>
        <v xml:space="preserve"> </v>
      </c>
      <c r="N354" s="21" t="str">
        <f>IF(AND(B354=400, OR(AND(E354='club records'!$B$19, F354&lt;='club records'!$C$19), AND(E354='club records'!$B$20, F354&lt;='club records'!$C$20), AND(E354='club records'!$B$21, F354&lt;='club records'!$C$21))),"CR"," ")</f>
        <v xml:space="preserve"> </v>
      </c>
      <c r="O354" s="21" t="str">
        <f>IF(AND(B354=800, OR(AND(E354='club records'!$B$22, F354&lt;='club records'!$C$22), AND(E354='club records'!$B$23, F354&lt;='club records'!$C$23), AND(E354='club records'!$B$24, F354&lt;='club records'!$C$24), AND(E354='club records'!$B$25, F354&lt;='club records'!$C$25), AND(E354='club records'!$B$26, F354&lt;='club records'!$C$26))),"CR"," ")</f>
        <v xml:space="preserve"> </v>
      </c>
      <c r="P354" s="21" t="str">
        <f>IF(AND(B354=1200, AND(E354='club records'!$B$28, F354&lt;='club records'!$C$28)),"CR"," ")</f>
        <v xml:space="preserve"> </v>
      </c>
      <c r="Q354" s="21" t="str">
        <f>IF(AND(B354=1500, OR(AND(E354='club records'!$B$29, F354&lt;='club records'!$C$29), AND(E354='club records'!$B$30, F354&lt;='club records'!$C$30), AND(E354='club records'!$B$31, F354&lt;='club records'!$C$31), AND(E354='club records'!$B$32, F354&lt;='club records'!$C$32), AND(E354='club records'!$B$33, F354&lt;='club records'!$C$33))),"CR"," ")</f>
        <v xml:space="preserve"> </v>
      </c>
      <c r="R354" s="21" t="str">
        <f>IF(AND(B354="1M", AND(E354='club records'!$B$37,F354&lt;='club records'!$C$37)),"CR"," ")</f>
        <v xml:space="preserve"> </v>
      </c>
      <c r="S354" s="21" t="str">
        <f>IF(AND(B354=3000, OR(AND(E354='club records'!$B$39, F354&lt;='club records'!$C$39), AND(E354='club records'!$B$40, F354&lt;='club records'!$C$40), AND(E354='club records'!$B$41, F354&lt;='club records'!$C$41))),"CR"," ")</f>
        <v xml:space="preserve"> </v>
      </c>
      <c r="T354" s="21" t="str">
        <f>IF(AND(B354=5000, OR(AND(E354='club records'!$B$42, F354&lt;='club records'!$C$42), AND(E354='club records'!$B$43, F354&lt;='club records'!$C$43))),"CR"," ")</f>
        <v xml:space="preserve"> </v>
      </c>
      <c r="U354" s="21" t="str">
        <f>IF(AND(B354=10000, OR(AND(E354='club records'!$B$44, F354&lt;='club records'!$C$44), AND(E354='club records'!$B$45, F354&lt;='club records'!$C$45))),"CR"," ")</f>
        <v xml:space="preserve"> </v>
      </c>
      <c r="V354" s="22" t="str">
        <f>IF(AND(B354="high jump", OR(AND(E354='club records'!$F$1, F354&gt;='club records'!$G$1), AND(E354='club records'!$F$2, F354&gt;='club records'!$G$2), AND(E354='club records'!$F$3, F354&gt;='club records'!$G$3),AND(E354='club records'!$F$4, F354&gt;='club records'!$G$4), AND(E354='club records'!$F$5, F354&gt;='club records'!$G$5))), "CR", " ")</f>
        <v xml:space="preserve"> </v>
      </c>
      <c r="W354" s="22" t="str">
        <f>IF(AND(B354="long jump", OR(AND(E354='club records'!$F$6, F354&gt;='club records'!$G$6), AND(E354='club records'!$F$7, F354&gt;='club records'!$G$7), AND(E354='club records'!$F$8, F354&gt;='club records'!$G$8), AND(E354='club records'!$F$9, F354&gt;='club records'!$G$9), AND(E354='club records'!$F$10, F354&gt;='club records'!$G$10))), "CR", " ")</f>
        <v xml:space="preserve"> </v>
      </c>
      <c r="X354" s="22" t="str">
        <f>IF(AND(B354="triple jump", OR(AND(E354='club records'!$F$11, F354&gt;='club records'!$G$11), AND(E354='club records'!$F$12, F354&gt;='club records'!$G$12), AND(E354='club records'!$F$13, F354&gt;='club records'!$G$13), AND(E354='club records'!$F$14, F354&gt;='club records'!$G$14), AND(E354='club records'!$F$15, F354&gt;='club records'!$G$15))), "CR", " ")</f>
        <v xml:space="preserve"> </v>
      </c>
      <c r="Y354" s="22" t="str">
        <f>IF(AND(B354="pole vault", OR(AND(E354='club records'!$F$16, F354&gt;='club records'!$G$16), AND(E354='club records'!$F$17, F354&gt;='club records'!$G$17), AND(E354='club records'!$F$18, F354&gt;='club records'!$G$18), AND(E354='club records'!$F$19, F354&gt;='club records'!$G$19), AND(E354='club records'!$F$20, F354&gt;='club records'!$G$20))), "CR", " ")</f>
        <v xml:space="preserve"> </v>
      </c>
      <c r="Z354" s="22" t="str">
        <f>IF(AND(B354="discus 0.75", AND(E354='club records'!$F$21, F354&gt;='club records'!$G$21)), "CR", " ")</f>
        <v xml:space="preserve"> </v>
      </c>
      <c r="AA354" s="22" t="str">
        <f>IF(AND(B354="discus 1", OR(AND(E354='club records'!$F$22, F354&gt;='club records'!$G$22), AND(E354='club records'!$F$23, F354&gt;='club records'!$G$23), AND(E354='club records'!$F$24, F354&gt;='club records'!$G$24), AND(E354='club records'!$F$25, F354&gt;='club records'!$G$25))), "CR", " ")</f>
        <v xml:space="preserve"> </v>
      </c>
      <c r="AB354" s="22" t="str">
        <f>IF(AND(B354="hammer 3", OR(AND(E354='club records'!$F$26, F354&gt;='club records'!$G$26), AND(E354='club records'!$F$27, F354&gt;='club records'!$G$27), AND(E354='club records'!$F$28, F354&gt;='club records'!$G$28))), "CR", " ")</f>
        <v xml:space="preserve"> </v>
      </c>
      <c r="AC354" s="22" t="str">
        <f>IF(AND(B354="hammer 4", OR(AND(E354='club records'!$F$29, F354&gt;='club records'!$G$29), AND(E354='club records'!$F$30, F354&gt;='club records'!$G$30))), "CR", " ")</f>
        <v xml:space="preserve"> </v>
      </c>
      <c r="AD354" s="22" t="str">
        <f>IF(AND(B354="javelin 400", AND(E354='club records'!$F$31, F354&gt;='club records'!$G$31)), "CR", " ")</f>
        <v xml:space="preserve"> </v>
      </c>
      <c r="AE354" s="22" t="str">
        <f>IF(AND(B354="javelin 500", OR(AND(E354='club records'!$F$32, F354&gt;='club records'!$G$32), AND(E354='club records'!$F$33, F354&gt;='club records'!$G$33))), "CR", " ")</f>
        <v xml:space="preserve"> </v>
      </c>
      <c r="AF354" s="22" t="str">
        <f>IF(AND(B354="javelin 600", OR(AND(E354='club records'!$F$34, F354&gt;='club records'!$G$34), AND(E354='club records'!$F$35, F354&gt;='club records'!$G$35))), "CR", " ")</f>
        <v xml:space="preserve"> </v>
      </c>
      <c r="AG354" s="22" t="str">
        <f>IF(AND(B354="shot 2.72", AND(E354='club records'!$F$36, F354&gt;='club records'!$G$36)), "CR", " ")</f>
        <v xml:space="preserve"> </v>
      </c>
      <c r="AH354" s="22" t="str">
        <f>IF(AND(B354="shot 3", OR(AND(E354='club records'!$F$37, F354&gt;='club records'!$G$37), AND(E354='club records'!$F$38, F354&gt;='club records'!$G$38))), "CR", " ")</f>
        <v xml:space="preserve"> </v>
      </c>
      <c r="AI354" s="22" t="str">
        <f>IF(AND(B354="shot 4", OR(AND(E354='club records'!$F$39, F354&gt;='club records'!$G$39), AND(E354='club records'!$F$40, F354&gt;='club records'!$G$40))), "CR", " ")</f>
        <v xml:space="preserve"> </v>
      </c>
      <c r="AJ354" s="22" t="str">
        <f>IF(AND(B354="70H", AND(E354='club records'!$J$6, F354&lt;='club records'!$K$6)), "CR", " ")</f>
        <v xml:space="preserve"> </v>
      </c>
      <c r="AK354" s="22" t="str">
        <f>IF(AND(B354="75H", AND(E354='club records'!$J$7, F354&lt;='club records'!$K$7)), "CR", " ")</f>
        <v xml:space="preserve"> </v>
      </c>
      <c r="AL354" s="22" t="str">
        <f>IF(AND(B354="80H", AND(E354='club records'!$J$8, F354&lt;='club records'!$K$8)), "CR", " ")</f>
        <v xml:space="preserve"> </v>
      </c>
      <c r="AM354" s="22" t="str">
        <f>IF(AND(B354="100H", OR(AND(E354='club records'!$J$9, F354&lt;='club records'!$K$9), AND(E354='club records'!$J$10, F354&lt;='club records'!$K$10))), "CR", " ")</f>
        <v xml:space="preserve"> </v>
      </c>
      <c r="AN354" s="22" t="str">
        <f>IF(AND(B354="300H", AND(E354='club records'!$J$11, F354&lt;='club records'!$K$11)), "CR", " ")</f>
        <v xml:space="preserve"> </v>
      </c>
      <c r="AO354" s="22" t="str">
        <f>IF(AND(B354="400H", OR(AND(E354='club records'!$J$12, F354&lt;='club records'!$K$12), AND(E354='club records'!$J$13, F354&lt;='club records'!$K$13), AND(E354='club records'!$J$14, F354&lt;='club records'!$K$14))), "CR", " ")</f>
        <v xml:space="preserve"> </v>
      </c>
      <c r="AP354" s="22" t="str">
        <f>IF(AND(B354="1500SC", OR(AND(E354='club records'!$J$15, F354&lt;='club records'!$K$15), AND(E354='club records'!$J$16, F354&lt;='club records'!$K$16))), "CR", " ")</f>
        <v xml:space="preserve"> </v>
      </c>
      <c r="AQ354" s="22" t="str">
        <f>IF(AND(B354="2000SC", OR(AND(E354='club records'!$J$18, F354&lt;='club records'!$K$18), AND(E354='club records'!$J$19, F354&lt;='club records'!$K$19))), "CR", " ")</f>
        <v xml:space="preserve"> </v>
      </c>
      <c r="AR354" s="22" t="str">
        <f>IF(AND(B354="3000SC", AND(E354='club records'!$J$21, F354&lt;='club records'!$K$21)), "CR", " ")</f>
        <v xml:space="preserve"> </v>
      </c>
      <c r="AS354" s="21" t="str">
        <f>IF(AND(B354="4x100", OR(AND(E354='club records'!$N$1, F354&lt;='club records'!$O$1), AND(E354='club records'!$N$2, F354&lt;='club records'!$O$2), AND(E354='club records'!$N$3, F354&lt;='club records'!$O$3), AND(E354='club records'!$N$4, F354&lt;='club records'!$O$4), AND(E354='club records'!$N$5, F354&lt;='club records'!$O$5))), "CR", " ")</f>
        <v xml:space="preserve"> </v>
      </c>
      <c r="AT354" s="21" t="str">
        <f>IF(AND(B354="4x200", OR(AND(E354='club records'!$N$6, F354&lt;='club records'!$O$6), AND(E354='club records'!$N$7, F354&lt;='club records'!$O$7), AND(E354='club records'!$N$8, F354&lt;='club records'!$O$8), AND(E354='club records'!$N$9, F354&lt;='club records'!$O$9), AND(E354='club records'!$N$10, F354&lt;='club records'!$O$10))), "CR", " ")</f>
        <v xml:space="preserve"> </v>
      </c>
      <c r="AU354" s="21" t="str">
        <f>IF(AND(B354="4x300", OR(AND(E354='club records'!$N$11, F354&lt;='club records'!$O$11), AND(E354='club records'!$N$12, F354&lt;='club records'!$O$12))), "CR", " ")</f>
        <v xml:space="preserve"> </v>
      </c>
      <c r="AV354" s="21" t="str">
        <f>IF(AND(B354="4x400", OR(AND(E354='club records'!$N$13, F354&lt;='club records'!$O$13), AND(E354='club records'!$N$14, F354&lt;='club records'!$O$14), AND(E354='club records'!$N$15, F354&lt;='club records'!$O$15))), "CR", " ")</f>
        <v xml:space="preserve"> </v>
      </c>
      <c r="AW354" s="21" t="str">
        <f>IF(AND(B354="3x800", OR(AND(E354='club records'!$N$16, F354&lt;='club records'!$O$16), AND(E354='club records'!$N$17, F354&lt;='club records'!$O$17), AND(E354='club records'!$N$18, F354&lt;='club records'!$O$18), AND(E354='club records'!$N$19, F354&lt;='club records'!$O$19))), "CR", " ")</f>
        <v xml:space="preserve"> </v>
      </c>
      <c r="AX354" s="21" t="str">
        <f>IF(AND(B354="pentathlon", OR(AND(E354='club records'!$N$21, F354&gt;='club records'!$O$21), AND(E354='club records'!$N$22, F354&gt;='club records'!$O$22), AND(E354='club records'!$N$23, F354&gt;='club records'!$O$23), AND(E354='club records'!$N$24, F354&gt;='club records'!$O$24), AND(E354='club records'!$N$25, F354&gt;='club records'!$O$25))), "CR", " ")</f>
        <v xml:space="preserve"> </v>
      </c>
      <c r="AY354" s="21" t="str">
        <f>IF(AND(B354="heptathlon", OR(AND(E354='club records'!$N$26, F354&gt;='club records'!$O$26), AND(E354='club records'!$N$27, F354&gt;='club records'!$O$27), AND(E354='club records'!$N$28, F354&gt;='club records'!$O$28), )), "CR", " ")</f>
        <v xml:space="preserve"> </v>
      </c>
    </row>
    <row r="355" spans="1:51" ht="15">
      <c r="A355" s="13" t="s">
        <v>42</v>
      </c>
      <c r="B355" s="2" t="s">
        <v>152</v>
      </c>
      <c r="C355" s="2" t="s">
        <v>198</v>
      </c>
      <c r="D355" s="2" t="s">
        <v>199</v>
      </c>
      <c r="E355" s="13" t="s">
        <v>42</v>
      </c>
      <c r="F355" s="14">
        <v>21.6</v>
      </c>
      <c r="G355" s="19">
        <v>43625</v>
      </c>
      <c r="H355" s="23" t="s">
        <v>375</v>
      </c>
      <c r="I355" s="2" t="s">
        <v>376</v>
      </c>
      <c r="J355" s="20" t="s">
        <v>372</v>
      </c>
      <c r="O355" s="21"/>
      <c r="P355" s="21"/>
      <c r="Q355" s="21"/>
      <c r="R355" s="21"/>
      <c r="S355" s="21"/>
      <c r="T355" s="21"/>
      <c r="U355" s="21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1"/>
      <c r="AT355" s="21"/>
      <c r="AU355" s="21"/>
      <c r="AV355" s="21"/>
      <c r="AW355" s="21"/>
      <c r="AX355" s="21"/>
      <c r="AY355" s="21"/>
    </row>
    <row r="356" spans="1:51" ht="15">
      <c r="A356" s="13" t="s">
        <v>42</v>
      </c>
      <c r="B356" s="2" t="s">
        <v>152</v>
      </c>
      <c r="C356" s="2" t="s">
        <v>189</v>
      </c>
      <c r="D356" s="2" t="s">
        <v>294</v>
      </c>
      <c r="E356" s="13" t="s">
        <v>42</v>
      </c>
      <c r="F356" s="14">
        <v>34.58</v>
      </c>
      <c r="G356" s="19">
        <v>43695</v>
      </c>
      <c r="H356" s="2" t="s">
        <v>297</v>
      </c>
      <c r="I356" s="2" t="s">
        <v>492</v>
      </c>
      <c r="J356" s="20" t="str">
        <f t="shared" ref="J356:J363" si="18">IF(OR(L356="CR", K356="CR", M356="CR", N356="CR", O356="CR", P356="CR", Q356="CR", R356="CR", S356="CR", T356="CR",U356="CR", V356="CR", W356="CR", X356="CR", Y356="CR", Z356="CR", AA356="CR", AB356="CR", AC356="CR", AD356="CR", AE356="CR", AF356="CR", AG356="CR", AH356="CR", AI356="CR", AJ356="CR", AK356="CR", AL356="CR", AM356="CR", AN356="CR", AO356="CR", AP356="CR", AQ356="CR", AR356="CR", AS356="CR", AT356="CR", AU356="CR", AV356="CR", AW356="CR", AX356="CR", AY356="CR"), "***CLUB RECORD***", "")</f>
        <v/>
      </c>
      <c r="K356" s="21" t="str">
        <f>IF(AND(B356=100, OR(AND(E356='club records'!$B$6, F356&lt;='club records'!$C$6), AND(E356='club records'!$B$7, F356&lt;='club records'!$C$7), AND(E356='club records'!$B$8, F356&lt;='club records'!$C$8), AND(E356='club records'!$B$9, F356&lt;='club records'!$C$9), AND(E356='club records'!$B$10, F356&lt;='club records'!$C$10))),"CR"," ")</f>
        <v xml:space="preserve"> </v>
      </c>
      <c r="L356" s="21" t="str">
        <f>IF(AND(B356=200, OR(AND(E356='club records'!$B$11, F356&lt;='club records'!$C$11), AND(E356='club records'!$B$12, F356&lt;='club records'!$C$12), AND(E356='club records'!$B$13, F356&lt;='club records'!$C$13), AND(E356='club records'!$B$14, F356&lt;='club records'!$C$14), AND(E356='club records'!$B$15, F356&lt;='club records'!$C$15))),"CR"," ")</f>
        <v xml:space="preserve"> </v>
      </c>
      <c r="M356" s="21" t="str">
        <f>IF(AND(B356=300, OR(AND(E356='club records'!$B$16, F356&lt;='club records'!$C$16), AND(E356='club records'!$B$17, F356&lt;='club records'!$C$17))),"CR"," ")</f>
        <v xml:space="preserve"> </v>
      </c>
      <c r="N356" s="21" t="str">
        <f>IF(AND(B356=400, OR(AND(E356='club records'!$B$19, F356&lt;='club records'!$C$19), AND(E356='club records'!$B$20, F356&lt;='club records'!$C$20), AND(E356='club records'!$B$21, F356&lt;='club records'!$C$21))),"CR"," ")</f>
        <v xml:space="preserve"> </v>
      </c>
      <c r="O356" s="21" t="str">
        <f>IF(AND(B356=800, OR(AND(E356='club records'!$B$22, F356&lt;='club records'!$C$22), AND(E356='club records'!$B$23, F356&lt;='club records'!$C$23), AND(E356='club records'!$B$24, F356&lt;='club records'!$C$24), AND(E356='club records'!$B$25, F356&lt;='club records'!$C$25), AND(E356='club records'!$B$26, F356&lt;='club records'!$C$26))),"CR"," ")</f>
        <v xml:space="preserve"> </v>
      </c>
      <c r="P356" s="21" t="str">
        <f>IF(AND(B356=1200, AND(E356='club records'!$B$28, F356&lt;='club records'!$C$28)),"CR"," ")</f>
        <v xml:space="preserve"> </v>
      </c>
      <c r="Q356" s="21" t="str">
        <f>IF(AND(B356=1500, OR(AND(E356='club records'!$B$29, F356&lt;='club records'!$C$29), AND(E356='club records'!$B$30, F356&lt;='club records'!$C$30), AND(E356='club records'!$B$31, F356&lt;='club records'!$C$31), AND(E356='club records'!$B$32, F356&lt;='club records'!$C$32), AND(E356='club records'!$B$33, F356&lt;='club records'!$C$33))),"CR"," ")</f>
        <v xml:space="preserve"> </v>
      </c>
      <c r="R356" s="21" t="str">
        <f>IF(AND(B356="1M", AND(E356='club records'!$B$37,F356&lt;='club records'!$C$37)),"CR"," ")</f>
        <v xml:space="preserve"> </v>
      </c>
      <c r="S356" s="21" t="str">
        <f>IF(AND(B356=3000, OR(AND(E356='club records'!$B$39, F356&lt;='club records'!$C$39), AND(E356='club records'!$B$40, F356&lt;='club records'!$C$40), AND(E356='club records'!$B$41, F356&lt;='club records'!$C$41))),"CR"," ")</f>
        <v xml:space="preserve"> </v>
      </c>
      <c r="T356" s="21" t="str">
        <f>IF(AND(B356=5000, OR(AND(E356='club records'!$B$42, F356&lt;='club records'!$C$42), AND(E356='club records'!$B$43, F356&lt;='club records'!$C$43))),"CR"," ")</f>
        <v xml:space="preserve"> </v>
      </c>
      <c r="U356" s="21" t="str">
        <f>IF(AND(B356=10000, OR(AND(E356='club records'!$B$44, F356&lt;='club records'!$C$44), AND(E356='club records'!$B$45, F356&lt;='club records'!$C$45))),"CR"," ")</f>
        <v xml:space="preserve"> </v>
      </c>
      <c r="V356" s="22" t="str">
        <f>IF(AND(B356="high jump", OR(AND(E356='club records'!$F$1, F356&gt;='club records'!$G$1), AND(E356='club records'!$F$2, F356&gt;='club records'!$G$2), AND(E356='club records'!$F$3, F356&gt;='club records'!$G$3),AND(E356='club records'!$F$4, F356&gt;='club records'!$G$4), AND(E356='club records'!$F$5, F356&gt;='club records'!$G$5))), "CR", " ")</f>
        <v xml:space="preserve"> </v>
      </c>
      <c r="W356" s="22" t="str">
        <f>IF(AND(B356="long jump", OR(AND(E356='club records'!$F$6, F356&gt;='club records'!$G$6), AND(E356='club records'!$F$7, F356&gt;='club records'!$G$7), AND(E356='club records'!$F$8, F356&gt;='club records'!$G$8), AND(E356='club records'!$F$9, F356&gt;='club records'!$G$9), AND(E356='club records'!$F$10, F356&gt;='club records'!$G$10))), "CR", " ")</f>
        <v xml:space="preserve"> </v>
      </c>
      <c r="X356" s="22" t="str">
        <f>IF(AND(B356="triple jump", OR(AND(E356='club records'!$F$11, F356&gt;='club records'!$G$11), AND(E356='club records'!$F$12, F356&gt;='club records'!$G$12), AND(E356='club records'!$F$13, F356&gt;='club records'!$G$13), AND(E356='club records'!$F$14, F356&gt;='club records'!$G$14), AND(E356='club records'!$F$15, F356&gt;='club records'!$G$15))), "CR", " ")</f>
        <v xml:space="preserve"> </v>
      </c>
      <c r="Y356" s="22" t="str">
        <f>IF(AND(B356="pole vault", OR(AND(E356='club records'!$F$16, F356&gt;='club records'!$G$16), AND(E356='club records'!$F$17, F356&gt;='club records'!$G$17), AND(E356='club records'!$F$18, F356&gt;='club records'!$G$18), AND(E356='club records'!$F$19, F356&gt;='club records'!$G$19), AND(E356='club records'!$F$20, F356&gt;='club records'!$G$20))), "CR", " ")</f>
        <v xml:space="preserve"> </v>
      </c>
      <c r="Z356" s="22" t="str">
        <f>IF(AND(B356="discus 0.75", AND(E356='club records'!$F$21, F356&gt;='club records'!$G$21)), "CR", " ")</f>
        <v xml:space="preserve"> </v>
      </c>
      <c r="AA356" s="22" t="str">
        <f>IF(AND(B356="discus 1", OR(AND(E356='club records'!$F$22, F356&gt;='club records'!$G$22), AND(E356='club records'!$F$23, F356&gt;='club records'!$G$23), AND(E356='club records'!$F$24, F356&gt;='club records'!$G$24), AND(E356='club records'!$F$25, F356&gt;='club records'!$G$25))), "CR", " ")</f>
        <v xml:space="preserve"> </v>
      </c>
      <c r="AB356" s="22" t="str">
        <f>IF(AND(B356="hammer 3", OR(AND(E356='club records'!$F$26, F356&gt;='club records'!$G$26), AND(E356='club records'!$F$27, F356&gt;='club records'!$G$27), AND(E356='club records'!$F$28, F356&gt;='club records'!$G$28))), "CR", " ")</f>
        <v xml:space="preserve"> </v>
      </c>
      <c r="AC356" s="22" t="str">
        <f>IF(AND(B356="hammer 4", OR(AND(E356='club records'!$F$29, F356&gt;='club records'!$G$29), AND(E356='club records'!$F$30, F356&gt;='club records'!$G$30))), "CR", " ")</f>
        <v xml:space="preserve"> </v>
      </c>
      <c r="AD356" s="22" t="str">
        <f>IF(AND(B356="javelin 400", AND(E356='club records'!$F$31, F356&gt;='club records'!$G$31)), "CR", " ")</f>
        <v xml:space="preserve"> </v>
      </c>
      <c r="AE356" s="22" t="str">
        <f>IF(AND(B356="javelin 500", OR(AND(E356='club records'!$F$32, F356&gt;='club records'!$G$32), AND(E356='club records'!$F$33, F356&gt;='club records'!$G$33))), "CR", " ")</f>
        <v xml:space="preserve"> </v>
      </c>
      <c r="AF356" s="22" t="str">
        <f>IF(AND(B356="javelin 600", OR(AND(E356='club records'!$F$34, F356&gt;='club records'!$G$34), AND(E356='club records'!$F$35, F356&gt;='club records'!$G$35))), "CR", " ")</f>
        <v xml:space="preserve"> </v>
      </c>
      <c r="AG356" s="22" t="str">
        <f>IF(AND(B356="shot 2.72", AND(E356='club records'!$F$36, F356&gt;='club records'!$G$36)), "CR", " ")</f>
        <v xml:space="preserve"> </v>
      </c>
      <c r="AH356" s="22" t="str">
        <f>IF(AND(B356="shot 3", OR(AND(E356='club records'!$F$37, F356&gt;='club records'!$G$37), AND(E356='club records'!$F$38, F356&gt;='club records'!$G$38))), "CR", " ")</f>
        <v xml:space="preserve"> </v>
      </c>
      <c r="AI356" s="22" t="str">
        <f>IF(AND(B356="shot 4", OR(AND(E356='club records'!$F$39, F356&gt;='club records'!$G$39), AND(E356='club records'!$F$40, F356&gt;='club records'!$G$40))), "CR", " ")</f>
        <v xml:space="preserve"> </v>
      </c>
      <c r="AJ356" s="22" t="str">
        <f>IF(AND(B356="70H", AND(E356='club records'!$J$6, F356&lt;='club records'!$K$6)), "CR", " ")</f>
        <v xml:space="preserve"> </v>
      </c>
      <c r="AK356" s="22" t="str">
        <f>IF(AND(B356="75H", AND(E356='club records'!$J$7, F356&lt;='club records'!$K$7)), "CR", " ")</f>
        <v xml:space="preserve"> </v>
      </c>
      <c r="AL356" s="22" t="str">
        <f>IF(AND(B356="80H", AND(E356='club records'!$J$8, F356&lt;='club records'!$K$8)), "CR", " ")</f>
        <v xml:space="preserve"> </v>
      </c>
      <c r="AM356" s="22" t="str">
        <f>IF(AND(B356="100H", OR(AND(E356='club records'!$J$9, F356&lt;='club records'!$K$9), AND(E356='club records'!$J$10, F356&lt;='club records'!$K$10))), "CR", " ")</f>
        <v xml:space="preserve"> </v>
      </c>
      <c r="AN356" s="22" t="str">
        <f>IF(AND(B356="300H", AND(E356='club records'!$J$11, F356&lt;='club records'!$K$11)), "CR", " ")</f>
        <v xml:space="preserve"> </v>
      </c>
      <c r="AO356" s="22" t="str">
        <f>IF(AND(B356="400H", OR(AND(E356='club records'!$J$12, F356&lt;='club records'!$K$12), AND(E356='club records'!$J$13, F356&lt;='club records'!$K$13), AND(E356='club records'!$J$14, F356&lt;='club records'!$K$14))), "CR", " ")</f>
        <v xml:space="preserve"> </v>
      </c>
      <c r="AP356" s="22" t="str">
        <f>IF(AND(B356="1500SC", OR(AND(E356='club records'!$J$15, F356&lt;='club records'!$K$15), AND(E356='club records'!$J$16, F356&lt;='club records'!$K$16))), "CR", " ")</f>
        <v xml:space="preserve"> </v>
      </c>
      <c r="AQ356" s="22" t="str">
        <f>IF(AND(B356="2000SC", OR(AND(E356='club records'!$J$18, F356&lt;='club records'!$K$18), AND(E356='club records'!$J$19, F356&lt;='club records'!$K$19))), "CR", " ")</f>
        <v xml:space="preserve"> </v>
      </c>
      <c r="AR356" s="22" t="str">
        <f>IF(AND(B356="3000SC", AND(E356='club records'!$J$21, F356&lt;='club records'!$K$21)), "CR", " ")</f>
        <v xml:space="preserve"> </v>
      </c>
      <c r="AS356" s="21" t="str">
        <f>IF(AND(B356="4x100", OR(AND(E356='club records'!$N$1, F356&lt;='club records'!$O$1), AND(E356='club records'!$N$2, F356&lt;='club records'!$O$2), AND(E356='club records'!$N$3, F356&lt;='club records'!$O$3), AND(E356='club records'!$N$4, F356&lt;='club records'!$O$4), AND(E356='club records'!$N$5, F356&lt;='club records'!$O$5))), "CR", " ")</f>
        <v xml:space="preserve"> </v>
      </c>
      <c r="AT356" s="21" t="str">
        <f>IF(AND(B356="4x200", OR(AND(E356='club records'!$N$6, F356&lt;='club records'!$O$6), AND(E356='club records'!$N$7, F356&lt;='club records'!$O$7), AND(E356='club records'!$N$8, F356&lt;='club records'!$O$8), AND(E356='club records'!$N$9, F356&lt;='club records'!$O$9), AND(E356='club records'!$N$10, F356&lt;='club records'!$O$10))), "CR", " ")</f>
        <v xml:space="preserve"> </v>
      </c>
      <c r="AU356" s="21" t="str">
        <f>IF(AND(B356="4x300", OR(AND(E356='club records'!$N$11, F356&lt;='club records'!$O$11), AND(E356='club records'!$N$12, F356&lt;='club records'!$O$12))), "CR", " ")</f>
        <v xml:space="preserve"> </v>
      </c>
      <c r="AV356" s="21" t="str">
        <f>IF(AND(B356="4x400", OR(AND(E356='club records'!$N$13, F356&lt;='club records'!$O$13), AND(E356='club records'!$N$14, F356&lt;='club records'!$O$14), AND(E356='club records'!$N$15, F356&lt;='club records'!$O$15))), "CR", " ")</f>
        <v xml:space="preserve"> </v>
      </c>
      <c r="AW356" s="21" t="str">
        <f>IF(AND(B356="3x800", OR(AND(E356='club records'!$N$16, F356&lt;='club records'!$O$16), AND(E356='club records'!$N$17, F356&lt;='club records'!$O$17), AND(E356='club records'!$N$18, F356&lt;='club records'!$O$18), AND(E356='club records'!$N$19, F356&lt;='club records'!$O$19))), "CR", " ")</f>
        <v xml:space="preserve"> </v>
      </c>
      <c r="AX356" s="21" t="str">
        <f>IF(AND(B356="pentathlon", OR(AND(E356='club records'!$N$21, F356&gt;='club records'!$O$21), AND(E356='club records'!$N$22, F356&gt;='club records'!$O$22), AND(E356='club records'!$N$23, F356&gt;='club records'!$O$23), AND(E356='club records'!$N$24, F356&gt;='club records'!$O$24), AND(E356='club records'!$N$25, F356&gt;='club records'!$O$25))), "CR", " ")</f>
        <v xml:space="preserve"> </v>
      </c>
      <c r="AY356" s="21" t="str">
        <f>IF(AND(B356="heptathlon", OR(AND(E356='club records'!$N$26, F356&gt;='club records'!$O$26), AND(E356='club records'!$N$27, F356&gt;='club records'!$O$27), AND(E356='club records'!$N$28, F356&gt;='club records'!$O$28), )), "CR", " ")</f>
        <v xml:space="preserve"> </v>
      </c>
    </row>
    <row r="357" spans="1:51" ht="15">
      <c r="A357" s="13" t="s">
        <v>42</v>
      </c>
      <c r="B357" s="2" t="s">
        <v>152</v>
      </c>
      <c r="C357" s="2" t="s">
        <v>103</v>
      </c>
      <c r="D357" s="2" t="s">
        <v>104</v>
      </c>
      <c r="E357" s="13" t="s">
        <v>42</v>
      </c>
      <c r="F357" s="14">
        <v>38.270000000000003</v>
      </c>
      <c r="G357" s="23">
        <v>43695</v>
      </c>
      <c r="H357" s="2" t="s">
        <v>297</v>
      </c>
      <c r="I357" s="2" t="s">
        <v>492</v>
      </c>
      <c r="J357" s="20" t="str">
        <f t="shared" si="18"/>
        <v/>
      </c>
      <c r="K357" s="21" t="str">
        <f>IF(AND(B357=100, OR(AND(E357='club records'!$B$6, F357&lt;='club records'!$C$6), AND(E357='club records'!$B$7, F357&lt;='club records'!$C$7), AND(E357='club records'!$B$8, F357&lt;='club records'!$C$8), AND(E357='club records'!$B$9, F357&lt;='club records'!$C$9), AND(E357='club records'!$B$10, F357&lt;='club records'!$C$10))),"CR"," ")</f>
        <v xml:space="preserve"> </v>
      </c>
      <c r="L357" s="21" t="str">
        <f>IF(AND(B357=200, OR(AND(E357='club records'!$B$11, F357&lt;='club records'!$C$11), AND(E357='club records'!$B$12, F357&lt;='club records'!$C$12), AND(E357='club records'!$B$13, F357&lt;='club records'!$C$13), AND(E357='club records'!$B$14, F357&lt;='club records'!$C$14), AND(E357='club records'!$B$15, F357&lt;='club records'!$C$15))),"CR"," ")</f>
        <v xml:space="preserve"> </v>
      </c>
      <c r="M357" s="21" t="str">
        <f>IF(AND(B357=300, OR(AND(E357='club records'!$B$16, F357&lt;='club records'!$C$16), AND(E357='club records'!$B$17, F357&lt;='club records'!$C$17))),"CR"," ")</f>
        <v xml:space="preserve"> </v>
      </c>
      <c r="N357" s="21" t="str">
        <f>IF(AND(B357=400, OR(AND(E357='club records'!$B$19, F357&lt;='club records'!$C$19), AND(E357='club records'!$B$20, F357&lt;='club records'!$C$20), AND(E357='club records'!$B$21, F357&lt;='club records'!$C$21))),"CR"," ")</f>
        <v xml:space="preserve"> </v>
      </c>
      <c r="O357" s="21" t="str">
        <f>IF(AND(B357=800, OR(AND(E357='club records'!$B$22, F357&lt;='club records'!$C$22), AND(E357='club records'!$B$23, F357&lt;='club records'!$C$23), AND(E357='club records'!$B$24, F357&lt;='club records'!$C$24), AND(E357='club records'!$B$25, F357&lt;='club records'!$C$25), AND(E357='club records'!$B$26, F357&lt;='club records'!$C$26))),"CR"," ")</f>
        <v xml:space="preserve"> </v>
      </c>
      <c r="P357" s="21" t="str">
        <f>IF(AND(B357=1200, AND(E357='club records'!$B$28, F357&lt;='club records'!$C$28)),"CR"," ")</f>
        <v xml:space="preserve"> </v>
      </c>
      <c r="Q357" s="21" t="str">
        <f>IF(AND(B357=1500, OR(AND(E357='club records'!$B$29, F357&lt;='club records'!$C$29), AND(E357='club records'!$B$30, F357&lt;='club records'!$C$30), AND(E357='club records'!$B$31, F357&lt;='club records'!$C$31), AND(E357='club records'!$B$32, F357&lt;='club records'!$C$32), AND(E357='club records'!$B$33, F357&lt;='club records'!$C$33))),"CR"," ")</f>
        <v xml:space="preserve"> </v>
      </c>
      <c r="R357" s="21" t="str">
        <f>IF(AND(B357="1M", AND(E357='club records'!$B$37,F357&lt;='club records'!$C$37)),"CR"," ")</f>
        <v xml:space="preserve"> </v>
      </c>
      <c r="S357" s="21" t="str">
        <f>IF(AND(B357=3000, OR(AND(E357='club records'!$B$39, F357&lt;='club records'!$C$39), AND(E357='club records'!$B$40, F357&lt;='club records'!$C$40), AND(E357='club records'!$B$41, F357&lt;='club records'!$C$41))),"CR"," ")</f>
        <v xml:space="preserve"> </v>
      </c>
      <c r="T357" s="21" t="str">
        <f>IF(AND(B357=5000, OR(AND(E357='club records'!$B$42, F357&lt;='club records'!$C$42), AND(E357='club records'!$B$43, F357&lt;='club records'!$C$43))),"CR"," ")</f>
        <v xml:space="preserve"> </v>
      </c>
      <c r="U357" s="21" t="str">
        <f>IF(AND(B357=10000, OR(AND(E357='club records'!$B$44, F357&lt;='club records'!$C$44), AND(E357='club records'!$B$45, F357&lt;='club records'!$C$45))),"CR"," ")</f>
        <v xml:space="preserve"> </v>
      </c>
      <c r="V357" s="22" t="str">
        <f>IF(AND(B357="high jump", OR(AND(E357='club records'!$F$1, F357&gt;='club records'!$G$1), AND(E357='club records'!$F$2, F357&gt;='club records'!$G$2), AND(E357='club records'!$F$3, F357&gt;='club records'!$G$3),AND(E357='club records'!$F$4, F357&gt;='club records'!$G$4), AND(E357='club records'!$F$5, F357&gt;='club records'!$G$5))), "CR", " ")</f>
        <v xml:space="preserve"> </v>
      </c>
      <c r="W357" s="22" t="str">
        <f>IF(AND(B357="long jump", OR(AND(E357='club records'!$F$6, F357&gt;='club records'!$G$6), AND(E357='club records'!$F$7, F357&gt;='club records'!$G$7), AND(E357='club records'!$F$8, F357&gt;='club records'!$G$8), AND(E357='club records'!$F$9, F357&gt;='club records'!$G$9), AND(E357='club records'!$F$10, F357&gt;='club records'!$G$10))), "CR", " ")</f>
        <v xml:space="preserve"> </v>
      </c>
      <c r="X357" s="22" t="str">
        <f>IF(AND(B357="triple jump", OR(AND(E357='club records'!$F$11, F357&gt;='club records'!$G$11), AND(E357='club records'!$F$12, F357&gt;='club records'!$G$12), AND(E357='club records'!$F$13, F357&gt;='club records'!$G$13), AND(E357='club records'!$F$14, F357&gt;='club records'!$G$14), AND(E357='club records'!$F$15, F357&gt;='club records'!$G$15))), "CR", " ")</f>
        <v xml:space="preserve"> </v>
      </c>
      <c r="Y357" s="22" t="str">
        <f>IF(AND(B357="pole vault", OR(AND(E357='club records'!$F$16, F357&gt;='club records'!$G$16), AND(E357='club records'!$F$17, F357&gt;='club records'!$G$17), AND(E357='club records'!$F$18, F357&gt;='club records'!$G$18), AND(E357='club records'!$F$19, F357&gt;='club records'!$G$19), AND(E357='club records'!$F$20, F357&gt;='club records'!$G$20))), "CR", " ")</f>
        <v xml:space="preserve"> </v>
      </c>
      <c r="Z357" s="22" t="str">
        <f>IF(AND(B357="discus 0.75", AND(E357='club records'!$F$21, F357&gt;='club records'!$G$21)), "CR", " ")</f>
        <v xml:space="preserve"> </v>
      </c>
      <c r="AA357" s="22" t="str">
        <f>IF(AND(B357="discus 1", OR(AND(E357='club records'!$F$22, F357&gt;='club records'!$G$22), AND(E357='club records'!$F$23, F357&gt;='club records'!$G$23), AND(E357='club records'!$F$24, F357&gt;='club records'!$G$24), AND(E357='club records'!$F$25, F357&gt;='club records'!$G$25))), "CR", " ")</f>
        <v xml:space="preserve"> </v>
      </c>
      <c r="AB357" s="22" t="str">
        <f>IF(AND(B357="hammer 3", OR(AND(E357='club records'!$F$26, F357&gt;='club records'!$G$26), AND(E357='club records'!$F$27, F357&gt;='club records'!$G$27), AND(E357='club records'!$F$28, F357&gt;='club records'!$G$28))), "CR", " ")</f>
        <v xml:space="preserve"> </v>
      </c>
      <c r="AC357" s="22" t="str">
        <f>IF(AND(B357="hammer 4", OR(AND(E357='club records'!$F$29, F357&gt;='club records'!$G$29), AND(E357='club records'!$F$30, F357&gt;='club records'!$G$30))), "CR", " ")</f>
        <v xml:space="preserve"> </v>
      </c>
      <c r="AD357" s="22" t="str">
        <f>IF(AND(B357="javelin 400", AND(E357='club records'!$F$31, F357&gt;='club records'!$G$31)), "CR", " ")</f>
        <v xml:space="preserve"> </v>
      </c>
      <c r="AE357" s="22" t="str">
        <f>IF(AND(B357="javelin 500", OR(AND(E357='club records'!$F$32, F357&gt;='club records'!$G$32), AND(E357='club records'!$F$33, F357&gt;='club records'!$G$33))), "CR", " ")</f>
        <v xml:space="preserve"> </v>
      </c>
      <c r="AF357" s="22" t="str">
        <f>IF(AND(B357="javelin 600", OR(AND(E357='club records'!$F$34, F357&gt;='club records'!$G$34), AND(E357='club records'!$F$35, F357&gt;='club records'!$G$35))), "CR", " ")</f>
        <v xml:space="preserve"> </v>
      </c>
      <c r="AG357" s="22" t="str">
        <f>IF(AND(B357="shot 2.72", AND(E357='club records'!$F$36, F357&gt;='club records'!$G$36)), "CR", " ")</f>
        <v xml:space="preserve"> </v>
      </c>
      <c r="AH357" s="22" t="str">
        <f>IF(AND(B357="shot 3", OR(AND(E357='club records'!$F$37, F357&gt;='club records'!$G$37), AND(E357='club records'!$F$38, F357&gt;='club records'!$G$38))), "CR", " ")</f>
        <v xml:space="preserve"> </v>
      </c>
      <c r="AI357" s="22" t="str">
        <f>IF(AND(B357="shot 4", OR(AND(E357='club records'!$F$39, F357&gt;='club records'!$G$39), AND(E357='club records'!$F$40, F357&gt;='club records'!$G$40))), "CR", " ")</f>
        <v xml:space="preserve"> </v>
      </c>
      <c r="AJ357" s="22" t="str">
        <f>IF(AND(B357="70H", AND(E357='club records'!$J$6, F357&lt;='club records'!$K$6)), "CR", " ")</f>
        <v xml:space="preserve"> </v>
      </c>
      <c r="AK357" s="22" t="str">
        <f>IF(AND(B357="75H", AND(E357='club records'!$J$7, F357&lt;='club records'!$K$7)), "CR", " ")</f>
        <v xml:space="preserve"> </v>
      </c>
      <c r="AL357" s="22" t="str">
        <f>IF(AND(B357="80H", AND(E357='club records'!$J$8, F357&lt;='club records'!$K$8)), "CR", " ")</f>
        <v xml:space="preserve"> </v>
      </c>
      <c r="AM357" s="22" t="str">
        <f>IF(AND(B357="100H", OR(AND(E357='club records'!$J$9, F357&lt;='club records'!$K$9), AND(E357='club records'!$J$10, F357&lt;='club records'!$K$10))), "CR", " ")</f>
        <v xml:space="preserve"> </v>
      </c>
      <c r="AN357" s="22" t="str">
        <f>IF(AND(B357="300H", AND(E357='club records'!$J$11, F357&lt;='club records'!$K$11)), "CR", " ")</f>
        <v xml:space="preserve"> </v>
      </c>
      <c r="AO357" s="22" t="str">
        <f>IF(AND(B357="400H", OR(AND(E357='club records'!$J$12, F357&lt;='club records'!$K$12), AND(E357='club records'!$J$13, F357&lt;='club records'!$K$13), AND(E357='club records'!$J$14, F357&lt;='club records'!$K$14))), "CR", " ")</f>
        <v xml:space="preserve"> </v>
      </c>
      <c r="AP357" s="22" t="str">
        <f>IF(AND(B357="1500SC", OR(AND(E357='club records'!$J$15, F357&lt;='club records'!$K$15), AND(E357='club records'!$J$16, F357&lt;='club records'!$K$16))), "CR", " ")</f>
        <v xml:space="preserve"> </v>
      </c>
      <c r="AQ357" s="22" t="str">
        <f>IF(AND(B357="2000SC", OR(AND(E357='club records'!$J$18, F357&lt;='club records'!$K$18), AND(E357='club records'!$J$19, F357&lt;='club records'!$K$19))), "CR", " ")</f>
        <v xml:space="preserve"> </v>
      </c>
      <c r="AR357" s="22" t="str">
        <f>IF(AND(B357="3000SC", AND(E357='club records'!$J$21, F357&lt;='club records'!$K$21)), "CR", " ")</f>
        <v xml:space="preserve"> </v>
      </c>
      <c r="AS357" s="21" t="str">
        <f>IF(AND(B357="4x100", OR(AND(E357='club records'!$N$1, F357&lt;='club records'!$O$1), AND(E357='club records'!$N$2, F357&lt;='club records'!$O$2), AND(E357='club records'!$N$3, F357&lt;='club records'!$O$3), AND(E357='club records'!$N$4, F357&lt;='club records'!$O$4), AND(E357='club records'!$N$5, F357&lt;='club records'!$O$5))), "CR", " ")</f>
        <v xml:space="preserve"> </v>
      </c>
      <c r="AT357" s="21" t="str">
        <f>IF(AND(B357="4x200", OR(AND(E357='club records'!$N$6, F357&lt;='club records'!$O$6), AND(E357='club records'!$N$7, F357&lt;='club records'!$O$7), AND(E357='club records'!$N$8, F357&lt;='club records'!$O$8), AND(E357='club records'!$N$9, F357&lt;='club records'!$O$9), AND(E357='club records'!$N$10, F357&lt;='club records'!$O$10))), "CR", " ")</f>
        <v xml:space="preserve"> </v>
      </c>
      <c r="AU357" s="21" t="str">
        <f>IF(AND(B357="4x300", OR(AND(E357='club records'!$N$11, F357&lt;='club records'!$O$11), AND(E357='club records'!$N$12, F357&lt;='club records'!$O$12))), "CR", " ")</f>
        <v xml:space="preserve"> </v>
      </c>
      <c r="AV357" s="21" t="str">
        <f>IF(AND(B357="4x400", OR(AND(E357='club records'!$N$13, F357&lt;='club records'!$O$13), AND(E357='club records'!$N$14, F357&lt;='club records'!$O$14), AND(E357='club records'!$N$15, F357&lt;='club records'!$O$15))), "CR", " ")</f>
        <v xml:space="preserve"> </v>
      </c>
      <c r="AW357" s="21" t="str">
        <f>IF(AND(B357="3x800", OR(AND(E357='club records'!$N$16, F357&lt;='club records'!$O$16), AND(E357='club records'!$N$17, F357&lt;='club records'!$O$17), AND(E357='club records'!$N$18, F357&lt;='club records'!$O$18), AND(E357='club records'!$N$19, F357&lt;='club records'!$O$19))), "CR", " ")</f>
        <v xml:space="preserve"> </v>
      </c>
      <c r="AX357" s="21" t="str">
        <f>IF(AND(B357="pentathlon", OR(AND(E357='club records'!$N$21, F357&gt;='club records'!$O$21), AND(E357='club records'!$N$22, F357&gt;='club records'!$O$22), AND(E357='club records'!$N$23, F357&gt;='club records'!$O$23), AND(E357='club records'!$N$24, F357&gt;='club records'!$O$24), AND(E357='club records'!$N$25, F357&gt;='club records'!$O$25))), "CR", " ")</f>
        <v xml:space="preserve"> </v>
      </c>
      <c r="AY357" s="21" t="str">
        <f>IF(AND(B357="heptathlon", OR(AND(E357='club records'!$N$26, F357&gt;='club records'!$O$26), AND(E357='club records'!$N$27, F357&gt;='club records'!$O$27), AND(E357='club records'!$N$28, F357&gt;='club records'!$O$28), )), "CR", " ")</f>
        <v xml:space="preserve"> </v>
      </c>
    </row>
    <row r="358" spans="1:51" ht="15">
      <c r="A358" s="13" t="s">
        <v>42</v>
      </c>
      <c r="B358" s="2" t="s">
        <v>37</v>
      </c>
      <c r="C358" s="2" t="s">
        <v>57</v>
      </c>
      <c r="D358" s="2" t="s">
        <v>1</v>
      </c>
      <c r="E358" s="13" t="s">
        <v>42</v>
      </c>
      <c r="F358" s="14">
        <v>4.55</v>
      </c>
      <c r="G358" s="19">
        <v>43590</v>
      </c>
      <c r="H358" s="2" t="s">
        <v>295</v>
      </c>
      <c r="I358" s="2" t="s">
        <v>304</v>
      </c>
      <c r="J358" s="20" t="str">
        <f t="shared" si="18"/>
        <v/>
      </c>
      <c r="K358" s="21" t="str">
        <f>IF(AND(B358=100, OR(AND(E358='club records'!$B$6, F358&lt;='club records'!$C$6), AND(E358='club records'!$B$7, F358&lt;='club records'!$C$7), AND(E358='club records'!$B$8, F358&lt;='club records'!$C$8), AND(E358='club records'!$B$9, F358&lt;='club records'!$C$9), AND(E358='club records'!$B$10, F358&lt;='club records'!$C$10))),"CR"," ")</f>
        <v xml:space="preserve"> </v>
      </c>
      <c r="L358" s="21" t="str">
        <f>IF(AND(B358=200, OR(AND(E358='club records'!$B$11, F358&lt;='club records'!$C$11), AND(E358='club records'!$B$12, F358&lt;='club records'!$C$12), AND(E358='club records'!$B$13, F358&lt;='club records'!$C$13), AND(E358='club records'!$B$14, F358&lt;='club records'!$C$14), AND(E358='club records'!$B$15, F358&lt;='club records'!$C$15))),"CR"," ")</f>
        <v xml:space="preserve"> </v>
      </c>
      <c r="M358" s="21" t="str">
        <f>IF(AND(B358=300, OR(AND(E358='club records'!$B$16, F358&lt;='club records'!$C$16), AND(E358='club records'!$B$17, F358&lt;='club records'!$C$17))),"CR"," ")</f>
        <v xml:space="preserve"> </v>
      </c>
      <c r="N358" s="21" t="str">
        <f>IF(AND(B358=400, OR(AND(E358='club records'!$B$19, F358&lt;='club records'!$C$19), AND(E358='club records'!$B$20, F358&lt;='club records'!$C$20), AND(E358='club records'!$B$21, F358&lt;='club records'!$C$21))),"CR"," ")</f>
        <v xml:space="preserve"> </v>
      </c>
      <c r="O358" s="21" t="str">
        <f>IF(AND(B358=800, OR(AND(E358='club records'!$B$22, F358&lt;='club records'!$C$22), AND(E358='club records'!$B$23, F358&lt;='club records'!$C$23), AND(E358='club records'!$B$24, F358&lt;='club records'!$C$24), AND(E358='club records'!$B$25, F358&lt;='club records'!$C$25), AND(E358='club records'!$B$26, F358&lt;='club records'!$C$26))),"CR"," ")</f>
        <v xml:space="preserve"> </v>
      </c>
      <c r="P358" s="21" t="str">
        <f>IF(AND(B358=1200, AND(E358='club records'!$B$28, F358&lt;='club records'!$C$28)),"CR"," ")</f>
        <v xml:space="preserve"> </v>
      </c>
      <c r="Q358" s="21" t="str">
        <f>IF(AND(B358=1500, OR(AND(E358='club records'!$B$29, F358&lt;='club records'!$C$29), AND(E358='club records'!$B$30, F358&lt;='club records'!$C$30), AND(E358='club records'!$B$31, F358&lt;='club records'!$C$31), AND(E358='club records'!$B$32, F358&lt;='club records'!$C$32), AND(E358='club records'!$B$33, F358&lt;='club records'!$C$33))),"CR"," ")</f>
        <v xml:space="preserve"> </v>
      </c>
      <c r="R358" s="21" t="str">
        <f>IF(AND(B358="1M", AND(E358='club records'!$B$37,F358&lt;='club records'!$C$37)),"CR"," ")</f>
        <v xml:space="preserve"> </v>
      </c>
      <c r="S358" s="21" t="str">
        <f>IF(AND(B358=3000, OR(AND(E358='club records'!$B$39, F358&lt;='club records'!$C$39), AND(E358='club records'!$B$40, F358&lt;='club records'!$C$40), AND(E358='club records'!$B$41, F358&lt;='club records'!$C$41))),"CR"," ")</f>
        <v xml:space="preserve"> </v>
      </c>
      <c r="T358" s="21" t="str">
        <f>IF(AND(B358=5000, OR(AND(E358='club records'!$B$42, F358&lt;='club records'!$C$42), AND(E358='club records'!$B$43, F358&lt;='club records'!$C$43))),"CR"," ")</f>
        <v xml:space="preserve"> </v>
      </c>
      <c r="U358" s="21" t="str">
        <f>IF(AND(B358=10000, OR(AND(E358='club records'!$B$44, F358&lt;='club records'!$C$44), AND(E358='club records'!$B$45, F358&lt;='club records'!$C$45))),"CR"," ")</f>
        <v xml:space="preserve"> </v>
      </c>
      <c r="V358" s="22" t="str">
        <f>IF(AND(B358="high jump", OR(AND(E358='club records'!$F$1, F358&gt;='club records'!$G$1), AND(E358='club records'!$F$2, F358&gt;='club records'!$G$2), AND(E358='club records'!$F$3, F358&gt;='club records'!$G$3),AND(E358='club records'!$F$4, F358&gt;='club records'!$G$4), AND(E358='club records'!$F$5, F358&gt;='club records'!$G$5))), "CR", " ")</f>
        <v xml:space="preserve"> </v>
      </c>
      <c r="W358" s="22" t="str">
        <f>IF(AND(B358="long jump", OR(AND(E358='club records'!$F$6, F358&gt;='club records'!$G$6), AND(E358='club records'!$F$7, F358&gt;='club records'!$G$7), AND(E358='club records'!$F$8, F358&gt;='club records'!$G$8), AND(E358='club records'!$F$9, F358&gt;='club records'!$G$9), AND(E358='club records'!$F$10, F358&gt;='club records'!$G$10))), "CR", " ")</f>
        <v xml:space="preserve"> </v>
      </c>
      <c r="X358" s="22" t="str">
        <f>IF(AND(B358="triple jump", OR(AND(E358='club records'!$F$11, F358&gt;='club records'!$G$11), AND(E358='club records'!$F$12, F358&gt;='club records'!$G$12), AND(E358='club records'!$F$13, F358&gt;='club records'!$G$13), AND(E358='club records'!$F$14, F358&gt;='club records'!$G$14), AND(E358='club records'!$F$15, F358&gt;='club records'!$G$15))), "CR", " ")</f>
        <v xml:space="preserve"> </v>
      </c>
      <c r="Y358" s="22" t="str">
        <f>IF(AND(B358="pole vault", OR(AND(E358='club records'!$F$16, F358&gt;='club records'!$G$16), AND(E358='club records'!$F$17, F358&gt;='club records'!$G$17), AND(E358='club records'!$F$18, F358&gt;='club records'!$G$18), AND(E358='club records'!$F$19, F358&gt;='club records'!$G$19), AND(E358='club records'!$F$20, F358&gt;='club records'!$G$20))), "CR", " ")</f>
        <v xml:space="preserve"> </v>
      </c>
      <c r="Z358" s="22" t="str">
        <f>IF(AND(B358="discus 0.75", AND(E358='club records'!$F$21, F358&gt;='club records'!$G$21)), "CR", " ")</f>
        <v xml:space="preserve"> </v>
      </c>
      <c r="AA358" s="22" t="str">
        <f>IF(AND(B358="discus 1", OR(AND(E358='club records'!$F$22, F358&gt;='club records'!$G$22), AND(E358='club records'!$F$23, F358&gt;='club records'!$G$23), AND(E358='club records'!$F$24, F358&gt;='club records'!$G$24), AND(E358='club records'!$F$25, F358&gt;='club records'!$G$25))), "CR", " ")</f>
        <v xml:space="preserve"> </v>
      </c>
      <c r="AB358" s="22" t="str">
        <f>IF(AND(B358="hammer 3", OR(AND(E358='club records'!$F$26, F358&gt;='club records'!$G$26), AND(E358='club records'!$F$27, F358&gt;='club records'!$G$27), AND(E358='club records'!$F$28, F358&gt;='club records'!$G$28))), "CR", " ")</f>
        <v xml:space="preserve"> </v>
      </c>
      <c r="AC358" s="22" t="str">
        <f>IF(AND(B358="hammer 4", OR(AND(E358='club records'!$F$29, F358&gt;='club records'!$G$29), AND(E358='club records'!$F$30, F358&gt;='club records'!$G$30))), "CR", " ")</f>
        <v xml:space="preserve"> </v>
      </c>
      <c r="AD358" s="22" t="str">
        <f>IF(AND(B358="javelin 400", AND(E358='club records'!$F$31, F358&gt;='club records'!$G$31)), "CR", " ")</f>
        <v xml:space="preserve"> </v>
      </c>
      <c r="AE358" s="22" t="str">
        <f>IF(AND(B358="javelin 500", OR(AND(E358='club records'!$F$32, F358&gt;='club records'!$G$32), AND(E358='club records'!$F$33, F358&gt;='club records'!$G$33))), "CR", " ")</f>
        <v xml:space="preserve"> </v>
      </c>
      <c r="AF358" s="22" t="str">
        <f>IF(AND(B358="javelin 600", OR(AND(E358='club records'!$F$34, F358&gt;='club records'!$G$34), AND(E358='club records'!$F$35, F358&gt;='club records'!$G$35))), "CR", " ")</f>
        <v xml:space="preserve"> </v>
      </c>
      <c r="AG358" s="22" t="str">
        <f>IF(AND(B358="shot 2.72", AND(E358='club records'!$F$36, F358&gt;='club records'!$G$36)), "CR", " ")</f>
        <v xml:space="preserve"> </v>
      </c>
      <c r="AH358" s="22" t="str">
        <f>IF(AND(B358="shot 3", OR(AND(E358='club records'!$F$37, F358&gt;='club records'!$G$37), AND(E358='club records'!$F$38, F358&gt;='club records'!$G$38))), "CR", " ")</f>
        <v xml:space="preserve"> </v>
      </c>
      <c r="AI358" s="22" t="str">
        <f>IF(AND(B358="shot 4", OR(AND(E358='club records'!$F$39, F358&gt;='club records'!$G$39), AND(E358='club records'!$F$40, F358&gt;='club records'!$G$40))), "CR", " ")</f>
        <v xml:space="preserve"> </v>
      </c>
      <c r="AJ358" s="22" t="str">
        <f>IF(AND(B358="70H", AND(E358='club records'!$J$6, F358&lt;='club records'!$K$6)), "CR", " ")</f>
        <v xml:space="preserve"> </v>
      </c>
      <c r="AK358" s="22" t="str">
        <f>IF(AND(B358="75H", AND(E358='club records'!$J$7, F358&lt;='club records'!$K$7)), "CR", " ")</f>
        <v xml:space="preserve"> </v>
      </c>
      <c r="AL358" s="22" t="str">
        <f>IF(AND(B358="80H", AND(E358='club records'!$J$8, F358&lt;='club records'!$K$8)), "CR", " ")</f>
        <v xml:space="preserve"> </v>
      </c>
      <c r="AM358" s="22" t="str">
        <f>IF(AND(B358="100H", OR(AND(E358='club records'!$J$9, F358&lt;='club records'!$K$9), AND(E358='club records'!$J$10, F358&lt;='club records'!$K$10))), "CR", " ")</f>
        <v xml:space="preserve"> </v>
      </c>
      <c r="AN358" s="22" t="str">
        <f>IF(AND(B358="300H", AND(E358='club records'!$J$11, F358&lt;='club records'!$K$11)), "CR", " ")</f>
        <v xml:space="preserve"> </v>
      </c>
      <c r="AO358" s="22" t="str">
        <f>IF(AND(B358="400H", OR(AND(E358='club records'!$J$12, F358&lt;='club records'!$K$12), AND(E358='club records'!$J$13, F358&lt;='club records'!$K$13), AND(E358='club records'!$J$14, F358&lt;='club records'!$K$14))), "CR", " ")</f>
        <v xml:space="preserve"> </v>
      </c>
      <c r="AP358" s="22" t="str">
        <f>IF(AND(B358="1500SC", OR(AND(E358='club records'!$J$15, F358&lt;='club records'!$K$15), AND(E358='club records'!$J$16, F358&lt;='club records'!$K$16))), "CR", " ")</f>
        <v xml:space="preserve"> </v>
      </c>
      <c r="AQ358" s="22" t="str">
        <f>IF(AND(B358="2000SC", OR(AND(E358='club records'!$J$18, F358&lt;='club records'!$K$18), AND(E358='club records'!$J$19, F358&lt;='club records'!$K$19))), "CR", " ")</f>
        <v xml:space="preserve"> </v>
      </c>
      <c r="AR358" s="22" t="str">
        <f>IF(AND(B358="3000SC", AND(E358='club records'!$J$21, F358&lt;='club records'!$K$21)), "CR", " ")</f>
        <v xml:space="preserve"> </v>
      </c>
      <c r="AS358" s="21" t="str">
        <f>IF(AND(B358="4x100", OR(AND(E358='club records'!$N$1, F358&lt;='club records'!$O$1), AND(E358='club records'!$N$2, F358&lt;='club records'!$O$2), AND(E358='club records'!$N$3, F358&lt;='club records'!$O$3), AND(E358='club records'!$N$4, F358&lt;='club records'!$O$4), AND(E358='club records'!$N$5, F358&lt;='club records'!$O$5))), "CR", " ")</f>
        <v xml:space="preserve"> </v>
      </c>
      <c r="AT358" s="21" t="str">
        <f>IF(AND(B358="4x200", OR(AND(E358='club records'!$N$6, F358&lt;='club records'!$O$6), AND(E358='club records'!$N$7, F358&lt;='club records'!$O$7), AND(E358='club records'!$N$8, F358&lt;='club records'!$O$8), AND(E358='club records'!$N$9, F358&lt;='club records'!$O$9), AND(E358='club records'!$N$10, F358&lt;='club records'!$O$10))), "CR", " ")</f>
        <v xml:space="preserve"> </v>
      </c>
      <c r="AU358" s="21" t="str">
        <f>IF(AND(B358="4x300", OR(AND(E358='club records'!$N$11, F358&lt;='club records'!$O$11), AND(E358='club records'!$N$12, F358&lt;='club records'!$O$12))), "CR", " ")</f>
        <v xml:space="preserve"> </v>
      </c>
      <c r="AV358" s="21" t="str">
        <f>IF(AND(B358="4x400", OR(AND(E358='club records'!$N$13, F358&lt;='club records'!$O$13), AND(E358='club records'!$N$14, F358&lt;='club records'!$O$14), AND(E358='club records'!$N$15, F358&lt;='club records'!$O$15))), "CR", " ")</f>
        <v xml:space="preserve"> </v>
      </c>
      <c r="AW358" s="21" t="str">
        <f>IF(AND(B358="3x800", OR(AND(E358='club records'!$N$16, F358&lt;='club records'!$O$16), AND(E358='club records'!$N$17, F358&lt;='club records'!$O$17), AND(E358='club records'!$N$18, F358&lt;='club records'!$O$18), AND(E358='club records'!$N$19, F358&lt;='club records'!$O$19))), "CR", " ")</f>
        <v xml:space="preserve"> </v>
      </c>
      <c r="AX358" s="21" t="str">
        <f>IF(AND(B358="pentathlon", OR(AND(E358='club records'!$N$21, F358&gt;='club records'!$O$21), AND(E358='club records'!$N$22, F358&gt;='club records'!$O$22), AND(E358='club records'!$N$23, F358&gt;='club records'!$O$23), AND(E358='club records'!$N$24, F358&gt;='club records'!$O$24), AND(E358='club records'!$N$25, F358&gt;='club records'!$O$25))), "CR", " ")</f>
        <v xml:space="preserve"> </v>
      </c>
      <c r="AY358" s="21" t="str">
        <f>IF(AND(B358="heptathlon", OR(AND(E358='club records'!$N$26, F358&gt;='club records'!$O$26), AND(E358='club records'!$N$27, F358&gt;='club records'!$O$27), AND(E358='club records'!$N$28, F358&gt;='club records'!$O$28), )), "CR", " ")</f>
        <v xml:space="preserve"> </v>
      </c>
    </row>
    <row r="359" spans="1:51" ht="15">
      <c r="A359" s="13" t="s">
        <v>42</v>
      </c>
      <c r="B359" s="2" t="s">
        <v>37</v>
      </c>
      <c r="C359" s="2" t="s">
        <v>100</v>
      </c>
      <c r="D359" s="2" t="s">
        <v>48</v>
      </c>
      <c r="E359" s="13" t="s">
        <v>42</v>
      </c>
      <c r="F359" s="14">
        <v>5.3</v>
      </c>
      <c r="G359" s="19">
        <v>43596</v>
      </c>
      <c r="H359" s="2" t="s">
        <v>297</v>
      </c>
      <c r="I359" s="2" t="s">
        <v>318</v>
      </c>
      <c r="J359" s="20" t="str">
        <f t="shared" si="18"/>
        <v/>
      </c>
      <c r="K359" s="21" t="str">
        <f>IF(AND(B359=100, OR(AND(E359='club records'!$B$6, F359&lt;='club records'!$C$6), AND(E359='club records'!$B$7, F359&lt;='club records'!$C$7), AND(E359='club records'!$B$8, F359&lt;='club records'!$C$8), AND(E359='club records'!$B$9, F359&lt;='club records'!$C$9), AND(E359='club records'!$B$10, F359&lt;='club records'!$C$10))),"CR"," ")</f>
        <v xml:space="preserve"> </v>
      </c>
      <c r="L359" s="21" t="str">
        <f>IF(AND(B359=200, OR(AND(E359='club records'!$B$11, F359&lt;='club records'!$C$11), AND(E359='club records'!$B$12, F359&lt;='club records'!$C$12), AND(E359='club records'!$B$13, F359&lt;='club records'!$C$13), AND(E359='club records'!$B$14, F359&lt;='club records'!$C$14), AND(E359='club records'!$B$15, F359&lt;='club records'!$C$15))),"CR"," ")</f>
        <v xml:space="preserve"> </v>
      </c>
      <c r="M359" s="21" t="str">
        <f>IF(AND(B359=300, OR(AND(E359='club records'!$B$16, F359&lt;='club records'!$C$16), AND(E359='club records'!$B$17, F359&lt;='club records'!$C$17))),"CR"," ")</f>
        <v xml:space="preserve"> </v>
      </c>
      <c r="N359" s="21" t="str">
        <f>IF(AND(B359=400, OR(AND(E359='club records'!$B$19, F359&lt;='club records'!$C$19), AND(E359='club records'!$B$20, F359&lt;='club records'!$C$20), AND(E359='club records'!$B$21, F359&lt;='club records'!$C$21))),"CR"," ")</f>
        <v xml:space="preserve"> </v>
      </c>
      <c r="O359" s="21" t="str">
        <f>IF(AND(B359=800, OR(AND(E359='club records'!$B$22, F359&lt;='club records'!$C$22), AND(E359='club records'!$B$23, F359&lt;='club records'!$C$23), AND(E359='club records'!$B$24, F359&lt;='club records'!$C$24), AND(E359='club records'!$B$25, F359&lt;='club records'!$C$25), AND(E359='club records'!$B$26, F359&lt;='club records'!$C$26))),"CR"," ")</f>
        <v xml:space="preserve"> </v>
      </c>
      <c r="P359" s="21" t="str">
        <f>IF(AND(B359=1200, AND(E359='club records'!$B$28, F359&lt;='club records'!$C$28)),"CR"," ")</f>
        <v xml:space="preserve"> </v>
      </c>
      <c r="Q359" s="21" t="str">
        <f>IF(AND(B359=1500, OR(AND(E359='club records'!$B$29, F359&lt;='club records'!$C$29), AND(E359='club records'!$B$30, F359&lt;='club records'!$C$30), AND(E359='club records'!$B$31, F359&lt;='club records'!$C$31), AND(E359='club records'!$B$32, F359&lt;='club records'!$C$32), AND(E359='club records'!$B$33, F359&lt;='club records'!$C$33))),"CR"," ")</f>
        <v xml:space="preserve"> </v>
      </c>
      <c r="R359" s="21" t="str">
        <f>IF(AND(B359="1M", AND(E359='club records'!$B$37,F359&lt;='club records'!$C$37)),"CR"," ")</f>
        <v xml:space="preserve"> </v>
      </c>
      <c r="S359" s="21" t="str">
        <f>IF(AND(B359=3000, OR(AND(E359='club records'!$B$39, F359&lt;='club records'!$C$39), AND(E359='club records'!$B$40, F359&lt;='club records'!$C$40), AND(E359='club records'!$B$41, F359&lt;='club records'!$C$41))),"CR"," ")</f>
        <v xml:space="preserve"> </v>
      </c>
      <c r="T359" s="21" t="str">
        <f>IF(AND(B359=5000, OR(AND(E359='club records'!$B$42, F359&lt;='club records'!$C$42), AND(E359='club records'!$B$43, F359&lt;='club records'!$C$43))),"CR"," ")</f>
        <v xml:space="preserve"> </v>
      </c>
      <c r="U359" s="21" t="str">
        <f>IF(AND(B359=10000, OR(AND(E359='club records'!$B$44, F359&lt;='club records'!$C$44), AND(E359='club records'!$B$45, F359&lt;='club records'!$C$45))),"CR"," ")</f>
        <v xml:space="preserve"> </v>
      </c>
      <c r="V359" s="22" t="str">
        <f>IF(AND(B359="high jump", OR(AND(E359='club records'!$F$1, F359&gt;='club records'!$G$1), AND(E359='club records'!$F$2, F359&gt;='club records'!$G$2), AND(E359='club records'!$F$3, F359&gt;='club records'!$G$3),AND(E359='club records'!$F$4, F359&gt;='club records'!$G$4), AND(E359='club records'!$F$5, F359&gt;='club records'!$G$5))), "CR", " ")</f>
        <v xml:space="preserve"> </v>
      </c>
      <c r="W359" s="22" t="str">
        <f>IF(AND(B359="long jump", OR(AND(E359='club records'!$F$6, F359&gt;='club records'!$G$6), AND(E359='club records'!$F$7, F359&gt;='club records'!$G$7), AND(E359='club records'!$F$8, F359&gt;='club records'!$G$8), AND(E359='club records'!$F$9, F359&gt;='club records'!$G$9), AND(E359='club records'!$F$10, F359&gt;='club records'!$G$10))), "CR", " ")</f>
        <v xml:space="preserve"> </v>
      </c>
      <c r="X359" s="22" t="str">
        <f>IF(AND(B359="triple jump", OR(AND(E359='club records'!$F$11, F359&gt;='club records'!$G$11), AND(E359='club records'!$F$12, F359&gt;='club records'!$G$12), AND(E359='club records'!$F$13, F359&gt;='club records'!$G$13), AND(E359='club records'!$F$14, F359&gt;='club records'!$G$14), AND(E359='club records'!$F$15, F359&gt;='club records'!$G$15))), "CR", " ")</f>
        <v xml:space="preserve"> </v>
      </c>
      <c r="Y359" s="22" t="str">
        <f>IF(AND(B359="pole vault", OR(AND(E359='club records'!$F$16, F359&gt;='club records'!$G$16), AND(E359='club records'!$F$17, F359&gt;='club records'!$G$17), AND(E359='club records'!$F$18, F359&gt;='club records'!$G$18), AND(E359='club records'!$F$19, F359&gt;='club records'!$G$19), AND(E359='club records'!$F$20, F359&gt;='club records'!$G$20))), "CR", " ")</f>
        <v xml:space="preserve"> </v>
      </c>
      <c r="Z359" s="22" t="str">
        <f>IF(AND(B359="discus 0.75", AND(E359='club records'!$F$21, F359&gt;='club records'!$G$21)), "CR", " ")</f>
        <v xml:space="preserve"> </v>
      </c>
      <c r="AA359" s="22" t="str">
        <f>IF(AND(B359="discus 1", OR(AND(E359='club records'!$F$22, F359&gt;='club records'!$G$22), AND(E359='club records'!$F$23, F359&gt;='club records'!$G$23), AND(E359='club records'!$F$24, F359&gt;='club records'!$G$24), AND(E359='club records'!$F$25, F359&gt;='club records'!$G$25))), "CR", " ")</f>
        <v xml:space="preserve"> </v>
      </c>
      <c r="AB359" s="22" t="str">
        <f>IF(AND(B359="hammer 3", OR(AND(E359='club records'!$F$26, F359&gt;='club records'!$G$26), AND(E359='club records'!$F$27, F359&gt;='club records'!$G$27), AND(E359='club records'!$F$28, F359&gt;='club records'!$G$28))), "CR", " ")</f>
        <v xml:space="preserve"> </v>
      </c>
      <c r="AC359" s="22" t="str">
        <f>IF(AND(B359="hammer 4", OR(AND(E359='club records'!$F$29, F359&gt;='club records'!$G$29), AND(E359='club records'!$F$30, F359&gt;='club records'!$G$30))), "CR", " ")</f>
        <v xml:space="preserve"> </v>
      </c>
      <c r="AD359" s="22" t="str">
        <f>IF(AND(B359="javelin 400", AND(E359='club records'!$F$31, F359&gt;='club records'!$G$31)), "CR", " ")</f>
        <v xml:space="preserve"> </v>
      </c>
      <c r="AE359" s="22" t="str">
        <f>IF(AND(B359="javelin 500", OR(AND(E359='club records'!$F$32, F359&gt;='club records'!$G$32), AND(E359='club records'!$F$33, F359&gt;='club records'!$G$33))), "CR", " ")</f>
        <v xml:space="preserve"> </v>
      </c>
      <c r="AF359" s="22" t="str">
        <f>IF(AND(B359="javelin 600", OR(AND(E359='club records'!$F$34, F359&gt;='club records'!$G$34), AND(E359='club records'!$F$35, F359&gt;='club records'!$G$35))), "CR", " ")</f>
        <v xml:space="preserve"> </v>
      </c>
      <c r="AG359" s="22" t="str">
        <f>IF(AND(B359="shot 2.72", AND(E359='club records'!$F$36, F359&gt;='club records'!$G$36)), "CR", " ")</f>
        <v xml:space="preserve"> </v>
      </c>
      <c r="AH359" s="22" t="str">
        <f>IF(AND(B359="shot 3", OR(AND(E359='club records'!$F$37, F359&gt;='club records'!$G$37), AND(E359='club records'!$F$38, F359&gt;='club records'!$G$38))), "CR", " ")</f>
        <v xml:space="preserve"> </v>
      </c>
      <c r="AI359" s="22" t="str">
        <f>IF(AND(B359="shot 4", OR(AND(E359='club records'!$F$39, F359&gt;='club records'!$G$39), AND(E359='club records'!$F$40, F359&gt;='club records'!$G$40))), "CR", " ")</f>
        <v xml:space="preserve"> </v>
      </c>
      <c r="AJ359" s="22" t="str">
        <f>IF(AND(B359="70H", AND(E359='club records'!$J$6, F359&lt;='club records'!$K$6)), "CR", " ")</f>
        <v xml:space="preserve"> </v>
      </c>
      <c r="AK359" s="22" t="str">
        <f>IF(AND(B359="75H", AND(E359='club records'!$J$7, F359&lt;='club records'!$K$7)), "CR", " ")</f>
        <v xml:space="preserve"> </v>
      </c>
      <c r="AL359" s="22" t="str">
        <f>IF(AND(B359="80H", AND(E359='club records'!$J$8, F359&lt;='club records'!$K$8)), "CR", " ")</f>
        <v xml:space="preserve"> </v>
      </c>
      <c r="AM359" s="22" t="str">
        <f>IF(AND(B359="100H", OR(AND(E359='club records'!$J$9, F359&lt;='club records'!$K$9), AND(E359='club records'!$J$10, F359&lt;='club records'!$K$10))), "CR", " ")</f>
        <v xml:space="preserve"> </v>
      </c>
      <c r="AN359" s="22" t="str">
        <f>IF(AND(B359="300H", AND(E359='club records'!$J$11, F359&lt;='club records'!$K$11)), "CR", " ")</f>
        <v xml:space="preserve"> </v>
      </c>
      <c r="AO359" s="22" t="str">
        <f>IF(AND(B359="400H", OR(AND(E359='club records'!$J$12, F359&lt;='club records'!$K$12), AND(E359='club records'!$J$13, F359&lt;='club records'!$K$13), AND(E359='club records'!$J$14, F359&lt;='club records'!$K$14))), "CR", " ")</f>
        <v xml:space="preserve"> </v>
      </c>
      <c r="AP359" s="22" t="str">
        <f>IF(AND(B359="1500SC", OR(AND(E359='club records'!$J$15, F359&lt;='club records'!$K$15), AND(E359='club records'!$J$16, F359&lt;='club records'!$K$16))), "CR", " ")</f>
        <v xml:space="preserve"> </v>
      </c>
      <c r="AQ359" s="22" t="str">
        <f>IF(AND(B359="2000SC", OR(AND(E359='club records'!$J$18, F359&lt;='club records'!$K$18), AND(E359='club records'!$J$19, F359&lt;='club records'!$K$19))), "CR", " ")</f>
        <v xml:space="preserve"> </v>
      </c>
      <c r="AR359" s="22" t="str">
        <f>IF(AND(B359="3000SC", AND(E359='club records'!$J$21, F359&lt;='club records'!$K$21)), "CR", " ")</f>
        <v xml:space="preserve"> </v>
      </c>
      <c r="AS359" s="21" t="str">
        <f>IF(AND(B359="4x100", OR(AND(E359='club records'!$N$1, F359&lt;='club records'!$O$1), AND(E359='club records'!$N$2, F359&lt;='club records'!$O$2), AND(E359='club records'!$N$3, F359&lt;='club records'!$O$3), AND(E359='club records'!$N$4, F359&lt;='club records'!$O$4), AND(E359='club records'!$N$5, F359&lt;='club records'!$O$5))), "CR", " ")</f>
        <v xml:space="preserve"> </v>
      </c>
      <c r="AT359" s="21" t="str">
        <f>IF(AND(B359="4x200", OR(AND(E359='club records'!$N$6, F359&lt;='club records'!$O$6), AND(E359='club records'!$N$7, F359&lt;='club records'!$O$7), AND(E359='club records'!$N$8, F359&lt;='club records'!$O$8), AND(E359='club records'!$N$9, F359&lt;='club records'!$O$9), AND(E359='club records'!$N$10, F359&lt;='club records'!$O$10))), "CR", " ")</f>
        <v xml:space="preserve"> </v>
      </c>
      <c r="AU359" s="21" t="str">
        <f>IF(AND(B359="4x300", OR(AND(E359='club records'!$N$11, F359&lt;='club records'!$O$11), AND(E359='club records'!$N$12, F359&lt;='club records'!$O$12))), "CR", " ")</f>
        <v xml:space="preserve"> </v>
      </c>
      <c r="AV359" s="21" t="str">
        <f>IF(AND(B359="4x400", OR(AND(E359='club records'!$N$13, F359&lt;='club records'!$O$13), AND(E359='club records'!$N$14, F359&lt;='club records'!$O$14), AND(E359='club records'!$N$15, F359&lt;='club records'!$O$15))), "CR", " ")</f>
        <v xml:space="preserve"> </v>
      </c>
      <c r="AW359" s="21" t="str">
        <f>IF(AND(B359="3x800", OR(AND(E359='club records'!$N$16, F359&lt;='club records'!$O$16), AND(E359='club records'!$N$17, F359&lt;='club records'!$O$17), AND(E359='club records'!$N$18, F359&lt;='club records'!$O$18), AND(E359='club records'!$N$19, F359&lt;='club records'!$O$19))), "CR", " ")</f>
        <v xml:space="preserve"> </v>
      </c>
      <c r="AX359" s="21" t="str">
        <f>IF(AND(B359="pentathlon", OR(AND(E359='club records'!$N$21, F359&gt;='club records'!$O$21), AND(E359='club records'!$N$22, F359&gt;='club records'!$O$22), AND(E359='club records'!$N$23, F359&gt;='club records'!$O$23), AND(E359='club records'!$N$24, F359&gt;='club records'!$O$24), AND(E359='club records'!$N$25, F359&gt;='club records'!$O$25))), "CR", " ")</f>
        <v xml:space="preserve"> </v>
      </c>
      <c r="AY359" s="21" t="str">
        <f>IF(AND(B359="heptathlon", OR(AND(E359='club records'!$N$26, F359&gt;='club records'!$O$26), AND(E359='club records'!$N$27, F359&gt;='club records'!$O$27), AND(E359='club records'!$N$28, F359&gt;='club records'!$O$28), )), "CR", " ")</f>
        <v xml:space="preserve"> </v>
      </c>
    </row>
    <row r="360" spans="1:51" ht="15">
      <c r="A360" s="13" t="s">
        <v>42</v>
      </c>
      <c r="B360" s="2" t="s">
        <v>37</v>
      </c>
      <c r="C360" s="2" t="s">
        <v>313</v>
      </c>
      <c r="D360" s="2" t="s">
        <v>314</v>
      </c>
      <c r="E360" s="13" t="s">
        <v>42</v>
      </c>
      <c r="F360" s="14">
        <v>5.41</v>
      </c>
      <c r="G360" s="23">
        <v>43695</v>
      </c>
      <c r="H360" s="2" t="s">
        <v>297</v>
      </c>
      <c r="I360" s="2" t="s">
        <v>492</v>
      </c>
      <c r="J360" s="20" t="str">
        <f t="shared" si="18"/>
        <v/>
      </c>
      <c r="K360" s="21" t="str">
        <f>IF(AND(B360=100, OR(AND(E360='club records'!$B$6, F360&lt;='club records'!$C$6), AND(E360='club records'!$B$7, F360&lt;='club records'!$C$7), AND(E360='club records'!$B$8, F360&lt;='club records'!$C$8), AND(E360='club records'!$B$9, F360&lt;='club records'!$C$9), AND(E360='club records'!$B$10, F360&lt;='club records'!$C$10))),"CR"," ")</f>
        <v xml:space="preserve"> </v>
      </c>
      <c r="L360" s="21" t="str">
        <f>IF(AND(B360=200, OR(AND(E360='club records'!$B$11, F360&lt;='club records'!$C$11), AND(E360='club records'!$B$12, F360&lt;='club records'!$C$12), AND(E360='club records'!$B$13, F360&lt;='club records'!$C$13), AND(E360='club records'!$B$14, F360&lt;='club records'!$C$14), AND(E360='club records'!$B$15, F360&lt;='club records'!$C$15))),"CR"," ")</f>
        <v xml:space="preserve"> </v>
      </c>
      <c r="M360" s="21" t="str">
        <f>IF(AND(B360=300, OR(AND(E360='club records'!$B$16, F360&lt;='club records'!$C$16), AND(E360='club records'!$B$17, F360&lt;='club records'!$C$17))),"CR"," ")</f>
        <v xml:space="preserve"> </v>
      </c>
      <c r="N360" s="21" t="str">
        <f>IF(AND(B360=400, OR(AND(E360='club records'!$B$19, F360&lt;='club records'!$C$19), AND(E360='club records'!$B$20, F360&lt;='club records'!$C$20), AND(E360='club records'!$B$21, F360&lt;='club records'!$C$21))),"CR"," ")</f>
        <v xml:space="preserve"> </v>
      </c>
      <c r="O360" s="21" t="str">
        <f>IF(AND(B360=800, OR(AND(E360='club records'!$B$22, F360&lt;='club records'!$C$22), AND(E360='club records'!$B$23, F360&lt;='club records'!$C$23), AND(E360='club records'!$B$24, F360&lt;='club records'!$C$24), AND(E360='club records'!$B$25, F360&lt;='club records'!$C$25), AND(E360='club records'!$B$26, F360&lt;='club records'!$C$26))),"CR"," ")</f>
        <v xml:space="preserve"> </v>
      </c>
      <c r="P360" s="21" t="str">
        <f>IF(AND(B360=1200, AND(E360='club records'!$B$28, F360&lt;='club records'!$C$28)),"CR"," ")</f>
        <v xml:space="preserve"> </v>
      </c>
      <c r="Q360" s="21" t="str">
        <f>IF(AND(B360=1500, OR(AND(E360='club records'!$B$29, F360&lt;='club records'!$C$29), AND(E360='club records'!$B$30, F360&lt;='club records'!$C$30), AND(E360='club records'!$B$31, F360&lt;='club records'!$C$31), AND(E360='club records'!$B$32, F360&lt;='club records'!$C$32), AND(E360='club records'!$B$33, F360&lt;='club records'!$C$33))),"CR"," ")</f>
        <v xml:space="preserve"> </v>
      </c>
      <c r="R360" s="21" t="str">
        <f>IF(AND(B360="1M", AND(E360='club records'!$B$37,F360&lt;='club records'!$C$37)),"CR"," ")</f>
        <v xml:space="preserve"> </v>
      </c>
      <c r="S360" s="21" t="str">
        <f>IF(AND(B360=3000, OR(AND(E360='club records'!$B$39, F360&lt;='club records'!$C$39), AND(E360='club records'!$B$40, F360&lt;='club records'!$C$40), AND(E360='club records'!$B$41, F360&lt;='club records'!$C$41))),"CR"," ")</f>
        <v xml:space="preserve"> </v>
      </c>
      <c r="T360" s="21" t="str">
        <f>IF(AND(B360=5000, OR(AND(E360='club records'!$B$42, F360&lt;='club records'!$C$42), AND(E360='club records'!$B$43, F360&lt;='club records'!$C$43))),"CR"," ")</f>
        <v xml:space="preserve"> </v>
      </c>
      <c r="U360" s="21" t="str">
        <f>IF(AND(B360=10000, OR(AND(E360='club records'!$B$44, F360&lt;='club records'!$C$44), AND(E360='club records'!$B$45, F360&lt;='club records'!$C$45))),"CR"," ")</f>
        <v xml:space="preserve"> </v>
      </c>
      <c r="V360" s="22" t="str">
        <f>IF(AND(B360="high jump", OR(AND(E360='club records'!$F$1, F360&gt;='club records'!$G$1), AND(E360='club records'!$F$2, F360&gt;='club records'!$G$2), AND(E360='club records'!$F$3, F360&gt;='club records'!$G$3),AND(E360='club records'!$F$4, F360&gt;='club records'!$G$4), AND(E360='club records'!$F$5, F360&gt;='club records'!$G$5))), "CR", " ")</f>
        <v xml:space="preserve"> </v>
      </c>
      <c r="W360" s="22" t="str">
        <f>IF(AND(B360="long jump", OR(AND(E360='club records'!$F$6, F360&gt;='club records'!$G$6), AND(E360='club records'!$F$7, F360&gt;='club records'!$G$7), AND(E360='club records'!$F$8, F360&gt;='club records'!$G$8), AND(E360='club records'!$F$9, F360&gt;='club records'!$G$9), AND(E360='club records'!$F$10, F360&gt;='club records'!$G$10))), "CR", " ")</f>
        <v xml:space="preserve"> </v>
      </c>
      <c r="X360" s="22" t="str">
        <f>IF(AND(B360="triple jump", OR(AND(E360='club records'!$F$11, F360&gt;='club records'!$G$11), AND(E360='club records'!$F$12, F360&gt;='club records'!$G$12), AND(E360='club records'!$F$13, F360&gt;='club records'!$G$13), AND(E360='club records'!$F$14, F360&gt;='club records'!$G$14), AND(E360='club records'!$F$15, F360&gt;='club records'!$G$15))), "CR", " ")</f>
        <v xml:space="preserve"> </v>
      </c>
      <c r="Y360" s="22" t="str">
        <f>IF(AND(B360="pole vault", OR(AND(E360='club records'!$F$16, F360&gt;='club records'!$G$16), AND(E360='club records'!$F$17, F360&gt;='club records'!$G$17), AND(E360='club records'!$F$18, F360&gt;='club records'!$G$18), AND(E360='club records'!$F$19, F360&gt;='club records'!$G$19), AND(E360='club records'!$F$20, F360&gt;='club records'!$G$20))), "CR", " ")</f>
        <v xml:space="preserve"> </v>
      </c>
      <c r="Z360" s="22" t="str">
        <f>IF(AND(B360="discus 0.75", AND(E360='club records'!$F$21, F360&gt;='club records'!$G$21)), "CR", " ")</f>
        <v xml:space="preserve"> </v>
      </c>
      <c r="AA360" s="22" t="str">
        <f>IF(AND(B360="discus 1", OR(AND(E360='club records'!$F$22, F360&gt;='club records'!$G$22), AND(E360='club records'!$F$23, F360&gt;='club records'!$G$23), AND(E360='club records'!$F$24, F360&gt;='club records'!$G$24), AND(E360='club records'!$F$25, F360&gt;='club records'!$G$25))), "CR", " ")</f>
        <v xml:space="preserve"> </v>
      </c>
      <c r="AB360" s="22" t="str">
        <f>IF(AND(B360="hammer 3", OR(AND(E360='club records'!$F$26, F360&gt;='club records'!$G$26), AND(E360='club records'!$F$27, F360&gt;='club records'!$G$27), AND(E360='club records'!$F$28, F360&gt;='club records'!$G$28))), "CR", " ")</f>
        <v xml:space="preserve"> </v>
      </c>
      <c r="AC360" s="22" t="str">
        <f>IF(AND(B360="hammer 4", OR(AND(E360='club records'!$F$29, F360&gt;='club records'!$G$29), AND(E360='club records'!$F$30, F360&gt;='club records'!$G$30))), "CR", " ")</f>
        <v xml:space="preserve"> </v>
      </c>
      <c r="AD360" s="22" t="str">
        <f>IF(AND(B360="javelin 400", AND(E360='club records'!$F$31, F360&gt;='club records'!$G$31)), "CR", " ")</f>
        <v xml:space="preserve"> </v>
      </c>
      <c r="AE360" s="22" t="str">
        <f>IF(AND(B360="javelin 500", OR(AND(E360='club records'!$F$32, F360&gt;='club records'!$G$32), AND(E360='club records'!$F$33, F360&gt;='club records'!$G$33))), "CR", " ")</f>
        <v xml:space="preserve"> </v>
      </c>
      <c r="AF360" s="22" t="str">
        <f>IF(AND(B360="javelin 600", OR(AND(E360='club records'!$F$34, F360&gt;='club records'!$G$34), AND(E360='club records'!$F$35, F360&gt;='club records'!$G$35))), "CR", " ")</f>
        <v xml:space="preserve"> </v>
      </c>
      <c r="AG360" s="22" t="str">
        <f>IF(AND(B360="shot 2.72", AND(E360='club records'!$F$36, F360&gt;='club records'!$G$36)), "CR", " ")</f>
        <v xml:space="preserve"> </v>
      </c>
      <c r="AH360" s="22" t="str">
        <f>IF(AND(B360="shot 3", OR(AND(E360='club records'!$F$37, F360&gt;='club records'!$G$37), AND(E360='club records'!$F$38, F360&gt;='club records'!$G$38))), "CR", " ")</f>
        <v xml:space="preserve"> </v>
      </c>
      <c r="AI360" s="22" t="str">
        <f>IF(AND(B360="shot 4", OR(AND(E360='club records'!$F$39, F360&gt;='club records'!$G$39), AND(E360='club records'!$F$40, F360&gt;='club records'!$G$40))), "CR", " ")</f>
        <v xml:space="preserve"> </v>
      </c>
      <c r="AJ360" s="22" t="str">
        <f>IF(AND(B360="70H", AND(E360='club records'!$J$6, F360&lt;='club records'!$K$6)), "CR", " ")</f>
        <v xml:space="preserve"> </v>
      </c>
      <c r="AK360" s="22" t="str">
        <f>IF(AND(B360="75H", AND(E360='club records'!$J$7, F360&lt;='club records'!$K$7)), "CR", " ")</f>
        <v xml:space="preserve"> </v>
      </c>
      <c r="AL360" s="22" t="str">
        <f>IF(AND(B360="80H", AND(E360='club records'!$J$8, F360&lt;='club records'!$K$8)), "CR", " ")</f>
        <v xml:space="preserve"> </v>
      </c>
      <c r="AM360" s="22" t="str">
        <f>IF(AND(B360="100H", OR(AND(E360='club records'!$J$9, F360&lt;='club records'!$K$9), AND(E360='club records'!$J$10, F360&lt;='club records'!$K$10))), "CR", " ")</f>
        <v xml:space="preserve"> </v>
      </c>
      <c r="AN360" s="22" t="str">
        <f>IF(AND(B360="300H", AND(E360='club records'!$J$11, F360&lt;='club records'!$K$11)), "CR", " ")</f>
        <v xml:space="preserve"> </v>
      </c>
      <c r="AO360" s="22" t="str">
        <f>IF(AND(B360="400H", OR(AND(E360='club records'!$J$12, F360&lt;='club records'!$K$12), AND(E360='club records'!$J$13, F360&lt;='club records'!$K$13), AND(E360='club records'!$J$14, F360&lt;='club records'!$K$14))), "CR", " ")</f>
        <v xml:space="preserve"> </v>
      </c>
      <c r="AP360" s="22" t="str">
        <f>IF(AND(B360="1500SC", OR(AND(E360='club records'!$J$15, F360&lt;='club records'!$K$15), AND(E360='club records'!$J$16, F360&lt;='club records'!$K$16))), "CR", " ")</f>
        <v xml:space="preserve"> </v>
      </c>
      <c r="AQ360" s="22" t="str">
        <f>IF(AND(B360="2000SC", OR(AND(E360='club records'!$J$18, F360&lt;='club records'!$K$18), AND(E360='club records'!$J$19, F360&lt;='club records'!$K$19))), "CR", " ")</f>
        <v xml:space="preserve"> </v>
      </c>
      <c r="AR360" s="22" t="str">
        <f>IF(AND(B360="3000SC", AND(E360='club records'!$J$21, F360&lt;='club records'!$K$21)), "CR", " ")</f>
        <v xml:space="preserve"> </v>
      </c>
      <c r="AS360" s="21" t="str">
        <f>IF(AND(B360="4x100", OR(AND(E360='club records'!$N$1, F360&lt;='club records'!$O$1), AND(E360='club records'!$N$2, F360&lt;='club records'!$O$2), AND(E360='club records'!$N$3, F360&lt;='club records'!$O$3), AND(E360='club records'!$N$4, F360&lt;='club records'!$O$4), AND(E360='club records'!$N$5, F360&lt;='club records'!$O$5))), "CR", " ")</f>
        <v xml:space="preserve"> </v>
      </c>
      <c r="AT360" s="21" t="str">
        <f>IF(AND(B360="4x200", OR(AND(E360='club records'!$N$6, F360&lt;='club records'!$O$6), AND(E360='club records'!$N$7, F360&lt;='club records'!$O$7), AND(E360='club records'!$N$8, F360&lt;='club records'!$O$8), AND(E360='club records'!$N$9, F360&lt;='club records'!$O$9), AND(E360='club records'!$N$10, F360&lt;='club records'!$O$10))), "CR", " ")</f>
        <v xml:space="preserve"> </v>
      </c>
      <c r="AU360" s="21" t="str">
        <f>IF(AND(B360="4x300", OR(AND(E360='club records'!$N$11, F360&lt;='club records'!$O$11), AND(E360='club records'!$N$12, F360&lt;='club records'!$O$12))), "CR", " ")</f>
        <v xml:space="preserve"> </v>
      </c>
      <c r="AV360" s="21" t="str">
        <f>IF(AND(B360="4x400", OR(AND(E360='club records'!$N$13, F360&lt;='club records'!$O$13), AND(E360='club records'!$N$14, F360&lt;='club records'!$O$14), AND(E360='club records'!$N$15, F360&lt;='club records'!$O$15))), "CR", " ")</f>
        <v xml:space="preserve"> </v>
      </c>
      <c r="AW360" s="21" t="str">
        <f>IF(AND(B360="3x800", OR(AND(E360='club records'!$N$16, F360&lt;='club records'!$O$16), AND(E360='club records'!$N$17, F360&lt;='club records'!$O$17), AND(E360='club records'!$N$18, F360&lt;='club records'!$O$18), AND(E360='club records'!$N$19, F360&lt;='club records'!$O$19))), "CR", " ")</f>
        <v xml:space="preserve"> </v>
      </c>
      <c r="AX360" s="21" t="str">
        <f>IF(AND(B360="pentathlon", OR(AND(E360='club records'!$N$21, F360&gt;='club records'!$O$21), AND(E360='club records'!$N$22, F360&gt;='club records'!$O$22), AND(E360='club records'!$N$23, F360&gt;='club records'!$O$23), AND(E360='club records'!$N$24, F360&gt;='club records'!$O$24), AND(E360='club records'!$N$25, F360&gt;='club records'!$O$25))), "CR", " ")</f>
        <v xml:space="preserve"> </v>
      </c>
      <c r="AY360" s="21" t="str">
        <f>IF(AND(B360="heptathlon", OR(AND(E360='club records'!$N$26, F360&gt;='club records'!$O$26), AND(E360='club records'!$N$27, F360&gt;='club records'!$O$27), AND(E360='club records'!$N$28, F360&gt;='club records'!$O$28), )), "CR", " ")</f>
        <v xml:space="preserve"> </v>
      </c>
    </row>
    <row r="361" spans="1:51" ht="15">
      <c r="A361" s="13" t="s">
        <v>42</v>
      </c>
      <c r="B361" s="2" t="s">
        <v>39</v>
      </c>
      <c r="C361" s="2" t="s">
        <v>138</v>
      </c>
      <c r="D361" s="2" t="s">
        <v>139</v>
      </c>
      <c r="E361" s="13" t="s">
        <v>42</v>
      </c>
      <c r="F361" s="14">
        <v>2.95</v>
      </c>
      <c r="G361" s="19">
        <v>43632</v>
      </c>
      <c r="H361" s="2" t="s">
        <v>357</v>
      </c>
      <c r="I361" s="2" t="s">
        <v>389</v>
      </c>
      <c r="J361" s="20" t="str">
        <f t="shared" si="18"/>
        <v/>
      </c>
      <c r="K361" s="21" t="str">
        <f>IF(AND(B361=100, OR(AND(E361='club records'!$B$6, F361&lt;='club records'!$C$6), AND(E361='club records'!$B$7, F361&lt;='club records'!$C$7), AND(E361='club records'!$B$8, F361&lt;='club records'!$C$8), AND(E361='club records'!$B$9, F361&lt;='club records'!$C$9), AND(E361='club records'!$B$10, F361&lt;='club records'!$C$10))),"CR"," ")</f>
        <v xml:space="preserve"> </v>
      </c>
      <c r="L361" s="21" t="str">
        <f>IF(AND(B361=200, OR(AND(E361='club records'!$B$11, F361&lt;='club records'!$C$11), AND(E361='club records'!$B$12, F361&lt;='club records'!$C$12), AND(E361='club records'!$B$13, F361&lt;='club records'!$C$13), AND(E361='club records'!$B$14, F361&lt;='club records'!$C$14), AND(E361='club records'!$B$15, F361&lt;='club records'!$C$15))),"CR"," ")</f>
        <v xml:space="preserve"> </v>
      </c>
      <c r="M361" s="21" t="str">
        <f>IF(AND(B361=300, OR(AND(E361='club records'!$B$16, F361&lt;='club records'!$C$16), AND(E361='club records'!$B$17, F361&lt;='club records'!$C$17))),"CR"," ")</f>
        <v xml:space="preserve"> </v>
      </c>
      <c r="N361" s="21" t="str">
        <f>IF(AND(B361=400, OR(AND(E361='club records'!$B$19, F361&lt;='club records'!$C$19), AND(E361='club records'!$B$20, F361&lt;='club records'!$C$20), AND(E361='club records'!$B$21, F361&lt;='club records'!$C$21))),"CR"," ")</f>
        <v xml:space="preserve"> </v>
      </c>
      <c r="O361" s="21" t="str">
        <f>IF(AND(B361=800, OR(AND(E361='club records'!$B$22, F361&lt;='club records'!$C$22), AND(E361='club records'!$B$23, F361&lt;='club records'!$C$23), AND(E361='club records'!$B$24, F361&lt;='club records'!$C$24), AND(E361='club records'!$B$25, F361&lt;='club records'!$C$25), AND(E361='club records'!$B$26, F361&lt;='club records'!$C$26))),"CR"," ")</f>
        <v xml:space="preserve"> </v>
      </c>
      <c r="P361" s="21" t="str">
        <f>IF(AND(B361=1200, AND(E361='club records'!$B$28, F361&lt;='club records'!$C$28)),"CR"," ")</f>
        <v xml:space="preserve"> </v>
      </c>
      <c r="Q361" s="21" t="str">
        <f>IF(AND(B361=1500, OR(AND(E361='club records'!$B$29, F361&lt;='club records'!$C$29), AND(E361='club records'!$B$30, F361&lt;='club records'!$C$30), AND(E361='club records'!$B$31, F361&lt;='club records'!$C$31), AND(E361='club records'!$B$32, F361&lt;='club records'!$C$32), AND(E361='club records'!$B$33, F361&lt;='club records'!$C$33))),"CR"," ")</f>
        <v xml:space="preserve"> </v>
      </c>
      <c r="R361" s="21" t="str">
        <f>IF(AND(B361="1M", AND(E361='club records'!$B$37,F361&lt;='club records'!$C$37)),"CR"," ")</f>
        <v xml:space="preserve"> </v>
      </c>
      <c r="S361" s="21" t="str">
        <f>IF(AND(B361=3000, OR(AND(E361='club records'!$B$39, F361&lt;='club records'!$C$39), AND(E361='club records'!$B$40, F361&lt;='club records'!$C$40), AND(E361='club records'!$B$41, F361&lt;='club records'!$C$41))),"CR"," ")</f>
        <v xml:space="preserve"> </v>
      </c>
      <c r="T361" s="21" t="str">
        <f>IF(AND(B361=5000, OR(AND(E361='club records'!$B$42, F361&lt;='club records'!$C$42), AND(E361='club records'!$B$43, F361&lt;='club records'!$C$43))),"CR"," ")</f>
        <v xml:space="preserve"> </v>
      </c>
      <c r="U361" s="21" t="str">
        <f>IF(AND(B361=10000, OR(AND(E361='club records'!$B$44, F361&lt;='club records'!$C$44), AND(E361='club records'!$B$45, F361&lt;='club records'!$C$45))),"CR"," ")</f>
        <v xml:space="preserve"> </v>
      </c>
      <c r="V361" s="22" t="str">
        <f>IF(AND(B361="high jump", OR(AND(E361='club records'!$F$1, F361&gt;='club records'!$G$1), AND(E361='club records'!$F$2, F361&gt;='club records'!$G$2), AND(E361='club records'!$F$3, F361&gt;='club records'!$G$3),AND(E361='club records'!$F$4, F361&gt;='club records'!$G$4), AND(E361='club records'!$F$5, F361&gt;='club records'!$G$5))), "CR", " ")</f>
        <v xml:space="preserve"> </v>
      </c>
      <c r="W361" s="22" t="str">
        <f>IF(AND(B361="long jump", OR(AND(E361='club records'!$F$6, F361&gt;='club records'!$G$6), AND(E361='club records'!$F$7, F361&gt;='club records'!$G$7), AND(E361='club records'!$F$8, F361&gt;='club records'!$G$8), AND(E361='club records'!$F$9, F361&gt;='club records'!$G$9), AND(E361='club records'!$F$10, F361&gt;='club records'!$G$10))), "CR", " ")</f>
        <v xml:space="preserve"> </v>
      </c>
      <c r="X361" s="22" t="str">
        <f>IF(AND(B361="triple jump", OR(AND(E361='club records'!$F$11, F361&gt;='club records'!$G$11), AND(E361='club records'!$F$12, F361&gt;='club records'!$G$12), AND(E361='club records'!$F$13, F361&gt;='club records'!$G$13), AND(E361='club records'!$F$14, F361&gt;='club records'!$G$14), AND(E361='club records'!$F$15, F361&gt;='club records'!$G$15))), "CR", " ")</f>
        <v xml:space="preserve"> </v>
      </c>
      <c r="Y361" s="22" t="str">
        <f>IF(AND(B361="pole vault", OR(AND(E361='club records'!$F$16, F361&gt;='club records'!$G$16), AND(E361='club records'!$F$17, F361&gt;='club records'!$G$17), AND(E361='club records'!$F$18, F361&gt;='club records'!$G$18), AND(E361='club records'!$F$19, F361&gt;='club records'!$G$19), AND(E361='club records'!$F$20, F361&gt;='club records'!$G$20))), "CR", " ")</f>
        <v xml:space="preserve"> </v>
      </c>
      <c r="Z361" s="22" t="str">
        <f>IF(AND(B361="discus 0.75", AND(E361='club records'!$F$21, F361&gt;='club records'!$G$21)), "CR", " ")</f>
        <v xml:space="preserve"> </v>
      </c>
      <c r="AA361" s="22" t="str">
        <f>IF(AND(B361="discus 1", OR(AND(E361='club records'!$F$22, F361&gt;='club records'!$G$22), AND(E361='club records'!$F$23, F361&gt;='club records'!$G$23), AND(E361='club records'!$F$24, F361&gt;='club records'!$G$24), AND(E361='club records'!$F$25, F361&gt;='club records'!$G$25))), "CR", " ")</f>
        <v xml:space="preserve"> </v>
      </c>
      <c r="AB361" s="22" t="str">
        <f>IF(AND(B361="hammer 3", OR(AND(E361='club records'!$F$26, F361&gt;='club records'!$G$26), AND(E361='club records'!$F$27, F361&gt;='club records'!$G$27), AND(E361='club records'!$F$28, F361&gt;='club records'!$G$28))), "CR", " ")</f>
        <v xml:space="preserve"> </v>
      </c>
      <c r="AC361" s="22" t="str">
        <f>IF(AND(B361="hammer 4", OR(AND(E361='club records'!$F$29, F361&gt;='club records'!$G$29), AND(E361='club records'!$F$30, F361&gt;='club records'!$G$30))), "CR", " ")</f>
        <v xml:space="preserve"> </v>
      </c>
      <c r="AD361" s="22" t="str">
        <f>IF(AND(B361="javelin 400", AND(E361='club records'!$F$31, F361&gt;='club records'!$G$31)), "CR", " ")</f>
        <v xml:space="preserve"> </v>
      </c>
      <c r="AE361" s="22" t="str">
        <f>IF(AND(B361="javelin 500", OR(AND(E361='club records'!$F$32, F361&gt;='club records'!$G$32), AND(E361='club records'!$F$33, F361&gt;='club records'!$G$33))), "CR", " ")</f>
        <v xml:space="preserve"> </v>
      </c>
      <c r="AF361" s="22" t="str">
        <f>IF(AND(B361="javelin 600", OR(AND(E361='club records'!$F$34, F361&gt;='club records'!$G$34), AND(E361='club records'!$F$35, F361&gt;='club records'!$G$35))), "CR", " ")</f>
        <v xml:space="preserve"> </v>
      </c>
      <c r="AG361" s="22" t="str">
        <f>IF(AND(B361="shot 2.72", AND(E361='club records'!$F$36, F361&gt;='club records'!$G$36)), "CR", " ")</f>
        <v xml:space="preserve"> </v>
      </c>
      <c r="AH361" s="22" t="str">
        <f>IF(AND(B361="shot 3", OR(AND(E361='club records'!$F$37, F361&gt;='club records'!$G$37), AND(E361='club records'!$F$38, F361&gt;='club records'!$G$38))), "CR", " ")</f>
        <v xml:space="preserve"> </v>
      </c>
      <c r="AI361" s="22" t="str">
        <f>IF(AND(B361="shot 4", OR(AND(E361='club records'!$F$39, F361&gt;='club records'!$G$39), AND(E361='club records'!$F$40, F361&gt;='club records'!$G$40))), "CR", " ")</f>
        <v xml:space="preserve"> </v>
      </c>
      <c r="AJ361" s="22" t="str">
        <f>IF(AND(B361="70H", AND(E361='club records'!$J$6, F361&lt;='club records'!$K$6)), "CR", " ")</f>
        <v xml:space="preserve"> </v>
      </c>
      <c r="AK361" s="22" t="str">
        <f>IF(AND(B361="75H", AND(E361='club records'!$J$7, F361&lt;='club records'!$K$7)), "CR", " ")</f>
        <v xml:space="preserve"> </v>
      </c>
      <c r="AL361" s="22" t="str">
        <f>IF(AND(B361="80H", AND(E361='club records'!$J$8, F361&lt;='club records'!$K$8)), "CR", " ")</f>
        <v xml:space="preserve"> </v>
      </c>
      <c r="AM361" s="22" t="str">
        <f>IF(AND(B361="100H", OR(AND(E361='club records'!$J$9, F361&lt;='club records'!$K$9), AND(E361='club records'!$J$10, F361&lt;='club records'!$K$10))), "CR", " ")</f>
        <v xml:space="preserve"> </v>
      </c>
      <c r="AN361" s="22" t="str">
        <f>IF(AND(B361="300H", AND(E361='club records'!$J$11, F361&lt;='club records'!$K$11)), "CR", " ")</f>
        <v xml:space="preserve"> </v>
      </c>
      <c r="AO361" s="22" t="str">
        <f>IF(AND(B361="400H", OR(AND(E361='club records'!$J$12, F361&lt;='club records'!$K$12), AND(E361='club records'!$J$13, F361&lt;='club records'!$K$13), AND(E361='club records'!$J$14, F361&lt;='club records'!$K$14))), "CR", " ")</f>
        <v xml:space="preserve"> </v>
      </c>
      <c r="AP361" s="22" t="str">
        <f>IF(AND(B361="1500SC", OR(AND(E361='club records'!$J$15, F361&lt;='club records'!$K$15), AND(E361='club records'!$J$16, F361&lt;='club records'!$K$16))), "CR", " ")</f>
        <v xml:space="preserve"> </v>
      </c>
      <c r="AQ361" s="22" t="str">
        <f>IF(AND(B361="2000SC", OR(AND(E361='club records'!$J$18, F361&lt;='club records'!$K$18), AND(E361='club records'!$J$19, F361&lt;='club records'!$K$19))), "CR", " ")</f>
        <v xml:space="preserve"> </v>
      </c>
      <c r="AR361" s="22" t="str">
        <f>IF(AND(B361="3000SC", AND(E361='club records'!$J$21, F361&lt;='club records'!$K$21)), "CR", " ")</f>
        <v xml:space="preserve"> </v>
      </c>
      <c r="AS361" s="21" t="str">
        <f>IF(AND(B361="4x100", OR(AND(E361='club records'!$N$1, F361&lt;='club records'!$O$1), AND(E361='club records'!$N$2, F361&lt;='club records'!$O$2), AND(E361='club records'!$N$3, F361&lt;='club records'!$O$3), AND(E361='club records'!$N$4, F361&lt;='club records'!$O$4), AND(E361='club records'!$N$5, F361&lt;='club records'!$O$5))), "CR", " ")</f>
        <v xml:space="preserve"> </v>
      </c>
      <c r="AT361" s="21" t="str">
        <f>IF(AND(B361="4x200", OR(AND(E361='club records'!$N$6, F361&lt;='club records'!$O$6), AND(E361='club records'!$N$7, F361&lt;='club records'!$O$7), AND(E361='club records'!$N$8, F361&lt;='club records'!$O$8), AND(E361='club records'!$N$9, F361&lt;='club records'!$O$9), AND(E361='club records'!$N$10, F361&lt;='club records'!$O$10))), "CR", " ")</f>
        <v xml:space="preserve"> </v>
      </c>
      <c r="AU361" s="21" t="str">
        <f>IF(AND(B361="4x300", OR(AND(E361='club records'!$N$11, F361&lt;='club records'!$O$11), AND(E361='club records'!$N$12, F361&lt;='club records'!$O$12))), "CR", " ")</f>
        <v xml:space="preserve"> </v>
      </c>
      <c r="AV361" s="21" t="str">
        <f>IF(AND(B361="4x400", OR(AND(E361='club records'!$N$13, F361&lt;='club records'!$O$13), AND(E361='club records'!$N$14, F361&lt;='club records'!$O$14), AND(E361='club records'!$N$15, F361&lt;='club records'!$O$15))), "CR", " ")</f>
        <v xml:space="preserve"> </v>
      </c>
      <c r="AW361" s="21" t="str">
        <f>IF(AND(B361="3x800", OR(AND(E361='club records'!$N$16, F361&lt;='club records'!$O$16), AND(E361='club records'!$N$17, F361&lt;='club records'!$O$17), AND(E361='club records'!$N$18, F361&lt;='club records'!$O$18), AND(E361='club records'!$N$19, F361&lt;='club records'!$O$19))), "CR", " ")</f>
        <v xml:space="preserve"> </v>
      </c>
      <c r="AX361" s="21" t="str">
        <f>IF(AND(B361="pentathlon", OR(AND(E361='club records'!$N$21, F361&gt;='club records'!$O$21), AND(E361='club records'!$N$22, F361&gt;='club records'!$O$22), AND(E361='club records'!$N$23, F361&gt;='club records'!$O$23), AND(E361='club records'!$N$24, F361&gt;='club records'!$O$24), AND(E361='club records'!$N$25, F361&gt;='club records'!$O$25))), "CR", " ")</f>
        <v xml:space="preserve"> </v>
      </c>
      <c r="AY361" s="21" t="str">
        <f>IF(AND(B361="heptathlon", OR(AND(E361='club records'!$N$26, F361&gt;='club records'!$O$26), AND(E361='club records'!$N$27, F361&gt;='club records'!$O$27), AND(E361='club records'!$N$28, F361&gt;='club records'!$O$28), )), "CR", " ")</f>
        <v xml:space="preserve"> </v>
      </c>
    </row>
    <row r="362" spans="1:51" ht="15">
      <c r="A362" s="13" t="s">
        <v>42</v>
      </c>
      <c r="B362" s="2" t="s">
        <v>146</v>
      </c>
      <c r="C362" s="2" t="s">
        <v>103</v>
      </c>
      <c r="D362" s="2" t="s">
        <v>104</v>
      </c>
      <c r="E362" s="13" t="s">
        <v>42</v>
      </c>
      <c r="F362" s="14">
        <v>5.73</v>
      </c>
      <c r="G362" s="23">
        <v>43590</v>
      </c>
      <c r="H362" s="2" t="s">
        <v>295</v>
      </c>
      <c r="I362" s="2" t="s">
        <v>304</v>
      </c>
      <c r="J362" s="20" t="str">
        <f t="shared" si="18"/>
        <v/>
      </c>
      <c r="K362" s="21" t="str">
        <f>IF(AND(B362=100, OR(AND(E362='club records'!$B$6, F362&lt;='club records'!$C$6), AND(E362='club records'!$B$7, F362&lt;='club records'!$C$7), AND(E362='club records'!$B$8, F362&lt;='club records'!$C$8), AND(E362='club records'!$B$9, F362&lt;='club records'!$C$9), AND(E362='club records'!$B$10, F362&lt;='club records'!$C$10))),"CR"," ")</f>
        <v xml:space="preserve"> </v>
      </c>
      <c r="L362" s="21" t="str">
        <f>IF(AND(B362=200, OR(AND(E362='club records'!$B$11, F362&lt;='club records'!$C$11), AND(E362='club records'!$B$12, F362&lt;='club records'!$C$12), AND(E362='club records'!$B$13, F362&lt;='club records'!$C$13), AND(E362='club records'!$B$14, F362&lt;='club records'!$C$14), AND(E362='club records'!$B$15, F362&lt;='club records'!$C$15))),"CR"," ")</f>
        <v xml:space="preserve"> </v>
      </c>
      <c r="M362" s="21" t="str">
        <f>IF(AND(B362=300, OR(AND(E362='club records'!$B$16, F362&lt;='club records'!$C$16), AND(E362='club records'!$B$17, F362&lt;='club records'!$C$17))),"CR"," ")</f>
        <v xml:space="preserve"> </v>
      </c>
      <c r="N362" s="21" t="str">
        <f>IF(AND(B362=400, OR(AND(E362='club records'!$B$19, F362&lt;='club records'!$C$19), AND(E362='club records'!$B$20, F362&lt;='club records'!$C$20), AND(E362='club records'!$B$21, F362&lt;='club records'!$C$21))),"CR"," ")</f>
        <v xml:space="preserve"> </v>
      </c>
      <c r="O362" s="21" t="str">
        <f>IF(AND(B362=800, OR(AND(E362='club records'!$B$22, F362&lt;='club records'!$C$22), AND(E362='club records'!$B$23, F362&lt;='club records'!$C$23), AND(E362='club records'!$B$24, F362&lt;='club records'!$C$24), AND(E362='club records'!$B$25, F362&lt;='club records'!$C$25), AND(E362='club records'!$B$26, F362&lt;='club records'!$C$26))),"CR"," ")</f>
        <v xml:space="preserve"> </v>
      </c>
      <c r="P362" s="21" t="str">
        <f>IF(AND(B362=1200, AND(E362='club records'!$B$28, F362&lt;='club records'!$C$28)),"CR"," ")</f>
        <v xml:space="preserve"> </v>
      </c>
      <c r="Q362" s="21" t="str">
        <f>IF(AND(B362=1500, OR(AND(E362='club records'!$B$29, F362&lt;='club records'!$C$29), AND(E362='club records'!$B$30, F362&lt;='club records'!$C$30), AND(E362='club records'!$B$31, F362&lt;='club records'!$C$31), AND(E362='club records'!$B$32, F362&lt;='club records'!$C$32), AND(E362='club records'!$B$33, F362&lt;='club records'!$C$33))),"CR"," ")</f>
        <v xml:space="preserve"> </v>
      </c>
      <c r="R362" s="21" t="str">
        <f>IF(AND(B362="1M", AND(E362='club records'!$B$37,F362&lt;='club records'!$C$37)),"CR"," ")</f>
        <v xml:space="preserve"> </v>
      </c>
      <c r="S362" s="21" t="str">
        <f>IF(AND(B362=3000, OR(AND(E362='club records'!$B$39, F362&lt;='club records'!$C$39), AND(E362='club records'!$B$40, F362&lt;='club records'!$C$40), AND(E362='club records'!$B$41, F362&lt;='club records'!$C$41))),"CR"," ")</f>
        <v xml:space="preserve"> </v>
      </c>
      <c r="T362" s="21" t="str">
        <f>IF(AND(B362=5000, OR(AND(E362='club records'!$B$42, F362&lt;='club records'!$C$42), AND(E362='club records'!$B$43, F362&lt;='club records'!$C$43))),"CR"," ")</f>
        <v xml:space="preserve"> </v>
      </c>
      <c r="U362" s="21" t="str">
        <f>IF(AND(B362=10000, OR(AND(E362='club records'!$B$44, F362&lt;='club records'!$C$44), AND(E362='club records'!$B$45, F362&lt;='club records'!$C$45))),"CR"," ")</f>
        <v xml:space="preserve"> </v>
      </c>
      <c r="V362" s="22" t="str">
        <f>IF(AND(B362="high jump", OR(AND(E362='club records'!$F$1, F362&gt;='club records'!$G$1), AND(E362='club records'!$F$2, F362&gt;='club records'!$G$2), AND(E362='club records'!$F$3, F362&gt;='club records'!$G$3),AND(E362='club records'!$F$4, F362&gt;='club records'!$G$4), AND(E362='club records'!$F$5, F362&gt;='club records'!$G$5))), "CR", " ")</f>
        <v xml:space="preserve"> </v>
      </c>
      <c r="W362" s="22" t="str">
        <f>IF(AND(B362="long jump", OR(AND(E362='club records'!$F$6, F362&gt;='club records'!$G$6), AND(E362='club records'!$F$7, F362&gt;='club records'!$G$7), AND(E362='club records'!$F$8, F362&gt;='club records'!$G$8), AND(E362='club records'!$F$9, F362&gt;='club records'!$G$9), AND(E362='club records'!$F$10, F362&gt;='club records'!$G$10))), "CR", " ")</f>
        <v xml:space="preserve"> </v>
      </c>
      <c r="X362" s="22" t="str">
        <f>IF(AND(B362="triple jump", OR(AND(E362='club records'!$F$11, F362&gt;='club records'!$G$11), AND(E362='club records'!$F$12, F362&gt;='club records'!$G$12), AND(E362='club records'!$F$13, F362&gt;='club records'!$G$13), AND(E362='club records'!$F$14, F362&gt;='club records'!$G$14), AND(E362='club records'!$F$15, F362&gt;='club records'!$G$15))), "CR", " ")</f>
        <v xml:space="preserve"> </v>
      </c>
      <c r="Y362" s="22" t="str">
        <f>IF(AND(B362="pole vault", OR(AND(E362='club records'!$F$16, F362&gt;='club records'!$G$16), AND(E362='club records'!$F$17, F362&gt;='club records'!$G$17), AND(E362='club records'!$F$18, F362&gt;='club records'!$G$18), AND(E362='club records'!$F$19, F362&gt;='club records'!$G$19), AND(E362='club records'!$F$20, F362&gt;='club records'!$G$20))), "CR", " ")</f>
        <v xml:space="preserve"> </v>
      </c>
      <c r="Z362" s="22" t="str">
        <f>IF(AND(B362="discus 0.75", AND(E362='club records'!$F$21, F362&gt;='club records'!$G$21)), "CR", " ")</f>
        <v xml:space="preserve"> </v>
      </c>
      <c r="AA362" s="22" t="str">
        <f>IF(AND(B362="discus 1", OR(AND(E362='club records'!$F$22, F362&gt;='club records'!$G$22), AND(E362='club records'!$F$23, F362&gt;='club records'!$G$23), AND(E362='club records'!$F$24, F362&gt;='club records'!$G$24), AND(E362='club records'!$F$25, F362&gt;='club records'!$G$25))), "CR", " ")</f>
        <v xml:space="preserve"> </v>
      </c>
      <c r="AB362" s="22" t="str">
        <f>IF(AND(B362="hammer 3", OR(AND(E362='club records'!$F$26, F362&gt;='club records'!$G$26), AND(E362='club records'!$F$27, F362&gt;='club records'!$G$27), AND(E362='club records'!$F$28, F362&gt;='club records'!$G$28))), "CR", " ")</f>
        <v xml:space="preserve"> </v>
      </c>
      <c r="AC362" s="22" t="str">
        <f>IF(AND(B362="hammer 4", OR(AND(E362='club records'!$F$29, F362&gt;='club records'!$G$29), AND(E362='club records'!$F$30, F362&gt;='club records'!$G$30))), "CR", " ")</f>
        <v xml:space="preserve"> </v>
      </c>
      <c r="AD362" s="22" t="str">
        <f>IF(AND(B362="javelin 400", AND(E362='club records'!$F$31, F362&gt;='club records'!$G$31)), "CR", " ")</f>
        <v xml:space="preserve"> </v>
      </c>
      <c r="AE362" s="22" t="str">
        <f>IF(AND(B362="javelin 500", OR(AND(E362='club records'!$F$32, F362&gt;='club records'!$G$32), AND(E362='club records'!$F$33, F362&gt;='club records'!$G$33))), "CR", " ")</f>
        <v xml:space="preserve"> </v>
      </c>
      <c r="AF362" s="22" t="str">
        <f>IF(AND(B362="javelin 600", OR(AND(E362='club records'!$F$34, F362&gt;='club records'!$G$34), AND(E362='club records'!$F$35, F362&gt;='club records'!$G$35))), "CR", " ")</f>
        <v xml:space="preserve"> </v>
      </c>
      <c r="AG362" s="22" t="str">
        <f>IF(AND(B362="shot 2.72", AND(E362='club records'!$F$36, F362&gt;='club records'!$G$36)), "CR", " ")</f>
        <v xml:space="preserve"> </v>
      </c>
      <c r="AH362" s="22" t="str">
        <f>IF(AND(B362="shot 3", OR(AND(E362='club records'!$F$37, F362&gt;='club records'!$G$37), AND(E362='club records'!$F$38, F362&gt;='club records'!$G$38))), "CR", " ")</f>
        <v xml:space="preserve"> </v>
      </c>
      <c r="AI362" s="22" t="str">
        <f>IF(AND(B362="shot 4", OR(AND(E362='club records'!$F$39, F362&gt;='club records'!$G$39), AND(E362='club records'!$F$40, F362&gt;='club records'!$G$40))), "CR", " ")</f>
        <v xml:space="preserve"> </v>
      </c>
      <c r="AJ362" s="22" t="str">
        <f>IF(AND(B362="70H", AND(E362='club records'!$J$6, F362&lt;='club records'!$K$6)), "CR", " ")</f>
        <v xml:space="preserve"> </v>
      </c>
      <c r="AK362" s="22" t="str">
        <f>IF(AND(B362="75H", AND(E362='club records'!$J$7, F362&lt;='club records'!$K$7)), "CR", " ")</f>
        <v xml:space="preserve"> </v>
      </c>
      <c r="AL362" s="22" t="str">
        <f>IF(AND(B362="80H", AND(E362='club records'!$J$8, F362&lt;='club records'!$K$8)), "CR", " ")</f>
        <v xml:space="preserve"> </v>
      </c>
      <c r="AM362" s="22" t="str">
        <f>IF(AND(B362="100H", OR(AND(E362='club records'!$J$9, F362&lt;='club records'!$K$9), AND(E362='club records'!$J$10, F362&lt;='club records'!$K$10))), "CR", " ")</f>
        <v xml:space="preserve"> </v>
      </c>
      <c r="AN362" s="22" t="str">
        <f>IF(AND(B362="300H", AND(E362='club records'!$J$11, F362&lt;='club records'!$K$11)), "CR", " ")</f>
        <v xml:space="preserve"> </v>
      </c>
      <c r="AO362" s="22" t="str">
        <f>IF(AND(B362="400H", OR(AND(E362='club records'!$J$12, F362&lt;='club records'!$K$12), AND(E362='club records'!$J$13, F362&lt;='club records'!$K$13), AND(E362='club records'!$J$14, F362&lt;='club records'!$K$14))), "CR", " ")</f>
        <v xml:space="preserve"> </v>
      </c>
      <c r="AP362" s="22" t="str">
        <f>IF(AND(B362="1500SC", OR(AND(E362='club records'!$J$15, F362&lt;='club records'!$K$15), AND(E362='club records'!$J$16, F362&lt;='club records'!$K$16))), "CR", " ")</f>
        <v xml:space="preserve"> </v>
      </c>
      <c r="AQ362" s="22" t="str">
        <f>IF(AND(B362="2000SC", OR(AND(E362='club records'!$J$18, F362&lt;='club records'!$K$18), AND(E362='club records'!$J$19, F362&lt;='club records'!$K$19))), "CR", " ")</f>
        <v xml:space="preserve"> </v>
      </c>
      <c r="AR362" s="22" t="str">
        <f>IF(AND(B362="3000SC", AND(E362='club records'!$J$21, F362&lt;='club records'!$K$21)), "CR", " ")</f>
        <v xml:space="preserve"> </v>
      </c>
      <c r="AS362" s="21" t="str">
        <f>IF(AND(B362="4x100", OR(AND(E362='club records'!$N$1, F362&lt;='club records'!$O$1), AND(E362='club records'!$N$2, F362&lt;='club records'!$O$2), AND(E362='club records'!$N$3, F362&lt;='club records'!$O$3), AND(E362='club records'!$N$4, F362&lt;='club records'!$O$4), AND(E362='club records'!$N$5, F362&lt;='club records'!$O$5))), "CR", " ")</f>
        <v xml:space="preserve"> </v>
      </c>
      <c r="AT362" s="21" t="str">
        <f>IF(AND(B362="4x200", OR(AND(E362='club records'!$N$6, F362&lt;='club records'!$O$6), AND(E362='club records'!$N$7, F362&lt;='club records'!$O$7), AND(E362='club records'!$N$8, F362&lt;='club records'!$O$8), AND(E362='club records'!$N$9, F362&lt;='club records'!$O$9), AND(E362='club records'!$N$10, F362&lt;='club records'!$O$10))), "CR", " ")</f>
        <v xml:space="preserve"> </v>
      </c>
      <c r="AU362" s="21" t="str">
        <f>IF(AND(B362="4x300", OR(AND(E362='club records'!$N$11, F362&lt;='club records'!$O$11), AND(E362='club records'!$N$12, F362&lt;='club records'!$O$12))), "CR", " ")</f>
        <v xml:space="preserve"> </v>
      </c>
      <c r="AV362" s="21" t="str">
        <f>IF(AND(B362="4x400", OR(AND(E362='club records'!$N$13, F362&lt;='club records'!$O$13), AND(E362='club records'!$N$14, F362&lt;='club records'!$O$14), AND(E362='club records'!$N$15, F362&lt;='club records'!$O$15))), "CR", " ")</f>
        <v xml:space="preserve"> </v>
      </c>
      <c r="AW362" s="21" t="str">
        <f>IF(AND(B362="3x800", OR(AND(E362='club records'!$N$16, F362&lt;='club records'!$O$16), AND(E362='club records'!$N$17, F362&lt;='club records'!$O$17), AND(E362='club records'!$N$18, F362&lt;='club records'!$O$18), AND(E362='club records'!$N$19, F362&lt;='club records'!$O$19))), "CR", " ")</f>
        <v xml:space="preserve"> </v>
      </c>
      <c r="AX362" s="21" t="str">
        <f>IF(AND(B362="pentathlon", OR(AND(E362='club records'!$N$21, F362&gt;='club records'!$O$21), AND(E362='club records'!$N$22, F362&gt;='club records'!$O$22), AND(E362='club records'!$N$23, F362&gt;='club records'!$O$23), AND(E362='club records'!$N$24, F362&gt;='club records'!$O$24), AND(E362='club records'!$N$25, F362&gt;='club records'!$O$25))), "CR", " ")</f>
        <v xml:space="preserve"> </v>
      </c>
      <c r="AY362" s="21" t="str">
        <f>IF(AND(B362="heptathlon", OR(AND(E362='club records'!$N$26, F362&gt;='club records'!$O$26), AND(E362='club records'!$N$27, F362&gt;='club records'!$O$27), AND(E362='club records'!$N$28, F362&gt;='club records'!$O$28), )), "CR", " ")</f>
        <v xml:space="preserve"> </v>
      </c>
    </row>
    <row r="363" spans="1:51" ht="15">
      <c r="A363" s="13" t="s">
        <v>42</v>
      </c>
      <c r="B363" s="2" t="s">
        <v>146</v>
      </c>
      <c r="C363" s="2" t="s">
        <v>189</v>
      </c>
      <c r="D363" s="2" t="s">
        <v>294</v>
      </c>
      <c r="E363" s="13" t="s">
        <v>42</v>
      </c>
      <c r="F363" s="14">
        <v>7.46</v>
      </c>
      <c r="G363" s="19">
        <v>43569</v>
      </c>
      <c r="H363" s="2" t="s">
        <v>291</v>
      </c>
      <c r="I363" s="2" t="s">
        <v>292</v>
      </c>
      <c r="J363" s="20" t="str">
        <f t="shared" si="18"/>
        <v/>
      </c>
      <c r="K363" s="21" t="str">
        <f>IF(AND(B363=100, OR(AND(E363='club records'!$B$6, F363&lt;='club records'!$C$6), AND(E363='club records'!$B$7, F363&lt;='club records'!$C$7), AND(E363='club records'!$B$8, F363&lt;='club records'!$C$8), AND(E363='club records'!$B$9, F363&lt;='club records'!$C$9), AND(E363='club records'!$B$10, F363&lt;='club records'!$C$10))),"CR"," ")</f>
        <v xml:space="preserve"> </v>
      </c>
      <c r="L363" s="21" t="str">
        <f>IF(AND(B363=200, OR(AND(E363='club records'!$B$11, F363&lt;='club records'!$C$11), AND(E363='club records'!$B$12, F363&lt;='club records'!$C$12), AND(E363='club records'!$B$13, F363&lt;='club records'!$C$13), AND(E363='club records'!$B$14, F363&lt;='club records'!$C$14), AND(E363='club records'!$B$15, F363&lt;='club records'!$C$15))),"CR"," ")</f>
        <v xml:space="preserve"> </v>
      </c>
      <c r="M363" s="21" t="str">
        <f>IF(AND(B363=300, OR(AND(E363='club records'!$B$16, F363&lt;='club records'!$C$16), AND(E363='club records'!$B$17, F363&lt;='club records'!$C$17))),"CR"," ")</f>
        <v xml:space="preserve"> </v>
      </c>
      <c r="N363" s="21" t="str">
        <f>IF(AND(B363=400, OR(AND(E363='club records'!$B$19, F363&lt;='club records'!$C$19), AND(E363='club records'!$B$20, F363&lt;='club records'!$C$20), AND(E363='club records'!$B$21, F363&lt;='club records'!$C$21))),"CR"," ")</f>
        <v xml:space="preserve"> </v>
      </c>
      <c r="O363" s="21" t="str">
        <f>IF(AND(B363=800, OR(AND(E363='club records'!$B$22, F363&lt;='club records'!$C$22), AND(E363='club records'!$B$23, F363&lt;='club records'!$C$23), AND(E363='club records'!$B$24, F363&lt;='club records'!$C$24), AND(E363='club records'!$B$25, F363&lt;='club records'!$C$25), AND(E363='club records'!$B$26, F363&lt;='club records'!$C$26))),"CR"," ")</f>
        <v xml:space="preserve"> </v>
      </c>
      <c r="P363" s="21" t="str">
        <f>IF(AND(B363=1200, AND(E363='club records'!$B$28, F363&lt;='club records'!$C$28)),"CR"," ")</f>
        <v xml:space="preserve"> </v>
      </c>
      <c r="Q363" s="21" t="str">
        <f>IF(AND(B363=1500, OR(AND(E363='club records'!$B$29, F363&lt;='club records'!$C$29), AND(E363='club records'!$B$30, F363&lt;='club records'!$C$30), AND(E363='club records'!$B$31, F363&lt;='club records'!$C$31), AND(E363='club records'!$B$32, F363&lt;='club records'!$C$32), AND(E363='club records'!$B$33, F363&lt;='club records'!$C$33))),"CR"," ")</f>
        <v xml:space="preserve"> </v>
      </c>
      <c r="R363" s="21" t="str">
        <f>IF(AND(B363="1M", AND(E363='club records'!$B$37,F363&lt;='club records'!$C$37)),"CR"," ")</f>
        <v xml:space="preserve"> </v>
      </c>
      <c r="S363" s="21" t="str">
        <f>IF(AND(B363=3000, OR(AND(E363='club records'!$B$39, F363&lt;='club records'!$C$39), AND(E363='club records'!$B$40, F363&lt;='club records'!$C$40), AND(E363='club records'!$B$41, F363&lt;='club records'!$C$41))),"CR"," ")</f>
        <v xml:space="preserve"> </v>
      </c>
      <c r="T363" s="21" t="str">
        <f>IF(AND(B363=5000, OR(AND(E363='club records'!$B$42, F363&lt;='club records'!$C$42), AND(E363='club records'!$B$43, F363&lt;='club records'!$C$43))),"CR"," ")</f>
        <v xml:space="preserve"> </v>
      </c>
      <c r="U363" s="21" t="str">
        <f>IF(AND(B363=10000, OR(AND(E363='club records'!$B$44, F363&lt;='club records'!$C$44), AND(E363='club records'!$B$45, F363&lt;='club records'!$C$45))),"CR"," ")</f>
        <v xml:space="preserve"> </v>
      </c>
      <c r="V363" s="22" t="str">
        <f>IF(AND(B363="high jump", OR(AND(E363='club records'!$F$1, F363&gt;='club records'!$G$1), AND(E363='club records'!$F$2, F363&gt;='club records'!$G$2), AND(E363='club records'!$F$3, F363&gt;='club records'!$G$3),AND(E363='club records'!$F$4, F363&gt;='club records'!$G$4), AND(E363='club records'!$F$5, F363&gt;='club records'!$G$5))), "CR", " ")</f>
        <v xml:space="preserve"> </v>
      </c>
      <c r="W363" s="22" t="str">
        <f>IF(AND(B363="long jump", OR(AND(E363='club records'!$F$6, F363&gt;='club records'!$G$6), AND(E363='club records'!$F$7, F363&gt;='club records'!$G$7), AND(E363='club records'!$F$8, F363&gt;='club records'!$G$8), AND(E363='club records'!$F$9, F363&gt;='club records'!$G$9), AND(E363='club records'!$F$10, F363&gt;='club records'!$G$10))), "CR", " ")</f>
        <v xml:space="preserve"> </v>
      </c>
      <c r="X363" s="22" t="str">
        <f>IF(AND(B363="triple jump", OR(AND(E363='club records'!$F$11, F363&gt;='club records'!$G$11), AND(E363='club records'!$F$12, F363&gt;='club records'!$G$12), AND(E363='club records'!$F$13, F363&gt;='club records'!$G$13), AND(E363='club records'!$F$14, F363&gt;='club records'!$G$14), AND(E363='club records'!$F$15, F363&gt;='club records'!$G$15))), "CR", " ")</f>
        <v xml:space="preserve"> </v>
      </c>
      <c r="Y363" s="22" t="str">
        <f>IF(AND(B363="pole vault", OR(AND(E363='club records'!$F$16, F363&gt;='club records'!$G$16), AND(E363='club records'!$F$17, F363&gt;='club records'!$G$17), AND(E363='club records'!$F$18, F363&gt;='club records'!$G$18), AND(E363='club records'!$F$19, F363&gt;='club records'!$G$19), AND(E363='club records'!$F$20, F363&gt;='club records'!$G$20))), "CR", " ")</f>
        <v xml:space="preserve"> </v>
      </c>
      <c r="Z363" s="22" t="str">
        <f>IF(AND(B363="discus 0.75", AND(E363='club records'!$F$21, F363&gt;='club records'!$G$21)), "CR", " ")</f>
        <v xml:space="preserve"> </v>
      </c>
      <c r="AA363" s="22" t="str">
        <f>IF(AND(B363="discus 1", OR(AND(E363='club records'!$F$22, F363&gt;='club records'!$G$22), AND(E363='club records'!$F$23, F363&gt;='club records'!$G$23), AND(E363='club records'!$F$24, F363&gt;='club records'!$G$24), AND(E363='club records'!$F$25, F363&gt;='club records'!$G$25))), "CR", " ")</f>
        <v xml:space="preserve"> </v>
      </c>
      <c r="AB363" s="22" t="str">
        <f>IF(AND(B363="hammer 3", OR(AND(E363='club records'!$F$26, F363&gt;='club records'!$G$26), AND(E363='club records'!$F$27, F363&gt;='club records'!$G$27), AND(E363='club records'!$F$28, F363&gt;='club records'!$G$28))), "CR", " ")</f>
        <v xml:space="preserve"> </v>
      </c>
      <c r="AC363" s="22" t="str">
        <f>IF(AND(B363="hammer 4", OR(AND(E363='club records'!$F$29, F363&gt;='club records'!$G$29), AND(E363='club records'!$F$30, F363&gt;='club records'!$G$30))), "CR", " ")</f>
        <v xml:space="preserve"> </v>
      </c>
      <c r="AD363" s="22" t="str">
        <f>IF(AND(B363="javelin 400", AND(E363='club records'!$F$31, F363&gt;='club records'!$G$31)), "CR", " ")</f>
        <v xml:space="preserve"> </v>
      </c>
      <c r="AE363" s="22" t="str">
        <f>IF(AND(B363="javelin 500", OR(AND(E363='club records'!$F$32, F363&gt;='club records'!$G$32), AND(E363='club records'!$F$33, F363&gt;='club records'!$G$33))), "CR", " ")</f>
        <v xml:space="preserve"> </v>
      </c>
      <c r="AF363" s="22" t="str">
        <f>IF(AND(B363="javelin 600", OR(AND(E363='club records'!$F$34, F363&gt;='club records'!$G$34), AND(E363='club records'!$F$35, F363&gt;='club records'!$G$35))), "CR", " ")</f>
        <v xml:space="preserve"> </v>
      </c>
      <c r="AG363" s="22" t="str">
        <f>IF(AND(B363="shot 2.72", AND(E363='club records'!$F$36, F363&gt;='club records'!$G$36)), "CR", " ")</f>
        <v xml:space="preserve"> </v>
      </c>
      <c r="AH363" s="22" t="str">
        <f>IF(AND(B363="shot 3", OR(AND(E363='club records'!$F$37, F363&gt;='club records'!$G$37), AND(E363='club records'!$F$38, F363&gt;='club records'!$G$38))), "CR", " ")</f>
        <v xml:space="preserve"> </v>
      </c>
      <c r="AI363" s="22" t="str">
        <f>IF(AND(B363="shot 4", OR(AND(E363='club records'!$F$39, F363&gt;='club records'!$G$39), AND(E363='club records'!$F$40, F363&gt;='club records'!$G$40))), "CR", " ")</f>
        <v xml:space="preserve"> </v>
      </c>
      <c r="AJ363" s="22" t="str">
        <f>IF(AND(B363="70H", AND(E363='club records'!$J$6, F363&lt;='club records'!$K$6)), "CR", " ")</f>
        <v xml:space="preserve"> </v>
      </c>
      <c r="AK363" s="22" t="str">
        <f>IF(AND(B363="75H", AND(E363='club records'!$J$7, F363&lt;='club records'!$K$7)), "CR", " ")</f>
        <v xml:space="preserve"> </v>
      </c>
      <c r="AL363" s="22" t="str">
        <f>IF(AND(B363="80H", AND(E363='club records'!$J$8, F363&lt;='club records'!$K$8)), "CR", " ")</f>
        <v xml:space="preserve"> </v>
      </c>
      <c r="AM363" s="22" t="str">
        <f>IF(AND(B363="100H", OR(AND(E363='club records'!$J$9, F363&lt;='club records'!$K$9), AND(E363='club records'!$J$10, F363&lt;='club records'!$K$10))), "CR", " ")</f>
        <v xml:space="preserve"> </v>
      </c>
      <c r="AN363" s="22" t="str">
        <f>IF(AND(B363="300H", AND(E363='club records'!$J$11, F363&lt;='club records'!$K$11)), "CR", " ")</f>
        <v xml:space="preserve"> </v>
      </c>
      <c r="AO363" s="22" t="str">
        <f>IF(AND(B363="400H", OR(AND(E363='club records'!$J$12, F363&lt;='club records'!$K$12), AND(E363='club records'!$J$13, F363&lt;='club records'!$K$13), AND(E363='club records'!$J$14, F363&lt;='club records'!$K$14))), "CR", " ")</f>
        <v xml:space="preserve"> </v>
      </c>
      <c r="AP363" s="22" t="str">
        <f>IF(AND(B363="1500SC", OR(AND(E363='club records'!$J$15, F363&lt;='club records'!$K$15), AND(E363='club records'!$J$16, F363&lt;='club records'!$K$16))), "CR", " ")</f>
        <v xml:space="preserve"> </v>
      </c>
      <c r="AQ363" s="22" t="str">
        <f>IF(AND(B363="2000SC", OR(AND(E363='club records'!$J$18, F363&lt;='club records'!$K$18), AND(E363='club records'!$J$19, F363&lt;='club records'!$K$19))), "CR", " ")</f>
        <v xml:space="preserve"> </v>
      </c>
      <c r="AR363" s="22" t="str">
        <f>IF(AND(B363="3000SC", AND(E363='club records'!$J$21, F363&lt;='club records'!$K$21)), "CR", " ")</f>
        <v xml:space="preserve"> </v>
      </c>
      <c r="AS363" s="21" t="str">
        <f>IF(AND(B363="4x100", OR(AND(E363='club records'!$N$1, F363&lt;='club records'!$O$1), AND(E363='club records'!$N$2, F363&lt;='club records'!$O$2), AND(E363='club records'!$N$3, F363&lt;='club records'!$O$3), AND(E363='club records'!$N$4, F363&lt;='club records'!$O$4), AND(E363='club records'!$N$5, F363&lt;='club records'!$O$5))), "CR", " ")</f>
        <v xml:space="preserve"> </v>
      </c>
      <c r="AT363" s="21" t="str">
        <f>IF(AND(B363="4x200", OR(AND(E363='club records'!$N$6, F363&lt;='club records'!$O$6), AND(E363='club records'!$N$7, F363&lt;='club records'!$O$7), AND(E363='club records'!$N$8, F363&lt;='club records'!$O$8), AND(E363='club records'!$N$9, F363&lt;='club records'!$O$9), AND(E363='club records'!$N$10, F363&lt;='club records'!$O$10))), "CR", " ")</f>
        <v xml:space="preserve"> </v>
      </c>
      <c r="AU363" s="21" t="str">
        <f>IF(AND(B363="4x300", OR(AND(E363='club records'!$N$11, F363&lt;='club records'!$O$11), AND(E363='club records'!$N$12, F363&lt;='club records'!$O$12))), "CR", " ")</f>
        <v xml:space="preserve"> </v>
      </c>
      <c r="AV363" s="21" t="str">
        <f>IF(AND(B363="4x400", OR(AND(E363='club records'!$N$13, F363&lt;='club records'!$O$13), AND(E363='club records'!$N$14, F363&lt;='club records'!$O$14), AND(E363='club records'!$N$15, F363&lt;='club records'!$O$15))), "CR", " ")</f>
        <v xml:space="preserve"> </v>
      </c>
      <c r="AW363" s="21" t="str">
        <f>IF(AND(B363="3x800", OR(AND(E363='club records'!$N$16, F363&lt;='club records'!$O$16), AND(E363='club records'!$N$17, F363&lt;='club records'!$O$17), AND(E363='club records'!$N$18, F363&lt;='club records'!$O$18), AND(E363='club records'!$N$19, F363&lt;='club records'!$O$19))), "CR", " ")</f>
        <v xml:space="preserve"> </v>
      </c>
      <c r="AX363" s="21" t="str">
        <f>IF(AND(B363="pentathlon", OR(AND(E363='club records'!$N$21, F363&gt;='club records'!$O$21), AND(E363='club records'!$N$22, F363&gt;='club records'!$O$22), AND(E363='club records'!$N$23, F363&gt;='club records'!$O$23), AND(E363='club records'!$N$24, F363&gt;='club records'!$O$24), AND(E363='club records'!$N$25, F363&gt;='club records'!$O$25))), "CR", " ")</f>
        <v xml:space="preserve"> </v>
      </c>
      <c r="AY363" s="21" t="str">
        <f>IF(AND(B363="heptathlon", OR(AND(E363='club records'!$N$26, F363&gt;='club records'!$O$26), AND(E363='club records'!$N$27, F363&gt;='club records'!$O$27), AND(E363='club records'!$N$28, F363&gt;='club records'!$O$28), )), "CR", " ")</f>
        <v xml:space="preserve"> </v>
      </c>
    </row>
    <row r="364" spans="1:51" ht="15">
      <c r="A364" s="13" t="s">
        <v>42</v>
      </c>
      <c r="B364" s="2" t="s">
        <v>146</v>
      </c>
      <c r="C364" s="2" t="s">
        <v>313</v>
      </c>
      <c r="D364" s="2" t="s">
        <v>314</v>
      </c>
      <c r="E364" s="13" t="s">
        <v>42</v>
      </c>
      <c r="F364" s="14">
        <v>7.92</v>
      </c>
      <c r="G364" s="23">
        <v>43561</v>
      </c>
      <c r="H364" s="2" t="s">
        <v>489</v>
      </c>
      <c r="I364" s="2" t="s">
        <v>490</v>
      </c>
      <c r="J364" s="20" t="s">
        <v>372</v>
      </c>
      <c r="O364" s="2"/>
      <c r="P364" s="2"/>
      <c r="Q364" s="2"/>
      <c r="R364" s="2"/>
      <c r="S364" s="2"/>
      <c r="T364" s="2"/>
    </row>
    <row r="365" spans="1:51" ht="15">
      <c r="A365" s="13" t="s">
        <v>42</v>
      </c>
      <c r="B365" s="2" t="s">
        <v>146</v>
      </c>
      <c r="C365" s="2" t="s">
        <v>202</v>
      </c>
      <c r="D365" s="2" t="s">
        <v>175</v>
      </c>
      <c r="E365" s="13" t="s">
        <v>42</v>
      </c>
      <c r="F365" s="14">
        <v>8.44</v>
      </c>
      <c r="G365" s="19" t="s">
        <v>374</v>
      </c>
      <c r="H365" s="2" t="s">
        <v>297</v>
      </c>
      <c r="I365" s="2" t="s">
        <v>367</v>
      </c>
      <c r="J365" s="20" t="s">
        <v>372</v>
      </c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1"/>
      <c r="AT365" s="21"/>
      <c r="AU365" s="21"/>
      <c r="AV365" s="21"/>
      <c r="AW365" s="21"/>
      <c r="AX365" s="21"/>
      <c r="AY365" s="21"/>
    </row>
    <row r="366" spans="1:51" ht="15">
      <c r="A366" s="13" t="s">
        <v>42</v>
      </c>
      <c r="B366" s="2" t="s">
        <v>146</v>
      </c>
      <c r="C366" s="2" t="s">
        <v>100</v>
      </c>
      <c r="D366" s="2" t="s">
        <v>48</v>
      </c>
      <c r="E366" s="13" t="s">
        <v>42</v>
      </c>
      <c r="F366" s="14">
        <v>9.17</v>
      </c>
      <c r="G366" s="23">
        <v>43611</v>
      </c>
      <c r="H366" s="2" t="s">
        <v>295</v>
      </c>
      <c r="I366" s="2" t="s">
        <v>334</v>
      </c>
      <c r="J366" s="20" t="str">
        <f>IF(OR(L366="CR", K366="CR", M366="CR", N366="CR", O366="CR", P366="CR", Q366="CR", R366="CR", S366="CR", T366="CR",U366="CR", V366="CR", W366="CR", X366="CR", Y366="CR", Z366="CR", AA366="CR", AB366="CR", AC366="CR", AD366="CR", AE366="CR", AF366="CR", AG366="CR", AH366="CR", AI366="CR", AJ366="CR", AK366="CR", AL366="CR", AM366="CR", AN366="CR", AO366="CR", AP366="CR", AQ366="CR", AR366="CR", AS366="CR", AT366="CR", AU366="CR", AV366="CR", AW366="CR", AX366="CR", AY366="CR"), "***CLUB RECORD***", "")</f>
        <v/>
      </c>
      <c r="K366" s="21" t="str">
        <f>IF(AND(B366=100, OR(AND(E366='club records'!$B$6, F366&lt;='club records'!$C$6), AND(E366='club records'!$B$7, F366&lt;='club records'!$C$7), AND(E366='club records'!$B$8, F366&lt;='club records'!$C$8), AND(E366='club records'!$B$9, F366&lt;='club records'!$C$9), AND(E366='club records'!$B$10, F366&lt;='club records'!$C$10))),"CR"," ")</f>
        <v xml:space="preserve"> </v>
      </c>
      <c r="L366" s="21" t="str">
        <f>IF(AND(B366=200, OR(AND(E366='club records'!$B$11, F366&lt;='club records'!$C$11), AND(E366='club records'!$B$12, F366&lt;='club records'!$C$12), AND(E366='club records'!$B$13, F366&lt;='club records'!$C$13), AND(E366='club records'!$B$14, F366&lt;='club records'!$C$14), AND(E366='club records'!$B$15, F366&lt;='club records'!$C$15))),"CR"," ")</f>
        <v xml:space="preserve"> </v>
      </c>
      <c r="M366" s="21" t="str">
        <f>IF(AND(B366=300, OR(AND(E366='club records'!$B$16, F366&lt;='club records'!$C$16), AND(E366='club records'!$B$17, F366&lt;='club records'!$C$17))),"CR"," ")</f>
        <v xml:space="preserve"> </v>
      </c>
      <c r="N366" s="21" t="str">
        <f>IF(AND(B366=400, OR(AND(E366='club records'!$B$19, F366&lt;='club records'!$C$19), AND(E366='club records'!$B$20, F366&lt;='club records'!$C$20), AND(E366='club records'!$B$21, F366&lt;='club records'!$C$21))),"CR"," ")</f>
        <v xml:space="preserve"> </v>
      </c>
      <c r="O366" s="21" t="str">
        <f>IF(AND(B366=800, OR(AND(E366='club records'!$B$22, F366&lt;='club records'!$C$22), AND(E366='club records'!$B$23, F366&lt;='club records'!$C$23), AND(E366='club records'!$B$24, F366&lt;='club records'!$C$24), AND(E366='club records'!$B$25, F366&lt;='club records'!$C$25), AND(E366='club records'!$B$26, F366&lt;='club records'!$C$26))),"CR"," ")</f>
        <v xml:space="preserve"> </v>
      </c>
      <c r="P366" s="21" t="str">
        <f>IF(AND(B366=1200, AND(E366='club records'!$B$28, F366&lt;='club records'!$C$28)),"CR"," ")</f>
        <v xml:space="preserve"> </v>
      </c>
      <c r="Q366" s="21" t="str">
        <f>IF(AND(B366=1500, OR(AND(E366='club records'!$B$29, F366&lt;='club records'!$C$29), AND(E366='club records'!$B$30, F366&lt;='club records'!$C$30), AND(E366='club records'!$B$31, F366&lt;='club records'!$C$31), AND(E366='club records'!$B$32, F366&lt;='club records'!$C$32), AND(E366='club records'!$B$33, F366&lt;='club records'!$C$33))),"CR"," ")</f>
        <v xml:space="preserve"> </v>
      </c>
      <c r="R366" s="21" t="str">
        <f>IF(AND(B366="1M", AND(E366='club records'!$B$37,F366&lt;='club records'!$C$37)),"CR"," ")</f>
        <v xml:space="preserve"> </v>
      </c>
      <c r="S366" s="21" t="str">
        <f>IF(AND(B366=3000, OR(AND(E366='club records'!$B$39, F366&lt;='club records'!$C$39), AND(E366='club records'!$B$40, F366&lt;='club records'!$C$40), AND(E366='club records'!$B$41, F366&lt;='club records'!$C$41))),"CR"," ")</f>
        <v xml:space="preserve"> </v>
      </c>
      <c r="T366" s="21" t="str">
        <f>IF(AND(B366=5000, OR(AND(E366='club records'!$B$42, F366&lt;='club records'!$C$42), AND(E366='club records'!$B$43, F366&lt;='club records'!$C$43))),"CR"," ")</f>
        <v xml:space="preserve"> </v>
      </c>
      <c r="U366" s="21" t="str">
        <f>IF(AND(B366=10000, OR(AND(E366='club records'!$B$44, F366&lt;='club records'!$C$44), AND(E366='club records'!$B$45, F366&lt;='club records'!$C$45))),"CR"," ")</f>
        <v xml:space="preserve"> </v>
      </c>
      <c r="V366" s="22" t="str">
        <f>IF(AND(B366="high jump", OR(AND(E366='club records'!$F$1, F366&gt;='club records'!$G$1), AND(E366='club records'!$F$2, F366&gt;='club records'!$G$2), AND(E366='club records'!$F$3, F366&gt;='club records'!$G$3),AND(E366='club records'!$F$4, F366&gt;='club records'!$G$4), AND(E366='club records'!$F$5, F366&gt;='club records'!$G$5))), "CR", " ")</f>
        <v xml:space="preserve"> </v>
      </c>
      <c r="W366" s="22" t="str">
        <f>IF(AND(B366="long jump", OR(AND(E366='club records'!$F$6, F366&gt;='club records'!$G$6), AND(E366='club records'!$F$7, F366&gt;='club records'!$G$7), AND(E366='club records'!$F$8, F366&gt;='club records'!$G$8), AND(E366='club records'!$F$9, F366&gt;='club records'!$G$9), AND(E366='club records'!$F$10, F366&gt;='club records'!$G$10))), "CR", " ")</f>
        <v xml:space="preserve"> </v>
      </c>
      <c r="X366" s="22" t="str">
        <f>IF(AND(B366="triple jump", OR(AND(E366='club records'!$F$11, F366&gt;='club records'!$G$11), AND(E366='club records'!$F$12, F366&gt;='club records'!$G$12), AND(E366='club records'!$F$13, F366&gt;='club records'!$G$13), AND(E366='club records'!$F$14, F366&gt;='club records'!$G$14), AND(E366='club records'!$F$15, F366&gt;='club records'!$G$15))), "CR", " ")</f>
        <v xml:space="preserve"> </v>
      </c>
      <c r="Y366" s="22" t="str">
        <f>IF(AND(B366="pole vault", OR(AND(E366='club records'!$F$16, F366&gt;='club records'!$G$16), AND(E366='club records'!$F$17, F366&gt;='club records'!$G$17), AND(E366='club records'!$F$18, F366&gt;='club records'!$G$18), AND(E366='club records'!$F$19, F366&gt;='club records'!$G$19), AND(E366='club records'!$F$20, F366&gt;='club records'!$G$20))), "CR", " ")</f>
        <v xml:space="preserve"> </v>
      </c>
      <c r="Z366" s="22" t="str">
        <f>IF(AND(B366="discus 0.75", AND(E366='club records'!$F$21, F366&gt;='club records'!$G$21)), "CR", " ")</f>
        <v xml:space="preserve"> </v>
      </c>
      <c r="AA366" s="22" t="str">
        <f>IF(AND(B366="discus 1", OR(AND(E366='club records'!$F$22, F366&gt;='club records'!$G$22), AND(E366='club records'!$F$23, F366&gt;='club records'!$G$23), AND(E366='club records'!$F$24, F366&gt;='club records'!$G$24), AND(E366='club records'!$F$25, F366&gt;='club records'!$G$25))), "CR", " ")</f>
        <v xml:space="preserve"> </v>
      </c>
      <c r="AB366" s="22" t="str">
        <f>IF(AND(B366="hammer 3", OR(AND(E366='club records'!$F$26, F366&gt;='club records'!$G$26), AND(E366='club records'!$F$27, F366&gt;='club records'!$G$27), AND(E366='club records'!$F$28, F366&gt;='club records'!$G$28))), "CR", " ")</f>
        <v xml:space="preserve"> </v>
      </c>
      <c r="AC366" s="22" t="str">
        <f>IF(AND(B366="hammer 4", OR(AND(E366='club records'!$F$29, F366&gt;='club records'!$G$29), AND(E366='club records'!$F$30, F366&gt;='club records'!$G$30))), "CR", " ")</f>
        <v xml:space="preserve"> </v>
      </c>
      <c r="AD366" s="22" t="str">
        <f>IF(AND(B366="javelin 400", AND(E366='club records'!$F$31, F366&gt;='club records'!$G$31)), "CR", " ")</f>
        <v xml:space="preserve"> </v>
      </c>
      <c r="AE366" s="22" t="str">
        <f>IF(AND(B366="javelin 500", OR(AND(E366='club records'!$F$32, F366&gt;='club records'!$G$32), AND(E366='club records'!$F$33, F366&gt;='club records'!$G$33))), "CR", " ")</f>
        <v xml:space="preserve"> </v>
      </c>
      <c r="AF366" s="22" t="str">
        <f>IF(AND(B366="javelin 600", OR(AND(E366='club records'!$F$34, F366&gt;='club records'!$G$34), AND(E366='club records'!$F$35, F366&gt;='club records'!$G$35))), "CR", " ")</f>
        <v xml:space="preserve"> </v>
      </c>
      <c r="AG366" s="22" t="str">
        <f>IF(AND(B366="shot 2.72", AND(E366='club records'!$F$36, F366&gt;='club records'!$G$36)), "CR", " ")</f>
        <v xml:space="preserve"> </v>
      </c>
      <c r="AH366" s="22" t="str">
        <f>IF(AND(B366="shot 3", OR(AND(E366='club records'!$F$37, F366&gt;='club records'!$G$37), AND(E366='club records'!$F$38, F366&gt;='club records'!$G$38))), "CR", " ")</f>
        <v xml:space="preserve"> </v>
      </c>
      <c r="AI366" s="22" t="str">
        <f>IF(AND(B366="shot 4", OR(AND(E366='club records'!$F$39, F366&gt;='club records'!$G$39), AND(E366='club records'!$F$40, F366&gt;='club records'!$G$40))), "CR", " ")</f>
        <v xml:space="preserve"> </v>
      </c>
      <c r="AJ366" s="22" t="str">
        <f>IF(AND(B366="70H", AND(E366='club records'!$J$6, F366&lt;='club records'!$K$6)), "CR", " ")</f>
        <v xml:space="preserve"> </v>
      </c>
      <c r="AK366" s="22" t="str">
        <f>IF(AND(B366="75H", AND(E366='club records'!$J$7, F366&lt;='club records'!$K$7)), "CR", " ")</f>
        <v xml:space="preserve"> </v>
      </c>
      <c r="AL366" s="22" t="str">
        <f>IF(AND(B366="80H", AND(E366='club records'!$J$8, F366&lt;='club records'!$K$8)), "CR", " ")</f>
        <v xml:space="preserve"> </v>
      </c>
      <c r="AM366" s="22" t="str">
        <f>IF(AND(B366="100H", OR(AND(E366='club records'!$J$9, F366&lt;='club records'!$K$9), AND(E366='club records'!$J$10, F366&lt;='club records'!$K$10))), "CR", " ")</f>
        <v xml:space="preserve"> </v>
      </c>
      <c r="AN366" s="22" t="str">
        <f>IF(AND(B366="300H", AND(E366='club records'!$J$11, F366&lt;='club records'!$K$11)), "CR", " ")</f>
        <v xml:space="preserve"> </v>
      </c>
      <c r="AO366" s="22" t="str">
        <f>IF(AND(B366="400H", OR(AND(E366='club records'!$J$12, F366&lt;='club records'!$K$12), AND(E366='club records'!$J$13, F366&lt;='club records'!$K$13), AND(E366='club records'!$J$14, F366&lt;='club records'!$K$14))), "CR", " ")</f>
        <v xml:space="preserve"> </v>
      </c>
      <c r="AP366" s="22" t="str">
        <f>IF(AND(B366="1500SC", OR(AND(E366='club records'!$J$15, F366&lt;='club records'!$K$15), AND(E366='club records'!$J$16, F366&lt;='club records'!$K$16))), "CR", " ")</f>
        <v xml:space="preserve"> </v>
      </c>
      <c r="AQ366" s="22" t="str">
        <f>IF(AND(B366="2000SC", OR(AND(E366='club records'!$J$18, F366&lt;='club records'!$K$18), AND(E366='club records'!$J$19, F366&lt;='club records'!$K$19))), "CR", " ")</f>
        <v xml:space="preserve"> </v>
      </c>
      <c r="AR366" s="22" t="str">
        <f>IF(AND(B366="3000SC", AND(E366='club records'!$J$21, F366&lt;='club records'!$K$21)), "CR", " ")</f>
        <v xml:space="preserve"> </v>
      </c>
      <c r="AS366" s="21" t="str">
        <f>IF(AND(B366="4x100", OR(AND(E366='club records'!$N$1, F366&lt;='club records'!$O$1), AND(E366='club records'!$N$2, F366&lt;='club records'!$O$2), AND(E366='club records'!$N$3, F366&lt;='club records'!$O$3), AND(E366='club records'!$N$4, F366&lt;='club records'!$O$4), AND(E366='club records'!$N$5, F366&lt;='club records'!$O$5))), "CR", " ")</f>
        <v xml:space="preserve"> </v>
      </c>
      <c r="AT366" s="21" t="str">
        <f>IF(AND(B366="4x200", OR(AND(E366='club records'!$N$6, F366&lt;='club records'!$O$6), AND(E366='club records'!$N$7, F366&lt;='club records'!$O$7), AND(E366='club records'!$N$8, F366&lt;='club records'!$O$8), AND(E366='club records'!$N$9, F366&lt;='club records'!$O$9), AND(E366='club records'!$N$10, F366&lt;='club records'!$O$10))), "CR", " ")</f>
        <v xml:space="preserve"> </v>
      </c>
      <c r="AU366" s="21" t="str">
        <f>IF(AND(B366="4x300", OR(AND(E366='club records'!$N$11, F366&lt;='club records'!$O$11), AND(E366='club records'!$N$12, F366&lt;='club records'!$O$12))), "CR", " ")</f>
        <v xml:space="preserve"> </v>
      </c>
      <c r="AV366" s="21" t="str">
        <f>IF(AND(B366="4x400", OR(AND(E366='club records'!$N$13, F366&lt;='club records'!$O$13), AND(E366='club records'!$N$14, F366&lt;='club records'!$O$14), AND(E366='club records'!$N$15, F366&lt;='club records'!$O$15))), "CR", " ")</f>
        <v xml:space="preserve"> </v>
      </c>
      <c r="AW366" s="21" t="str">
        <f>IF(AND(B366="3x800", OR(AND(E366='club records'!$N$16, F366&lt;='club records'!$O$16), AND(E366='club records'!$N$17, F366&lt;='club records'!$O$17), AND(E366='club records'!$N$18, F366&lt;='club records'!$O$18), AND(E366='club records'!$N$19, F366&lt;='club records'!$O$19))), "CR", " ")</f>
        <v xml:space="preserve"> </v>
      </c>
      <c r="AX366" s="21" t="str">
        <f>IF(AND(B366="pentathlon", OR(AND(E366='club records'!$N$21, F366&gt;='club records'!$O$21), AND(E366='club records'!$N$22, F366&gt;='club records'!$O$22), AND(E366='club records'!$N$23, F366&gt;='club records'!$O$23), AND(E366='club records'!$N$24, F366&gt;='club records'!$O$24), AND(E366='club records'!$N$25, F366&gt;='club records'!$O$25))), "CR", " ")</f>
        <v xml:space="preserve"> </v>
      </c>
      <c r="AY366" s="21" t="str">
        <f>IF(AND(B366="heptathlon", OR(AND(E366='club records'!$N$26, F366&gt;='club records'!$O$26), AND(E366='club records'!$N$27, F366&gt;='club records'!$O$27), AND(E366='club records'!$N$28, F366&gt;='club records'!$O$28), )), "CR", " ")</f>
        <v xml:space="preserve"> </v>
      </c>
    </row>
    <row r="367" spans="1:51" ht="15">
      <c r="A367" s="13" t="s">
        <v>42</v>
      </c>
      <c r="B367" s="2" t="s">
        <v>146</v>
      </c>
      <c r="C367" s="2" t="s">
        <v>198</v>
      </c>
      <c r="D367" s="2" t="s">
        <v>199</v>
      </c>
      <c r="E367" s="13" t="s">
        <v>42</v>
      </c>
      <c r="F367" s="14">
        <v>11.17</v>
      </c>
      <c r="G367" s="19">
        <v>43625</v>
      </c>
      <c r="H367" s="2" t="s">
        <v>375</v>
      </c>
      <c r="I367" s="2" t="s">
        <v>376</v>
      </c>
      <c r="J367" s="20" t="str">
        <f>IF(OR(L367="CR", K367="CR", M367="CR", N367="CR", O367="CR", P367="CR", Q367="CR", R367="CR", S367="CR", T367="CR",U367="CR", V367="CR", W367="CR", X367="CR", Y367="CR", Z367="CR", AA367="CR", AB367="CR", AC367="CR", AD367="CR", AE367="CR", AF367="CR", AG367="CR", AH367="CR", AI367="CR", AJ367="CR", AK367="CR", AL367="CR", AM367="CR", AN367="CR", AO367="CR", AP367="CR", AQ367="CR", AR367="CR", AS367="CR", AT367="CR", AU367="CR", AV367="CR", AW367="CR", AX367="CR", AY367="CR"), "***CLUB RECORD***", "")</f>
        <v/>
      </c>
      <c r="K367" s="21" t="str">
        <f>IF(AND(B367=100, OR(AND(E367='club records'!$B$6, F367&lt;='club records'!$C$6), AND(E367='club records'!$B$7, F367&lt;='club records'!$C$7), AND(E367='club records'!$B$8, F367&lt;='club records'!$C$8), AND(E367='club records'!$B$9, F367&lt;='club records'!$C$9), AND(E367='club records'!$B$10, F367&lt;='club records'!$C$10))),"CR"," ")</f>
        <v xml:space="preserve"> </v>
      </c>
      <c r="L367" s="21" t="str">
        <f>IF(AND(B367=200, OR(AND(E367='club records'!$B$11, F367&lt;='club records'!$C$11), AND(E367='club records'!$B$12, F367&lt;='club records'!$C$12), AND(E367='club records'!$B$13, F367&lt;='club records'!$C$13), AND(E367='club records'!$B$14, F367&lt;='club records'!$C$14), AND(E367='club records'!$B$15, F367&lt;='club records'!$C$15))),"CR"," ")</f>
        <v xml:space="preserve"> </v>
      </c>
      <c r="M367" s="21" t="str">
        <f>IF(AND(B367=300, OR(AND(E367='club records'!$B$16, F367&lt;='club records'!$C$16), AND(E367='club records'!$B$17, F367&lt;='club records'!$C$17))),"CR"," ")</f>
        <v xml:space="preserve"> </v>
      </c>
      <c r="N367" s="21" t="str">
        <f>IF(AND(B367=400, OR(AND(E367='club records'!$B$19, F367&lt;='club records'!$C$19), AND(E367='club records'!$B$20, F367&lt;='club records'!$C$20), AND(E367='club records'!$B$21, F367&lt;='club records'!$C$21))),"CR"," ")</f>
        <v xml:space="preserve"> </v>
      </c>
      <c r="O367" s="21" t="str">
        <f>IF(AND(B367=800, OR(AND(E367='club records'!$B$22, F367&lt;='club records'!$C$22), AND(E367='club records'!$B$23, F367&lt;='club records'!$C$23), AND(E367='club records'!$B$24, F367&lt;='club records'!$C$24), AND(E367='club records'!$B$25, F367&lt;='club records'!$C$25), AND(E367='club records'!$B$26, F367&lt;='club records'!$C$26))),"CR"," ")</f>
        <v xml:space="preserve"> </v>
      </c>
      <c r="P367" s="21" t="str">
        <f>IF(AND(B367=1200, AND(E367='club records'!$B$28, F367&lt;='club records'!$C$28)),"CR"," ")</f>
        <v xml:space="preserve"> </v>
      </c>
      <c r="Q367" s="21" t="str">
        <f>IF(AND(B367=1500, OR(AND(E367='club records'!$B$29, F367&lt;='club records'!$C$29), AND(E367='club records'!$B$30, F367&lt;='club records'!$C$30), AND(E367='club records'!$B$31, F367&lt;='club records'!$C$31), AND(E367='club records'!$B$32, F367&lt;='club records'!$C$32), AND(E367='club records'!$B$33, F367&lt;='club records'!$C$33))),"CR"," ")</f>
        <v xml:space="preserve"> </v>
      </c>
      <c r="R367" s="21" t="str">
        <f>IF(AND(B367="1M", AND(E367='club records'!$B$37,F367&lt;='club records'!$C$37)),"CR"," ")</f>
        <v xml:space="preserve"> </v>
      </c>
      <c r="S367" s="21" t="str">
        <f>IF(AND(B367=3000, OR(AND(E367='club records'!$B$39, F367&lt;='club records'!$C$39), AND(E367='club records'!$B$40, F367&lt;='club records'!$C$40), AND(E367='club records'!$B$41, F367&lt;='club records'!$C$41))),"CR"," ")</f>
        <v xml:space="preserve"> </v>
      </c>
      <c r="T367" s="21" t="str">
        <f>IF(AND(B367=5000, OR(AND(E367='club records'!$B$42, F367&lt;='club records'!$C$42), AND(E367='club records'!$B$43, F367&lt;='club records'!$C$43))),"CR"," ")</f>
        <v xml:space="preserve"> </v>
      </c>
      <c r="U367" s="21" t="str">
        <f>IF(AND(B367=10000, OR(AND(E367='club records'!$B$44, F367&lt;='club records'!$C$44), AND(E367='club records'!$B$45, F367&lt;='club records'!$C$45))),"CR"," ")</f>
        <v xml:space="preserve"> </v>
      </c>
      <c r="V367" s="22" t="str">
        <f>IF(AND(B367="high jump", OR(AND(E367='club records'!$F$1, F367&gt;='club records'!$G$1), AND(E367='club records'!$F$2, F367&gt;='club records'!$G$2), AND(E367='club records'!$F$3, F367&gt;='club records'!$G$3),AND(E367='club records'!$F$4, F367&gt;='club records'!$G$4), AND(E367='club records'!$F$5, F367&gt;='club records'!$G$5))), "CR", " ")</f>
        <v xml:space="preserve"> </v>
      </c>
      <c r="W367" s="22" t="str">
        <f>IF(AND(B367="long jump", OR(AND(E367='club records'!$F$6, F367&gt;='club records'!$G$6), AND(E367='club records'!$F$7, F367&gt;='club records'!$G$7), AND(E367='club records'!$F$8, F367&gt;='club records'!$G$8), AND(E367='club records'!$F$9, F367&gt;='club records'!$G$9), AND(E367='club records'!$F$10, F367&gt;='club records'!$G$10))), "CR", " ")</f>
        <v xml:space="preserve"> </v>
      </c>
      <c r="X367" s="22" t="str">
        <f>IF(AND(B367="triple jump", OR(AND(E367='club records'!$F$11, F367&gt;='club records'!$G$11), AND(E367='club records'!$F$12, F367&gt;='club records'!$G$12), AND(E367='club records'!$F$13, F367&gt;='club records'!$G$13), AND(E367='club records'!$F$14, F367&gt;='club records'!$G$14), AND(E367='club records'!$F$15, F367&gt;='club records'!$G$15))), "CR", " ")</f>
        <v xml:space="preserve"> </v>
      </c>
      <c r="Y367" s="22" t="str">
        <f>IF(AND(B367="pole vault", OR(AND(E367='club records'!$F$16, F367&gt;='club records'!$G$16), AND(E367='club records'!$F$17, F367&gt;='club records'!$G$17), AND(E367='club records'!$F$18, F367&gt;='club records'!$G$18), AND(E367='club records'!$F$19, F367&gt;='club records'!$G$19), AND(E367='club records'!$F$20, F367&gt;='club records'!$G$20))), "CR", " ")</f>
        <v xml:space="preserve"> </v>
      </c>
      <c r="Z367" s="22" t="str">
        <f>IF(AND(B367="discus 0.75", AND(E367='club records'!$F$21, F367&gt;='club records'!$G$21)), "CR", " ")</f>
        <v xml:space="preserve"> </v>
      </c>
      <c r="AA367" s="22" t="str">
        <f>IF(AND(B367="discus 1", OR(AND(E367='club records'!$F$22, F367&gt;='club records'!$G$22), AND(E367='club records'!$F$23, F367&gt;='club records'!$G$23), AND(E367='club records'!$F$24, F367&gt;='club records'!$G$24), AND(E367='club records'!$F$25, F367&gt;='club records'!$G$25))), "CR", " ")</f>
        <v xml:space="preserve"> </v>
      </c>
      <c r="AB367" s="22" t="str">
        <f>IF(AND(B367="hammer 3", OR(AND(E367='club records'!$F$26, F367&gt;='club records'!$G$26), AND(E367='club records'!$F$27, F367&gt;='club records'!$G$27), AND(E367='club records'!$F$28, F367&gt;='club records'!$G$28))), "CR", " ")</f>
        <v xml:space="preserve"> </v>
      </c>
      <c r="AC367" s="22" t="str">
        <f>IF(AND(B367="hammer 4", OR(AND(E367='club records'!$F$29, F367&gt;='club records'!$G$29), AND(E367='club records'!$F$30, F367&gt;='club records'!$G$30))), "CR", " ")</f>
        <v xml:space="preserve"> </v>
      </c>
      <c r="AD367" s="22" t="str">
        <f>IF(AND(B367="javelin 400", AND(E367='club records'!$F$31, F367&gt;='club records'!$G$31)), "CR", " ")</f>
        <v xml:space="preserve"> </v>
      </c>
      <c r="AE367" s="22" t="str">
        <f>IF(AND(B367="javelin 500", OR(AND(E367='club records'!$F$32, F367&gt;='club records'!$G$32), AND(E367='club records'!$F$33, F367&gt;='club records'!$G$33))), "CR", " ")</f>
        <v xml:space="preserve"> </v>
      </c>
      <c r="AF367" s="22" t="str">
        <f>IF(AND(B367="javelin 600", OR(AND(E367='club records'!$F$34, F367&gt;='club records'!$G$34), AND(E367='club records'!$F$35, F367&gt;='club records'!$G$35))), "CR", " ")</f>
        <v xml:space="preserve"> </v>
      </c>
      <c r="AG367" s="22" t="str">
        <f>IF(AND(B367="shot 2.72", AND(E367='club records'!$F$36, F367&gt;='club records'!$G$36)), "CR", " ")</f>
        <v xml:space="preserve"> </v>
      </c>
      <c r="AH367" s="22" t="str">
        <f>IF(AND(B367="shot 3", OR(AND(E367='club records'!$F$37, F367&gt;='club records'!$G$37), AND(E367='club records'!$F$38, F367&gt;='club records'!$G$38))), "CR", " ")</f>
        <v xml:space="preserve"> </v>
      </c>
      <c r="AI367" s="22" t="str">
        <f>IF(AND(B367="shot 4", OR(AND(E367='club records'!$F$39, F367&gt;='club records'!$G$39), AND(E367='club records'!$F$40, F367&gt;='club records'!$G$40))), "CR", " ")</f>
        <v xml:space="preserve"> </v>
      </c>
      <c r="AJ367" s="22" t="str">
        <f>IF(AND(B367="70H", AND(E367='club records'!$J$6, F367&lt;='club records'!$K$6)), "CR", " ")</f>
        <v xml:space="preserve"> </v>
      </c>
      <c r="AK367" s="22" t="str">
        <f>IF(AND(B367="75H", AND(E367='club records'!$J$7, F367&lt;='club records'!$K$7)), "CR", " ")</f>
        <v xml:space="preserve"> </v>
      </c>
      <c r="AL367" s="22" t="str">
        <f>IF(AND(B367="80H", AND(E367='club records'!$J$8, F367&lt;='club records'!$K$8)), "CR", " ")</f>
        <v xml:space="preserve"> </v>
      </c>
      <c r="AM367" s="22" t="str">
        <f>IF(AND(B367="100H", OR(AND(E367='club records'!$J$9, F367&lt;='club records'!$K$9), AND(E367='club records'!$J$10, F367&lt;='club records'!$K$10))), "CR", " ")</f>
        <v xml:space="preserve"> </v>
      </c>
      <c r="AN367" s="22" t="str">
        <f>IF(AND(B367="300H", AND(E367='club records'!$J$11, F367&lt;='club records'!$K$11)), "CR", " ")</f>
        <v xml:space="preserve"> </v>
      </c>
      <c r="AO367" s="22" t="str">
        <f>IF(AND(B367="400H", OR(AND(E367='club records'!$J$12, F367&lt;='club records'!$K$12), AND(E367='club records'!$J$13, F367&lt;='club records'!$K$13), AND(E367='club records'!$J$14, F367&lt;='club records'!$K$14))), "CR", " ")</f>
        <v xml:space="preserve"> </v>
      </c>
      <c r="AP367" s="22" t="str">
        <f>IF(AND(B367="1500SC", OR(AND(E367='club records'!$J$15, F367&lt;='club records'!$K$15), AND(E367='club records'!$J$16, F367&lt;='club records'!$K$16))), "CR", " ")</f>
        <v xml:space="preserve"> </v>
      </c>
      <c r="AQ367" s="22" t="str">
        <f>IF(AND(B367="2000SC", OR(AND(E367='club records'!$J$18, F367&lt;='club records'!$K$18), AND(E367='club records'!$J$19, F367&lt;='club records'!$K$19))), "CR", " ")</f>
        <v xml:space="preserve"> </v>
      </c>
      <c r="AR367" s="22" t="str">
        <f>IF(AND(B367="3000SC", AND(E367='club records'!$J$21, F367&lt;='club records'!$K$21)), "CR", " ")</f>
        <v xml:space="preserve"> </v>
      </c>
      <c r="AS367" s="21" t="str">
        <f>IF(AND(B367="4x100", OR(AND(E367='club records'!$N$1, F367&lt;='club records'!$O$1), AND(E367='club records'!$N$2, F367&lt;='club records'!$O$2), AND(E367='club records'!$N$3, F367&lt;='club records'!$O$3), AND(E367='club records'!$N$4, F367&lt;='club records'!$O$4), AND(E367='club records'!$N$5, F367&lt;='club records'!$O$5))), "CR", " ")</f>
        <v xml:space="preserve"> </v>
      </c>
      <c r="AT367" s="21" t="str">
        <f>IF(AND(B367="4x200", OR(AND(E367='club records'!$N$6, F367&lt;='club records'!$O$6), AND(E367='club records'!$N$7, F367&lt;='club records'!$O$7), AND(E367='club records'!$N$8, F367&lt;='club records'!$O$8), AND(E367='club records'!$N$9, F367&lt;='club records'!$O$9), AND(E367='club records'!$N$10, F367&lt;='club records'!$O$10))), "CR", " ")</f>
        <v xml:space="preserve"> </v>
      </c>
      <c r="AU367" s="21" t="str">
        <f>IF(AND(B367="4x300", OR(AND(E367='club records'!$N$11, F367&lt;='club records'!$O$11), AND(E367='club records'!$N$12, F367&lt;='club records'!$O$12))), "CR", " ")</f>
        <v xml:space="preserve"> </v>
      </c>
      <c r="AV367" s="21" t="str">
        <f>IF(AND(B367="4x400", OR(AND(E367='club records'!$N$13, F367&lt;='club records'!$O$13), AND(E367='club records'!$N$14, F367&lt;='club records'!$O$14), AND(E367='club records'!$N$15, F367&lt;='club records'!$O$15))), "CR", " ")</f>
        <v xml:space="preserve"> </v>
      </c>
      <c r="AW367" s="21" t="str">
        <f>IF(AND(B367="3x800", OR(AND(E367='club records'!$N$16, F367&lt;='club records'!$O$16), AND(E367='club records'!$N$17, F367&lt;='club records'!$O$17), AND(E367='club records'!$N$18, F367&lt;='club records'!$O$18), AND(E367='club records'!$N$19, F367&lt;='club records'!$O$19))), "CR", " ")</f>
        <v xml:space="preserve"> </v>
      </c>
      <c r="AX367" s="21" t="str">
        <f>IF(AND(B367="pentathlon", OR(AND(E367='club records'!$N$21, F367&gt;='club records'!$O$21), AND(E367='club records'!$N$22, F367&gt;='club records'!$O$22), AND(E367='club records'!$N$23, F367&gt;='club records'!$O$23), AND(E367='club records'!$N$24, F367&gt;='club records'!$O$24), AND(E367='club records'!$N$25, F367&gt;='club records'!$O$25))), "CR", " ")</f>
        <v xml:space="preserve"> </v>
      </c>
      <c r="AY367" s="21" t="str">
        <f>IF(AND(B367="heptathlon", OR(AND(E367='club records'!$N$26, F367&gt;='club records'!$O$26), AND(E367='club records'!$N$27, F367&gt;='club records'!$O$27), AND(E367='club records'!$N$28, F367&gt;='club records'!$O$28), )), "CR", " ")</f>
        <v xml:space="preserve"> </v>
      </c>
    </row>
    <row r="368" spans="1:51" ht="15">
      <c r="A368" s="13" t="s">
        <v>42</v>
      </c>
      <c r="B368" s="2" t="s">
        <v>38</v>
      </c>
      <c r="C368" s="2" t="s">
        <v>57</v>
      </c>
      <c r="D368" s="2" t="s">
        <v>1</v>
      </c>
      <c r="E368" s="13" t="s">
        <v>42</v>
      </c>
      <c r="F368" s="14">
        <v>9.2799999999999994</v>
      </c>
      <c r="G368" s="19">
        <v>43590</v>
      </c>
      <c r="H368" s="2" t="s">
        <v>295</v>
      </c>
      <c r="I368" s="2" t="s">
        <v>304</v>
      </c>
      <c r="J368" s="20" t="str">
        <f>IF(OR(L368="CR", K368="CR", M368="CR", N368="CR", O368="CR", P368="CR", Q368="CR", R368="CR", S368="CR", T368="CR",U368="CR", V368="CR", W368="CR", X368="CR", Y368="CR", Z368="CR", AA368="CR", AB368="CR", AC368="CR", AD368="CR", AE368="CR", AF368="CR", AG368="CR", AH368="CR", AI368="CR", AJ368="CR", AK368="CR", AL368="CR", AM368="CR", AN368="CR", AO368="CR", AP368="CR", AQ368="CR", AR368="CR", AS368="CR", AT368="CR", AU368="CR", AV368="CR", AW368="CR", AX368="CR", AY368="CR"), "***CLUB RECORD***", "")</f>
        <v/>
      </c>
      <c r="K368" s="21" t="str">
        <f>IF(AND(B368=100, OR(AND(E368='club records'!$B$6, F368&lt;='club records'!$C$6), AND(E368='club records'!$B$7, F368&lt;='club records'!$C$7), AND(E368='club records'!$B$8, F368&lt;='club records'!$C$8), AND(E368='club records'!$B$9, F368&lt;='club records'!$C$9), AND(E368='club records'!$B$10, F368&lt;='club records'!$C$10))),"CR"," ")</f>
        <v xml:space="preserve"> </v>
      </c>
      <c r="L368" s="21" t="str">
        <f>IF(AND(B368=200, OR(AND(E368='club records'!$B$11, F368&lt;='club records'!$C$11), AND(E368='club records'!$B$12, F368&lt;='club records'!$C$12), AND(E368='club records'!$B$13, F368&lt;='club records'!$C$13), AND(E368='club records'!$B$14, F368&lt;='club records'!$C$14), AND(E368='club records'!$B$15, F368&lt;='club records'!$C$15))),"CR"," ")</f>
        <v xml:space="preserve"> </v>
      </c>
      <c r="M368" s="21" t="str">
        <f>IF(AND(B368=300, OR(AND(E368='club records'!$B$16, F368&lt;='club records'!$C$16), AND(E368='club records'!$B$17, F368&lt;='club records'!$C$17))),"CR"," ")</f>
        <v xml:space="preserve"> </v>
      </c>
      <c r="N368" s="21" t="str">
        <f>IF(AND(B368=400, OR(AND(E368='club records'!$B$19, F368&lt;='club records'!$C$19), AND(E368='club records'!$B$20, F368&lt;='club records'!$C$20), AND(E368='club records'!$B$21, F368&lt;='club records'!$C$21))),"CR"," ")</f>
        <v xml:space="preserve"> </v>
      </c>
      <c r="O368" s="21" t="str">
        <f>IF(AND(B368=800, OR(AND(E368='club records'!$B$22, F368&lt;='club records'!$C$22), AND(E368='club records'!$B$23, F368&lt;='club records'!$C$23), AND(E368='club records'!$B$24, F368&lt;='club records'!$C$24), AND(E368='club records'!$B$25, F368&lt;='club records'!$C$25), AND(E368='club records'!$B$26, F368&lt;='club records'!$C$26))),"CR"," ")</f>
        <v xml:space="preserve"> </v>
      </c>
      <c r="P368" s="21" t="str">
        <f>IF(AND(B368=1200, AND(E368='club records'!$B$28, F368&lt;='club records'!$C$28)),"CR"," ")</f>
        <v xml:space="preserve"> </v>
      </c>
      <c r="Q368" s="21" t="str">
        <f>IF(AND(B368=1500, OR(AND(E368='club records'!$B$29, F368&lt;='club records'!$C$29), AND(E368='club records'!$B$30, F368&lt;='club records'!$C$30), AND(E368='club records'!$B$31, F368&lt;='club records'!$C$31), AND(E368='club records'!$B$32, F368&lt;='club records'!$C$32), AND(E368='club records'!$B$33, F368&lt;='club records'!$C$33))),"CR"," ")</f>
        <v xml:space="preserve"> </v>
      </c>
      <c r="R368" s="21" t="str">
        <f>IF(AND(B368="1M", AND(E368='club records'!$B$37,F368&lt;='club records'!$C$37)),"CR"," ")</f>
        <v xml:space="preserve"> </v>
      </c>
      <c r="S368" s="21" t="str">
        <f>IF(AND(B368=3000, OR(AND(E368='club records'!$B$39, F368&lt;='club records'!$C$39), AND(E368='club records'!$B$40, F368&lt;='club records'!$C$40), AND(E368='club records'!$B$41, F368&lt;='club records'!$C$41))),"CR"," ")</f>
        <v xml:space="preserve"> </v>
      </c>
      <c r="T368" s="21" t="str">
        <f>IF(AND(B368=5000, OR(AND(E368='club records'!$B$42, F368&lt;='club records'!$C$42), AND(E368='club records'!$B$43, F368&lt;='club records'!$C$43))),"CR"," ")</f>
        <v xml:space="preserve"> </v>
      </c>
      <c r="U368" s="21" t="str">
        <f>IF(AND(B368=10000, OR(AND(E368='club records'!$B$44, F368&lt;='club records'!$C$44), AND(E368='club records'!$B$45, F368&lt;='club records'!$C$45))),"CR"," ")</f>
        <v xml:space="preserve"> </v>
      </c>
      <c r="V368" s="22" t="str">
        <f>IF(AND(B368="high jump", OR(AND(E368='club records'!$F$1, F368&gt;='club records'!$G$1), AND(E368='club records'!$F$2, F368&gt;='club records'!$G$2), AND(E368='club records'!$F$3, F368&gt;='club records'!$G$3),AND(E368='club records'!$F$4, F368&gt;='club records'!$G$4), AND(E368='club records'!$F$5, F368&gt;='club records'!$G$5))), "CR", " ")</f>
        <v xml:space="preserve"> </v>
      </c>
      <c r="W368" s="22" t="str">
        <f>IF(AND(B368="long jump", OR(AND(E368='club records'!$F$6, F368&gt;='club records'!$G$6), AND(E368='club records'!$F$7, F368&gt;='club records'!$G$7), AND(E368='club records'!$F$8, F368&gt;='club records'!$G$8), AND(E368='club records'!$F$9, F368&gt;='club records'!$G$9), AND(E368='club records'!$F$10, F368&gt;='club records'!$G$10))), "CR", " ")</f>
        <v xml:space="preserve"> </v>
      </c>
      <c r="X368" s="22" t="str">
        <f>IF(AND(B368="triple jump", OR(AND(E368='club records'!$F$11, F368&gt;='club records'!$G$11), AND(E368='club records'!$F$12, F368&gt;='club records'!$G$12), AND(E368='club records'!$F$13, F368&gt;='club records'!$G$13), AND(E368='club records'!$F$14, F368&gt;='club records'!$G$14), AND(E368='club records'!$F$15, F368&gt;='club records'!$G$15))), "CR", " ")</f>
        <v xml:space="preserve"> </v>
      </c>
      <c r="Y368" s="22" t="str">
        <f>IF(AND(B368="pole vault", OR(AND(E368='club records'!$F$16, F368&gt;='club records'!$G$16), AND(E368='club records'!$F$17, F368&gt;='club records'!$G$17), AND(E368='club records'!$F$18, F368&gt;='club records'!$G$18), AND(E368='club records'!$F$19, F368&gt;='club records'!$G$19), AND(E368='club records'!$F$20, F368&gt;='club records'!$G$20))), "CR", " ")</f>
        <v xml:space="preserve"> </v>
      </c>
      <c r="Z368" s="22" t="str">
        <f>IF(AND(B368="discus 0.75", AND(E368='club records'!$F$21, F368&gt;='club records'!$G$21)), "CR", " ")</f>
        <v xml:space="preserve"> </v>
      </c>
      <c r="AA368" s="22" t="str">
        <f>IF(AND(B368="discus 1", OR(AND(E368='club records'!$F$22, F368&gt;='club records'!$G$22), AND(E368='club records'!$F$23, F368&gt;='club records'!$G$23), AND(E368='club records'!$F$24, F368&gt;='club records'!$G$24), AND(E368='club records'!$F$25, F368&gt;='club records'!$G$25))), "CR", " ")</f>
        <v xml:space="preserve"> </v>
      </c>
      <c r="AB368" s="22" t="str">
        <f>IF(AND(B368="hammer 3", OR(AND(E368='club records'!$F$26, F368&gt;='club records'!$G$26), AND(E368='club records'!$F$27, F368&gt;='club records'!$G$27), AND(E368='club records'!$F$28, F368&gt;='club records'!$G$28))), "CR", " ")</f>
        <v xml:space="preserve"> </v>
      </c>
      <c r="AC368" s="22" t="str">
        <f>IF(AND(B368="hammer 4", OR(AND(E368='club records'!$F$29, F368&gt;='club records'!$G$29), AND(E368='club records'!$F$30, F368&gt;='club records'!$G$30))), "CR", " ")</f>
        <v xml:space="preserve"> </v>
      </c>
      <c r="AD368" s="22" t="str">
        <f>IF(AND(B368="javelin 400", AND(E368='club records'!$F$31, F368&gt;='club records'!$G$31)), "CR", " ")</f>
        <v xml:space="preserve"> </v>
      </c>
      <c r="AE368" s="22" t="str">
        <f>IF(AND(B368="javelin 500", OR(AND(E368='club records'!$F$32, F368&gt;='club records'!$G$32), AND(E368='club records'!$F$33, F368&gt;='club records'!$G$33))), "CR", " ")</f>
        <v xml:space="preserve"> </v>
      </c>
      <c r="AF368" s="22" t="str">
        <f>IF(AND(B368="javelin 600", OR(AND(E368='club records'!$F$34, F368&gt;='club records'!$G$34), AND(E368='club records'!$F$35, F368&gt;='club records'!$G$35))), "CR", " ")</f>
        <v xml:space="preserve"> </v>
      </c>
      <c r="AG368" s="22" t="str">
        <f>IF(AND(B368="shot 2.72", AND(E368='club records'!$F$36, F368&gt;='club records'!$G$36)), "CR", " ")</f>
        <v xml:space="preserve"> </v>
      </c>
      <c r="AH368" s="22" t="str">
        <f>IF(AND(B368="shot 3", OR(AND(E368='club records'!$F$37, F368&gt;='club records'!$G$37), AND(E368='club records'!$F$38, F368&gt;='club records'!$G$38))), "CR", " ")</f>
        <v xml:space="preserve"> </v>
      </c>
      <c r="AI368" s="22" t="str">
        <f>IF(AND(B368="shot 4", OR(AND(E368='club records'!$F$39, F368&gt;='club records'!$G$39), AND(E368='club records'!$F$40, F368&gt;='club records'!$G$40))), "CR", " ")</f>
        <v xml:space="preserve"> </v>
      </c>
      <c r="AJ368" s="22" t="str">
        <f>IF(AND(B368="70H", AND(E368='club records'!$J$6, F368&lt;='club records'!$K$6)), "CR", " ")</f>
        <v xml:space="preserve"> </v>
      </c>
      <c r="AK368" s="22" t="str">
        <f>IF(AND(B368="75H", AND(E368='club records'!$J$7, F368&lt;='club records'!$K$7)), "CR", " ")</f>
        <v xml:space="preserve"> </v>
      </c>
      <c r="AL368" s="22" t="str">
        <f>IF(AND(B368="80H", AND(E368='club records'!$J$8, F368&lt;='club records'!$K$8)), "CR", " ")</f>
        <v xml:space="preserve"> </v>
      </c>
      <c r="AM368" s="22" t="str">
        <f>IF(AND(B368="100H", OR(AND(E368='club records'!$J$9, F368&lt;='club records'!$K$9), AND(E368='club records'!$J$10, F368&lt;='club records'!$K$10))), "CR", " ")</f>
        <v xml:space="preserve"> </v>
      </c>
      <c r="AN368" s="22" t="str">
        <f>IF(AND(B368="300H", AND(E368='club records'!$J$11, F368&lt;='club records'!$K$11)), "CR", " ")</f>
        <v xml:space="preserve"> </v>
      </c>
      <c r="AO368" s="22" t="str">
        <f>IF(AND(B368="400H", OR(AND(E368='club records'!$J$12, F368&lt;='club records'!$K$12), AND(E368='club records'!$J$13, F368&lt;='club records'!$K$13), AND(E368='club records'!$J$14, F368&lt;='club records'!$K$14))), "CR", " ")</f>
        <v xml:space="preserve"> </v>
      </c>
      <c r="AP368" s="22" t="str">
        <f>IF(AND(B368="1500SC", OR(AND(E368='club records'!$J$15, F368&lt;='club records'!$K$15), AND(E368='club records'!$J$16, F368&lt;='club records'!$K$16))), "CR", " ")</f>
        <v xml:space="preserve"> </v>
      </c>
      <c r="AQ368" s="22" t="str">
        <f>IF(AND(B368="2000SC", OR(AND(E368='club records'!$J$18, F368&lt;='club records'!$K$18), AND(E368='club records'!$J$19, F368&lt;='club records'!$K$19))), "CR", " ")</f>
        <v xml:space="preserve"> </v>
      </c>
      <c r="AR368" s="22" t="str">
        <f>IF(AND(B368="3000SC", AND(E368='club records'!$J$21, F368&lt;='club records'!$K$21)), "CR", " ")</f>
        <v xml:space="preserve"> </v>
      </c>
      <c r="AS368" s="21" t="str">
        <f>IF(AND(B368="4x100", OR(AND(E368='club records'!$N$1, F368&lt;='club records'!$O$1), AND(E368='club records'!$N$2, F368&lt;='club records'!$O$2), AND(E368='club records'!$N$3, F368&lt;='club records'!$O$3), AND(E368='club records'!$N$4, F368&lt;='club records'!$O$4), AND(E368='club records'!$N$5, F368&lt;='club records'!$O$5))), "CR", " ")</f>
        <v xml:space="preserve"> </v>
      </c>
      <c r="AT368" s="21" t="str">
        <f>IF(AND(B368="4x200", OR(AND(E368='club records'!$N$6, F368&lt;='club records'!$O$6), AND(E368='club records'!$N$7, F368&lt;='club records'!$O$7), AND(E368='club records'!$N$8, F368&lt;='club records'!$O$8), AND(E368='club records'!$N$9, F368&lt;='club records'!$O$9), AND(E368='club records'!$N$10, F368&lt;='club records'!$O$10))), "CR", " ")</f>
        <v xml:space="preserve"> </v>
      </c>
      <c r="AU368" s="21" t="str">
        <f>IF(AND(B368="4x300", OR(AND(E368='club records'!$N$11, F368&lt;='club records'!$O$11), AND(E368='club records'!$N$12, F368&lt;='club records'!$O$12))), "CR", " ")</f>
        <v xml:space="preserve"> </v>
      </c>
      <c r="AV368" s="21" t="str">
        <f>IF(AND(B368="4x400", OR(AND(E368='club records'!$N$13, F368&lt;='club records'!$O$13), AND(E368='club records'!$N$14, F368&lt;='club records'!$O$14), AND(E368='club records'!$N$15, F368&lt;='club records'!$O$15))), "CR", " ")</f>
        <v xml:space="preserve"> </v>
      </c>
      <c r="AW368" s="21" t="str">
        <f>IF(AND(B368="3x800", OR(AND(E368='club records'!$N$16, F368&lt;='club records'!$O$16), AND(E368='club records'!$N$17, F368&lt;='club records'!$O$17), AND(E368='club records'!$N$18, F368&lt;='club records'!$O$18), AND(E368='club records'!$N$19, F368&lt;='club records'!$O$19))), "CR", " ")</f>
        <v xml:space="preserve"> </v>
      </c>
      <c r="AX368" s="21" t="str">
        <f>IF(AND(B368="pentathlon", OR(AND(E368='club records'!$N$21, F368&gt;='club records'!$O$21), AND(E368='club records'!$N$22, F368&gt;='club records'!$O$22), AND(E368='club records'!$N$23, F368&gt;='club records'!$O$23), AND(E368='club records'!$N$24, F368&gt;='club records'!$O$24), AND(E368='club records'!$N$25, F368&gt;='club records'!$O$25))), "CR", " ")</f>
        <v xml:space="preserve"> </v>
      </c>
      <c r="AY368" s="21" t="str">
        <f>IF(AND(B368="heptathlon", OR(AND(E368='club records'!$N$26, F368&gt;='club records'!$O$26), AND(E368='club records'!$N$27, F368&gt;='club records'!$O$27), AND(E368='club records'!$N$28, F368&gt;='club records'!$O$28), )), "CR", " ")</f>
        <v xml:space="preserve"> </v>
      </c>
    </row>
    <row r="369" spans="1:51" ht="15">
      <c r="A369" s="13" t="s">
        <v>42</v>
      </c>
      <c r="B369" s="22"/>
      <c r="C369" s="22"/>
      <c r="D369" s="22"/>
      <c r="E369" s="30"/>
      <c r="F369" s="33"/>
      <c r="G369" s="32"/>
      <c r="H369" s="22"/>
      <c r="I369" s="22"/>
      <c r="J369" s="20" t="str">
        <f>IF(OR(L369="CR", K369="CR", M369="CR", N369="CR", O369="CR", P369="CR", Q369="CR", R369="CR", S369="CR", T369="CR",U369="CR", V369="CR", W369="CR", X369="CR", Y369="CR", Z369="CR", AA369="CR", AB369="CR", AC369="CR", AD369="CR", AE369="CR", AF369="CR", AG369="CR", AH369="CR", AI369="CR", AJ369="CR", AK369="CR", AL369="CR", AM369="CR", AN369="CR", AO369="CR", AP369="CR", AQ369="CR", AR369="CR", AS369="CR", AT369="CR", AU369="CR", AV369="CR", AW369="CR", AX369="CR", AY369="CR"), "***CLUB RECORD***", "")</f>
        <v/>
      </c>
      <c r="K369" s="21" t="str">
        <f>IF(AND(B369=100, OR(AND(E369='club records'!$B$6, F369&lt;='club records'!$C$6), AND(E369='club records'!$B$7, F369&lt;='club records'!$C$7), AND(E369='club records'!$B$8, F369&lt;='club records'!$C$8), AND(E369='club records'!$B$9, F369&lt;='club records'!$C$9), AND(E369='club records'!$B$10, F369&lt;='club records'!$C$10))),"CR"," ")</f>
        <v xml:space="preserve"> </v>
      </c>
      <c r="L369" s="21" t="str">
        <f>IF(AND(B369=200, OR(AND(E369='club records'!$B$11, F369&lt;='club records'!$C$11), AND(E369='club records'!$B$12, F369&lt;='club records'!$C$12), AND(E369='club records'!$B$13, F369&lt;='club records'!$C$13), AND(E369='club records'!$B$14, F369&lt;='club records'!$C$14), AND(E369='club records'!$B$15, F369&lt;='club records'!$C$15))),"CR"," ")</f>
        <v xml:space="preserve"> </v>
      </c>
      <c r="M369" s="21" t="str">
        <f>IF(AND(B369=300, OR(AND(E369='club records'!$B$16, F369&lt;='club records'!$C$16), AND(E369='club records'!$B$17, F369&lt;='club records'!$C$17))),"CR"," ")</f>
        <v xml:space="preserve"> </v>
      </c>
      <c r="N369" s="21" t="str">
        <f>IF(AND(B369=400, OR(AND(E369='club records'!$B$19, F369&lt;='club records'!$C$19), AND(E369='club records'!$B$20, F369&lt;='club records'!$C$20), AND(E369='club records'!$B$21, F369&lt;='club records'!$C$21))),"CR"," ")</f>
        <v xml:space="preserve"> </v>
      </c>
      <c r="O369" s="21" t="str">
        <f>IF(AND(B369=800, OR(AND(E369='club records'!$B$22, F369&lt;='club records'!$C$22), AND(E369='club records'!$B$23, F369&lt;='club records'!$C$23), AND(E369='club records'!$B$24, F369&lt;='club records'!$C$24), AND(E369='club records'!$B$25, F369&lt;='club records'!$C$25), AND(E369='club records'!$B$26, F369&lt;='club records'!$C$26))),"CR"," ")</f>
        <v xml:space="preserve"> </v>
      </c>
      <c r="P369" s="21" t="str">
        <f>IF(AND(B369=1200, AND(E369='club records'!$B$28, F369&lt;='club records'!$C$28)),"CR"," ")</f>
        <v xml:space="preserve"> </v>
      </c>
      <c r="Q369" s="21" t="str">
        <f>IF(AND(B369=1500, OR(AND(E369='club records'!$B$29, F369&lt;='club records'!$C$29), AND(E369='club records'!$B$30, F369&lt;='club records'!$C$30), AND(E369='club records'!$B$31, F369&lt;='club records'!$C$31), AND(E369='club records'!$B$32, F369&lt;='club records'!$C$32), AND(E369='club records'!$B$33, F369&lt;='club records'!$C$33))),"CR"," ")</f>
        <v xml:space="preserve"> </v>
      </c>
      <c r="R369" s="21" t="str">
        <f>IF(AND(B369="1M", AND(E369='club records'!$B$37,F369&lt;='club records'!$C$37)),"CR"," ")</f>
        <v xml:space="preserve"> </v>
      </c>
      <c r="S369" s="21" t="str">
        <f>IF(AND(B369=3000, OR(AND(E369='club records'!$B$39, F369&lt;='club records'!$C$39), AND(E369='club records'!$B$40, F369&lt;='club records'!$C$40), AND(E369='club records'!$B$41, F369&lt;='club records'!$C$41))),"CR"," ")</f>
        <v xml:space="preserve"> </v>
      </c>
      <c r="T369" s="21" t="str">
        <f>IF(AND(B369=5000, OR(AND(E369='club records'!$B$42, F369&lt;='club records'!$C$42), AND(E369='club records'!$B$43, F369&lt;='club records'!$C$43))),"CR"," ")</f>
        <v xml:space="preserve"> </v>
      </c>
      <c r="U369" s="21" t="str">
        <f>IF(AND(B369=10000, OR(AND(E369='club records'!$B$44, F369&lt;='club records'!$C$44), AND(E369='club records'!$B$45, F369&lt;='club records'!$C$45))),"CR"," ")</f>
        <v xml:space="preserve"> </v>
      </c>
      <c r="V369" s="22" t="str">
        <f>IF(AND(B369="high jump", OR(AND(E369='club records'!$F$1, F369&gt;='club records'!$G$1), AND(E369='club records'!$F$2, F369&gt;='club records'!$G$2), AND(E369='club records'!$F$3, F369&gt;='club records'!$G$3),AND(E369='club records'!$F$4, F369&gt;='club records'!$G$4), AND(E369='club records'!$F$5, F369&gt;='club records'!$G$5))), "CR", " ")</f>
        <v xml:space="preserve"> </v>
      </c>
      <c r="W369" s="22" t="str">
        <f>IF(AND(B369="long jump", OR(AND(E369='club records'!$F$6, F369&gt;='club records'!$G$6), AND(E369='club records'!$F$7, F369&gt;='club records'!$G$7), AND(E369='club records'!$F$8, F369&gt;='club records'!$G$8), AND(E369='club records'!$F$9, F369&gt;='club records'!$G$9), AND(E369='club records'!$F$10, F369&gt;='club records'!$G$10))), "CR", " ")</f>
        <v xml:space="preserve"> </v>
      </c>
      <c r="X369" s="22" t="str">
        <f>IF(AND(B369="triple jump", OR(AND(E369='club records'!$F$11, F369&gt;='club records'!$G$11), AND(E369='club records'!$F$12, F369&gt;='club records'!$G$12), AND(E369='club records'!$F$13, F369&gt;='club records'!$G$13), AND(E369='club records'!$F$14, F369&gt;='club records'!$G$14), AND(E369='club records'!$F$15, F369&gt;='club records'!$G$15))), "CR", " ")</f>
        <v xml:space="preserve"> </v>
      </c>
      <c r="Y369" s="22" t="str">
        <f>IF(AND(B369="pole vault", OR(AND(E369='club records'!$F$16, F369&gt;='club records'!$G$16), AND(E369='club records'!$F$17, F369&gt;='club records'!$G$17), AND(E369='club records'!$F$18, F369&gt;='club records'!$G$18), AND(E369='club records'!$F$19, F369&gt;='club records'!$G$19), AND(E369='club records'!$F$20, F369&gt;='club records'!$G$20))), "CR", " ")</f>
        <v xml:space="preserve"> </v>
      </c>
      <c r="Z369" s="22" t="str">
        <f>IF(AND(B369="discus 0.75", AND(E369='club records'!$F$21, F369&gt;='club records'!$G$21)), "CR", " ")</f>
        <v xml:space="preserve"> </v>
      </c>
      <c r="AA369" s="22" t="str">
        <f>IF(AND(B369="discus 1", OR(AND(E369='club records'!$F$22, F369&gt;='club records'!$G$22), AND(E369='club records'!$F$23, F369&gt;='club records'!$G$23), AND(E369='club records'!$F$24, F369&gt;='club records'!$G$24), AND(E369='club records'!$F$25, F369&gt;='club records'!$G$25))), "CR", " ")</f>
        <v xml:space="preserve"> </v>
      </c>
      <c r="AB369" s="22" t="str">
        <f>IF(AND(B369="hammer 3", OR(AND(E369='club records'!$F$26, F369&gt;='club records'!$G$26), AND(E369='club records'!$F$27, F369&gt;='club records'!$G$27), AND(E369='club records'!$F$28, F369&gt;='club records'!$G$28))), "CR", " ")</f>
        <v xml:space="preserve"> </v>
      </c>
      <c r="AC369" s="22" t="str">
        <f>IF(AND(B369="hammer 4", OR(AND(E369='club records'!$F$29, F369&gt;='club records'!$G$29), AND(E369='club records'!$F$30, F369&gt;='club records'!$G$30))), "CR", " ")</f>
        <v xml:space="preserve"> </v>
      </c>
      <c r="AD369" s="22" t="str">
        <f>IF(AND(B369="javelin 400", AND(E369='club records'!$F$31, F369&gt;='club records'!$G$31)), "CR", " ")</f>
        <v xml:space="preserve"> </v>
      </c>
      <c r="AE369" s="22" t="str">
        <f>IF(AND(B369="javelin 500", OR(AND(E369='club records'!$F$32, F369&gt;='club records'!$G$32), AND(E369='club records'!$F$33, F369&gt;='club records'!$G$33))), "CR", " ")</f>
        <v xml:space="preserve"> </v>
      </c>
      <c r="AF369" s="22" t="str">
        <f>IF(AND(B369="javelin 600", OR(AND(E369='club records'!$F$34, F369&gt;='club records'!$G$34), AND(E369='club records'!$F$35, F369&gt;='club records'!$G$35))), "CR", " ")</f>
        <v xml:space="preserve"> </v>
      </c>
      <c r="AG369" s="22" t="str">
        <f>IF(AND(B369="shot 2.72", AND(E369='club records'!$F$36, F369&gt;='club records'!$G$36)), "CR", " ")</f>
        <v xml:space="preserve"> </v>
      </c>
      <c r="AH369" s="22" t="str">
        <f>IF(AND(B369="shot 3", OR(AND(E369='club records'!$F$37, F369&gt;='club records'!$G$37), AND(E369='club records'!$F$38, F369&gt;='club records'!$G$38))), "CR", " ")</f>
        <v xml:space="preserve"> </v>
      </c>
      <c r="AI369" s="22" t="str">
        <f>IF(AND(B369="shot 4", OR(AND(E369='club records'!$F$39, F369&gt;='club records'!$G$39), AND(E369='club records'!$F$40, F369&gt;='club records'!$G$40))), "CR", " ")</f>
        <v xml:space="preserve"> </v>
      </c>
      <c r="AJ369" s="22" t="str">
        <f>IF(AND(B369="70H", AND(E369='club records'!$J$6, F369&lt;='club records'!$K$6)), "CR", " ")</f>
        <v xml:space="preserve"> </v>
      </c>
      <c r="AK369" s="22" t="str">
        <f>IF(AND(B369="75H", AND(E369='club records'!$J$7, F369&lt;='club records'!$K$7)), "CR", " ")</f>
        <v xml:space="preserve"> </v>
      </c>
      <c r="AL369" s="22" t="str">
        <f>IF(AND(B369="80H", AND(E369='club records'!$J$8, F369&lt;='club records'!$K$8)), "CR", " ")</f>
        <v xml:space="preserve"> </v>
      </c>
      <c r="AM369" s="22" t="str">
        <f>IF(AND(B369="100H", OR(AND(E369='club records'!$J$9, F369&lt;='club records'!$K$9), AND(E369='club records'!$J$10, F369&lt;='club records'!$K$10))), "CR", " ")</f>
        <v xml:space="preserve"> </v>
      </c>
      <c r="AN369" s="22" t="str">
        <f>IF(AND(B369="300H", AND(E369='club records'!$J$11, F369&lt;='club records'!$K$11)), "CR", " ")</f>
        <v xml:space="preserve"> </v>
      </c>
      <c r="AO369" s="22" t="str">
        <f>IF(AND(B369="400H", OR(AND(E369='club records'!$J$12, F369&lt;='club records'!$K$12), AND(E369='club records'!$J$13, F369&lt;='club records'!$K$13), AND(E369='club records'!$J$14, F369&lt;='club records'!$K$14))), "CR", " ")</f>
        <v xml:space="preserve"> </v>
      </c>
      <c r="AP369" s="22" t="str">
        <f>IF(AND(B369="1500SC", OR(AND(E369='club records'!$J$15, F369&lt;='club records'!$K$15), AND(E369='club records'!$J$16, F369&lt;='club records'!$K$16))), "CR", " ")</f>
        <v xml:space="preserve"> </v>
      </c>
      <c r="AQ369" s="22" t="str">
        <f>IF(AND(B369="2000SC", OR(AND(E369='club records'!$J$18, F369&lt;='club records'!$K$18), AND(E369='club records'!$J$19, F369&lt;='club records'!$K$19))), "CR", " ")</f>
        <v xml:space="preserve"> </v>
      </c>
      <c r="AR369" s="22" t="str">
        <f>IF(AND(B369="3000SC", AND(E369='club records'!$J$21, F369&lt;='club records'!$K$21)), "CR", " ")</f>
        <v xml:space="preserve"> </v>
      </c>
      <c r="AS369" s="21" t="str">
        <f>IF(AND(B369="4x100", OR(AND(E369='club records'!$N$1, F369&lt;='club records'!$O$1), AND(E369='club records'!$N$2, F369&lt;='club records'!$O$2), AND(E369='club records'!$N$3, F369&lt;='club records'!$O$3), AND(E369='club records'!$N$4, F369&lt;='club records'!$O$4), AND(E369='club records'!$N$5, F369&lt;='club records'!$O$5))), "CR", " ")</f>
        <v xml:space="preserve"> </v>
      </c>
      <c r="AT369" s="21" t="str">
        <f>IF(AND(B369="4x200", OR(AND(E369='club records'!$N$6, F369&lt;='club records'!$O$6), AND(E369='club records'!$N$7, F369&lt;='club records'!$O$7), AND(E369='club records'!$N$8, F369&lt;='club records'!$O$8), AND(E369='club records'!$N$9, F369&lt;='club records'!$O$9), AND(E369='club records'!$N$10, F369&lt;='club records'!$O$10))), "CR", " ")</f>
        <v xml:space="preserve"> </v>
      </c>
      <c r="AU369" s="21" t="str">
        <f>IF(AND(B369="4x300", OR(AND(E369='club records'!$N$11, F369&lt;='club records'!$O$11), AND(E369='club records'!$N$12, F369&lt;='club records'!$O$12))), "CR", " ")</f>
        <v xml:space="preserve"> </v>
      </c>
      <c r="AV369" s="21" t="str">
        <f>IF(AND(B369="4x400", OR(AND(E369='club records'!$N$13, F369&lt;='club records'!$O$13), AND(E369='club records'!$N$14, F369&lt;='club records'!$O$14), AND(E369='club records'!$N$15, F369&lt;='club records'!$O$15))), "CR", " ")</f>
        <v xml:space="preserve"> </v>
      </c>
      <c r="AW369" s="21" t="str">
        <f>IF(AND(B369="3x800", OR(AND(E369='club records'!$N$16, F369&lt;='club records'!$O$16), AND(E369='club records'!$N$17, F369&lt;='club records'!$O$17), AND(E369='club records'!$N$18, F369&lt;='club records'!$O$18), AND(E369='club records'!$N$19, F369&lt;='club records'!$O$19))), "CR", " ")</f>
        <v xml:space="preserve"> </v>
      </c>
      <c r="AX369" s="21" t="str">
        <f>IF(AND(B369="pentathlon", OR(AND(E369='club records'!$N$21, F369&gt;='club records'!$O$21), AND(E369='club records'!$N$22, F369&gt;='club records'!$O$22), AND(E369='club records'!$N$23, F369&gt;='club records'!$O$23), AND(E369='club records'!$N$24, F369&gt;='club records'!$O$24), AND(E369='club records'!$N$25, F369&gt;='club records'!$O$25))), "CR", " ")</f>
        <v xml:space="preserve"> </v>
      </c>
      <c r="AY369" s="21" t="str">
        <f>IF(AND(B369="heptathlon", OR(AND(E369='club records'!$N$26, F369&gt;='club records'!$O$26), AND(E369='club records'!$N$27, F369&gt;='club records'!$O$27), AND(E369='club records'!$N$28, F369&gt;='club records'!$O$28), )), "CR", " ")</f>
        <v xml:space="preserve"> </v>
      </c>
    </row>
    <row r="370" spans="1:51" ht="15">
      <c r="A370" s="13" t="s">
        <v>472</v>
      </c>
      <c r="B370" s="2">
        <v>100</v>
      </c>
      <c r="C370" s="2" t="s">
        <v>176</v>
      </c>
      <c r="D370" s="2" t="s">
        <v>177</v>
      </c>
      <c r="E370" s="13" t="s">
        <v>40</v>
      </c>
      <c r="F370" s="14">
        <v>11.41</v>
      </c>
      <c r="G370" s="19">
        <v>43670</v>
      </c>
      <c r="H370" s="23" t="s">
        <v>357</v>
      </c>
      <c r="I370" s="2" t="s">
        <v>426</v>
      </c>
      <c r="J370" s="20" t="str">
        <f>IF(OR(L370="CR", K370="CR", M370="CR", N370="CR", O370="CR", P370="CR", Q370="CR", R370="CR", S370="CR", T370="CR",U370="CR", V370="CR", W370="CR", X370="CR", Y370="CR", Z370="CR", AA370="CR", AB370="CR", AC370="CR", AD370="CR", AE370="CR", AF370="CR", AG370="CR", AH370="CR", AI370="CR", AJ370="CR", AK370="CR", AL370="CR", AM370="CR", AN370="CR", AO370="CR", AP370="CR", AQ370="CR", AR370="CR", AS370="CR", AT370="CR", AU370="CR", AV370="CR", AW370="CR", AX370="CR", AY370="CR"), "***CLUB RECORD***", "")</f>
        <v/>
      </c>
      <c r="K370" s="21" t="str">
        <f>IF(AND(B370=100, OR(AND(E370='club records'!$B$6, F370&lt;='club records'!$C$6), AND(E370='club records'!$B$7, F370&lt;='club records'!$C$7), AND(E370='club records'!$B$8, F370&lt;='club records'!$C$8), AND(E370='club records'!$B$9, F370&lt;='club records'!$C$9), AND(E370='club records'!$B$10, F370&lt;='club records'!$C$10))),"CR"," ")</f>
        <v xml:space="preserve"> </v>
      </c>
      <c r="L370" s="21" t="str">
        <f>IF(AND(B370=200, OR(AND(E370='club records'!$B$11, F370&lt;='club records'!$C$11), AND(E370='club records'!$B$12, F370&lt;='club records'!$C$12), AND(E370='club records'!$B$13, F370&lt;='club records'!$C$13), AND(E370='club records'!$B$14, F370&lt;='club records'!$C$14), AND(E370='club records'!$B$15, F370&lt;='club records'!$C$15))),"CR"," ")</f>
        <v xml:space="preserve"> </v>
      </c>
      <c r="M370" s="21" t="str">
        <f>IF(AND(B370=300, OR(AND(E370='club records'!$B$16, F370&lt;='club records'!$C$16), AND(E370='club records'!$B$17, F370&lt;='club records'!$C$17))),"CR"," ")</f>
        <v xml:space="preserve"> </v>
      </c>
      <c r="N370" s="21" t="str">
        <f>IF(AND(B370=400, OR(AND(E370='club records'!$B$19, F370&lt;='club records'!$C$19), AND(E370='club records'!$B$20, F370&lt;='club records'!$C$20), AND(E370='club records'!$B$21, F370&lt;='club records'!$C$21))),"CR"," ")</f>
        <v xml:space="preserve"> </v>
      </c>
      <c r="O370" s="21" t="str">
        <f>IF(AND(B370=800, OR(AND(E370='club records'!$B$22, F370&lt;='club records'!$C$22), AND(E370='club records'!$B$23, F370&lt;='club records'!$C$23), AND(E370='club records'!$B$24, F370&lt;='club records'!$C$24), AND(E370='club records'!$B$25, F370&lt;='club records'!$C$25), AND(E370='club records'!$B$26, F370&lt;='club records'!$C$26))),"CR"," ")</f>
        <v xml:space="preserve"> </v>
      </c>
      <c r="P370" s="21" t="str">
        <f>IF(AND(B370=1200, AND(E370='club records'!$B$28, F370&lt;='club records'!$C$28)),"CR"," ")</f>
        <v xml:space="preserve"> </v>
      </c>
      <c r="Q370" s="21" t="str">
        <f>IF(AND(B370=1500, OR(AND(E370='club records'!$B$29, F370&lt;='club records'!$C$29), AND(E370='club records'!$B$30, F370&lt;='club records'!$C$30), AND(E370='club records'!$B$31, F370&lt;='club records'!$C$31), AND(E370='club records'!$B$32, F370&lt;='club records'!$C$32), AND(E370='club records'!$B$33, F370&lt;='club records'!$C$33))),"CR"," ")</f>
        <v xml:space="preserve"> </v>
      </c>
      <c r="R370" s="21" t="str">
        <f>IF(AND(B370="1M", AND(E370='club records'!$B$37,F370&lt;='club records'!$C$37)),"CR"," ")</f>
        <v xml:space="preserve"> </v>
      </c>
      <c r="S370" s="21" t="str">
        <f>IF(AND(B370=3000, OR(AND(E370='club records'!$B$39, F370&lt;='club records'!$C$39), AND(E370='club records'!$B$40, F370&lt;='club records'!$C$40), AND(E370='club records'!$B$41, F370&lt;='club records'!$C$41))),"CR"," ")</f>
        <v xml:space="preserve"> </v>
      </c>
      <c r="T370" s="21" t="str">
        <f>IF(AND(B370=5000, OR(AND(E370='club records'!$B$42, F370&lt;='club records'!$C$42), AND(E370='club records'!$B$43, F370&lt;='club records'!$C$43))),"CR"," ")</f>
        <v xml:space="preserve"> </v>
      </c>
      <c r="U370" s="21" t="str">
        <f>IF(AND(B370=10000, OR(AND(E370='club records'!$B$44, F370&lt;='club records'!$C$44), AND(E370='club records'!$B$45, F370&lt;='club records'!$C$45))),"CR"," ")</f>
        <v xml:space="preserve"> </v>
      </c>
      <c r="V370" s="22" t="str">
        <f>IF(AND(B370="high jump", OR(AND(E370='club records'!$F$1, F370&gt;='club records'!$G$1), AND(E370='club records'!$F$2, F370&gt;='club records'!$G$2), AND(E370='club records'!$F$3, F370&gt;='club records'!$G$3),AND(E370='club records'!$F$4, F370&gt;='club records'!$G$4), AND(E370='club records'!$F$5, F370&gt;='club records'!$G$5))), "CR", " ")</f>
        <v xml:space="preserve"> </v>
      </c>
      <c r="W370" s="22" t="str">
        <f>IF(AND(B370="long jump", OR(AND(E370='club records'!$F$6, F370&gt;='club records'!$G$6), AND(E370='club records'!$F$7, F370&gt;='club records'!$G$7), AND(E370='club records'!$F$8, F370&gt;='club records'!$G$8), AND(E370='club records'!$F$9, F370&gt;='club records'!$G$9), AND(E370='club records'!$F$10, F370&gt;='club records'!$G$10))), "CR", " ")</f>
        <v xml:space="preserve"> </v>
      </c>
      <c r="X370" s="22" t="str">
        <f>IF(AND(B370="triple jump", OR(AND(E370='club records'!$F$11, F370&gt;='club records'!$G$11), AND(E370='club records'!$F$12, F370&gt;='club records'!$G$12), AND(E370='club records'!$F$13, F370&gt;='club records'!$G$13), AND(E370='club records'!$F$14, F370&gt;='club records'!$G$14), AND(E370='club records'!$F$15, F370&gt;='club records'!$G$15))), "CR", " ")</f>
        <v xml:space="preserve"> </v>
      </c>
      <c r="Y370" s="22" t="str">
        <f>IF(AND(B370="pole vault", OR(AND(E370='club records'!$F$16, F370&gt;='club records'!$G$16), AND(E370='club records'!$F$17, F370&gt;='club records'!$G$17), AND(E370='club records'!$F$18, F370&gt;='club records'!$G$18), AND(E370='club records'!$F$19, F370&gt;='club records'!$G$19), AND(E370='club records'!$F$20, F370&gt;='club records'!$G$20))), "CR", " ")</f>
        <v xml:space="preserve"> </v>
      </c>
      <c r="Z370" s="22" t="str">
        <f>IF(AND(B370="discus 0.75", AND(E370='club records'!$F$21, F370&gt;='club records'!$G$21)), "CR", " ")</f>
        <v xml:space="preserve"> </v>
      </c>
      <c r="AA370" s="22" t="str">
        <f>IF(AND(B370="discus 1", OR(AND(E370='club records'!$F$22, F370&gt;='club records'!$G$22), AND(E370='club records'!$F$23, F370&gt;='club records'!$G$23), AND(E370='club records'!$F$24, F370&gt;='club records'!$G$24), AND(E370='club records'!$F$25, F370&gt;='club records'!$G$25))), "CR", " ")</f>
        <v xml:space="preserve"> </v>
      </c>
      <c r="AB370" s="22" t="str">
        <f>IF(AND(B370="hammer 3", OR(AND(E370='club records'!$F$26, F370&gt;='club records'!$G$26), AND(E370='club records'!$F$27, F370&gt;='club records'!$G$27), AND(E370='club records'!$F$28, F370&gt;='club records'!$G$28))), "CR", " ")</f>
        <v xml:space="preserve"> </v>
      </c>
      <c r="AC370" s="22" t="str">
        <f>IF(AND(B370="hammer 4", OR(AND(E370='club records'!$F$29, F370&gt;='club records'!$G$29), AND(E370='club records'!$F$30, F370&gt;='club records'!$G$30))), "CR", " ")</f>
        <v xml:space="preserve"> </v>
      </c>
      <c r="AD370" s="22" t="str">
        <f>IF(AND(B370="javelin 400", AND(E370='club records'!$F$31, F370&gt;='club records'!$G$31)), "CR", " ")</f>
        <v xml:space="preserve"> </v>
      </c>
      <c r="AE370" s="22" t="str">
        <f>IF(AND(B370="javelin 500", OR(AND(E370='club records'!$F$32, F370&gt;='club records'!$G$32), AND(E370='club records'!$F$33, F370&gt;='club records'!$G$33))), "CR", " ")</f>
        <v xml:space="preserve"> </v>
      </c>
      <c r="AF370" s="22" t="str">
        <f>IF(AND(B370="javelin 600", OR(AND(E370='club records'!$F$34, F370&gt;='club records'!$G$34), AND(E370='club records'!$F$35, F370&gt;='club records'!$G$35))), "CR", " ")</f>
        <v xml:space="preserve"> </v>
      </c>
      <c r="AG370" s="22" t="str">
        <f>IF(AND(B370="shot 2.72", AND(E370='club records'!$F$36, F370&gt;='club records'!$G$36)), "CR", " ")</f>
        <v xml:space="preserve"> </v>
      </c>
      <c r="AH370" s="22" t="str">
        <f>IF(AND(B370="shot 3", OR(AND(E370='club records'!$F$37, F370&gt;='club records'!$G$37), AND(E370='club records'!$F$38, F370&gt;='club records'!$G$38))), "CR", " ")</f>
        <v xml:space="preserve"> </v>
      </c>
      <c r="AI370" s="22" t="str">
        <f>IF(AND(B370="shot 4", OR(AND(E370='club records'!$F$39, F370&gt;='club records'!$G$39), AND(E370='club records'!$F$40, F370&gt;='club records'!$G$40))), "CR", " ")</f>
        <v xml:space="preserve"> </v>
      </c>
      <c r="AJ370" s="22" t="str">
        <f>IF(AND(B370="70H", AND(E370='club records'!$J$6, F370&lt;='club records'!$K$6)), "CR", " ")</f>
        <v xml:space="preserve"> </v>
      </c>
      <c r="AK370" s="22" t="str">
        <f>IF(AND(B370="75H", AND(E370='club records'!$J$7, F370&lt;='club records'!$K$7)), "CR", " ")</f>
        <v xml:space="preserve"> </v>
      </c>
      <c r="AL370" s="22" t="str">
        <f>IF(AND(B370="80H", AND(E370='club records'!$J$8, F370&lt;='club records'!$K$8)), "CR", " ")</f>
        <v xml:space="preserve"> </v>
      </c>
      <c r="AM370" s="22" t="str">
        <f>IF(AND(B370="100H", OR(AND(E370='club records'!$J$9, F370&lt;='club records'!$K$9), AND(E370='club records'!$J$10, F370&lt;='club records'!$K$10))), "CR", " ")</f>
        <v xml:space="preserve"> </v>
      </c>
      <c r="AN370" s="22" t="str">
        <f>IF(AND(B370="300H", AND(E370='club records'!$J$11, F370&lt;='club records'!$K$11)), "CR", " ")</f>
        <v xml:space="preserve"> </v>
      </c>
      <c r="AO370" s="22" t="str">
        <f>IF(AND(B370="400H", OR(AND(E370='club records'!$J$12, F370&lt;='club records'!$K$12), AND(E370='club records'!$J$13, F370&lt;='club records'!$K$13), AND(E370='club records'!$J$14, F370&lt;='club records'!$K$14))), "CR", " ")</f>
        <v xml:space="preserve"> </v>
      </c>
      <c r="AP370" s="22" t="str">
        <f>IF(AND(B370="1500SC", OR(AND(E370='club records'!$J$15, F370&lt;='club records'!$K$15), AND(E370='club records'!$J$16, F370&lt;='club records'!$K$16))), "CR", " ")</f>
        <v xml:space="preserve"> </v>
      </c>
      <c r="AQ370" s="22" t="str">
        <f>IF(AND(B370="2000SC", OR(AND(E370='club records'!$J$18, F370&lt;='club records'!$K$18), AND(E370='club records'!$J$19, F370&lt;='club records'!$K$19))), "CR", " ")</f>
        <v xml:space="preserve"> </v>
      </c>
      <c r="AR370" s="22" t="str">
        <f>IF(AND(B370="3000SC", AND(E370='club records'!$J$21, F370&lt;='club records'!$K$21)), "CR", " ")</f>
        <v xml:space="preserve"> </v>
      </c>
      <c r="AS370" s="21" t="str">
        <f>IF(AND(B370="4x100", OR(AND(E370='club records'!$N$1, F370&lt;='club records'!$O$1), AND(E370='club records'!$N$2, F370&lt;='club records'!$O$2), AND(E370='club records'!$N$3, F370&lt;='club records'!$O$3), AND(E370='club records'!$N$4, F370&lt;='club records'!$O$4), AND(E370='club records'!$N$5, F370&lt;='club records'!$O$5))), "CR", " ")</f>
        <v xml:space="preserve"> </v>
      </c>
      <c r="AT370" s="21" t="str">
        <f>IF(AND(B370="4x200", OR(AND(E370='club records'!$N$6, F370&lt;='club records'!$O$6), AND(E370='club records'!$N$7, F370&lt;='club records'!$O$7), AND(E370='club records'!$N$8, F370&lt;='club records'!$O$8), AND(E370='club records'!$N$9, F370&lt;='club records'!$O$9), AND(E370='club records'!$N$10, F370&lt;='club records'!$O$10))), "CR", " ")</f>
        <v xml:space="preserve"> </v>
      </c>
      <c r="AU370" s="21" t="str">
        <f>IF(AND(B370="4x300", OR(AND(E370='club records'!$N$11, F370&lt;='club records'!$O$11), AND(E370='club records'!$N$12, F370&lt;='club records'!$O$12))), "CR", " ")</f>
        <v xml:space="preserve"> </v>
      </c>
      <c r="AV370" s="21" t="str">
        <f>IF(AND(B370="4x400", OR(AND(E370='club records'!$N$13, F370&lt;='club records'!$O$13), AND(E370='club records'!$N$14, F370&lt;='club records'!$O$14), AND(E370='club records'!$N$15, F370&lt;='club records'!$O$15))), "CR", " ")</f>
        <v xml:space="preserve"> </v>
      </c>
      <c r="AW370" s="21" t="str">
        <f>IF(AND(B370="3x800", OR(AND(E370='club records'!$N$16, F370&lt;='club records'!$O$16), AND(E370='club records'!$N$17, F370&lt;='club records'!$O$17), AND(E370='club records'!$N$18, F370&lt;='club records'!$O$18), AND(E370='club records'!$N$19, F370&lt;='club records'!$O$19))), "CR", " ")</f>
        <v xml:space="preserve"> </v>
      </c>
      <c r="AX370" s="21" t="str">
        <f>IF(AND(B370="pentathlon", OR(AND(E370='club records'!$N$21, F370&gt;='club records'!$O$21), AND(E370='club records'!$N$22, F370&gt;='club records'!$O$22), AND(E370='club records'!$N$23, F370&gt;='club records'!$O$23), AND(E370='club records'!$N$24, F370&gt;='club records'!$O$24), AND(E370='club records'!$N$25, F370&gt;='club records'!$O$25))), "CR", " ")</f>
        <v xml:space="preserve"> </v>
      </c>
      <c r="AY370" s="21" t="str">
        <f>IF(AND(B370="heptathlon", OR(AND(E370='club records'!$N$26, F370&gt;='club records'!$O$26), AND(E370='club records'!$N$27, F370&gt;='club records'!$O$27), AND(E370='club records'!$N$28, F370&gt;='club records'!$O$28), )), "CR", " ")</f>
        <v xml:space="preserve"> </v>
      </c>
    </row>
    <row r="371" spans="1:51" ht="15">
      <c r="A371" s="13" t="s">
        <v>472</v>
      </c>
      <c r="B371" s="2">
        <v>100</v>
      </c>
      <c r="C371" s="2" t="s">
        <v>161</v>
      </c>
      <c r="D371" s="2" t="s">
        <v>162</v>
      </c>
      <c r="E371" s="13" t="s">
        <v>40</v>
      </c>
      <c r="F371" s="14">
        <v>11.51</v>
      </c>
      <c r="G371" s="23">
        <v>43680</v>
      </c>
      <c r="H371" s="2" t="s">
        <v>428</v>
      </c>
      <c r="I371" s="24" t="s">
        <v>461</v>
      </c>
      <c r="J371" s="20" t="s">
        <v>372</v>
      </c>
      <c r="O371" s="2"/>
      <c r="P371" s="2"/>
      <c r="Q371" s="2"/>
      <c r="R371" s="2"/>
      <c r="S371" s="2"/>
      <c r="T371" s="2"/>
    </row>
    <row r="372" spans="1:51" ht="15">
      <c r="A372" s="13" t="s">
        <v>472</v>
      </c>
      <c r="B372" s="2">
        <v>100</v>
      </c>
      <c r="C372" s="2" t="s">
        <v>28</v>
      </c>
      <c r="D372" s="2" t="s">
        <v>299</v>
      </c>
      <c r="E372" s="13" t="s">
        <v>40</v>
      </c>
      <c r="F372" s="14">
        <v>11.95</v>
      </c>
      <c r="G372" s="19">
        <v>43694</v>
      </c>
      <c r="H372" s="2" t="s">
        <v>297</v>
      </c>
      <c r="I372" s="2" t="s">
        <v>492</v>
      </c>
      <c r="J372" s="20" t="str">
        <f>IF(OR(L372="CR", K372="CR", M372="CR", N372="CR", O372="CR", P372="CR", Q372="CR", R372="CR", S372="CR", T372="CR",U372="CR", V372="CR", W372="CR", X372="CR", Y372="CR", Z372="CR", AA372="CR", AB372="CR", AC372="CR", AD372="CR", AE372="CR", AF372="CR", AG372="CR", AH372="CR", AI372="CR", AJ372="CR", AK372="CR", AL372="CR", AM372="CR", AN372="CR", AO372="CR", AP372="CR", AQ372="CR", AR372="CR", AS372="CR", AT372="CR", AU372="CR", AV372="CR", AW372="CR", AX372="CR", AY372="CR"), "***CLUB RECORD***", "")</f>
        <v/>
      </c>
      <c r="K372" s="21" t="str">
        <f>IF(AND(B372=100, OR(AND(E372='club records'!$B$6, F372&lt;='club records'!$C$6), AND(E372='club records'!$B$7, F372&lt;='club records'!$C$7), AND(E372='club records'!$B$8, F372&lt;='club records'!$C$8), AND(E372='club records'!$B$9, F372&lt;='club records'!$C$9), AND(E372='club records'!$B$10, F372&lt;='club records'!$C$10))),"CR"," ")</f>
        <v xml:space="preserve"> </v>
      </c>
      <c r="L372" s="21" t="str">
        <f>IF(AND(B372=200, OR(AND(E372='club records'!$B$11, F372&lt;='club records'!$C$11), AND(E372='club records'!$B$12, F372&lt;='club records'!$C$12), AND(E372='club records'!$B$13, F372&lt;='club records'!$C$13), AND(E372='club records'!$B$14, F372&lt;='club records'!$C$14), AND(E372='club records'!$B$15, F372&lt;='club records'!$C$15))),"CR"," ")</f>
        <v xml:space="preserve"> </v>
      </c>
      <c r="M372" s="21" t="str">
        <f>IF(AND(B372=300, OR(AND(E372='club records'!$B$16, F372&lt;='club records'!$C$16), AND(E372='club records'!$B$17, F372&lt;='club records'!$C$17))),"CR"," ")</f>
        <v xml:space="preserve"> </v>
      </c>
      <c r="N372" s="21" t="str">
        <f>IF(AND(B372=400, OR(AND(E372='club records'!$B$19, F372&lt;='club records'!$C$19), AND(E372='club records'!$B$20, F372&lt;='club records'!$C$20), AND(E372='club records'!$B$21, F372&lt;='club records'!$C$21))),"CR"," ")</f>
        <v xml:space="preserve"> </v>
      </c>
      <c r="O372" s="21" t="str">
        <f>IF(AND(B372=800, OR(AND(E372='club records'!$B$22, F372&lt;='club records'!$C$22), AND(E372='club records'!$B$23, F372&lt;='club records'!$C$23), AND(E372='club records'!$B$24, F372&lt;='club records'!$C$24), AND(E372='club records'!$B$25, F372&lt;='club records'!$C$25), AND(E372='club records'!$B$26, F372&lt;='club records'!$C$26))),"CR"," ")</f>
        <v xml:space="preserve"> </v>
      </c>
      <c r="P372" s="21" t="str">
        <f>IF(AND(B372=1200, AND(E372='club records'!$B$28, F372&lt;='club records'!$C$28)),"CR"," ")</f>
        <v xml:space="preserve"> </v>
      </c>
      <c r="Q372" s="21" t="str">
        <f>IF(AND(B372=1500, OR(AND(E372='club records'!$B$29, F372&lt;='club records'!$C$29), AND(E372='club records'!$B$30, F372&lt;='club records'!$C$30), AND(E372='club records'!$B$31, F372&lt;='club records'!$C$31), AND(E372='club records'!$B$32, F372&lt;='club records'!$C$32), AND(E372='club records'!$B$33, F372&lt;='club records'!$C$33))),"CR"," ")</f>
        <v xml:space="preserve"> </v>
      </c>
      <c r="R372" s="21" t="str">
        <f>IF(AND(B372="1M", AND(E372='club records'!$B$37,F372&lt;='club records'!$C$37)),"CR"," ")</f>
        <v xml:space="preserve"> </v>
      </c>
      <c r="S372" s="21" t="str">
        <f>IF(AND(B372=3000, OR(AND(E372='club records'!$B$39, F372&lt;='club records'!$C$39), AND(E372='club records'!$B$40, F372&lt;='club records'!$C$40), AND(E372='club records'!$B$41, F372&lt;='club records'!$C$41))),"CR"," ")</f>
        <v xml:space="preserve"> </v>
      </c>
      <c r="T372" s="21" t="str">
        <f>IF(AND(B372=5000, OR(AND(E372='club records'!$B$42, F372&lt;='club records'!$C$42), AND(E372='club records'!$B$43, F372&lt;='club records'!$C$43))),"CR"," ")</f>
        <v xml:space="preserve"> </v>
      </c>
      <c r="U372" s="21" t="str">
        <f>IF(AND(B372=10000, OR(AND(E372='club records'!$B$44, F372&lt;='club records'!$C$44), AND(E372='club records'!$B$45, F372&lt;='club records'!$C$45))),"CR"," ")</f>
        <v xml:space="preserve"> </v>
      </c>
      <c r="V372" s="22" t="str">
        <f>IF(AND(B372="high jump", OR(AND(E372='club records'!$F$1, F372&gt;='club records'!$G$1), AND(E372='club records'!$F$2, F372&gt;='club records'!$G$2), AND(E372='club records'!$F$3, F372&gt;='club records'!$G$3),AND(E372='club records'!$F$4, F372&gt;='club records'!$G$4), AND(E372='club records'!$F$5, F372&gt;='club records'!$G$5))), "CR", " ")</f>
        <v xml:space="preserve"> </v>
      </c>
      <c r="W372" s="22" t="str">
        <f>IF(AND(B372="long jump", OR(AND(E372='club records'!$F$6, F372&gt;='club records'!$G$6), AND(E372='club records'!$F$7, F372&gt;='club records'!$G$7), AND(E372='club records'!$F$8, F372&gt;='club records'!$G$8), AND(E372='club records'!$F$9, F372&gt;='club records'!$G$9), AND(E372='club records'!$F$10, F372&gt;='club records'!$G$10))), "CR", " ")</f>
        <v xml:space="preserve"> </v>
      </c>
      <c r="X372" s="22" t="str">
        <f>IF(AND(B372="triple jump", OR(AND(E372='club records'!$F$11, F372&gt;='club records'!$G$11), AND(E372='club records'!$F$12, F372&gt;='club records'!$G$12), AND(E372='club records'!$F$13, F372&gt;='club records'!$G$13), AND(E372='club records'!$F$14, F372&gt;='club records'!$G$14), AND(E372='club records'!$F$15, F372&gt;='club records'!$G$15))), "CR", " ")</f>
        <v xml:space="preserve"> </v>
      </c>
      <c r="Y372" s="22" t="str">
        <f>IF(AND(B372="pole vault", OR(AND(E372='club records'!$F$16, F372&gt;='club records'!$G$16), AND(E372='club records'!$F$17, F372&gt;='club records'!$G$17), AND(E372='club records'!$F$18, F372&gt;='club records'!$G$18), AND(E372='club records'!$F$19, F372&gt;='club records'!$G$19), AND(E372='club records'!$F$20, F372&gt;='club records'!$G$20))), "CR", " ")</f>
        <v xml:space="preserve"> </v>
      </c>
      <c r="Z372" s="22" t="str">
        <f>IF(AND(B372="discus 0.75", AND(E372='club records'!$F$21, F372&gt;='club records'!$G$21)), "CR", " ")</f>
        <v xml:space="preserve"> </v>
      </c>
      <c r="AA372" s="22" t="str">
        <f>IF(AND(B372="discus 1", OR(AND(E372='club records'!$F$22, F372&gt;='club records'!$G$22), AND(E372='club records'!$F$23, F372&gt;='club records'!$G$23), AND(E372='club records'!$F$24, F372&gt;='club records'!$G$24), AND(E372='club records'!$F$25, F372&gt;='club records'!$G$25))), "CR", " ")</f>
        <v xml:space="preserve"> </v>
      </c>
      <c r="AB372" s="22" t="str">
        <f>IF(AND(B372="hammer 3", OR(AND(E372='club records'!$F$26, F372&gt;='club records'!$G$26), AND(E372='club records'!$F$27, F372&gt;='club records'!$G$27), AND(E372='club records'!$F$28, F372&gt;='club records'!$G$28))), "CR", " ")</f>
        <v xml:space="preserve"> </v>
      </c>
      <c r="AC372" s="22" t="str">
        <f>IF(AND(B372="hammer 4", OR(AND(E372='club records'!$F$29, F372&gt;='club records'!$G$29), AND(E372='club records'!$F$30, F372&gt;='club records'!$G$30))), "CR", " ")</f>
        <v xml:space="preserve"> </v>
      </c>
      <c r="AD372" s="22" t="str">
        <f>IF(AND(B372="javelin 400", AND(E372='club records'!$F$31, F372&gt;='club records'!$G$31)), "CR", " ")</f>
        <v xml:space="preserve"> </v>
      </c>
      <c r="AE372" s="22" t="str">
        <f>IF(AND(B372="javelin 500", OR(AND(E372='club records'!$F$32, F372&gt;='club records'!$G$32), AND(E372='club records'!$F$33, F372&gt;='club records'!$G$33))), "CR", " ")</f>
        <v xml:space="preserve"> </v>
      </c>
      <c r="AF372" s="22" t="str">
        <f>IF(AND(B372="javelin 600", OR(AND(E372='club records'!$F$34, F372&gt;='club records'!$G$34), AND(E372='club records'!$F$35, F372&gt;='club records'!$G$35))), "CR", " ")</f>
        <v xml:space="preserve"> </v>
      </c>
      <c r="AG372" s="22" t="str">
        <f>IF(AND(B372="shot 2.72", AND(E372='club records'!$F$36, F372&gt;='club records'!$G$36)), "CR", " ")</f>
        <v xml:space="preserve"> </v>
      </c>
      <c r="AH372" s="22" t="str">
        <f>IF(AND(B372="shot 3", OR(AND(E372='club records'!$F$37, F372&gt;='club records'!$G$37), AND(E372='club records'!$F$38, F372&gt;='club records'!$G$38))), "CR", " ")</f>
        <v xml:space="preserve"> </v>
      </c>
      <c r="AI372" s="22" t="str">
        <f>IF(AND(B372="shot 4", OR(AND(E372='club records'!$F$39, F372&gt;='club records'!$G$39), AND(E372='club records'!$F$40, F372&gt;='club records'!$G$40))), "CR", " ")</f>
        <v xml:space="preserve"> </v>
      </c>
      <c r="AJ372" s="22" t="str">
        <f>IF(AND(B372="70H", AND(E372='club records'!$J$6, F372&lt;='club records'!$K$6)), "CR", " ")</f>
        <v xml:space="preserve"> </v>
      </c>
      <c r="AK372" s="22" t="str">
        <f>IF(AND(B372="75H", AND(E372='club records'!$J$7, F372&lt;='club records'!$K$7)), "CR", " ")</f>
        <v xml:space="preserve"> </v>
      </c>
      <c r="AL372" s="22" t="str">
        <f>IF(AND(B372="80H", AND(E372='club records'!$J$8, F372&lt;='club records'!$K$8)), "CR", " ")</f>
        <v xml:space="preserve"> </v>
      </c>
      <c r="AM372" s="22" t="str">
        <f>IF(AND(B372="100H", OR(AND(E372='club records'!$J$9, F372&lt;='club records'!$K$9), AND(E372='club records'!$J$10, F372&lt;='club records'!$K$10))), "CR", " ")</f>
        <v xml:space="preserve"> </v>
      </c>
      <c r="AN372" s="22" t="str">
        <f>IF(AND(B372="300H", AND(E372='club records'!$J$11, F372&lt;='club records'!$K$11)), "CR", " ")</f>
        <v xml:space="preserve"> </v>
      </c>
      <c r="AO372" s="22" t="str">
        <f>IF(AND(B372="400H", OR(AND(E372='club records'!$J$12, F372&lt;='club records'!$K$12), AND(E372='club records'!$J$13, F372&lt;='club records'!$K$13), AND(E372='club records'!$J$14, F372&lt;='club records'!$K$14))), "CR", " ")</f>
        <v xml:space="preserve"> </v>
      </c>
      <c r="AP372" s="22" t="str">
        <f>IF(AND(B372="1500SC", OR(AND(E372='club records'!$J$15, F372&lt;='club records'!$K$15), AND(E372='club records'!$J$16, F372&lt;='club records'!$K$16))), "CR", " ")</f>
        <v xml:space="preserve"> </v>
      </c>
      <c r="AQ372" s="22" t="str">
        <f>IF(AND(B372="2000SC", OR(AND(E372='club records'!$J$18, F372&lt;='club records'!$K$18), AND(E372='club records'!$J$19, F372&lt;='club records'!$K$19))), "CR", " ")</f>
        <v xml:space="preserve"> </v>
      </c>
      <c r="AR372" s="22" t="str">
        <f>IF(AND(B372="3000SC", AND(E372='club records'!$J$21, F372&lt;='club records'!$K$21)), "CR", " ")</f>
        <v xml:space="preserve"> </v>
      </c>
      <c r="AS372" s="21" t="str">
        <f>IF(AND(B372="4x100", OR(AND(E372='club records'!$N$1, F372&lt;='club records'!$O$1), AND(E372='club records'!$N$2, F372&lt;='club records'!$O$2), AND(E372='club records'!$N$3, F372&lt;='club records'!$O$3), AND(E372='club records'!$N$4, F372&lt;='club records'!$O$4), AND(E372='club records'!$N$5, F372&lt;='club records'!$O$5))), "CR", " ")</f>
        <v xml:space="preserve"> </v>
      </c>
      <c r="AT372" s="21" t="str">
        <f>IF(AND(B372="4x200", OR(AND(E372='club records'!$N$6, F372&lt;='club records'!$O$6), AND(E372='club records'!$N$7, F372&lt;='club records'!$O$7), AND(E372='club records'!$N$8, F372&lt;='club records'!$O$8), AND(E372='club records'!$N$9, F372&lt;='club records'!$O$9), AND(E372='club records'!$N$10, F372&lt;='club records'!$O$10))), "CR", " ")</f>
        <v xml:space="preserve"> </v>
      </c>
      <c r="AU372" s="21" t="str">
        <f>IF(AND(B372="4x300", OR(AND(E372='club records'!$N$11, F372&lt;='club records'!$O$11), AND(E372='club records'!$N$12, F372&lt;='club records'!$O$12))), "CR", " ")</f>
        <v xml:space="preserve"> </v>
      </c>
      <c r="AV372" s="21" t="str">
        <f>IF(AND(B372="4x400", OR(AND(E372='club records'!$N$13, F372&lt;='club records'!$O$13), AND(E372='club records'!$N$14, F372&lt;='club records'!$O$14), AND(E372='club records'!$N$15, F372&lt;='club records'!$O$15))), "CR", " ")</f>
        <v xml:space="preserve"> </v>
      </c>
      <c r="AW372" s="21" t="str">
        <f>IF(AND(B372="3x800", OR(AND(E372='club records'!$N$16, F372&lt;='club records'!$O$16), AND(E372='club records'!$N$17, F372&lt;='club records'!$O$17), AND(E372='club records'!$N$18, F372&lt;='club records'!$O$18), AND(E372='club records'!$N$19, F372&lt;='club records'!$O$19))), "CR", " ")</f>
        <v xml:space="preserve"> </v>
      </c>
      <c r="AX372" s="21" t="str">
        <f>IF(AND(B372="pentathlon", OR(AND(E372='club records'!$N$21, F372&gt;='club records'!$O$21), AND(E372='club records'!$N$22, F372&gt;='club records'!$O$22), AND(E372='club records'!$N$23, F372&gt;='club records'!$O$23), AND(E372='club records'!$N$24, F372&gt;='club records'!$O$24), AND(E372='club records'!$N$25, F372&gt;='club records'!$O$25))), "CR", " ")</f>
        <v xml:space="preserve"> </v>
      </c>
      <c r="AY372" s="21" t="str">
        <f>IF(AND(B372="heptathlon", OR(AND(E372='club records'!$N$26, F372&gt;='club records'!$O$26), AND(E372='club records'!$N$27, F372&gt;='club records'!$O$27), AND(E372='club records'!$N$28, F372&gt;='club records'!$O$28), )), "CR", " ")</f>
        <v xml:space="preserve"> </v>
      </c>
    </row>
    <row r="373" spans="1:51" ht="15">
      <c r="A373" s="13" t="s">
        <v>472</v>
      </c>
      <c r="B373" s="2">
        <v>100</v>
      </c>
      <c r="C373" s="2" t="s">
        <v>154</v>
      </c>
      <c r="D373" s="2" t="s">
        <v>155</v>
      </c>
      <c r="E373" s="13" t="s">
        <v>40</v>
      </c>
      <c r="F373" s="14">
        <v>11.97</v>
      </c>
      <c r="G373" s="19">
        <v>43632</v>
      </c>
      <c r="H373" s="2" t="s">
        <v>357</v>
      </c>
      <c r="I373" s="2" t="s">
        <v>389</v>
      </c>
      <c r="J373" s="20" t="str">
        <f>IF(OR(L373="CR", K373="CR", M373="CR", N373="CR", O373="CR", P373="CR", Q373="CR", R373="CR", S373="CR", T373="CR",U373="CR", V373="CR", W373="CR", X373="CR", Y373="CR", Z373="CR", AA373="CR", AB373="CR", AC373="CR", AD373="CR", AE373="CR", AF373="CR", AG373="CR", AH373="CR", AI373="CR", AJ373="CR", AK373="CR", AL373="CR", AM373="CR", AN373="CR", AO373="CR", AP373="CR", AQ373="CR", AR373="CR", AS373="CR", AT373="CR", AU373="CR", AV373="CR", AW373="CR", AX373="CR", AY373="CR"), "***CLUB RECORD***", "")</f>
        <v/>
      </c>
      <c r="K373" s="21" t="str">
        <f>IF(AND(B373=100, OR(AND(E373='club records'!$B$6, F373&lt;='club records'!$C$6), AND(E373='club records'!$B$7, F373&lt;='club records'!$C$7), AND(E373='club records'!$B$8, F373&lt;='club records'!$C$8), AND(E373='club records'!$B$9, F373&lt;='club records'!$C$9), AND(E373='club records'!$B$10, F373&lt;='club records'!$C$10))),"CR"," ")</f>
        <v xml:space="preserve"> </v>
      </c>
      <c r="L373" s="21" t="str">
        <f>IF(AND(B373=200, OR(AND(E373='club records'!$B$11, F373&lt;='club records'!$C$11), AND(E373='club records'!$B$12, F373&lt;='club records'!$C$12), AND(E373='club records'!$B$13, F373&lt;='club records'!$C$13), AND(E373='club records'!$B$14, F373&lt;='club records'!$C$14), AND(E373='club records'!$B$15, F373&lt;='club records'!$C$15))),"CR"," ")</f>
        <v xml:space="preserve"> </v>
      </c>
      <c r="M373" s="21" t="str">
        <f>IF(AND(B373=300, OR(AND(E373='club records'!$B$16, F373&lt;='club records'!$C$16), AND(E373='club records'!$B$17, F373&lt;='club records'!$C$17))),"CR"," ")</f>
        <v xml:space="preserve"> </v>
      </c>
      <c r="N373" s="21" t="str">
        <f>IF(AND(B373=400, OR(AND(E373='club records'!$B$19, F373&lt;='club records'!$C$19), AND(E373='club records'!$B$20, F373&lt;='club records'!$C$20), AND(E373='club records'!$B$21, F373&lt;='club records'!$C$21))),"CR"," ")</f>
        <v xml:space="preserve"> </v>
      </c>
      <c r="O373" s="21" t="str">
        <f>IF(AND(B373=800, OR(AND(E373='club records'!$B$22, F373&lt;='club records'!$C$22), AND(E373='club records'!$B$23, F373&lt;='club records'!$C$23), AND(E373='club records'!$B$24, F373&lt;='club records'!$C$24), AND(E373='club records'!$B$25, F373&lt;='club records'!$C$25), AND(E373='club records'!$B$26, F373&lt;='club records'!$C$26))),"CR"," ")</f>
        <v xml:space="preserve"> </v>
      </c>
      <c r="P373" s="21" t="str">
        <f>IF(AND(B373=1200, AND(E373='club records'!$B$28, F373&lt;='club records'!$C$28)),"CR"," ")</f>
        <v xml:space="preserve"> </v>
      </c>
      <c r="Q373" s="21" t="str">
        <f>IF(AND(B373=1500, OR(AND(E373='club records'!$B$29, F373&lt;='club records'!$C$29), AND(E373='club records'!$B$30, F373&lt;='club records'!$C$30), AND(E373='club records'!$B$31, F373&lt;='club records'!$C$31), AND(E373='club records'!$B$32, F373&lt;='club records'!$C$32), AND(E373='club records'!$B$33, F373&lt;='club records'!$C$33))),"CR"," ")</f>
        <v xml:space="preserve"> </v>
      </c>
      <c r="R373" s="21" t="str">
        <f>IF(AND(B373="1M", AND(E373='club records'!$B$37,F373&lt;='club records'!$C$37)),"CR"," ")</f>
        <v xml:space="preserve"> </v>
      </c>
      <c r="S373" s="21" t="str">
        <f>IF(AND(B373=3000, OR(AND(E373='club records'!$B$39, F373&lt;='club records'!$C$39), AND(E373='club records'!$B$40, F373&lt;='club records'!$C$40), AND(E373='club records'!$B$41, F373&lt;='club records'!$C$41))),"CR"," ")</f>
        <v xml:space="preserve"> </v>
      </c>
      <c r="T373" s="21" t="str">
        <f>IF(AND(B373=5000, OR(AND(E373='club records'!$B$42, F373&lt;='club records'!$C$42), AND(E373='club records'!$B$43, F373&lt;='club records'!$C$43))),"CR"," ")</f>
        <v xml:space="preserve"> </v>
      </c>
      <c r="U373" s="21" t="str">
        <f>IF(AND(B373=10000, OR(AND(E373='club records'!$B$44, F373&lt;='club records'!$C$44), AND(E373='club records'!$B$45, F373&lt;='club records'!$C$45))),"CR"," ")</f>
        <v xml:space="preserve"> </v>
      </c>
      <c r="V373" s="22" t="str">
        <f>IF(AND(B373="high jump", OR(AND(E373='club records'!$F$1, F373&gt;='club records'!$G$1), AND(E373='club records'!$F$2, F373&gt;='club records'!$G$2), AND(E373='club records'!$F$3, F373&gt;='club records'!$G$3),AND(E373='club records'!$F$4, F373&gt;='club records'!$G$4), AND(E373='club records'!$F$5, F373&gt;='club records'!$G$5))), "CR", " ")</f>
        <v xml:space="preserve"> </v>
      </c>
      <c r="W373" s="22" t="str">
        <f>IF(AND(B373="long jump", OR(AND(E373='club records'!$F$6, F373&gt;='club records'!$G$6), AND(E373='club records'!$F$7, F373&gt;='club records'!$G$7), AND(E373='club records'!$F$8, F373&gt;='club records'!$G$8), AND(E373='club records'!$F$9, F373&gt;='club records'!$G$9), AND(E373='club records'!$F$10, F373&gt;='club records'!$G$10))), "CR", " ")</f>
        <v xml:space="preserve"> </v>
      </c>
      <c r="X373" s="22" t="str">
        <f>IF(AND(B373="triple jump", OR(AND(E373='club records'!$F$11, F373&gt;='club records'!$G$11), AND(E373='club records'!$F$12, F373&gt;='club records'!$G$12), AND(E373='club records'!$F$13, F373&gt;='club records'!$G$13), AND(E373='club records'!$F$14, F373&gt;='club records'!$G$14), AND(E373='club records'!$F$15, F373&gt;='club records'!$G$15))), "CR", " ")</f>
        <v xml:space="preserve"> </v>
      </c>
      <c r="Y373" s="22" t="str">
        <f>IF(AND(B373="pole vault", OR(AND(E373='club records'!$F$16, F373&gt;='club records'!$G$16), AND(E373='club records'!$F$17, F373&gt;='club records'!$G$17), AND(E373='club records'!$F$18, F373&gt;='club records'!$G$18), AND(E373='club records'!$F$19, F373&gt;='club records'!$G$19), AND(E373='club records'!$F$20, F373&gt;='club records'!$G$20))), "CR", " ")</f>
        <v xml:space="preserve"> </v>
      </c>
      <c r="Z373" s="22" t="str">
        <f>IF(AND(B373="discus 0.75", AND(E373='club records'!$F$21, F373&gt;='club records'!$G$21)), "CR", " ")</f>
        <v xml:space="preserve"> </v>
      </c>
      <c r="AA373" s="22" t="str">
        <f>IF(AND(B373="discus 1", OR(AND(E373='club records'!$F$22, F373&gt;='club records'!$G$22), AND(E373='club records'!$F$23, F373&gt;='club records'!$G$23), AND(E373='club records'!$F$24, F373&gt;='club records'!$G$24), AND(E373='club records'!$F$25, F373&gt;='club records'!$G$25))), "CR", " ")</f>
        <v xml:space="preserve"> </v>
      </c>
      <c r="AB373" s="22" t="str">
        <f>IF(AND(B373="hammer 3", OR(AND(E373='club records'!$F$26, F373&gt;='club records'!$G$26), AND(E373='club records'!$F$27, F373&gt;='club records'!$G$27), AND(E373='club records'!$F$28, F373&gt;='club records'!$G$28))), "CR", " ")</f>
        <v xml:space="preserve"> </v>
      </c>
      <c r="AC373" s="22" t="str">
        <f>IF(AND(B373="hammer 4", OR(AND(E373='club records'!$F$29, F373&gt;='club records'!$G$29), AND(E373='club records'!$F$30, F373&gt;='club records'!$G$30))), "CR", " ")</f>
        <v xml:space="preserve"> </v>
      </c>
      <c r="AD373" s="22" t="str">
        <f>IF(AND(B373="javelin 400", AND(E373='club records'!$F$31, F373&gt;='club records'!$G$31)), "CR", " ")</f>
        <v xml:space="preserve"> </v>
      </c>
      <c r="AE373" s="22" t="str">
        <f>IF(AND(B373="javelin 500", OR(AND(E373='club records'!$F$32, F373&gt;='club records'!$G$32), AND(E373='club records'!$F$33, F373&gt;='club records'!$G$33))), "CR", " ")</f>
        <v xml:space="preserve"> </v>
      </c>
      <c r="AF373" s="22" t="str">
        <f>IF(AND(B373="javelin 600", OR(AND(E373='club records'!$F$34, F373&gt;='club records'!$G$34), AND(E373='club records'!$F$35, F373&gt;='club records'!$G$35))), "CR", " ")</f>
        <v xml:space="preserve"> </v>
      </c>
      <c r="AG373" s="22" t="str">
        <f>IF(AND(B373="shot 2.72", AND(E373='club records'!$F$36, F373&gt;='club records'!$G$36)), "CR", " ")</f>
        <v xml:space="preserve"> </v>
      </c>
      <c r="AH373" s="22" t="str">
        <f>IF(AND(B373="shot 3", OR(AND(E373='club records'!$F$37, F373&gt;='club records'!$G$37), AND(E373='club records'!$F$38, F373&gt;='club records'!$G$38))), "CR", " ")</f>
        <v xml:space="preserve"> </v>
      </c>
      <c r="AI373" s="22" t="str">
        <f>IF(AND(B373="shot 4", OR(AND(E373='club records'!$F$39, F373&gt;='club records'!$G$39), AND(E373='club records'!$F$40, F373&gt;='club records'!$G$40))), "CR", " ")</f>
        <v xml:space="preserve"> </v>
      </c>
      <c r="AJ373" s="22" t="str">
        <f>IF(AND(B373="70H", AND(E373='club records'!$J$6, F373&lt;='club records'!$K$6)), "CR", " ")</f>
        <v xml:space="preserve"> </v>
      </c>
      <c r="AK373" s="22" t="str">
        <f>IF(AND(B373="75H", AND(E373='club records'!$J$7, F373&lt;='club records'!$K$7)), "CR", " ")</f>
        <v xml:space="preserve"> </v>
      </c>
      <c r="AL373" s="22" t="str">
        <f>IF(AND(B373="80H", AND(E373='club records'!$J$8, F373&lt;='club records'!$K$8)), "CR", " ")</f>
        <v xml:space="preserve"> </v>
      </c>
      <c r="AM373" s="22" t="str">
        <f>IF(AND(B373="100H", OR(AND(E373='club records'!$J$9, F373&lt;='club records'!$K$9), AND(E373='club records'!$J$10, F373&lt;='club records'!$K$10))), "CR", " ")</f>
        <v xml:space="preserve"> </v>
      </c>
      <c r="AN373" s="22" t="str">
        <f>IF(AND(B373="300H", AND(E373='club records'!$J$11, F373&lt;='club records'!$K$11)), "CR", " ")</f>
        <v xml:space="preserve"> </v>
      </c>
      <c r="AO373" s="22" t="str">
        <f>IF(AND(B373="400H", OR(AND(E373='club records'!$J$12, F373&lt;='club records'!$K$12), AND(E373='club records'!$J$13, F373&lt;='club records'!$K$13), AND(E373='club records'!$J$14, F373&lt;='club records'!$K$14))), "CR", " ")</f>
        <v xml:space="preserve"> </v>
      </c>
      <c r="AP373" s="22" t="str">
        <f>IF(AND(B373="1500SC", OR(AND(E373='club records'!$J$15, F373&lt;='club records'!$K$15), AND(E373='club records'!$J$16, F373&lt;='club records'!$K$16))), "CR", " ")</f>
        <v xml:space="preserve"> </v>
      </c>
      <c r="AQ373" s="22" t="str">
        <f>IF(AND(B373="2000SC", OR(AND(E373='club records'!$J$18, F373&lt;='club records'!$K$18), AND(E373='club records'!$J$19, F373&lt;='club records'!$K$19))), "CR", " ")</f>
        <v xml:space="preserve"> </v>
      </c>
      <c r="AR373" s="22" t="str">
        <f>IF(AND(B373="3000SC", AND(E373='club records'!$J$21, F373&lt;='club records'!$K$21)), "CR", " ")</f>
        <v xml:space="preserve"> </v>
      </c>
      <c r="AS373" s="21" t="str">
        <f>IF(AND(B373="4x100", OR(AND(E373='club records'!$N$1, F373&lt;='club records'!$O$1), AND(E373='club records'!$N$2, F373&lt;='club records'!$O$2), AND(E373='club records'!$N$3, F373&lt;='club records'!$O$3), AND(E373='club records'!$N$4, F373&lt;='club records'!$O$4), AND(E373='club records'!$N$5, F373&lt;='club records'!$O$5))), "CR", " ")</f>
        <v xml:space="preserve"> </v>
      </c>
      <c r="AT373" s="21" t="str">
        <f>IF(AND(B373="4x200", OR(AND(E373='club records'!$N$6, F373&lt;='club records'!$O$6), AND(E373='club records'!$N$7, F373&lt;='club records'!$O$7), AND(E373='club records'!$N$8, F373&lt;='club records'!$O$8), AND(E373='club records'!$N$9, F373&lt;='club records'!$O$9), AND(E373='club records'!$N$10, F373&lt;='club records'!$O$10))), "CR", " ")</f>
        <v xml:space="preserve"> </v>
      </c>
      <c r="AU373" s="21" t="str">
        <f>IF(AND(B373="4x300", OR(AND(E373='club records'!$N$11, F373&lt;='club records'!$O$11), AND(E373='club records'!$N$12, F373&lt;='club records'!$O$12))), "CR", " ")</f>
        <v xml:space="preserve"> </v>
      </c>
      <c r="AV373" s="21" t="str">
        <f>IF(AND(B373="4x400", OR(AND(E373='club records'!$N$13, F373&lt;='club records'!$O$13), AND(E373='club records'!$N$14, F373&lt;='club records'!$O$14), AND(E373='club records'!$N$15, F373&lt;='club records'!$O$15))), "CR", " ")</f>
        <v xml:space="preserve"> </v>
      </c>
      <c r="AW373" s="21" t="str">
        <f>IF(AND(B373="3x800", OR(AND(E373='club records'!$N$16, F373&lt;='club records'!$O$16), AND(E373='club records'!$N$17, F373&lt;='club records'!$O$17), AND(E373='club records'!$N$18, F373&lt;='club records'!$O$18), AND(E373='club records'!$N$19, F373&lt;='club records'!$O$19))), "CR", " ")</f>
        <v xml:space="preserve"> </v>
      </c>
      <c r="AX373" s="21" t="str">
        <f>IF(AND(B373="pentathlon", OR(AND(E373='club records'!$N$21, F373&gt;='club records'!$O$21), AND(E373='club records'!$N$22, F373&gt;='club records'!$O$22), AND(E373='club records'!$N$23, F373&gt;='club records'!$O$23), AND(E373='club records'!$N$24, F373&gt;='club records'!$O$24), AND(E373='club records'!$N$25, F373&gt;='club records'!$O$25))), "CR", " ")</f>
        <v xml:space="preserve"> </v>
      </c>
      <c r="AY373" s="21" t="str">
        <f>IF(AND(B373="heptathlon", OR(AND(E373='club records'!$N$26, F373&gt;='club records'!$O$26), AND(E373='club records'!$N$27, F373&gt;='club records'!$O$27), AND(E373='club records'!$N$28, F373&gt;='club records'!$O$28), )), "CR", " ")</f>
        <v xml:space="preserve"> </v>
      </c>
    </row>
    <row r="374" spans="1:51" ht="15">
      <c r="A374" s="13" t="s">
        <v>472</v>
      </c>
      <c r="B374" s="2">
        <v>100</v>
      </c>
      <c r="C374" s="2" t="s">
        <v>14</v>
      </c>
      <c r="D374" s="2" t="s">
        <v>46</v>
      </c>
      <c r="E374" s="13" t="s">
        <v>40</v>
      </c>
      <c r="F374" s="14">
        <v>12.04</v>
      </c>
      <c r="G374" s="19">
        <v>43670</v>
      </c>
      <c r="H374" s="2" t="s">
        <v>357</v>
      </c>
      <c r="I374" s="2" t="s">
        <v>426</v>
      </c>
      <c r="J374" s="20" t="str">
        <f>IF(OR(L374="CR", K374="CR", M374="CR", N374="CR", O374="CR", P374="CR", Q374="CR", R374="CR", S374="CR", T374="CR",U374="CR", V374="CR", W374="CR", X374="CR", Y374="CR", Z374="CR", AA374="CR", AB374="CR", AC374="CR", AD374="CR", AE374="CR", AF374="CR", AG374="CR", AH374="CR", AI374="CR", AJ374="CR", AK374="CR", AL374="CR", AM374="CR", AN374="CR", AO374="CR", AP374="CR", AQ374="CR", AR374="CR", AS374="CR", AT374="CR", AU374="CR", AV374="CR", AW374="CR", AX374="CR", AY374="CR"), "***CLUB RECORD***", "")</f>
        <v/>
      </c>
      <c r="K374" s="21" t="str">
        <f>IF(AND(B374=100, OR(AND(E374='club records'!$B$6, F374&lt;='club records'!$C$6), AND(E374='club records'!$B$7, F374&lt;='club records'!$C$7), AND(E374='club records'!$B$8, F374&lt;='club records'!$C$8), AND(E374='club records'!$B$9, F374&lt;='club records'!$C$9), AND(E374='club records'!$B$10, F374&lt;='club records'!$C$10))),"CR"," ")</f>
        <v xml:space="preserve"> </v>
      </c>
      <c r="L374" s="21" t="str">
        <f>IF(AND(B374=200, OR(AND(E374='club records'!$B$11, F374&lt;='club records'!$C$11), AND(E374='club records'!$B$12, F374&lt;='club records'!$C$12), AND(E374='club records'!$B$13, F374&lt;='club records'!$C$13), AND(E374='club records'!$B$14, F374&lt;='club records'!$C$14), AND(E374='club records'!$B$15, F374&lt;='club records'!$C$15))),"CR"," ")</f>
        <v xml:space="preserve"> </v>
      </c>
      <c r="M374" s="21" t="str">
        <f>IF(AND(B374=300, OR(AND(E374='club records'!$B$16, F374&lt;='club records'!$C$16), AND(E374='club records'!$B$17, F374&lt;='club records'!$C$17))),"CR"," ")</f>
        <v xml:space="preserve"> </v>
      </c>
      <c r="N374" s="21" t="str">
        <f>IF(AND(B374=400, OR(AND(E374='club records'!$B$19, F374&lt;='club records'!$C$19), AND(E374='club records'!$B$20, F374&lt;='club records'!$C$20), AND(E374='club records'!$B$21, F374&lt;='club records'!$C$21))),"CR"," ")</f>
        <v xml:space="preserve"> </v>
      </c>
      <c r="O374" s="21" t="str">
        <f>IF(AND(B374=800, OR(AND(E374='club records'!$B$22, F374&lt;='club records'!$C$22), AND(E374='club records'!$B$23, F374&lt;='club records'!$C$23), AND(E374='club records'!$B$24, F374&lt;='club records'!$C$24), AND(E374='club records'!$B$25, F374&lt;='club records'!$C$25), AND(E374='club records'!$B$26, F374&lt;='club records'!$C$26))),"CR"," ")</f>
        <v xml:space="preserve"> </v>
      </c>
      <c r="P374" s="21" t="str">
        <f>IF(AND(B374=1200, AND(E374='club records'!$B$28, F374&lt;='club records'!$C$28)),"CR"," ")</f>
        <v xml:space="preserve"> </v>
      </c>
      <c r="Q374" s="21" t="str">
        <f>IF(AND(B374=1500, OR(AND(E374='club records'!$B$29, F374&lt;='club records'!$C$29), AND(E374='club records'!$B$30, F374&lt;='club records'!$C$30), AND(E374='club records'!$B$31, F374&lt;='club records'!$C$31), AND(E374='club records'!$B$32, F374&lt;='club records'!$C$32), AND(E374='club records'!$B$33, F374&lt;='club records'!$C$33))),"CR"," ")</f>
        <v xml:space="preserve"> </v>
      </c>
      <c r="R374" s="21" t="str">
        <f>IF(AND(B374="1M", AND(E374='club records'!$B$37,F374&lt;='club records'!$C$37)),"CR"," ")</f>
        <v xml:space="preserve"> </v>
      </c>
      <c r="S374" s="21" t="str">
        <f>IF(AND(B374=3000, OR(AND(E374='club records'!$B$39, F374&lt;='club records'!$C$39), AND(E374='club records'!$B$40, F374&lt;='club records'!$C$40), AND(E374='club records'!$B$41, F374&lt;='club records'!$C$41))),"CR"," ")</f>
        <v xml:space="preserve"> </v>
      </c>
      <c r="T374" s="21" t="str">
        <f>IF(AND(B374=5000, OR(AND(E374='club records'!$B$42, F374&lt;='club records'!$C$42), AND(E374='club records'!$B$43, F374&lt;='club records'!$C$43))),"CR"," ")</f>
        <v xml:space="preserve"> </v>
      </c>
      <c r="U374" s="21" t="str">
        <f>IF(AND(B374=10000, OR(AND(E374='club records'!$B$44, F374&lt;='club records'!$C$44), AND(E374='club records'!$B$45, F374&lt;='club records'!$C$45))),"CR"," ")</f>
        <v xml:space="preserve"> </v>
      </c>
      <c r="V374" s="22" t="str">
        <f>IF(AND(B374="high jump", OR(AND(E374='club records'!$F$1, F374&gt;='club records'!$G$1), AND(E374='club records'!$F$2, F374&gt;='club records'!$G$2), AND(E374='club records'!$F$3, F374&gt;='club records'!$G$3),AND(E374='club records'!$F$4, F374&gt;='club records'!$G$4), AND(E374='club records'!$F$5, F374&gt;='club records'!$G$5))), "CR", " ")</f>
        <v xml:space="preserve"> </v>
      </c>
      <c r="W374" s="22" t="str">
        <f>IF(AND(B374="long jump", OR(AND(E374='club records'!$F$6, F374&gt;='club records'!$G$6), AND(E374='club records'!$F$7, F374&gt;='club records'!$G$7), AND(E374='club records'!$F$8, F374&gt;='club records'!$G$8), AND(E374='club records'!$F$9, F374&gt;='club records'!$G$9), AND(E374='club records'!$F$10, F374&gt;='club records'!$G$10))), "CR", " ")</f>
        <v xml:space="preserve"> </v>
      </c>
      <c r="X374" s="22" t="str">
        <f>IF(AND(B374="triple jump", OR(AND(E374='club records'!$F$11, F374&gt;='club records'!$G$11), AND(E374='club records'!$F$12, F374&gt;='club records'!$G$12), AND(E374='club records'!$F$13, F374&gt;='club records'!$G$13), AND(E374='club records'!$F$14, F374&gt;='club records'!$G$14), AND(E374='club records'!$F$15, F374&gt;='club records'!$G$15))), "CR", " ")</f>
        <v xml:space="preserve"> </v>
      </c>
      <c r="Y374" s="22" t="str">
        <f>IF(AND(B374="pole vault", OR(AND(E374='club records'!$F$16, F374&gt;='club records'!$G$16), AND(E374='club records'!$F$17, F374&gt;='club records'!$G$17), AND(E374='club records'!$F$18, F374&gt;='club records'!$G$18), AND(E374='club records'!$F$19, F374&gt;='club records'!$G$19), AND(E374='club records'!$F$20, F374&gt;='club records'!$G$20))), "CR", " ")</f>
        <v xml:space="preserve"> </v>
      </c>
      <c r="Z374" s="22" t="str">
        <f>IF(AND(B374="discus 0.75", AND(E374='club records'!$F$21, F374&gt;='club records'!$G$21)), "CR", " ")</f>
        <v xml:space="preserve"> </v>
      </c>
      <c r="AA374" s="22" t="str">
        <f>IF(AND(B374="discus 1", OR(AND(E374='club records'!$F$22, F374&gt;='club records'!$G$22), AND(E374='club records'!$F$23, F374&gt;='club records'!$G$23), AND(E374='club records'!$F$24, F374&gt;='club records'!$G$24), AND(E374='club records'!$F$25, F374&gt;='club records'!$G$25))), "CR", " ")</f>
        <v xml:space="preserve"> </v>
      </c>
      <c r="AB374" s="22" t="str">
        <f>IF(AND(B374="hammer 3", OR(AND(E374='club records'!$F$26, F374&gt;='club records'!$G$26), AND(E374='club records'!$F$27, F374&gt;='club records'!$G$27), AND(E374='club records'!$F$28, F374&gt;='club records'!$G$28))), "CR", " ")</f>
        <v xml:space="preserve"> </v>
      </c>
      <c r="AC374" s="22" t="str">
        <f>IF(AND(B374="hammer 4", OR(AND(E374='club records'!$F$29, F374&gt;='club records'!$G$29), AND(E374='club records'!$F$30, F374&gt;='club records'!$G$30))), "CR", " ")</f>
        <v xml:space="preserve"> </v>
      </c>
      <c r="AD374" s="22" t="str">
        <f>IF(AND(B374="javelin 400", AND(E374='club records'!$F$31, F374&gt;='club records'!$G$31)), "CR", " ")</f>
        <v xml:space="preserve"> </v>
      </c>
      <c r="AE374" s="22" t="str">
        <f>IF(AND(B374="javelin 500", OR(AND(E374='club records'!$F$32, F374&gt;='club records'!$G$32), AND(E374='club records'!$F$33, F374&gt;='club records'!$G$33))), "CR", " ")</f>
        <v xml:space="preserve"> </v>
      </c>
      <c r="AF374" s="22" t="str">
        <f>IF(AND(B374="javelin 600", OR(AND(E374='club records'!$F$34, F374&gt;='club records'!$G$34), AND(E374='club records'!$F$35, F374&gt;='club records'!$G$35))), "CR", " ")</f>
        <v xml:space="preserve"> </v>
      </c>
      <c r="AG374" s="22" t="str">
        <f>IF(AND(B374="shot 2.72", AND(E374='club records'!$F$36, F374&gt;='club records'!$G$36)), "CR", " ")</f>
        <v xml:space="preserve"> </v>
      </c>
      <c r="AH374" s="22" t="str">
        <f>IF(AND(B374="shot 3", OR(AND(E374='club records'!$F$37, F374&gt;='club records'!$G$37), AND(E374='club records'!$F$38, F374&gt;='club records'!$G$38))), "CR", " ")</f>
        <v xml:space="preserve"> </v>
      </c>
      <c r="AI374" s="22" t="str">
        <f>IF(AND(B374="shot 4", OR(AND(E374='club records'!$F$39, F374&gt;='club records'!$G$39), AND(E374='club records'!$F$40, F374&gt;='club records'!$G$40))), "CR", " ")</f>
        <v xml:space="preserve"> </v>
      </c>
      <c r="AJ374" s="22" t="str">
        <f>IF(AND(B374="70H", AND(E374='club records'!$J$6, F374&lt;='club records'!$K$6)), "CR", " ")</f>
        <v xml:space="preserve"> </v>
      </c>
      <c r="AK374" s="22" t="str">
        <f>IF(AND(B374="75H", AND(E374='club records'!$J$7, F374&lt;='club records'!$K$7)), "CR", " ")</f>
        <v xml:space="preserve"> </v>
      </c>
      <c r="AL374" s="22" t="str">
        <f>IF(AND(B374="80H", AND(E374='club records'!$J$8, F374&lt;='club records'!$K$8)), "CR", " ")</f>
        <v xml:space="preserve"> </v>
      </c>
      <c r="AM374" s="22" t="str">
        <f>IF(AND(B374="100H", OR(AND(E374='club records'!$J$9, F374&lt;='club records'!$K$9), AND(E374='club records'!$J$10, F374&lt;='club records'!$K$10))), "CR", " ")</f>
        <v xml:space="preserve"> </v>
      </c>
      <c r="AN374" s="22" t="str">
        <f>IF(AND(B374="300H", AND(E374='club records'!$J$11, F374&lt;='club records'!$K$11)), "CR", " ")</f>
        <v xml:space="preserve"> </v>
      </c>
      <c r="AO374" s="22" t="str">
        <f>IF(AND(B374="400H", OR(AND(E374='club records'!$J$12, F374&lt;='club records'!$K$12), AND(E374='club records'!$J$13, F374&lt;='club records'!$K$13), AND(E374='club records'!$J$14, F374&lt;='club records'!$K$14))), "CR", " ")</f>
        <v xml:space="preserve"> </v>
      </c>
      <c r="AP374" s="22" t="str">
        <f>IF(AND(B374="1500SC", OR(AND(E374='club records'!$J$15, F374&lt;='club records'!$K$15), AND(E374='club records'!$J$16, F374&lt;='club records'!$K$16))), "CR", " ")</f>
        <v xml:space="preserve"> </v>
      </c>
      <c r="AQ374" s="22" t="str">
        <f>IF(AND(B374="2000SC", OR(AND(E374='club records'!$J$18, F374&lt;='club records'!$K$18), AND(E374='club records'!$J$19, F374&lt;='club records'!$K$19))), "CR", " ")</f>
        <v xml:space="preserve"> </v>
      </c>
      <c r="AR374" s="22" t="str">
        <f>IF(AND(B374="3000SC", AND(E374='club records'!$J$21, F374&lt;='club records'!$K$21)), "CR", " ")</f>
        <v xml:space="preserve"> </v>
      </c>
      <c r="AS374" s="21" t="str">
        <f>IF(AND(B374="4x100", OR(AND(E374='club records'!$N$1, F374&lt;='club records'!$O$1), AND(E374='club records'!$N$2, F374&lt;='club records'!$O$2), AND(E374='club records'!$N$3, F374&lt;='club records'!$O$3), AND(E374='club records'!$N$4, F374&lt;='club records'!$O$4), AND(E374='club records'!$N$5, F374&lt;='club records'!$O$5))), "CR", " ")</f>
        <v xml:space="preserve"> </v>
      </c>
      <c r="AT374" s="21" t="str">
        <f>IF(AND(B374="4x200", OR(AND(E374='club records'!$N$6, F374&lt;='club records'!$O$6), AND(E374='club records'!$N$7, F374&lt;='club records'!$O$7), AND(E374='club records'!$N$8, F374&lt;='club records'!$O$8), AND(E374='club records'!$N$9, F374&lt;='club records'!$O$9), AND(E374='club records'!$N$10, F374&lt;='club records'!$O$10))), "CR", " ")</f>
        <v xml:space="preserve"> </v>
      </c>
      <c r="AU374" s="21" t="str">
        <f>IF(AND(B374="4x300", OR(AND(E374='club records'!$N$11, F374&lt;='club records'!$O$11), AND(E374='club records'!$N$12, F374&lt;='club records'!$O$12))), "CR", " ")</f>
        <v xml:space="preserve"> </v>
      </c>
      <c r="AV374" s="21" t="str">
        <f>IF(AND(B374="4x400", OR(AND(E374='club records'!$N$13, F374&lt;='club records'!$O$13), AND(E374='club records'!$N$14, F374&lt;='club records'!$O$14), AND(E374='club records'!$N$15, F374&lt;='club records'!$O$15))), "CR", " ")</f>
        <v xml:space="preserve"> </v>
      </c>
      <c r="AW374" s="21" t="str">
        <f>IF(AND(B374="3x800", OR(AND(E374='club records'!$N$16, F374&lt;='club records'!$O$16), AND(E374='club records'!$N$17, F374&lt;='club records'!$O$17), AND(E374='club records'!$N$18, F374&lt;='club records'!$O$18), AND(E374='club records'!$N$19, F374&lt;='club records'!$O$19))), "CR", " ")</f>
        <v xml:space="preserve"> </v>
      </c>
      <c r="AX374" s="21" t="str">
        <f>IF(AND(B374="pentathlon", OR(AND(E374='club records'!$N$21, F374&gt;='club records'!$O$21), AND(E374='club records'!$N$22, F374&gt;='club records'!$O$22), AND(E374='club records'!$N$23, F374&gt;='club records'!$O$23), AND(E374='club records'!$N$24, F374&gt;='club records'!$O$24), AND(E374='club records'!$N$25, F374&gt;='club records'!$O$25))), "CR", " ")</f>
        <v xml:space="preserve"> </v>
      </c>
      <c r="AY374" s="21" t="str">
        <f>IF(AND(B374="heptathlon", OR(AND(E374='club records'!$N$26, F374&gt;='club records'!$O$26), AND(E374='club records'!$N$27, F374&gt;='club records'!$O$27), AND(E374='club records'!$N$28, F374&gt;='club records'!$O$28), )), "CR", " ")</f>
        <v xml:space="preserve"> </v>
      </c>
    </row>
    <row r="375" spans="1:51" ht="15">
      <c r="A375" s="13" t="s">
        <v>472</v>
      </c>
      <c r="B375" s="2">
        <v>100</v>
      </c>
      <c r="C375" s="2" t="s">
        <v>71</v>
      </c>
      <c r="D375" s="2" t="s">
        <v>72</v>
      </c>
      <c r="E375" s="13" t="s">
        <v>40</v>
      </c>
      <c r="F375" s="14">
        <v>12.58</v>
      </c>
      <c r="G375" s="23">
        <v>43614</v>
      </c>
      <c r="H375" s="2" t="s">
        <v>365</v>
      </c>
      <c r="I375" s="2" t="s">
        <v>366</v>
      </c>
      <c r="J375" s="20" t="str">
        <f>IF(OR(L375="CR", K375="CR", M375="CR", N375="CR", O375="CR", P375="CR", Q375="CR", R375="CR", S375="CR", T375="CR",U375="CR", V375="CR", W375="CR", X375="CR", Y375="CR", Z375="CR", AA375="CR", AB375="CR", AC375="CR", AD375="CR", AE375="CR", AF375="CR", AG375="CR", AH375="CR", AI375="CR", AJ375="CR", AK375="CR", AL375="CR", AM375="CR", AN375="CR", AO375="CR", AP375="CR", AQ375="CR", AR375="CR", AS375="CR", AT375="CR", AU375="CR", AV375="CR", AW375="CR", AX375="CR", AY375="CR"), "***CLUB RECORD***", "")</f>
        <v/>
      </c>
      <c r="K375" s="21" t="str">
        <f>IF(AND(B375=100, OR(AND(E375='club records'!$B$6, F375&lt;='club records'!$C$6), AND(E375='club records'!$B$7, F375&lt;='club records'!$C$7), AND(E375='club records'!$B$8, F375&lt;='club records'!$C$8), AND(E375='club records'!$B$9, F375&lt;='club records'!$C$9), AND(E375='club records'!$B$10, F375&lt;='club records'!$C$10))),"CR"," ")</f>
        <v xml:space="preserve"> </v>
      </c>
      <c r="L375" s="21" t="str">
        <f>IF(AND(B375=200, OR(AND(E375='club records'!$B$11, F375&lt;='club records'!$C$11), AND(E375='club records'!$B$12, F375&lt;='club records'!$C$12), AND(E375='club records'!$B$13, F375&lt;='club records'!$C$13), AND(E375='club records'!$B$14, F375&lt;='club records'!$C$14), AND(E375='club records'!$B$15, F375&lt;='club records'!$C$15))),"CR"," ")</f>
        <v xml:space="preserve"> </v>
      </c>
      <c r="M375" s="21" t="str">
        <f>IF(AND(B375=300, OR(AND(E375='club records'!$B$16, F375&lt;='club records'!$C$16), AND(E375='club records'!$B$17, F375&lt;='club records'!$C$17))),"CR"," ")</f>
        <v xml:space="preserve"> </v>
      </c>
      <c r="N375" s="21" t="str">
        <f>IF(AND(B375=400, OR(AND(E375='club records'!$B$19, F375&lt;='club records'!$C$19), AND(E375='club records'!$B$20, F375&lt;='club records'!$C$20), AND(E375='club records'!$B$21, F375&lt;='club records'!$C$21))),"CR"," ")</f>
        <v xml:space="preserve"> </v>
      </c>
      <c r="O375" s="21" t="str">
        <f>IF(AND(B375=800, OR(AND(E375='club records'!$B$22, F375&lt;='club records'!$C$22), AND(E375='club records'!$B$23, F375&lt;='club records'!$C$23), AND(E375='club records'!$B$24, F375&lt;='club records'!$C$24), AND(E375='club records'!$B$25, F375&lt;='club records'!$C$25), AND(E375='club records'!$B$26, F375&lt;='club records'!$C$26))),"CR"," ")</f>
        <v xml:space="preserve"> </v>
      </c>
      <c r="P375" s="21" t="str">
        <f>IF(AND(B375=1200, AND(E375='club records'!$B$28, F375&lt;='club records'!$C$28)),"CR"," ")</f>
        <v xml:space="preserve"> </v>
      </c>
      <c r="Q375" s="21" t="str">
        <f>IF(AND(B375=1500, OR(AND(E375='club records'!$B$29, F375&lt;='club records'!$C$29), AND(E375='club records'!$B$30, F375&lt;='club records'!$C$30), AND(E375='club records'!$B$31, F375&lt;='club records'!$C$31), AND(E375='club records'!$B$32, F375&lt;='club records'!$C$32), AND(E375='club records'!$B$33, F375&lt;='club records'!$C$33))),"CR"," ")</f>
        <v xml:space="preserve"> </v>
      </c>
      <c r="R375" s="21" t="str">
        <f>IF(AND(B375="1M", AND(E375='club records'!$B$37,F375&lt;='club records'!$C$37)),"CR"," ")</f>
        <v xml:space="preserve"> </v>
      </c>
      <c r="S375" s="21" t="str">
        <f>IF(AND(B375=3000, OR(AND(E375='club records'!$B$39, F375&lt;='club records'!$C$39), AND(E375='club records'!$B$40, F375&lt;='club records'!$C$40), AND(E375='club records'!$B$41, F375&lt;='club records'!$C$41))),"CR"," ")</f>
        <v xml:space="preserve"> </v>
      </c>
      <c r="T375" s="21" t="str">
        <f>IF(AND(B375=5000, OR(AND(E375='club records'!$B$42, F375&lt;='club records'!$C$42), AND(E375='club records'!$B$43, F375&lt;='club records'!$C$43))),"CR"," ")</f>
        <v xml:space="preserve"> </v>
      </c>
      <c r="U375" s="21" t="str">
        <f>IF(AND(B375=10000, OR(AND(E375='club records'!$B$44, F375&lt;='club records'!$C$44), AND(E375='club records'!$B$45, F375&lt;='club records'!$C$45))),"CR"," ")</f>
        <v xml:space="preserve"> </v>
      </c>
      <c r="V375" s="22" t="str">
        <f>IF(AND(B375="high jump", OR(AND(E375='club records'!$F$1, F375&gt;='club records'!$G$1), AND(E375='club records'!$F$2, F375&gt;='club records'!$G$2), AND(E375='club records'!$F$3, F375&gt;='club records'!$G$3),AND(E375='club records'!$F$4, F375&gt;='club records'!$G$4), AND(E375='club records'!$F$5, F375&gt;='club records'!$G$5))), "CR", " ")</f>
        <v xml:space="preserve"> </v>
      </c>
      <c r="W375" s="22" t="str">
        <f>IF(AND(B375="long jump", OR(AND(E375='club records'!$F$6, F375&gt;='club records'!$G$6), AND(E375='club records'!$F$7, F375&gt;='club records'!$G$7), AND(E375='club records'!$F$8, F375&gt;='club records'!$G$8), AND(E375='club records'!$F$9, F375&gt;='club records'!$G$9), AND(E375='club records'!$F$10, F375&gt;='club records'!$G$10))), "CR", " ")</f>
        <v xml:space="preserve"> </v>
      </c>
      <c r="X375" s="22" t="str">
        <f>IF(AND(B375="triple jump", OR(AND(E375='club records'!$F$11, F375&gt;='club records'!$G$11), AND(E375='club records'!$F$12, F375&gt;='club records'!$G$12), AND(E375='club records'!$F$13, F375&gt;='club records'!$G$13), AND(E375='club records'!$F$14, F375&gt;='club records'!$G$14), AND(E375='club records'!$F$15, F375&gt;='club records'!$G$15))), "CR", " ")</f>
        <v xml:space="preserve"> </v>
      </c>
      <c r="Y375" s="22" t="str">
        <f>IF(AND(B375="pole vault", OR(AND(E375='club records'!$F$16, F375&gt;='club records'!$G$16), AND(E375='club records'!$F$17, F375&gt;='club records'!$G$17), AND(E375='club records'!$F$18, F375&gt;='club records'!$G$18), AND(E375='club records'!$F$19, F375&gt;='club records'!$G$19), AND(E375='club records'!$F$20, F375&gt;='club records'!$G$20))), "CR", " ")</f>
        <v xml:space="preserve"> </v>
      </c>
      <c r="Z375" s="22" t="str">
        <f>IF(AND(B375="discus 0.75", AND(E375='club records'!$F$21, F375&gt;='club records'!$G$21)), "CR", " ")</f>
        <v xml:space="preserve"> </v>
      </c>
      <c r="AA375" s="22" t="str">
        <f>IF(AND(B375="discus 1", OR(AND(E375='club records'!$F$22, F375&gt;='club records'!$G$22), AND(E375='club records'!$F$23, F375&gt;='club records'!$G$23), AND(E375='club records'!$F$24, F375&gt;='club records'!$G$24), AND(E375='club records'!$F$25, F375&gt;='club records'!$G$25))), "CR", " ")</f>
        <v xml:space="preserve"> </v>
      </c>
      <c r="AB375" s="22" t="str">
        <f>IF(AND(B375="hammer 3", OR(AND(E375='club records'!$F$26, F375&gt;='club records'!$G$26), AND(E375='club records'!$F$27, F375&gt;='club records'!$G$27), AND(E375='club records'!$F$28, F375&gt;='club records'!$G$28))), "CR", " ")</f>
        <v xml:space="preserve"> </v>
      </c>
      <c r="AC375" s="22" t="str">
        <f>IF(AND(B375="hammer 4", OR(AND(E375='club records'!$F$29, F375&gt;='club records'!$G$29), AND(E375='club records'!$F$30, F375&gt;='club records'!$G$30))), "CR", " ")</f>
        <v xml:space="preserve"> </v>
      </c>
      <c r="AD375" s="22" t="str">
        <f>IF(AND(B375="javelin 400", AND(E375='club records'!$F$31, F375&gt;='club records'!$G$31)), "CR", " ")</f>
        <v xml:space="preserve"> </v>
      </c>
      <c r="AE375" s="22" t="str">
        <f>IF(AND(B375="javelin 500", OR(AND(E375='club records'!$F$32, F375&gt;='club records'!$G$32), AND(E375='club records'!$F$33, F375&gt;='club records'!$G$33))), "CR", " ")</f>
        <v xml:space="preserve"> </v>
      </c>
      <c r="AF375" s="22" t="str">
        <f>IF(AND(B375="javelin 600", OR(AND(E375='club records'!$F$34, F375&gt;='club records'!$G$34), AND(E375='club records'!$F$35, F375&gt;='club records'!$G$35))), "CR", " ")</f>
        <v xml:space="preserve"> </v>
      </c>
      <c r="AG375" s="22" t="str">
        <f>IF(AND(B375="shot 2.72", AND(E375='club records'!$F$36, F375&gt;='club records'!$G$36)), "CR", " ")</f>
        <v xml:space="preserve"> </v>
      </c>
      <c r="AH375" s="22" t="str">
        <f>IF(AND(B375="shot 3", OR(AND(E375='club records'!$F$37, F375&gt;='club records'!$G$37), AND(E375='club records'!$F$38, F375&gt;='club records'!$G$38))), "CR", " ")</f>
        <v xml:space="preserve"> </v>
      </c>
      <c r="AI375" s="22" t="str">
        <f>IF(AND(B375="shot 4", OR(AND(E375='club records'!$F$39, F375&gt;='club records'!$G$39), AND(E375='club records'!$F$40, F375&gt;='club records'!$G$40))), "CR", " ")</f>
        <v xml:space="preserve"> </v>
      </c>
      <c r="AJ375" s="22" t="str">
        <f>IF(AND(B375="70H", AND(E375='club records'!$J$6, F375&lt;='club records'!$K$6)), "CR", " ")</f>
        <v xml:space="preserve"> </v>
      </c>
      <c r="AK375" s="22" t="str">
        <f>IF(AND(B375="75H", AND(E375='club records'!$J$7, F375&lt;='club records'!$K$7)), "CR", " ")</f>
        <v xml:space="preserve"> </v>
      </c>
      <c r="AL375" s="22" t="str">
        <f>IF(AND(B375="80H", AND(E375='club records'!$J$8, F375&lt;='club records'!$K$8)), "CR", " ")</f>
        <v xml:space="preserve"> </v>
      </c>
      <c r="AM375" s="22" t="str">
        <f>IF(AND(B375="100H", OR(AND(E375='club records'!$J$9, F375&lt;='club records'!$K$9), AND(E375='club records'!$J$10, F375&lt;='club records'!$K$10))), "CR", " ")</f>
        <v xml:space="preserve"> </v>
      </c>
      <c r="AN375" s="22" t="str">
        <f>IF(AND(B375="300H", AND(E375='club records'!$J$11, F375&lt;='club records'!$K$11)), "CR", " ")</f>
        <v xml:space="preserve"> </v>
      </c>
      <c r="AO375" s="22" t="str">
        <f>IF(AND(B375="400H", OR(AND(E375='club records'!$J$12, F375&lt;='club records'!$K$12), AND(E375='club records'!$J$13, F375&lt;='club records'!$K$13), AND(E375='club records'!$J$14, F375&lt;='club records'!$K$14))), "CR", " ")</f>
        <v xml:space="preserve"> </v>
      </c>
      <c r="AP375" s="22" t="str">
        <f>IF(AND(B375="1500SC", OR(AND(E375='club records'!$J$15, F375&lt;='club records'!$K$15), AND(E375='club records'!$J$16, F375&lt;='club records'!$K$16))), "CR", " ")</f>
        <v xml:space="preserve"> </v>
      </c>
      <c r="AQ375" s="22" t="str">
        <f>IF(AND(B375="2000SC", OR(AND(E375='club records'!$J$18, F375&lt;='club records'!$K$18), AND(E375='club records'!$J$19, F375&lt;='club records'!$K$19))), "CR", " ")</f>
        <v xml:space="preserve"> </v>
      </c>
      <c r="AR375" s="22" t="str">
        <f>IF(AND(B375="3000SC", AND(E375='club records'!$J$21, F375&lt;='club records'!$K$21)), "CR", " ")</f>
        <v xml:space="preserve"> </v>
      </c>
      <c r="AS375" s="21" t="str">
        <f>IF(AND(B375="4x100", OR(AND(E375='club records'!$N$1, F375&lt;='club records'!$O$1), AND(E375='club records'!$N$2, F375&lt;='club records'!$O$2), AND(E375='club records'!$N$3, F375&lt;='club records'!$O$3), AND(E375='club records'!$N$4, F375&lt;='club records'!$O$4), AND(E375='club records'!$N$5, F375&lt;='club records'!$O$5))), "CR", " ")</f>
        <v xml:space="preserve"> </v>
      </c>
      <c r="AT375" s="21" t="str">
        <f>IF(AND(B375="4x200", OR(AND(E375='club records'!$N$6, F375&lt;='club records'!$O$6), AND(E375='club records'!$N$7, F375&lt;='club records'!$O$7), AND(E375='club records'!$N$8, F375&lt;='club records'!$O$8), AND(E375='club records'!$N$9, F375&lt;='club records'!$O$9), AND(E375='club records'!$N$10, F375&lt;='club records'!$O$10))), "CR", " ")</f>
        <v xml:space="preserve"> </v>
      </c>
      <c r="AU375" s="21" t="str">
        <f>IF(AND(B375="4x300", OR(AND(E375='club records'!$N$11, F375&lt;='club records'!$O$11), AND(E375='club records'!$N$12, F375&lt;='club records'!$O$12))), "CR", " ")</f>
        <v xml:space="preserve"> </v>
      </c>
      <c r="AV375" s="21" t="str">
        <f>IF(AND(B375="4x400", OR(AND(E375='club records'!$N$13, F375&lt;='club records'!$O$13), AND(E375='club records'!$N$14, F375&lt;='club records'!$O$14), AND(E375='club records'!$N$15, F375&lt;='club records'!$O$15))), "CR", " ")</f>
        <v xml:space="preserve"> </v>
      </c>
      <c r="AW375" s="21" t="str">
        <f>IF(AND(B375="3x800", OR(AND(E375='club records'!$N$16, F375&lt;='club records'!$O$16), AND(E375='club records'!$N$17, F375&lt;='club records'!$O$17), AND(E375='club records'!$N$18, F375&lt;='club records'!$O$18), AND(E375='club records'!$N$19, F375&lt;='club records'!$O$19))), "CR", " ")</f>
        <v xml:space="preserve"> </v>
      </c>
      <c r="AX375" s="21" t="str">
        <f>IF(AND(B375="pentathlon", OR(AND(E375='club records'!$N$21, F375&gt;='club records'!$O$21), AND(E375='club records'!$N$22, F375&gt;='club records'!$O$22), AND(E375='club records'!$N$23, F375&gt;='club records'!$O$23), AND(E375='club records'!$N$24, F375&gt;='club records'!$O$24), AND(E375='club records'!$N$25, F375&gt;='club records'!$O$25))), "CR", " ")</f>
        <v xml:space="preserve"> </v>
      </c>
      <c r="AY375" s="21" t="str">
        <f>IF(AND(B375="heptathlon", OR(AND(E375='club records'!$N$26, F375&gt;='club records'!$O$26), AND(E375='club records'!$N$27, F375&gt;='club records'!$O$27), AND(E375='club records'!$N$28, F375&gt;='club records'!$O$28), )), "CR", " ")</f>
        <v xml:space="preserve"> </v>
      </c>
    </row>
    <row r="376" spans="1:51" ht="15">
      <c r="A376" s="13" t="s">
        <v>472</v>
      </c>
      <c r="B376" s="2">
        <v>100</v>
      </c>
      <c r="C376" s="2" t="s">
        <v>25</v>
      </c>
      <c r="D376" s="2" t="s">
        <v>159</v>
      </c>
      <c r="E376" s="13" t="s">
        <v>40</v>
      </c>
      <c r="F376" s="15">
        <v>12.6</v>
      </c>
      <c r="G376" s="19">
        <v>43632</v>
      </c>
      <c r="H376" s="23" t="s">
        <v>428</v>
      </c>
      <c r="J376" s="20" t="s">
        <v>372</v>
      </c>
      <c r="O376" s="2"/>
      <c r="P376" s="2"/>
      <c r="Q376" s="2"/>
      <c r="R376" s="2"/>
      <c r="S376" s="2"/>
      <c r="T376" s="2"/>
    </row>
    <row r="377" spans="1:51" ht="15">
      <c r="A377" s="13" t="s">
        <v>472</v>
      </c>
      <c r="B377" s="2">
        <v>100</v>
      </c>
      <c r="C377" s="2" t="s">
        <v>184</v>
      </c>
      <c r="D377" s="2" t="s">
        <v>300</v>
      </c>
      <c r="E377" s="13" t="s">
        <v>40</v>
      </c>
      <c r="F377" s="14">
        <v>13.05</v>
      </c>
      <c r="G377" s="19">
        <v>43644</v>
      </c>
      <c r="H377" s="23" t="s">
        <v>357</v>
      </c>
      <c r="I377" s="2" t="s">
        <v>426</v>
      </c>
      <c r="J377" s="20" t="str">
        <f t="shared" ref="J377:J387" si="19">IF(OR(L377="CR", K377="CR", M377="CR", N377="CR", O377="CR", P377="CR", Q377="CR", R377="CR", S377="CR", T377="CR",U377="CR", V377="CR", W377="CR", X377="CR", Y377="CR", Z377="CR", AA377="CR", AB377="CR", AC377="CR", AD377="CR", AE377="CR", AF377="CR", AG377="CR", AH377="CR", AI377="CR", AJ377="CR", AK377="CR", AL377="CR", AM377="CR", AN377="CR", AO377="CR", AP377="CR", AQ377="CR", AR377="CR", AS377="CR", AT377="CR", AU377="CR", AV377="CR", AW377="CR", AX377="CR", AY377="CR"), "***CLUB RECORD***", "")</f>
        <v/>
      </c>
      <c r="K377" s="21" t="str">
        <f>IF(AND(B377=100, OR(AND(E377='club records'!$B$6, F377&lt;='club records'!$C$6), AND(E377='club records'!$B$7, F377&lt;='club records'!$C$7), AND(E377='club records'!$B$8, F377&lt;='club records'!$C$8), AND(E377='club records'!$B$9, F377&lt;='club records'!$C$9), AND(E377='club records'!$B$10, F377&lt;='club records'!$C$10))),"CR"," ")</f>
        <v xml:space="preserve"> </v>
      </c>
      <c r="L377" s="21" t="str">
        <f>IF(AND(B377=200, OR(AND(E377='club records'!$B$11, F377&lt;='club records'!$C$11), AND(E377='club records'!$B$12, F377&lt;='club records'!$C$12), AND(E377='club records'!$B$13, F377&lt;='club records'!$C$13), AND(E377='club records'!$B$14, F377&lt;='club records'!$C$14), AND(E377='club records'!$B$15, F377&lt;='club records'!$C$15))),"CR"," ")</f>
        <v xml:space="preserve"> </v>
      </c>
      <c r="M377" s="21" t="str">
        <f>IF(AND(B377=300, OR(AND(E377='club records'!$B$16, F377&lt;='club records'!$C$16), AND(E377='club records'!$B$17, F377&lt;='club records'!$C$17))),"CR"," ")</f>
        <v xml:space="preserve"> </v>
      </c>
      <c r="N377" s="21" t="str">
        <f>IF(AND(B377=400, OR(AND(E377='club records'!$B$19, F377&lt;='club records'!$C$19), AND(E377='club records'!$B$20, F377&lt;='club records'!$C$20), AND(E377='club records'!$B$21, F377&lt;='club records'!$C$21))),"CR"," ")</f>
        <v xml:space="preserve"> </v>
      </c>
      <c r="O377" s="21" t="str">
        <f>IF(AND(B377=800, OR(AND(E377='club records'!$B$22, F377&lt;='club records'!$C$22), AND(E377='club records'!$B$23, F377&lt;='club records'!$C$23), AND(E377='club records'!$B$24, F377&lt;='club records'!$C$24), AND(E377='club records'!$B$25, F377&lt;='club records'!$C$25), AND(E377='club records'!$B$26, F377&lt;='club records'!$C$26))),"CR"," ")</f>
        <v xml:space="preserve"> </v>
      </c>
      <c r="P377" s="21" t="str">
        <f>IF(AND(B377=1200, AND(E377='club records'!$B$28, F377&lt;='club records'!$C$28)),"CR"," ")</f>
        <v xml:space="preserve"> </v>
      </c>
      <c r="Q377" s="21" t="str">
        <f>IF(AND(B377=1500, OR(AND(E377='club records'!$B$29, F377&lt;='club records'!$C$29), AND(E377='club records'!$B$30, F377&lt;='club records'!$C$30), AND(E377='club records'!$B$31, F377&lt;='club records'!$C$31), AND(E377='club records'!$B$32, F377&lt;='club records'!$C$32), AND(E377='club records'!$B$33, F377&lt;='club records'!$C$33))),"CR"," ")</f>
        <v xml:space="preserve"> </v>
      </c>
      <c r="R377" s="21" t="str">
        <f>IF(AND(B377="1M", AND(E377='club records'!$B$37,F377&lt;='club records'!$C$37)),"CR"," ")</f>
        <v xml:space="preserve"> </v>
      </c>
      <c r="S377" s="21" t="str">
        <f>IF(AND(B377=3000, OR(AND(E377='club records'!$B$39, F377&lt;='club records'!$C$39), AND(E377='club records'!$B$40, F377&lt;='club records'!$C$40), AND(E377='club records'!$B$41, F377&lt;='club records'!$C$41))),"CR"," ")</f>
        <v xml:space="preserve"> </v>
      </c>
      <c r="T377" s="21" t="str">
        <f>IF(AND(B377=5000, OR(AND(E377='club records'!$B$42, F377&lt;='club records'!$C$42), AND(E377='club records'!$B$43, F377&lt;='club records'!$C$43))),"CR"," ")</f>
        <v xml:space="preserve"> </v>
      </c>
      <c r="U377" s="21" t="str">
        <f>IF(AND(B377=10000, OR(AND(E377='club records'!$B$44, F377&lt;='club records'!$C$44), AND(E377='club records'!$B$45, F377&lt;='club records'!$C$45))),"CR"," ")</f>
        <v xml:space="preserve"> </v>
      </c>
      <c r="V377" s="22" t="str">
        <f>IF(AND(B377="high jump", OR(AND(E377='club records'!$F$1, F377&gt;='club records'!$G$1), AND(E377='club records'!$F$2, F377&gt;='club records'!$G$2), AND(E377='club records'!$F$3, F377&gt;='club records'!$G$3),AND(E377='club records'!$F$4, F377&gt;='club records'!$G$4), AND(E377='club records'!$F$5, F377&gt;='club records'!$G$5))), "CR", " ")</f>
        <v xml:space="preserve"> </v>
      </c>
      <c r="W377" s="22" t="str">
        <f>IF(AND(B377="long jump", OR(AND(E377='club records'!$F$6, F377&gt;='club records'!$G$6), AND(E377='club records'!$F$7, F377&gt;='club records'!$G$7), AND(E377='club records'!$F$8, F377&gt;='club records'!$G$8), AND(E377='club records'!$F$9, F377&gt;='club records'!$G$9), AND(E377='club records'!$F$10, F377&gt;='club records'!$G$10))), "CR", " ")</f>
        <v xml:space="preserve"> </v>
      </c>
      <c r="X377" s="22" t="str">
        <f>IF(AND(B377="triple jump", OR(AND(E377='club records'!$F$11, F377&gt;='club records'!$G$11), AND(E377='club records'!$F$12, F377&gt;='club records'!$G$12), AND(E377='club records'!$F$13, F377&gt;='club records'!$G$13), AND(E377='club records'!$F$14, F377&gt;='club records'!$G$14), AND(E377='club records'!$F$15, F377&gt;='club records'!$G$15))), "CR", " ")</f>
        <v xml:space="preserve"> </v>
      </c>
      <c r="Y377" s="22" t="str">
        <f>IF(AND(B377="pole vault", OR(AND(E377='club records'!$F$16, F377&gt;='club records'!$G$16), AND(E377='club records'!$F$17, F377&gt;='club records'!$G$17), AND(E377='club records'!$F$18, F377&gt;='club records'!$G$18), AND(E377='club records'!$F$19, F377&gt;='club records'!$G$19), AND(E377='club records'!$F$20, F377&gt;='club records'!$G$20))), "CR", " ")</f>
        <v xml:space="preserve"> </v>
      </c>
      <c r="Z377" s="22" t="str">
        <f>IF(AND(B377="discus 0.75", AND(E377='club records'!$F$21, F377&gt;='club records'!$G$21)), "CR", " ")</f>
        <v xml:space="preserve"> </v>
      </c>
      <c r="AA377" s="22" t="str">
        <f>IF(AND(B377="discus 1", OR(AND(E377='club records'!$F$22, F377&gt;='club records'!$G$22), AND(E377='club records'!$F$23, F377&gt;='club records'!$G$23), AND(E377='club records'!$F$24, F377&gt;='club records'!$G$24), AND(E377='club records'!$F$25, F377&gt;='club records'!$G$25))), "CR", " ")</f>
        <v xml:space="preserve"> </v>
      </c>
      <c r="AB377" s="22" t="str">
        <f>IF(AND(B377="hammer 3", OR(AND(E377='club records'!$F$26, F377&gt;='club records'!$G$26), AND(E377='club records'!$F$27, F377&gt;='club records'!$G$27), AND(E377='club records'!$F$28, F377&gt;='club records'!$G$28))), "CR", " ")</f>
        <v xml:space="preserve"> </v>
      </c>
      <c r="AC377" s="22" t="str">
        <f>IF(AND(B377="hammer 4", OR(AND(E377='club records'!$F$29, F377&gt;='club records'!$G$29), AND(E377='club records'!$F$30, F377&gt;='club records'!$G$30))), "CR", " ")</f>
        <v xml:space="preserve"> </v>
      </c>
      <c r="AD377" s="22" t="str">
        <f>IF(AND(B377="javelin 400", AND(E377='club records'!$F$31, F377&gt;='club records'!$G$31)), "CR", " ")</f>
        <v xml:space="preserve"> </v>
      </c>
      <c r="AE377" s="22" t="str">
        <f>IF(AND(B377="javelin 500", OR(AND(E377='club records'!$F$32, F377&gt;='club records'!$G$32), AND(E377='club records'!$F$33, F377&gt;='club records'!$G$33))), "CR", " ")</f>
        <v xml:space="preserve"> </v>
      </c>
      <c r="AF377" s="22" t="str">
        <f>IF(AND(B377="javelin 600", OR(AND(E377='club records'!$F$34, F377&gt;='club records'!$G$34), AND(E377='club records'!$F$35, F377&gt;='club records'!$G$35))), "CR", " ")</f>
        <v xml:space="preserve"> </v>
      </c>
      <c r="AG377" s="22" t="str">
        <f>IF(AND(B377="shot 2.72", AND(E377='club records'!$F$36, F377&gt;='club records'!$G$36)), "CR", " ")</f>
        <v xml:space="preserve"> </v>
      </c>
      <c r="AH377" s="22" t="str">
        <f>IF(AND(B377="shot 3", OR(AND(E377='club records'!$F$37, F377&gt;='club records'!$G$37), AND(E377='club records'!$F$38, F377&gt;='club records'!$G$38))), "CR", " ")</f>
        <v xml:space="preserve"> </v>
      </c>
      <c r="AI377" s="22" t="str">
        <f>IF(AND(B377="shot 4", OR(AND(E377='club records'!$F$39, F377&gt;='club records'!$G$39), AND(E377='club records'!$F$40, F377&gt;='club records'!$G$40))), "CR", " ")</f>
        <v xml:space="preserve"> </v>
      </c>
      <c r="AJ377" s="22" t="str">
        <f>IF(AND(B377="70H", AND(E377='club records'!$J$6, F377&lt;='club records'!$K$6)), "CR", " ")</f>
        <v xml:space="preserve"> </v>
      </c>
      <c r="AK377" s="22" t="str">
        <f>IF(AND(B377="75H", AND(E377='club records'!$J$7, F377&lt;='club records'!$K$7)), "CR", " ")</f>
        <v xml:space="preserve"> </v>
      </c>
      <c r="AL377" s="22" t="str">
        <f>IF(AND(B377="80H", AND(E377='club records'!$J$8, F377&lt;='club records'!$K$8)), "CR", " ")</f>
        <v xml:space="preserve"> </v>
      </c>
      <c r="AM377" s="22" t="str">
        <f>IF(AND(B377="100H", OR(AND(E377='club records'!$J$9, F377&lt;='club records'!$K$9), AND(E377='club records'!$J$10, F377&lt;='club records'!$K$10))), "CR", " ")</f>
        <v xml:space="preserve"> </v>
      </c>
      <c r="AN377" s="22" t="str">
        <f>IF(AND(B377="300H", AND(E377='club records'!$J$11, F377&lt;='club records'!$K$11)), "CR", " ")</f>
        <v xml:space="preserve"> </v>
      </c>
      <c r="AO377" s="22" t="str">
        <f>IF(AND(B377="400H", OR(AND(E377='club records'!$J$12, F377&lt;='club records'!$K$12), AND(E377='club records'!$J$13, F377&lt;='club records'!$K$13), AND(E377='club records'!$J$14, F377&lt;='club records'!$K$14))), "CR", " ")</f>
        <v xml:space="preserve"> </v>
      </c>
      <c r="AP377" s="22" t="str">
        <f>IF(AND(B377="1500SC", OR(AND(E377='club records'!$J$15, F377&lt;='club records'!$K$15), AND(E377='club records'!$J$16, F377&lt;='club records'!$K$16))), "CR", " ")</f>
        <v xml:space="preserve"> </v>
      </c>
      <c r="AQ377" s="22" t="str">
        <f>IF(AND(B377="2000SC", OR(AND(E377='club records'!$J$18, F377&lt;='club records'!$K$18), AND(E377='club records'!$J$19, F377&lt;='club records'!$K$19))), "CR", " ")</f>
        <v xml:space="preserve"> </v>
      </c>
      <c r="AR377" s="22" t="str">
        <f>IF(AND(B377="3000SC", AND(E377='club records'!$J$21, F377&lt;='club records'!$K$21)), "CR", " ")</f>
        <v xml:space="preserve"> </v>
      </c>
      <c r="AS377" s="21" t="str">
        <f>IF(AND(B377="4x100", OR(AND(E377='club records'!$N$1, F377&lt;='club records'!$O$1), AND(E377='club records'!$N$2, F377&lt;='club records'!$O$2), AND(E377='club records'!$N$3, F377&lt;='club records'!$O$3), AND(E377='club records'!$N$4, F377&lt;='club records'!$O$4), AND(E377='club records'!$N$5, F377&lt;='club records'!$O$5))), "CR", " ")</f>
        <v xml:space="preserve"> </v>
      </c>
      <c r="AT377" s="21" t="str">
        <f>IF(AND(B377="4x200", OR(AND(E377='club records'!$N$6, F377&lt;='club records'!$O$6), AND(E377='club records'!$N$7, F377&lt;='club records'!$O$7), AND(E377='club records'!$N$8, F377&lt;='club records'!$O$8), AND(E377='club records'!$N$9, F377&lt;='club records'!$O$9), AND(E377='club records'!$N$10, F377&lt;='club records'!$O$10))), "CR", " ")</f>
        <v xml:space="preserve"> </v>
      </c>
      <c r="AU377" s="21" t="str">
        <f>IF(AND(B377="4x300", OR(AND(E377='club records'!$N$11, F377&lt;='club records'!$O$11), AND(E377='club records'!$N$12, F377&lt;='club records'!$O$12))), "CR", " ")</f>
        <v xml:space="preserve"> </v>
      </c>
      <c r="AV377" s="21" t="str">
        <f>IF(AND(B377="4x400", OR(AND(E377='club records'!$N$13, F377&lt;='club records'!$O$13), AND(E377='club records'!$N$14, F377&lt;='club records'!$O$14), AND(E377='club records'!$N$15, F377&lt;='club records'!$O$15))), "CR", " ")</f>
        <v xml:space="preserve"> </v>
      </c>
      <c r="AW377" s="21" t="str">
        <f>IF(AND(B377="3x800", OR(AND(E377='club records'!$N$16, F377&lt;='club records'!$O$16), AND(E377='club records'!$N$17, F377&lt;='club records'!$O$17), AND(E377='club records'!$N$18, F377&lt;='club records'!$O$18), AND(E377='club records'!$N$19, F377&lt;='club records'!$O$19))), "CR", " ")</f>
        <v xml:space="preserve"> </v>
      </c>
      <c r="AX377" s="21" t="str">
        <f>IF(AND(B377="pentathlon", OR(AND(E377='club records'!$N$21, F377&gt;='club records'!$O$21), AND(E377='club records'!$N$22, F377&gt;='club records'!$O$22), AND(E377='club records'!$N$23, F377&gt;='club records'!$O$23), AND(E377='club records'!$N$24, F377&gt;='club records'!$O$24), AND(E377='club records'!$N$25, F377&gt;='club records'!$O$25))), "CR", " ")</f>
        <v xml:space="preserve"> </v>
      </c>
      <c r="AY377" s="21" t="str">
        <f>IF(AND(B377="heptathlon", OR(AND(E377='club records'!$N$26, F377&gt;='club records'!$O$26), AND(E377='club records'!$N$27, F377&gt;='club records'!$O$27), AND(E377='club records'!$N$28, F377&gt;='club records'!$O$28), )), "CR", " ")</f>
        <v xml:space="preserve"> </v>
      </c>
    </row>
    <row r="378" spans="1:51" ht="15">
      <c r="A378" s="13" t="s">
        <v>472</v>
      </c>
      <c r="B378" s="2">
        <v>100</v>
      </c>
      <c r="C378" s="2" t="s">
        <v>20</v>
      </c>
      <c r="D378" s="2" t="s">
        <v>21</v>
      </c>
      <c r="E378" s="13" t="s">
        <v>436</v>
      </c>
      <c r="F378" s="14">
        <v>13.3</v>
      </c>
      <c r="G378" s="19">
        <v>43687</v>
      </c>
      <c r="H378" s="2" t="s">
        <v>428</v>
      </c>
      <c r="I378" s="2" t="s">
        <v>497</v>
      </c>
      <c r="J378" s="20" t="str">
        <f t="shared" si="19"/>
        <v/>
      </c>
      <c r="K378" s="21" t="str">
        <f>IF(AND(B378=100, OR(AND(E378='club records'!$B$6, F378&lt;='club records'!$C$6), AND(E378='club records'!$B$7, F378&lt;='club records'!$C$7), AND(E378='club records'!$B$8, F378&lt;='club records'!$C$8), AND(E378='club records'!$B$9, F378&lt;='club records'!$C$9), AND(E378='club records'!$B$10, F378&lt;='club records'!$C$10))),"CR"," ")</f>
        <v xml:space="preserve"> </v>
      </c>
      <c r="L378" s="21" t="str">
        <f>IF(AND(B378=200, OR(AND(E378='club records'!$B$11, F378&lt;='club records'!$C$11), AND(E378='club records'!$B$12, F378&lt;='club records'!$C$12), AND(E378='club records'!$B$13, F378&lt;='club records'!$C$13), AND(E378='club records'!$B$14, F378&lt;='club records'!$C$14), AND(E378='club records'!$B$15, F378&lt;='club records'!$C$15))),"CR"," ")</f>
        <v xml:space="preserve"> </v>
      </c>
      <c r="M378" s="21" t="str">
        <f>IF(AND(B378=300, OR(AND(E378='club records'!$B$16, F378&lt;='club records'!$C$16), AND(E378='club records'!$B$17, F378&lt;='club records'!$C$17))),"CR"," ")</f>
        <v xml:space="preserve"> </v>
      </c>
      <c r="N378" s="21" t="str">
        <f>IF(AND(B378=400, OR(AND(E378='club records'!$B$19, F378&lt;='club records'!$C$19), AND(E378='club records'!$B$20, F378&lt;='club records'!$C$20), AND(E378='club records'!$B$21, F378&lt;='club records'!$C$21))),"CR"," ")</f>
        <v xml:space="preserve"> </v>
      </c>
      <c r="O378" s="21" t="str">
        <f>IF(AND(B378=800, OR(AND(E378='club records'!$B$22, F378&lt;='club records'!$C$22), AND(E378='club records'!$B$23, F378&lt;='club records'!$C$23), AND(E378='club records'!$B$24, F378&lt;='club records'!$C$24), AND(E378='club records'!$B$25, F378&lt;='club records'!$C$25), AND(E378='club records'!$B$26, F378&lt;='club records'!$C$26))),"CR"," ")</f>
        <v xml:space="preserve"> </v>
      </c>
      <c r="P378" s="21" t="str">
        <f>IF(AND(B378=1200, AND(E378='club records'!$B$28, F378&lt;='club records'!$C$28)),"CR"," ")</f>
        <v xml:space="preserve"> </v>
      </c>
      <c r="Q378" s="21" t="str">
        <f>IF(AND(B378=1500, OR(AND(E378='club records'!$B$29, F378&lt;='club records'!$C$29), AND(E378='club records'!$B$30, F378&lt;='club records'!$C$30), AND(E378='club records'!$B$31, F378&lt;='club records'!$C$31), AND(E378='club records'!$B$32, F378&lt;='club records'!$C$32), AND(E378='club records'!$B$33, F378&lt;='club records'!$C$33))),"CR"," ")</f>
        <v xml:space="preserve"> </v>
      </c>
      <c r="R378" s="21" t="str">
        <f>IF(AND(B378="1M", AND(E378='club records'!$B$37,F378&lt;='club records'!$C$37)),"CR"," ")</f>
        <v xml:space="preserve"> </v>
      </c>
      <c r="S378" s="21" t="str">
        <f>IF(AND(B378=3000, OR(AND(E378='club records'!$B$39, F378&lt;='club records'!$C$39), AND(E378='club records'!$B$40, F378&lt;='club records'!$C$40), AND(E378='club records'!$B$41, F378&lt;='club records'!$C$41))),"CR"," ")</f>
        <v xml:space="preserve"> </v>
      </c>
      <c r="T378" s="21" t="str">
        <f>IF(AND(B378=5000, OR(AND(E378='club records'!$B$42, F378&lt;='club records'!$C$42), AND(E378='club records'!$B$43, F378&lt;='club records'!$C$43))),"CR"," ")</f>
        <v xml:space="preserve"> </v>
      </c>
      <c r="U378" s="21" t="str">
        <f>IF(AND(B378=10000, OR(AND(E378='club records'!$B$44, F378&lt;='club records'!$C$44), AND(E378='club records'!$B$45, F378&lt;='club records'!$C$45))),"CR"," ")</f>
        <v xml:space="preserve"> </v>
      </c>
      <c r="V378" s="22" t="str">
        <f>IF(AND(B378="high jump", OR(AND(E378='club records'!$F$1, F378&gt;='club records'!$G$1), AND(E378='club records'!$F$2, F378&gt;='club records'!$G$2), AND(E378='club records'!$F$3, F378&gt;='club records'!$G$3),AND(E378='club records'!$F$4, F378&gt;='club records'!$G$4), AND(E378='club records'!$F$5, F378&gt;='club records'!$G$5))), "CR", " ")</f>
        <v xml:space="preserve"> </v>
      </c>
      <c r="W378" s="22" t="str">
        <f>IF(AND(B378="long jump", OR(AND(E378='club records'!$F$6, F378&gt;='club records'!$G$6), AND(E378='club records'!$F$7, F378&gt;='club records'!$G$7), AND(E378='club records'!$F$8, F378&gt;='club records'!$G$8), AND(E378='club records'!$F$9, F378&gt;='club records'!$G$9), AND(E378='club records'!$F$10, F378&gt;='club records'!$G$10))), "CR", " ")</f>
        <v xml:space="preserve"> </v>
      </c>
      <c r="X378" s="22" t="str">
        <f>IF(AND(B378="triple jump", OR(AND(E378='club records'!$F$11, F378&gt;='club records'!$G$11), AND(E378='club records'!$F$12, F378&gt;='club records'!$G$12), AND(E378='club records'!$F$13, F378&gt;='club records'!$G$13), AND(E378='club records'!$F$14, F378&gt;='club records'!$G$14), AND(E378='club records'!$F$15, F378&gt;='club records'!$G$15))), "CR", " ")</f>
        <v xml:space="preserve"> </v>
      </c>
      <c r="Y378" s="22" t="str">
        <f>IF(AND(B378="pole vault", OR(AND(E378='club records'!$F$16, F378&gt;='club records'!$G$16), AND(E378='club records'!$F$17, F378&gt;='club records'!$G$17), AND(E378='club records'!$F$18, F378&gt;='club records'!$G$18), AND(E378='club records'!$F$19, F378&gt;='club records'!$G$19), AND(E378='club records'!$F$20, F378&gt;='club records'!$G$20))), "CR", " ")</f>
        <v xml:space="preserve"> </v>
      </c>
      <c r="Z378" s="22" t="str">
        <f>IF(AND(B378="discus 0.75", AND(E378='club records'!$F$21, F378&gt;='club records'!$G$21)), "CR", " ")</f>
        <v xml:space="preserve"> </v>
      </c>
      <c r="AA378" s="22" t="str">
        <f>IF(AND(B378="discus 1", OR(AND(E378='club records'!$F$22, F378&gt;='club records'!$G$22), AND(E378='club records'!$F$23, F378&gt;='club records'!$G$23), AND(E378='club records'!$F$24, F378&gt;='club records'!$G$24), AND(E378='club records'!$F$25, F378&gt;='club records'!$G$25))), "CR", " ")</f>
        <v xml:space="preserve"> </v>
      </c>
      <c r="AB378" s="22" t="str">
        <f>IF(AND(B378="hammer 3", OR(AND(E378='club records'!$F$26, F378&gt;='club records'!$G$26), AND(E378='club records'!$F$27, F378&gt;='club records'!$G$27), AND(E378='club records'!$F$28, F378&gt;='club records'!$G$28))), "CR", " ")</f>
        <v xml:space="preserve"> </v>
      </c>
      <c r="AC378" s="22" t="str">
        <f>IF(AND(B378="hammer 4", OR(AND(E378='club records'!$F$29, F378&gt;='club records'!$G$29), AND(E378='club records'!$F$30, F378&gt;='club records'!$G$30))), "CR", " ")</f>
        <v xml:space="preserve"> </v>
      </c>
      <c r="AD378" s="22" t="str">
        <f>IF(AND(B378="javelin 400", AND(E378='club records'!$F$31, F378&gt;='club records'!$G$31)), "CR", " ")</f>
        <v xml:space="preserve"> </v>
      </c>
      <c r="AE378" s="22" t="str">
        <f>IF(AND(B378="javelin 500", OR(AND(E378='club records'!$F$32, F378&gt;='club records'!$G$32), AND(E378='club records'!$F$33, F378&gt;='club records'!$G$33))), "CR", " ")</f>
        <v xml:space="preserve"> </v>
      </c>
      <c r="AF378" s="22" t="str">
        <f>IF(AND(B378="javelin 600", OR(AND(E378='club records'!$F$34, F378&gt;='club records'!$G$34), AND(E378='club records'!$F$35, F378&gt;='club records'!$G$35))), "CR", " ")</f>
        <v xml:space="preserve"> </v>
      </c>
      <c r="AG378" s="22" t="str">
        <f>IF(AND(B378="shot 2.72", AND(E378='club records'!$F$36, F378&gt;='club records'!$G$36)), "CR", " ")</f>
        <v xml:space="preserve"> </v>
      </c>
      <c r="AH378" s="22" t="str">
        <f>IF(AND(B378="shot 3", OR(AND(E378='club records'!$F$37, F378&gt;='club records'!$G$37), AND(E378='club records'!$F$38, F378&gt;='club records'!$G$38))), "CR", " ")</f>
        <v xml:space="preserve"> </v>
      </c>
      <c r="AI378" s="22" t="str">
        <f>IF(AND(B378="shot 4", OR(AND(E378='club records'!$F$39, F378&gt;='club records'!$G$39), AND(E378='club records'!$F$40, F378&gt;='club records'!$G$40))), "CR", " ")</f>
        <v xml:space="preserve"> </v>
      </c>
      <c r="AJ378" s="22" t="str">
        <f>IF(AND(B378="70H", AND(E378='club records'!$J$6, F378&lt;='club records'!$K$6)), "CR", " ")</f>
        <v xml:space="preserve"> </v>
      </c>
      <c r="AK378" s="22" t="str">
        <f>IF(AND(B378="75H", AND(E378='club records'!$J$7, F378&lt;='club records'!$K$7)), "CR", " ")</f>
        <v xml:space="preserve"> </v>
      </c>
      <c r="AL378" s="22" t="str">
        <f>IF(AND(B378="80H", AND(E378='club records'!$J$8, F378&lt;='club records'!$K$8)), "CR", " ")</f>
        <v xml:space="preserve"> </v>
      </c>
      <c r="AM378" s="22" t="str">
        <f>IF(AND(B378="100H", OR(AND(E378='club records'!$J$9, F378&lt;='club records'!$K$9), AND(E378='club records'!$J$10, F378&lt;='club records'!$K$10))), "CR", " ")</f>
        <v xml:space="preserve"> </v>
      </c>
      <c r="AN378" s="22" t="str">
        <f>IF(AND(B378="300H", AND(E378='club records'!$J$11, F378&lt;='club records'!$K$11)), "CR", " ")</f>
        <v xml:space="preserve"> </v>
      </c>
      <c r="AO378" s="22" t="str">
        <f>IF(AND(B378="400H", OR(AND(E378='club records'!$J$12, F378&lt;='club records'!$K$12), AND(E378='club records'!$J$13, F378&lt;='club records'!$K$13), AND(E378='club records'!$J$14, F378&lt;='club records'!$K$14))), "CR", " ")</f>
        <v xml:space="preserve"> </v>
      </c>
      <c r="AP378" s="22" t="str">
        <f>IF(AND(B378="1500SC", OR(AND(E378='club records'!$J$15, F378&lt;='club records'!$K$15), AND(E378='club records'!$J$16, F378&lt;='club records'!$K$16))), "CR", " ")</f>
        <v xml:space="preserve"> </v>
      </c>
      <c r="AQ378" s="22" t="str">
        <f>IF(AND(B378="2000SC", OR(AND(E378='club records'!$J$18, F378&lt;='club records'!$K$18), AND(E378='club records'!$J$19, F378&lt;='club records'!$K$19))), "CR", " ")</f>
        <v xml:space="preserve"> </v>
      </c>
      <c r="AR378" s="22" t="str">
        <f>IF(AND(B378="3000SC", AND(E378='club records'!$J$21, F378&lt;='club records'!$K$21)), "CR", " ")</f>
        <v xml:space="preserve"> </v>
      </c>
      <c r="AS378" s="21" t="str">
        <f>IF(AND(B378="4x100", OR(AND(E378='club records'!$N$1, F378&lt;='club records'!$O$1), AND(E378='club records'!$N$2, F378&lt;='club records'!$O$2), AND(E378='club records'!$N$3, F378&lt;='club records'!$O$3), AND(E378='club records'!$N$4, F378&lt;='club records'!$O$4), AND(E378='club records'!$N$5, F378&lt;='club records'!$O$5))), "CR", " ")</f>
        <v xml:space="preserve"> </v>
      </c>
      <c r="AT378" s="21" t="str">
        <f>IF(AND(B378="4x200", OR(AND(E378='club records'!$N$6, F378&lt;='club records'!$O$6), AND(E378='club records'!$N$7, F378&lt;='club records'!$O$7), AND(E378='club records'!$N$8, F378&lt;='club records'!$O$8), AND(E378='club records'!$N$9, F378&lt;='club records'!$O$9), AND(E378='club records'!$N$10, F378&lt;='club records'!$O$10))), "CR", " ")</f>
        <v xml:space="preserve"> </v>
      </c>
      <c r="AU378" s="21" t="str">
        <f>IF(AND(B378="4x300", OR(AND(E378='club records'!$N$11, F378&lt;='club records'!$O$11), AND(E378='club records'!$N$12, F378&lt;='club records'!$O$12))), "CR", " ")</f>
        <v xml:space="preserve"> </v>
      </c>
      <c r="AV378" s="21" t="str">
        <f>IF(AND(B378="4x400", OR(AND(E378='club records'!$N$13, F378&lt;='club records'!$O$13), AND(E378='club records'!$N$14, F378&lt;='club records'!$O$14), AND(E378='club records'!$N$15, F378&lt;='club records'!$O$15))), "CR", " ")</f>
        <v xml:space="preserve"> </v>
      </c>
      <c r="AW378" s="21" t="str">
        <f>IF(AND(B378="3x800", OR(AND(E378='club records'!$N$16, F378&lt;='club records'!$O$16), AND(E378='club records'!$N$17, F378&lt;='club records'!$O$17), AND(E378='club records'!$N$18, F378&lt;='club records'!$O$18), AND(E378='club records'!$N$19, F378&lt;='club records'!$O$19))), "CR", " ")</f>
        <v xml:space="preserve"> </v>
      </c>
      <c r="AX378" s="21" t="str">
        <f>IF(AND(B378="pentathlon", OR(AND(E378='club records'!$N$21, F378&gt;='club records'!$O$21), AND(E378='club records'!$N$22, F378&gt;='club records'!$O$22), AND(E378='club records'!$N$23, F378&gt;='club records'!$O$23), AND(E378='club records'!$N$24, F378&gt;='club records'!$O$24), AND(E378='club records'!$N$25, F378&gt;='club records'!$O$25))), "CR", " ")</f>
        <v xml:space="preserve"> </v>
      </c>
      <c r="AY378" s="21" t="str">
        <f>IF(AND(B378="heptathlon", OR(AND(E378='club records'!$N$26, F378&gt;='club records'!$O$26), AND(E378='club records'!$N$27, F378&gt;='club records'!$O$27), AND(E378='club records'!$N$28, F378&gt;='club records'!$O$28), )), "CR", " ")</f>
        <v xml:space="preserve"> </v>
      </c>
    </row>
    <row r="379" spans="1:51" ht="15">
      <c r="A379" s="13" t="s">
        <v>472</v>
      </c>
      <c r="B379" s="2">
        <v>100</v>
      </c>
      <c r="C379" s="2" t="s">
        <v>17</v>
      </c>
      <c r="D379" s="2" t="s">
        <v>3</v>
      </c>
      <c r="E379" s="13" t="s">
        <v>40</v>
      </c>
      <c r="F379" s="14">
        <v>13.76</v>
      </c>
      <c r="G379" s="19">
        <v>43698</v>
      </c>
      <c r="H379" s="2" t="s">
        <v>289</v>
      </c>
      <c r="I379" s="2" t="s">
        <v>290</v>
      </c>
      <c r="J379" s="20" t="str">
        <f t="shared" si="19"/>
        <v/>
      </c>
      <c r="K379" s="21" t="str">
        <f>IF(AND(B379=100, OR(AND(E379='club records'!$B$6, F379&lt;='club records'!$C$6), AND(E379='club records'!$B$7, F379&lt;='club records'!$C$7), AND(E379='club records'!$B$8, F379&lt;='club records'!$C$8), AND(E379='club records'!$B$9, F379&lt;='club records'!$C$9), AND(E379='club records'!$B$10, F379&lt;='club records'!$C$10))),"CR"," ")</f>
        <v xml:space="preserve"> </v>
      </c>
      <c r="L379" s="21" t="str">
        <f>IF(AND(B379=200, OR(AND(E379='club records'!$B$11, F379&lt;='club records'!$C$11), AND(E379='club records'!$B$12, F379&lt;='club records'!$C$12), AND(E379='club records'!$B$13, F379&lt;='club records'!$C$13), AND(E379='club records'!$B$14, F379&lt;='club records'!$C$14), AND(E379='club records'!$B$15, F379&lt;='club records'!$C$15))),"CR"," ")</f>
        <v xml:space="preserve"> </v>
      </c>
      <c r="M379" s="21" t="str">
        <f>IF(AND(B379=300, OR(AND(E379='club records'!$B$16, F379&lt;='club records'!$C$16), AND(E379='club records'!$B$17, F379&lt;='club records'!$C$17))),"CR"," ")</f>
        <v xml:space="preserve"> </v>
      </c>
      <c r="N379" s="21" t="str">
        <f>IF(AND(B379=400, OR(AND(E379='club records'!$B$19, F379&lt;='club records'!$C$19), AND(E379='club records'!$B$20, F379&lt;='club records'!$C$20), AND(E379='club records'!$B$21, F379&lt;='club records'!$C$21))),"CR"," ")</f>
        <v xml:space="preserve"> </v>
      </c>
      <c r="O379" s="21" t="str">
        <f>IF(AND(B379=800, OR(AND(E379='club records'!$B$22, F379&lt;='club records'!$C$22), AND(E379='club records'!$B$23, F379&lt;='club records'!$C$23), AND(E379='club records'!$B$24, F379&lt;='club records'!$C$24), AND(E379='club records'!$B$25, F379&lt;='club records'!$C$25), AND(E379='club records'!$B$26, F379&lt;='club records'!$C$26))),"CR"," ")</f>
        <v xml:space="preserve"> </v>
      </c>
      <c r="P379" s="21" t="str">
        <f>IF(AND(B379=1200, AND(E379='club records'!$B$28, F379&lt;='club records'!$C$28)),"CR"," ")</f>
        <v xml:space="preserve"> </v>
      </c>
      <c r="Q379" s="21" t="str">
        <f>IF(AND(B379=1500, OR(AND(E379='club records'!$B$29, F379&lt;='club records'!$C$29), AND(E379='club records'!$B$30, F379&lt;='club records'!$C$30), AND(E379='club records'!$B$31, F379&lt;='club records'!$C$31), AND(E379='club records'!$B$32, F379&lt;='club records'!$C$32), AND(E379='club records'!$B$33, F379&lt;='club records'!$C$33))),"CR"," ")</f>
        <v xml:space="preserve"> </v>
      </c>
      <c r="R379" s="21" t="str">
        <f>IF(AND(B379="1M", AND(E379='club records'!$B$37,F379&lt;='club records'!$C$37)),"CR"," ")</f>
        <v xml:space="preserve"> </v>
      </c>
      <c r="S379" s="21" t="str">
        <f>IF(AND(B379=3000, OR(AND(E379='club records'!$B$39, F379&lt;='club records'!$C$39), AND(E379='club records'!$B$40, F379&lt;='club records'!$C$40), AND(E379='club records'!$B$41, F379&lt;='club records'!$C$41))),"CR"," ")</f>
        <v xml:space="preserve"> </v>
      </c>
      <c r="T379" s="21" t="str">
        <f>IF(AND(B379=5000, OR(AND(E379='club records'!$B$42, F379&lt;='club records'!$C$42), AND(E379='club records'!$B$43, F379&lt;='club records'!$C$43))),"CR"," ")</f>
        <v xml:space="preserve"> </v>
      </c>
      <c r="U379" s="21" t="str">
        <f>IF(AND(B379=10000, OR(AND(E379='club records'!$B$44, F379&lt;='club records'!$C$44), AND(E379='club records'!$B$45, F379&lt;='club records'!$C$45))),"CR"," ")</f>
        <v xml:space="preserve"> </v>
      </c>
      <c r="V379" s="22" t="str">
        <f>IF(AND(B379="high jump", OR(AND(E379='club records'!$F$1, F379&gt;='club records'!$G$1), AND(E379='club records'!$F$2, F379&gt;='club records'!$G$2), AND(E379='club records'!$F$3, F379&gt;='club records'!$G$3),AND(E379='club records'!$F$4, F379&gt;='club records'!$G$4), AND(E379='club records'!$F$5, F379&gt;='club records'!$G$5))), "CR", " ")</f>
        <v xml:space="preserve"> </v>
      </c>
      <c r="W379" s="22" t="str">
        <f>IF(AND(B379="long jump", OR(AND(E379='club records'!$F$6, F379&gt;='club records'!$G$6), AND(E379='club records'!$F$7, F379&gt;='club records'!$G$7), AND(E379='club records'!$F$8, F379&gt;='club records'!$G$8), AND(E379='club records'!$F$9, F379&gt;='club records'!$G$9), AND(E379='club records'!$F$10, F379&gt;='club records'!$G$10))), "CR", " ")</f>
        <v xml:space="preserve"> </v>
      </c>
      <c r="X379" s="22" t="str">
        <f>IF(AND(B379="triple jump", OR(AND(E379='club records'!$F$11, F379&gt;='club records'!$G$11), AND(E379='club records'!$F$12, F379&gt;='club records'!$G$12), AND(E379='club records'!$F$13, F379&gt;='club records'!$G$13), AND(E379='club records'!$F$14, F379&gt;='club records'!$G$14), AND(E379='club records'!$F$15, F379&gt;='club records'!$G$15))), "CR", " ")</f>
        <v xml:space="preserve"> </v>
      </c>
      <c r="Y379" s="22" t="str">
        <f>IF(AND(B379="pole vault", OR(AND(E379='club records'!$F$16, F379&gt;='club records'!$G$16), AND(E379='club records'!$F$17, F379&gt;='club records'!$G$17), AND(E379='club records'!$F$18, F379&gt;='club records'!$G$18), AND(E379='club records'!$F$19, F379&gt;='club records'!$G$19), AND(E379='club records'!$F$20, F379&gt;='club records'!$G$20))), "CR", " ")</f>
        <v xml:space="preserve"> </v>
      </c>
      <c r="Z379" s="22" t="str">
        <f>IF(AND(B379="discus 0.75", AND(E379='club records'!$F$21, F379&gt;='club records'!$G$21)), "CR", " ")</f>
        <v xml:space="preserve"> </v>
      </c>
      <c r="AA379" s="22" t="str">
        <f>IF(AND(B379="discus 1", OR(AND(E379='club records'!$F$22, F379&gt;='club records'!$G$22), AND(E379='club records'!$F$23, F379&gt;='club records'!$G$23), AND(E379='club records'!$F$24, F379&gt;='club records'!$G$24), AND(E379='club records'!$F$25, F379&gt;='club records'!$G$25))), "CR", " ")</f>
        <v xml:space="preserve"> </v>
      </c>
      <c r="AB379" s="22" t="str">
        <f>IF(AND(B379="hammer 3", OR(AND(E379='club records'!$F$26, F379&gt;='club records'!$G$26), AND(E379='club records'!$F$27, F379&gt;='club records'!$G$27), AND(E379='club records'!$F$28, F379&gt;='club records'!$G$28))), "CR", " ")</f>
        <v xml:space="preserve"> </v>
      </c>
      <c r="AC379" s="22" t="str">
        <f>IF(AND(B379="hammer 4", OR(AND(E379='club records'!$F$29, F379&gt;='club records'!$G$29), AND(E379='club records'!$F$30, F379&gt;='club records'!$G$30))), "CR", " ")</f>
        <v xml:space="preserve"> </v>
      </c>
      <c r="AD379" s="22" t="str">
        <f>IF(AND(B379="javelin 400", AND(E379='club records'!$F$31, F379&gt;='club records'!$G$31)), "CR", " ")</f>
        <v xml:space="preserve"> </v>
      </c>
      <c r="AE379" s="22" t="str">
        <f>IF(AND(B379="javelin 500", OR(AND(E379='club records'!$F$32, F379&gt;='club records'!$G$32), AND(E379='club records'!$F$33, F379&gt;='club records'!$G$33))), "CR", " ")</f>
        <v xml:space="preserve"> </v>
      </c>
      <c r="AF379" s="22" t="str">
        <f>IF(AND(B379="javelin 600", OR(AND(E379='club records'!$F$34, F379&gt;='club records'!$G$34), AND(E379='club records'!$F$35, F379&gt;='club records'!$G$35))), "CR", " ")</f>
        <v xml:space="preserve"> </v>
      </c>
      <c r="AG379" s="22" t="str">
        <f>IF(AND(B379="shot 2.72", AND(E379='club records'!$F$36, F379&gt;='club records'!$G$36)), "CR", " ")</f>
        <v xml:space="preserve"> </v>
      </c>
      <c r="AH379" s="22" t="str">
        <f>IF(AND(B379="shot 3", OR(AND(E379='club records'!$F$37, F379&gt;='club records'!$G$37), AND(E379='club records'!$F$38, F379&gt;='club records'!$G$38))), "CR", " ")</f>
        <v xml:space="preserve"> </v>
      </c>
      <c r="AI379" s="22" t="str">
        <f>IF(AND(B379="shot 4", OR(AND(E379='club records'!$F$39, F379&gt;='club records'!$G$39), AND(E379='club records'!$F$40, F379&gt;='club records'!$G$40))), "CR", " ")</f>
        <v xml:space="preserve"> </v>
      </c>
      <c r="AJ379" s="22" t="str">
        <f>IF(AND(B379="70H", AND(E379='club records'!$J$6, F379&lt;='club records'!$K$6)), "CR", " ")</f>
        <v xml:space="preserve"> </v>
      </c>
      <c r="AK379" s="22" t="str">
        <f>IF(AND(B379="75H", AND(E379='club records'!$J$7, F379&lt;='club records'!$K$7)), "CR", " ")</f>
        <v xml:space="preserve"> </v>
      </c>
      <c r="AL379" s="22" t="str">
        <f>IF(AND(B379="80H", AND(E379='club records'!$J$8, F379&lt;='club records'!$K$8)), "CR", " ")</f>
        <v xml:space="preserve"> </v>
      </c>
      <c r="AM379" s="22" t="str">
        <f>IF(AND(B379="100H", OR(AND(E379='club records'!$J$9, F379&lt;='club records'!$K$9), AND(E379='club records'!$J$10, F379&lt;='club records'!$K$10))), "CR", " ")</f>
        <v xml:space="preserve"> </v>
      </c>
      <c r="AN379" s="22" t="str">
        <f>IF(AND(B379="300H", AND(E379='club records'!$J$11, F379&lt;='club records'!$K$11)), "CR", " ")</f>
        <v xml:space="preserve"> </v>
      </c>
      <c r="AO379" s="22" t="str">
        <f>IF(AND(B379="400H", OR(AND(E379='club records'!$J$12, F379&lt;='club records'!$K$12), AND(E379='club records'!$J$13, F379&lt;='club records'!$K$13), AND(E379='club records'!$J$14, F379&lt;='club records'!$K$14))), "CR", " ")</f>
        <v xml:space="preserve"> </v>
      </c>
      <c r="AP379" s="22" t="str">
        <f>IF(AND(B379="1500SC", OR(AND(E379='club records'!$J$15, F379&lt;='club records'!$K$15), AND(E379='club records'!$J$16, F379&lt;='club records'!$K$16))), "CR", " ")</f>
        <v xml:space="preserve"> </v>
      </c>
      <c r="AQ379" s="22" t="str">
        <f>IF(AND(B379="2000SC", OR(AND(E379='club records'!$J$18, F379&lt;='club records'!$K$18), AND(E379='club records'!$J$19, F379&lt;='club records'!$K$19))), "CR", " ")</f>
        <v xml:space="preserve"> </v>
      </c>
      <c r="AR379" s="22" t="str">
        <f>IF(AND(B379="3000SC", AND(E379='club records'!$J$21, F379&lt;='club records'!$K$21)), "CR", " ")</f>
        <v xml:space="preserve"> </v>
      </c>
      <c r="AS379" s="21" t="str">
        <f>IF(AND(B379="4x100", OR(AND(E379='club records'!$N$1, F379&lt;='club records'!$O$1), AND(E379='club records'!$N$2, F379&lt;='club records'!$O$2), AND(E379='club records'!$N$3, F379&lt;='club records'!$O$3), AND(E379='club records'!$N$4, F379&lt;='club records'!$O$4), AND(E379='club records'!$N$5, F379&lt;='club records'!$O$5))), "CR", " ")</f>
        <v xml:space="preserve"> </v>
      </c>
      <c r="AT379" s="21" t="str">
        <f>IF(AND(B379="4x200", OR(AND(E379='club records'!$N$6, F379&lt;='club records'!$O$6), AND(E379='club records'!$N$7, F379&lt;='club records'!$O$7), AND(E379='club records'!$N$8, F379&lt;='club records'!$O$8), AND(E379='club records'!$N$9, F379&lt;='club records'!$O$9), AND(E379='club records'!$N$10, F379&lt;='club records'!$O$10))), "CR", " ")</f>
        <v xml:space="preserve"> </v>
      </c>
      <c r="AU379" s="21" t="str">
        <f>IF(AND(B379="4x300", OR(AND(E379='club records'!$N$11, F379&lt;='club records'!$O$11), AND(E379='club records'!$N$12, F379&lt;='club records'!$O$12))), "CR", " ")</f>
        <v xml:space="preserve"> </v>
      </c>
      <c r="AV379" s="21" t="str">
        <f>IF(AND(B379="4x400", OR(AND(E379='club records'!$N$13, F379&lt;='club records'!$O$13), AND(E379='club records'!$N$14, F379&lt;='club records'!$O$14), AND(E379='club records'!$N$15, F379&lt;='club records'!$O$15))), "CR", " ")</f>
        <v xml:space="preserve"> </v>
      </c>
      <c r="AW379" s="21" t="str">
        <f>IF(AND(B379="3x800", OR(AND(E379='club records'!$N$16, F379&lt;='club records'!$O$16), AND(E379='club records'!$N$17, F379&lt;='club records'!$O$17), AND(E379='club records'!$N$18, F379&lt;='club records'!$O$18), AND(E379='club records'!$N$19, F379&lt;='club records'!$O$19))), "CR", " ")</f>
        <v xml:space="preserve"> </v>
      </c>
      <c r="AX379" s="21" t="str">
        <f>IF(AND(B379="pentathlon", OR(AND(E379='club records'!$N$21, F379&gt;='club records'!$O$21), AND(E379='club records'!$N$22, F379&gt;='club records'!$O$22), AND(E379='club records'!$N$23, F379&gt;='club records'!$O$23), AND(E379='club records'!$N$24, F379&gt;='club records'!$O$24), AND(E379='club records'!$N$25, F379&gt;='club records'!$O$25))), "CR", " ")</f>
        <v xml:space="preserve"> </v>
      </c>
      <c r="AY379" s="21" t="str">
        <f>IF(AND(B379="heptathlon", OR(AND(E379='club records'!$N$26, F379&gt;='club records'!$O$26), AND(E379='club records'!$N$27, F379&gt;='club records'!$O$27), AND(E379='club records'!$N$28, F379&gt;='club records'!$O$28), )), "CR", " ")</f>
        <v xml:space="preserve"> </v>
      </c>
    </row>
    <row r="380" spans="1:51" ht="15">
      <c r="A380" s="13" t="s">
        <v>472</v>
      </c>
      <c r="B380" s="2">
        <v>100</v>
      </c>
      <c r="C380" s="2" t="s">
        <v>92</v>
      </c>
      <c r="D380" s="2" t="s">
        <v>424</v>
      </c>
      <c r="E380" s="13" t="s">
        <v>40</v>
      </c>
      <c r="F380" s="14">
        <v>14.61</v>
      </c>
      <c r="G380" s="19">
        <v>43649</v>
      </c>
      <c r="H380" s="2" t="s">
        <v>297</v>
      </c>
      <c r="I380" s="2" t="s">
        <v>290</v>
      </c>
      <c r="J380" s="20" t="str">
        <f t="shared" si="19"/>
        <v/>
      </c>
      <c r="K380" s="21" t="str">
        <f>IF(AND(B380=100, OR(AND(E380='club records'!$B$6, F380&lt;='club records'!$C$6), AND(E380='club records'!$B$7, F380&lt;='club records'!$C$7), AND(E380='club records'!$B$8, F380&lt;='club records'!$C$8), AND(E380='club records'!$B$9, F380&lt;='club records'!$C$9), AND(E380='club records'!$B$10, F380&lt;='club records'!$C$10))),"CR"," ")</f>
        <v xml:space="preserve"> </v>
      </c>
      <c r="L380" s="21" t="str">
        <f>IF(AND(B380=200, OR(AND(E380='club records'!$B$11, F380&lt;='club records'!$C$11), AND(E380='club records'!$B$12, F380&lt;='club records'!$C$12), AND(E380='club records'!$B$13, F380&lt;='club records'!$C$13), AND(E380='club records'!$B$14, F380&lt;='club records'!$C$14), AND(E380='club records'!$B$15, F380&lt;='club records'!$C$15))),"CR"," ")</f>
        <v xml:space="preserve"> </v>
      </c>
      <c r="M380" s="21" t="str">
        <f>IF(AND(B380=300, OR(AND(E380='club records'!$B$16, F380&lt;='club records'!$C$16), AND(E380='club records'!$B$17, F380&lt;='club records'!$C$17))),"CR"," ")</f>
        <v xml:space="preserve"> </v>
      </c>
      <c r="N380" s="21" t="str">
        <f>IF(AND(B380=400, OR(AND(E380='club records'!$B$19, F380&lt;='club records'!$C$19), AND(E380='club records'!$B$20, F380&lt;='club records'!$C$20), AND(E380='club records'!$B$21, F380&lt;='club records'!$C$21))),"CR"," ")</f>
        <v xml:space="preserve"> </v>
      </c>
      <c r="O380" s="21" t="str">
        <f>IF(AND(B380=800, OR(AND(E380='club records'!$B$22, F380&lt;='club records'!$C$22), AND(E380='club records'!$B$23, F380&lt;='club records'!$C$23), AND(E380='club records'!$B$24, F380&lt;='club records'!$C$24), AND(E380='club records'!$B$25, F380&lt;='club records'!$C$25), AND(E380='club records'!$B$26, F380&lt;='club records'!$C$26))),"CR"," ")</f>
        <v xml:space="preserve"> </v>
      </c>
      <c r="P380" s="21" t="str">
        <f>IF(AND(B380=1200, AND(E380='club records'!$B$28, F380&lt;='club records'!$C$28)),"CR"," ")</f>
        <v xml:space="preserve"> </v>
      </c>
      <c r="Q380" s="21" t="str">
        <f>IF(AND(B380=1500, OR(AND(E380='club records'!$B$29, F380&lt;='club records'!$C$29), AND(E380='club records'!$B$30, F380&lt;='club records'!$C$30), AND(E380='club records'!$B$31, F380&lt;='club records'!$C$31), AND(E380='club records'!$B$32, F380&lt;='club records'!$C$32), AND(E380='club records'!$B$33, F380&lt;='club records'!$C$33))),"CR"," ")</f>
        <v xml:space="preserve"> </v>
      </c>
      <c r="R380" s="21" t="str">
        <f>IF(AND(B380="1M", AND(E380='club records'!$B$37,F380&lt;='club records'!$C$37)),"CR"," ")</f>
        <v xml:space="preserve"> </v>
      </c>
      <c r="S380" s="21" t="str">
        <f>IF(AND(B380=3000, OR(AND(E380='club records'!$B$39, F380&lt;='club records'!$C$39), AND(E380='club records'!$B$40, F380&lt;='club records'!$C$40), AND(E380='club records'!$B$41, F380&lt;='club records'!$C$41))),"CR"," ")</f>
        <v xml:space="preserve"> </v>
      </c>
      <c r="T380" s="21" t="str">
        <f>IF(AND(B380=5000, OR(AND(E380='club records'!$B$42, F380&lt;='club records'!$C$42), AND(E380='club records'!$B$43, F380&lt;='club records'!$C$43))),"CR"," ")</f>
        <v xml:space="preserve"> </v>
      </c>
      <c r="U380" s="21" t="str">
        <f>IF(AND(B380=10000, OR(AND(E380='club records'!$B$44, F380&lt;='club records'!$C$44), AND(E380='club records'!$B$45, F380&lt;='club records'!$C$45))),"CR"," ")</f>
        <v xml:space="preserve"> </v>
      </c>
      <c r="V380" s="22" t="str">
        <f>IF(AND(B380="high jump", OR(AND(E380='club records'!$F$1, F380&gt;='club records'!$G$1), AND(E380='club records'!$F$2, F380&gt;='club records'!$G$2), AND(E380='club records'!$F$3, F380&gt;='club records'!$G$3),AND(E380='club records'!$F$4, F380&gt;='club records'!$G$4), AND(E380='club records'!$F$5, F380&gt;='club records'!$G$5))), "CR", " ")</f>
        <v xml:space="preserve"> </v>
      </c>
      <c r="W380" s="22" t="str">
        <f>IF(AND(B380="long jump", OR(AND(E380='club records'!$F$6, F380&gt;='club records'!$G$6), AND(E380='club records'!$F$7, F380&gt;='club records'!$G$7), AND(E380='club records'!$F$8, F380&gt;='club records'!$G$8), AND(E380='club records'!$F$9, F380&gt;='club records'!$G$9), AND(E380='club records'!$F$10, F380&gt;='club records'!$G$10))), "CR", " ")</f>
        <v xml:space="preserve"> </v>
      </c>
      <c r="X380" s="22" t="str">
        <f>IF(AND(B380="triple jump", OR(AND(E380='club records'!$F$11, F380&gt;='club records'!$G$11), AND(E380='club records'!$F$12, F380&gt;='club records'!$G$12), AND(E380='club records'!$F$13, F380&gt;='club records'!$G$13), AND(E380='club records'!$F$14, F380&gt;='club records'!$G$14), AND(E380='club records'!$F$15, F380&gt;='club records'!$G$15))), "CR", " ")</f>
        <v xml:space="preserve"> </v>
      </c>
      <c r="Y380" s="22" t="str">
        <f>IF(AND(B380="pole vault", OR(AND(E380='club records'!$F$16, F380&gt;='club records'!$G$16), AND(E380='club records'!$F$17, F380&gt;='club records'!$G$17), AND(E380='club records'!$F$18, F380&gt;='club records'!$G$18), AND(E380='club records'!$F$19, F380&gt;='club records'!$G$19), AND(E380='club records'!$F$20, F380&gt;='club records'!$G$20))), "CR", " ")</f>
        <v xml:space="preserve"> </v>
      </c>
      <c r="Z380" s="22" t="str">
        <f>IF(AND(B380="discus 0.75", AND(E380='club records'!$F$21, F380&gt;='club records'!$G$21)), "CR", " ")</f>
        <v xml:space="preserve"> </v>
      </c>
      <c r="AA380" s="22" t="str">
        <f>IF(AND(B380="discus 1", OR(AND(E380='club records'!$F$22, F380&gt;='club records'!$G$22), AND(E380='club records'!$F$23, F380&gt;='club records'!$G$23), AND(E380='club records'!$F$24, F380&gt;='club records'!$G$24), AND(E380='club records'!$F$25, F380&gt;='club records'!$G$25))), "CR", " ")</f>
        <v xml:space="preserve"> </v>
      </c>
      <c r="AB380" s="22" t="str">
        <f>IF(AND(B380="hammer 3", OR(AND(E380='club records'!$F$26, F380&gt;='club records'!$G$26), AND(E380='club records'!$F$27, F380&gt;='club records'!$G$27), AND(E380='club records'!$F$28, F380&gt;='club records'!$G$28))), "CR", " ")</f>
        <v xml:space="preserve"> </v>
      </c>
      <c r="AC380" s="22" t="str">
        <f>IF(AND(B380="hammer 4", OR(AND(E380='club records'!$F$29, F380&gt;='club records'!$G$29), AND(E380='club records'!$F$30, F380&gt;='club records'!$G$30))), "CR", " ")</f>
        <v xml:space="preserve"> </v>
      </c>
      <c r="AD380" s="22" t="str">
        <f>IF(AND(B380="javelin 400", AND(E380='club records'!$F$31, F380&gt;='club records'!$G$31)), "CR", " ")</f>
        <v xml:space="preserve"> </v>
      </c>
      <c r="AE380" s="22" t="str">
        <f>IF(AND(B380="javelin 500", OR(AND(E380='club records'!$F$32, F380&gt;='club records'!$G$32), AND(E380='club records'!$F$33, F380&gt;='club records'!$G$33))), "CR", " ")</f>
        <v xml:space="preserve"> </v>
      </c>
      <c r="AF380" s="22" t="str">
        <f>IF(AND(B380="javelin 600", OR(AND(E380='club records'!$F$34, F380&gt;='club records'!$G$34), AND(E380='club records'!$F$35, F380&gt;='club records'!$G$35))), "CR", " ")</f>
        <v xml:space="preserve"> </v>
      </c>
      <c r="AG380" s="22" t="str">
        <f>IF(AND(B380="shot 2.72", AND(E380='club records'!$F$36, F380&gt;='club records'!$G$36)), "CR", " ")</f>
        <v xml:space="preserve"> </v>
      </c>
      <c r="AH380" s="22" t="str">
        <f>IF(AND(B380="shot 3", OR(AND(E380='club records'!$F$37, F380&gt;='club records'!$G$37), AND(E380='club records'!$F$38, F380&gt;='club records'!$G$38))), "CR", " ")</f>
        <v xml:space="preserve"> </v>
      </c>
      <c r="AI380" s="22" t="str">
        <f>IF(AND(B380="shot 4", OR(AND(E380='club records'!$F$39, F380&gt;='club records'!$G$39), AND(E380='club records'!$F$40, F380&gt;='club records'!$G$40))), "CR", " ")</f>
        <v xml:space="preserve"> </v>
      </c>
      <c r="AJ380" s="22" t="str">
        <f>IF(AND(B380="70H", AND(E380='club records'!$J$6, F380&lt;='club records'!$K$6)), "CR", " ")</f>
        <v xml:space="preserve"> </v>
      </c>
      <c r="AK380" s="22" t="str">
        <f>IF(AND(B380="75H", AND(E380='club records'!$J$7, F380&lt;='club records'!$K$7)), "CR", " ")</f>
        <v xml:space="preserve"> </v>
      </c>
      <c r="AL380" s="22" t="str">
        <f>IF(AND(B380="80H", AND(E380='club records'!$J$8, F380&lt;='club records'!$K$8)), "CR", " ")</f>
        <v xml:space="preserve"> </v>
      </c>
      <c r="AM380" s="22" t="str">
        <f>IF(AND(B380="100H", OR(AND(E380='club records'!$J$9, F380&lt;='club records'!$K$9), AND(E380='club records'!$J$10, F380&lt;='club records'!$K$10))), "CR", " ")</f>
        <v xml:space="preserve"> </v>
      </c>
      <c r="AN380" s="22" t="str">
        <f>IF(AND(B380="300H", AND(E380='club records'!$J$11, F380&lt;='club records'!$K$11)), "CR", " ")</f>
        <v xml:space="preserve"> </v>
      </c>
      <c r="AO380" s="22" t="str">
        <f>IF(AND(B380="400H", OR(AND(E380='club records'!$J$12, F380&lt;='club records'!$K$12), AND(E380='club records'!$J$13, F380&lt;='club records'!$K$13), AND(E380='club records'!$J$14, F380&lt;='club records'!$K$14))), "CR", " ")</f>
        <v xml:space="preserve"> </v>
      </c>
      <c r="AP380" s="22" t="str">
        <f>IF(AND(B380="1500SC", OR(AND(E380='club records'!$J$15, F380&lt;='club records'!$K$15), AND(E380='club records'!$J$16, F380&lt;='club records'!$K$16))), "CR", " ")</f>
        <v xml:space="preserve"> </v>
      </c>
      <c r="AQ380" s="22" t="str">
        <f>IF(AND(B380="2000SC", OR(AND(E380='club records'!$J$18, F380&lt;='club records'!$K$18), AND(E380='club records'!$J$19, F380&lt;='club records'!$K$19))), "CR", " ")</f>
        <v xml:space="preserve"> </v>
      </c>
      <c r="AR380" s="22" t="str">
        <f>IF(AND(B380="3000SC", AND(E380='club records'!$J$21, F380&lt;='club records'!$K$21)), "CR", " ")</f>
        <v xml:space="preserve"> </v>
      </c>
      <c r="AS380" s="21" t="str">
        <f>IF(AND(B380="4x100", OR(AND(E380='club records'!$N$1, F380&lt;='club records'!$O$1), AND(E380='club records'!$N$2, F380&lt;='club records'!$O$2), AND(E380='club records'!$N$3, F380&lt;='club records'!$O$3), AND(E380='club records'!$N$4, F380&lt;='club records'!$O$4), AND(E380='club records'!$N$5, F380&lt;='club records'!$O$5))), "CR", " ")</f>
        <v xml:space="preserve"> </v>
      </c>
      <c r="AT380" s="21" t="str">
        <f>IF(AND(B380="4x200", OR(AND(E380='club records'!$N$6, F380&lt;='club records'!$O$6), AND(E380='club records'!$N$7, F380&lt;='club records'!$O$7), AND(E380='club records'!$N$8, F380&lt;='club records'!$O$8), AND(E380='club records'!$N$9, F380&lt;='club records'!$O$9), AND(E380='club records'!$N$10, F380&lt;='club records'!$O$10))), "CR", " ")</f>
        <v xml:space="preserve"> </v>
      </c>
      <c r="AU380" s="21" t="str">
        <f>IF(AND(B380="4x300", OR(AND(E380='club records'!$N$11, F380&lt;='club records'!$O$11), AND(E380='club records'!$N$12, F380&lt;='club records'!$O$12))), "CR", " ")</f>
        <v xml:space="preserve"> </v>
      </c>
      <c r="AV380" s="21" t="str">
        <f>IF(AND(B380="4x400", OR(AND(E380='club records'!$N$13, F380&lt;='club records'!$O$13), AND(E380='club records'!$N$14, F380&lt;='club records'!$O$14), AND(E380='club records'!$N$15, F380&lt;='club records'!$O$15))), "CR", " ")</f>
        <v xml:space="preserve"> </v>
      </c>
      <c r="AW380" s="21" t="str">
        <f>IF(AND(B380="3x800", OR(AND(E380='club records'!$N$16, F380&lt;='club records'!$O$16), AND(E380='club records'!$N$17, F380&lt;='club records'!$O$17), AND(E380='club records'!$N$18, F380&lt;='club records'!$O$18), AND(E380='club records'!$N$19, F380&lt;='club records'!$O$19))), "CR", " ")</f>
        <v xml:space="preserve"> </v>
      </c>
      <c r="AX380" s="21" t="str">
        <f>IF(AND(B380="pentathlon", OR(AND(E380='club records'!$N$21, F380&gt;='club records'!$O$21), AND(E380='club records'!$N$22, F380&gt;='club records'!$O$22), AND(E380='club records'!$N$23, F380&gt;='club records'!$O$23), AND(E380='club records'!$N$24, F380&gt;='club records'!$O$24), AND(E380='club records'!$N$25, F380&gt;='club records'!$O$25))), "CR", " ")</f>
        <v xml:space="preserve"> </v>
      </c>
      <c r="AY380" s="21" t="str">
        <f>IF(AND(B380="heptathlon", OR(AND(E380='club records'!$N$26, F380&gt;='club records'!$O$26), AND(E380='club records'!$N$27, F380&gt;='club records'!$O$27), AND(E380='club records'!$N$28, F380&gt;='club records'!$O$28), )), "CR", " ")</f>
        <v xml:space="preserve"> </v>
      </c>
    </row>
    <row r="381" spans="1:51" ht="15">
      <c r="A381" s="13" t="s">
        <v>472</v>
      </c>
      <c r="B381" s="2">
        <v>100</v>
      </c>
      <c r="C381" s="2" t="s">
        <v>395</v>
      </c>
      <c r="D381" s="2" t="s">
        <v>81</v>
      </c>
      <c r="E381" s="13" t="s">
        <v>125</v>
      </c>
      <c r="F381" s="14">
        <v>14.66</v>
      </c>
      <c r="G381" s="19">
        <v>43649</v>
      </c>
      <c r="H381" s="2" t="s">
        <v>297</v>
      </c>
      <c r="I381" s="2" t="s">
        <v>290</v>
      </c>
      <c r="J381" s="20" t="str">
        <f t="shared" si="19"/>
        <v/>
      </c>
      <c r="K381" s="21" t="str">
        <f>IF(AND(B381=100, OR(AND(E381='club records'!$B$6, F381&lt;='club records'!$C$6), AND(E381='club records'!$B$7, F381&lt;='club records'!$C$7), AND(E381='club records'!$B$8, F381&lt;='club records'!$C$8), AND(E381='club records'!$B$9, F381&lt;='club records'!$C$9), AND(E381='club records'!$B$10, F381&lt;='club records'!$C$10))),"CR"," ")</f>
        <v xml:space="preserve"> </v>
      </c>
      <c r="L381" s="21" t="str">
        <f>IF(AND(B381=200, OR(AND(E381='club records'!$B$11, F381&lt;='club records'!$C$11), AND(E381='club records'!$B$12, F381&lt;='club records'!$C$12), AND(E381='club records'!$B$13, F381&lt;='club records'!$C$13), AND(E381='club records'!$B$14, F381&lt;='club records'!$C$14), AND(E381='club records'!$B$15, F381&lt;='club records'!$C$15))),"CR"," ")</f>
        <v xml:space="preserve"> </v>
      </c>
      <c r="M381" s="21" t="str">
        <f>IF(AND(B381=300, OR(AND(E381='club records'!$B$16, F381&lt;='club records'!$C$16), AND(E381='club records'!$B$17, F381&lt;='club records'!$C$17))),"CR"," ")</f>
        <v xml:space="preserve"> </v>
      </c>
      <c r="N381" s="21" t="str">
        <f>IF(AND(B381=400, OR(AND(E381='club records'!$B$19, F381&lt;='club records'!$C$19), AND(E381='club records'!$B$20, F381&lt;='club records'!$C$20), AND(E381='club records'!$B$21, F381&lt;='club records'!$C$21))),"CR"," ")</f>
        <v xml:space="preserve"> </v>
      </c>
      <c r="O381" s="21" t="str">
        <f>IF(AND(B381=800, OR(AND(E381='club records'!$B$22, F381&lt;='club records'!$C$22), AND(E381='club records'!$B$23, F381&lt;='club records'!$C$23), AND(E381='club records'!$B$24, F381&lt;='club records'!$C$24), AND(E381='club records'!$B$25, F381&lt;='club records'!$C$25), AND(E381='club records'!$B$26, F381&lt;='club records'!$C$26))),"CR"," ")</f>
        <v xml:space="preserve"> </v>
      </c>
      <c r="P381" s="21" t="str">
        <f>IF(AND(B381=1200, AND(E381='club records'!$B$28, F381&lt;='club records'!$C$28)),"CR"," ")</f>
        <v xml:space="preserve"> </v>
      </c>
      <c r="Q381" s="21" t="str">
        <f>IF(AND(B381=1500, OR(AND(E381='club records'!$B$29, F381&lt;='club records'!$C$29), AND(E381='club records'!$B$30, F381&lt;='club records'!$C$30), AND(E381='club records'!$B$31, F381&lt;='club records'!$C$31), AND(E381='club records'!$B$32, F381&lt;='club records'!$C$32), AND(E381='club records'!$B$33, F381&lt;='club records'!$C$33))),"CR"," ")</f>
        <v xml:space="preserve"> </v>
      </c>
      <c r="R381" s="21" t="str">
        <f>IF(AND(B381="1M", AND(E381='club records'!$B$37,F381&lt;='club records'!$C$37)),"CR"," ")</f>
        <v xml:space="preserve"> </v>
      </c>
      <c r="S381" s="21" t="str">
        <f>IF(AND(B381=3000, OR(AND(E381='club records'!$B$39, F381&lt;='club records'!$C$39), AND(E381='club records'!$B$40, F381&lt;='club records'!$C$40), AND(E381='club records'!$B$41, F381&lt;='club records'!$C$41))),"CR"," ")</f>
        <v xml:space="preserve"> </v>
      </c>
      <c r="T381" s="21" t="str">
        <f>IF(AND(B381=5000, OR(AND(E381='club records'!$B$42, F381&lt;='club records'!$C$42), AND(E381='club records'!$B$43, F381&lt;='club records'!$C$43))),"CR"," ")</f>
        <v xml:space="preserve"> </v>
      </c>
      <c r="U381" s="21" t="str">
        <f>IF(AND(B381=10000, OR(AND(E381='club records'!$B$44, F381&lt;='club records'!$C$44), AND(E381='club records'!$B$45, F381&lt;='club records'!$C$45))),"CR"," ")</f>
        <v xml:space="preserve"> </v>
      </c>
      <c r="V381" s="22" t="str">
        <f>IF(AND(B381="high jump", OR(AND(E381='club records'!$F$1, F381&gt;='club records'!$G$1), AND(E381='club records'!$F$2, F381&gt;='club records'!$G$2), AND(E381='club records'!$F$3, F381&gt;='club records'!$G$3),AND(E381='club records'!$F$4, F381&gt;='club records'!$G$4), AND(E381='club records'!$F$5, F381&gt;='club records'!$G$5))), "CR", " ")</f>
        <v xml:space="preserve"> </v>
      </c>
      <c r="W381" s="22" t="str">
        <f>IF(AND(B381="long jump", OR(AND(E381='club records'!$F$6, F381&gt;='club records'!$G$6), AND(E381='club records'!$F$7, F381&gt;='club records'!$G$7), AND(E381='club records'!$F$8, F381&gt;='club records'!$G$8), AND(E381='club records'!$F$9, F381&gt;='club records'!$G$9), AND(E381='club records'!$F$10, F381&gt;='club records'!$G$10))), "CR", " ")</f>
        <v xml:space="preserve"> </v>
      </c>
      <c r="X381" s="22" t="str">
        <f>IF(AND(B381="triple jump", OR(AND(E381='club records'!$F$11, F381&gt;='club records'!$G$11), AND(E381='club records'!$F$12, F381&gt;='club records'!$G$12), AND(E381='club records'!$F$13, F381&gt;='club records'!$G$13), AND(E381='club records'!$F$14, F381&gt;='club records'!$G$14), AND(E381='club records'!$F$15, F381&gt;='club records'!$G$15))), "CR", " ")</f>
        <v xml:space="preserve"> </v>
      </c>
      <c r="Y381" s="22" t="str">
        <f>IF(AND(B381="pole vault", OR(AND(E381='club records'!$F$16, F381&gt;='club records'!$G$16), AND(E381='club records'!$F$17, F381&gt;='club records'!$G$17), AND(E381='club records'!$F$18, F381&gt;='club records'!$G$18), AND(E381='club records'!$F$19, F381&gt;='club records'!$G$19), AND(E381='club records'!$F$20, F381&gt;='club records'!$G$20))), "CR", " ")</f>
        <v xml:space="preserve"> </v>
      </c>
      <c r="Z381" s="22" t="str">
        <f>IF(AND(B381="discus 0.75", AND(E381='club records'!$F$21, F381&gt;='club records'!$G$21)), "CR", " ")</f>
        <v xml:space="preserve"> </v>
      </c>
      <c r="AA381" s="22" t="str">
        <f>IF(AND(B381="discus 1", OR(AND(E381='club records'!$F$22, F381&gt;='club records'!$G$22), AND(E381='club records'!$F$23, F381&gt;='club records'!$G$23), AND(E381='club records'!$F$24, F381&gt;='club records'!$G$24), AND(E381='club records'!$F$25, F381&gt;='club records'!$G$25))), "CR", " ")</f>
        <v xml:space="preserve"> </v>
      </c>
      <c r="AB381" s="22" t="str">
        <f>IF(AND(B381="hammer 3", OR(AND(E381='club records'!$F$26, F381&gt;='club records'!$G$26), AND(E381='club records'!$F$27, F381&gt;='club records'!$G$27), AND(E381='club records'!$F$28, F381&gt;='club records'!$G$28))), "CR", " ")</f>
        <v xml:space="preserve"> </v>
      </c>
      <c r="AC381" s="22" t="str">
        <f>IF(AND(B381="hammer 4", OR(AND(E381='club records'!$F$29, F381&gt;='club records'!$G$29), AND(E381='club records'!$F$30, F381&gt;='club records'!$G$30))), "CR", " ")</f>
        <v xml:space="preserve"> </v>
      </c>
      <c r="AD381" s="22" t="str">
        <f>IF(AND(B381="javelin 400", AND(E381='club records'!$F$31, F381&gt;='club records'!$G$31)), "CR", " ")</f>
        <v xml:space="preserve"> </v>
      </c>
      <c r="AE381" s="22" t="str">
        <f>IF(AND(B381="javelin 500", OR(AND(E381='club records'!$F$32, F381&gt;='club records'!$G$32), AND(E381='club records'!$F$33, F381&gt;='club records'!$G$33))), "CR", " ")</f>
        <v xml:space="preserve"> </v>
      </c>
      <c r="AF381" s="22" t="str">
        <f>IF(AND(B381="javelin 600", OR(AND(E381='club records'!$F$34, F381&gt;='club records'!$G$34), AND(E381='club records'!$F$35, F381&gt;='club records'!$G$35))), "CR", " ")</f>
        <v xml:space="preserve"> </v>
      </c>
      <c r="AG381" s="22" t="str">
        <f>IF(AND(B381="shot 2.72", AND(E381='club records'!$F$36, F381&gt;='club records'!$G$36)), "CR", " ")</f>
        <v xml:space="preserve"> </v>
      </c>
      <c r="AH381" s="22" t="str">
        <f>IF(AND(B381="shot 3", OR(AND(E381='club records'!$F$37, F381&gt;='club records'!$G$37), AND(E381='club records'!$F$38, F381&gt;='club records'!$G$38))), "CR", " ")</f>
        <v xml:space="preserve"> </v>
      </c>
      <c r="AI381" s="22" t="str">
        <f>IF(AND(B381="shot 4", OR(AND(E381='club records'!$F$39, F381&gt;='club records'!$G$39), AND(E381='club records'!$F$40, F381&gt;='club records'!$G$40))), "CR", " ")</f>
        <v xml:space="preserve"> </v>
      </c>
      <c r="AJ381" s="22" t="str">
        <f>IF(AND(B381="70H", AND(E381='club records'!$J$6, F381&lt;='club records'!$K$6)), "CR", " ")</f>
        <v xml:space="preserve"> </v>
      </c>
      <c r="AK381" s="22" t="str">
        <f>IF(AND(B381="75H", AND(E381='club records'!$J$7, F381&lt;='club records'!$K$7)), "CR", " ")</f>
        <v xml:space="preserve"> </v>
      </c>
      <c r="AL381" s="22" t="str">
        <f>IF(AND(B381="80H", AND(E381='club records'!$J$8, F381&lt;='club records'!$K$8)), "CR", " ")</f>
        <v xml:space="preserve"> </v>
      </c>
      <c r="AM381" s="22" t="str">
        <f>IF(AND(B381="100H", OR(AND(E381='club records'!$J$9, F381&lt;='club records'!$K$9), AND(E381='club records'!$J$10, F381&lt;='club records'!$K$10))), "CR", " ")</f>
        <v xml:space="preserve"> </v>
      </c>
      <c r="AN381" s="22" t="str">
        <f>IF(AND(B381="300H", AND(E381='club records'!$J$11, F381&lt;='club records'!$K$11)), "CR", " ")</f>
        <v xml:space="preserve"> </v>
      </c>
      <c r="AO381" s="22" t="str">
        <f>IF(AND(B381="400H", OR(AND(E381='club records'!$J$12, F381&lt;='club records'!$K$12), AND(E381='club records'!$J$13, F381&lt;='club records'!$K$13), AND(E381='club records'!$J$14, F381&lt;='club records'!$K$14))), "CR", " ")</f>
        <v xml:space="preserve"> </v>
      </c>
      <c r="AP381" s="22" t="str">
        <f>IF(AND(B381="1500SC", OR(AND(E381='club records'!$J$15, F381&lt;='club records'!$K$15), AND(E381='club records'!$J$16, F381&lt;='club records'!$K$16))), "CR", " ")</f>
        <v xml:space="preserve"> </v>
      </c>
      <c r="AQ381" s="22" t="str">
        <f>IF(AND(B381="2000SC", OR(AND(E381='club records'!$J$18, F381&lt;='club records'!$K$18), AND(E381='club records'!$J$19, F381&lt;='club records'!$K$19))), "CR", " ")</f>
        <v xml:space="preserve"> </v>
      </c>
      <c r="AR381" s="22" t="str">
        <f>IF(AND(B381="3000SC", AND(E381='club records'!$J$21, F381&lt;='club records'!$K$21)), "CR", " ")</f>
        <v xml:space="preserve"> </v>
      </c>
      <c r="AS381" s="21" t="str">
        <f>IF(AND(B381="4x100", OR(AND(E381='club records'!$N$1, F381&lt;='club records'!$O$1), AND(E381='club records'!$N$2, F381&lt;='club records'!$O$2), AND(E381='club records'!$N$3, F381&lt;='club records'!$O$3), AND(E381='club records'!$N$4, F381&lt;='club records'!$O$4), AND(E381='club records'!$N$5, F381&lt;='club records'!$O$5))), "CR", " ")</f>
        <v xml:space="preserve"> </v>
      </c>
      <c r="AT381" s="21" t="str">
        <f>IF(AND(B381="4x200", OR(AND(E381='club records'!$N$6, F381&lt;='club records'!$O$6), AND(E381='club records'!$N$7, F381&lt;='club records'!$O$7), AND(E381='club records'!$N$8, F381&lt;='club records'!$O$8), AND(E381='club records'!$N$9, F381&lt;='club records'!$O$9), AND(E381='club records'!$N$10, F381&lt;='club records'!$O$10))), "CR", " ")</f>
        <v xml:space="preserve"> </v>
      </c>
      <c r="AU381" s="21" t="str">
        <f>IF(AND(B381="4x300", OR(AND(E381='club records'!$N$11, F381&lt;='club records'!$O$11), AND(E381='club records'!$N$12, F381&lt;='club records'!$O$12))), "CR", " ")</f>
        <v xml:space="preserve"> </v>
      </c>
      <c r="AV381" s="21" t="str">
        <f>IF(AND(B381="4x400", OR(AND(E381='club records'!$N$13, F381&lt;='club records'!$O$13), AND(E381='club records'!$N$14, F381&lt;='club records'!$O$14), AND(E381='club records'!$N$15, F381&lt;='club records'!$O$15))), "CR", " ")</f>
        <v xml:space="preserve"> </v>
      </c>
      <c r="AW381" s="21" t="str">
        <f>IF(AND(B381="3x800", OR(AND(E381='club records'!$N$16, F381&lt;='club records'!$O$16), AND(E381='club records'!$N$17, F381&lt;='club records'!$O$17), AND(E381='club records'!$N$18, F381&lt;='club records'!$O$18), AND(E381='club records'!$N$19, F381&lt;='club records'!$O$19))), "CR", " ")</f>
        <v xml:space="preserve"> </v>
      </c>
      <c r="AX381" s="21" t="str">
        <f>IF(AND(B381="pentathlon", OR(AND(E381='club records'!$N$21, F381&gt;='club records'!$O$21), AND(E381='club records'!$N$22, F381&gt;='club records'!$O$22), AND(E381='club records'!$N$23, F381&gt;='club records'!$O$23), AND(E381='club records'!$N$24, F381&gt;='club records'!$O$24), AND(E381='club records'!$N$25, F381&gt;='club records'!$O$25))), "CR", " ")</f>
        <v xml:space="preserve"> </v>
      </c>
      <c r="AY381" s="21" t="str">
        <f>IF(AND(B381="heptathlon", OR(AND(E381='club records'!$N$26, F381&gt;='club records'!$O$26), AND(E381='club records'!$N$27, F381&gt;='club records'!$O$27), AND(E381='club records'!$N$28, F381&gt;='club records'!$O$28), )), "CR", " ")</f>
        <v xml:space="preserve"> </v>
      </c>
    </row>
    <row r="382" spans="1:51" ht="15">
      <c r="A382" s="13" t="s">
        <v>472</v>
      </c>
      <c r="B382" s="2">
        <v>150</v>
      </c>
      <c r="C382" s="2" t="s">
        <v>161</v>
      </c>
      <c r="D382" s="2" t="s">
        <v>162</v>
      </c>
      <c r="E382" s="13" t="s">
        <v>40</v>
      </c>
      <c r="F382" s="14">
        <v>17.489999999999998</v>
      </c>
      <c r="G382" s="19">
        <v>43715</v>
      </c>
      <c r="H382" s="19" t="s">
        <v>509</v>
      </c>
      <c r="I382" s="2" t="s">
        <v>510</v>
      </c>
      <c r="J382" s="20" t="str">
        <f t="shared" si="19"/>
        <v/>
      </c>
      <c r="K382" s="21" t="str">
        <f>IF(AND(B382=100, OR(AND(E382='club records'!$B$6, F382&lt;='club records'!$C$6), AND(E382='club records'!$B$7, F382&lt;='club records'!$C$7), AND(E382='club records'!$B$8, F382&lt;='club records'!$C$8), AND(E382='club records'!$B$9, F382&lt;='club records'!$C$9), AND(E382='club records'!$B$10, F382&lt;='club records'!$C$10))),"CR"," ")</f>
        <v xml:space="preserve"> </v>
      </c>
      <c r="L382" s="21" t="str">
        <f>IF(AND(B382=200, OR(AND(E382='club records'!$B$11, F382&lt;='club records'!$C$11), AND(E382='club records'!$B$12, F382&lt;='club records'!$C$12), AND(E382='club records'!$B$13, F382&lt;='club records'!$C$13), AND(E382='club records'!$B$14, F382&lt;='club records'!$C$14), AND(E382='club records'!$B$15, F382&lt;='club records'!$C$15))),"CR"," ")</f>
        <v xml:space="preserve"> </v>
      </c>
      <c r="M382" s="21" t="str">
        <f>IF(AND(B382=300, OR(AND(E382='club records'!$B$16, F382&lt;='club records'!$C$16), AND(E382='club records'!$B$17, F382&lt;='club records'!$C$17))),"CR"," ")</f>
        <v xml:space="preserve"> </v>
      </c>
      <c r="N382" s="21" t="str">
        <f>IF(AND(B382=400, OR(AND(E382='club records'!$B$19, F382&lt;='club records'!$C$19), AND(E382='club records'!$B$20, F382&lt;='club records'!$C$20), AND(E382='club records'!$B$21, F382&lt;='club records'!$C$21))),"CR"," ")</f>
        <v xml:space="preserve"> </v>
      </c>
      <c r="O382" s="21" t="str">
        <f>IF(AND(B382=800, OR(AND(E382='club records'!$B$22, F382&lt;='club records'!$C$22), AND(E382='club records'!$B$23, F382&lt;='club records'!$C$23), AND(E382='club records'!$B$24, F382&lt;='club records'!$C$24), AND(E382='club records'!$B$25, F382&lt;='club records'!$C$25), AND(E382='club records'!$B$26, F382&lt;='club records'!$C$26))),"CR"," ")</f>
        <v xml:space="preserve"> </v>
      </c>
      <c r="P382" s="21" t="str">
        <f>IF(AND(B382=1200, AND(E382='club records'!$B$28, F382&lt;='club records'!$C$28)),"CR"," ")</f>
        <v xml:space="preserve"> </v>
      </c>
      <c r="Q382" s="21" t="str">
        <f>IF(AND(B382=1500, OR(AND(E382='club records'!$B$29, F382&lt;='club records'!$C$29), AND(E382='club records'!$B$30, F382&lt;='club records'!$C$30), AND(E382='club records'!$B$31, F382&lt;='club records'!$C$31), AND(E382='club records'!$B$32, F382&lt;='club records'!$C$32), AND(E382='club records'!$B$33, F382&lt;='club records'!$C$33))),"CR"," ")</f>
        <v xml:space="preserve"> </v>
      </c>
      <c r="R382" s="21" t="str">
        <f>IF(AND(B382="1M", AND(E382='club records'!$B$37,F382&lt;='club records'!$C$37)),"CR"," ")</f>
        <v xml:space="preserve"> </v>
      </c>
      <c r="S382" s="21" t="str">
        <f>IF(AND(B382=3000, OR(AND(E382='club records'!$B$39, F382&lt;='club records'!$C$39), AND(E382='club records'!$B$40, F382&lt;='club records'!$C$40), AND(E382='club records'!$B$41, F382&lt;='club records'!$C$41))),"CR"," ")</f>
        <v xml:space="preserve"> </v>
      </c>
      <c r="T382" s="21" t="str">
        <f>IF(AND(B382=5000, OR(AND(E382='club records'!$B$42, F382&lt;='club records'!$C$42), AND(E382='club records'!$B$43, F382&lt;='club records'!$C$43))),"CR"," ")</f>
        <v xml:space="preserve"> </v>
      </c>
      <c r="U382" s="21" t="str">
        <f>IF(AND(B382=10000, OR(AND(E382='club records'!$B$44, F382&lt;='club records'!$C$44), AND(E382='club records'!$B$45, F382&lt;='club records'!$C$45))),"CR"," ")</f>
        <v xml:space="preserve"> </v>
      </c>
      <c r="V382" s="22" t="str">
        <f>IF(AND(B382="high jump", OR(AND(E382='club records'!$F$1, F382&gt;='club records'!$G$1), AND(E382='club records'!$F$2, F382&gt;='club records'!$G$2), AND(E382='club records'!$F$3, F382&gt;='club records'!$G$3),AND(E382='club records'!$F$4, F382&gt;='club records'!$G$4), AND(E382='club records'!$F$5, F382&gt;='club records'!$G$5))), "CR", " ")</f>
        <v xml:space="preserve"> </v>
      </c>
      <c r="W382" s="22" t="str">
        <f>IF(AND(B382="long jump", OR(AND(E382='club records'!$F$6, F382&gt;='club records'!$G$6), AND(E382='club records'!$F$7, F382&gt;='club records'!$G$7), AND(E382='club records'!$F$8, F382&gt;='club records'!$G$8), AND(E382='club records'!$F$9, F382&gt;='club records'!$G$9), AND(E382='club records'!$F$10, F382&gt;='club records'!$G$10))), "CR", " ")</f>
        <v xml:space="preserve"> </v>
      </c>
      <c r="X382" s="22" t="str">
        <f>IF(AND(B382="triple jump", OR(AND(E382='club records'!$F$11, F382&gt;='club records'!$G$11), AND(E382='club records'!$F$12, F382&gt;='club records'!$G$12), AND(E382='club records'!$F$13, F382&gt;='club records'!$G$13), AND(E382='club records'!$F$14, F382&gt;='club records'!$G$14), AND(E382='club records'!$F$15, F382&gt;='club records'!$G$15))), "CR", " ")</f>
        <v xml:space="preserve"> </v>
      </c>
      <c r="Y382" s="22" t="str">
        <f>IF(AND(B382="pole vault", OR(AND(E382='club records'!$F$16, F382&gt;='club records'!$G$16), AND(E382='club records'!$F$17, F382&gt;='club records'!$G$17), AND(E382='club records'!$F$18, F382&gt;='club records'!$G$18), AND(E382='club records'!$F$19, F382&gt;='club records'!$G$19), AND(E382='club records'!$F$20, F382&gt;='club records'!$G$20))), "CR", " ")</f>
        <v xml:space="preserve"> </v>
      </c>
      <c r="Z382" s="22" t="str">
        <f>IF(AND(B382="discus 0.75", AND(E382='club records'!$F$21, F382&gt;='club records'!$G$21)), "CR", " ")</f>
        <v xml:space="preserve"> </v>
      </c>
      <c r="AA382" s="22" t="str">
        <f>IF(AND(B382="discus 1", OR(AND(E382='club records'!$F$22, F382&gt;='club records'!$G$22), AND(E382='club records'!$F$23, F382&gt;='club records'!$G$23), AND(E382='club records'!$F$24, F382&gt;='club records'!$G$24), AND(E382='club records'!$F$25, F382&gt;='club records'!$G$25))), "CR", " ")</f>
        <v xml:space="preserve"> </v>
      </c>
      <c r="AB382" s="22" t="str">
        <f>IF(AND(B382="hammer 3", OR(AND(E382='club records'!$F$26, F382&gt;='club records'!$G$26), AND(E382='club records'!$F$27, F382&gt;='club records'!$G$27), AND(E382='club records'!$F$28, F382&gt;='club records'!$G$28))), "CR", " ")</f>
        <v xml:space="preserve"> </v>
      </c>
      <c r="AC382" s="22" t="str">
        <f>IF(AND(B382="hammer 4", OR(AND(E382='club records'!$F$29, F382&gt;='club records'!$G$29), AND(E382='club records'!$F$30, F382&gt;='club records'!$G$30))), "CR", " ")</f>
        <v xml:space="preserve"> </v>
      </c>
      <c r="AD382" s="22" t="str">
        <f>IF(AND(B382="javelin 400", AND(E382='club records'!$F$31, F382&gt;='club records'!$G$31)), "CR", " ")</f>
        <v xml:space="preserve"> </v>
      </c>
      <c r="AE382" s="22" t="str">
        <f>IF(AND(B382="javelin 500", OR(AND(E382='club records'!$F$32, F382&gt;='club records'!$G$32), AND(E382='club records'!$F$33, F382&gt;='club records'!$G$33))), "CR", " ")</f>
        <v xml:space="preserve"> </v>
      </c>
      <c r="AF382" s="22" t="str">
        <f>IF(AND(B382="javelin 600", OR(AND(E382='club records'!$F$34, F382&gt;='club records'!$G$34), AND(E382='club records'!$F$35, F382&gt;='club records'!$G$35))), "CR", " ")</f>
        <v xml:space="preserve"> </v>
      </c>
      <c r="AG382" s="22" t="str">
        <f>IF(AND(B382="shot 2.72", AND(E382='club records'!$F$36, F382&gt;='club records'!$G$36)), "CR", " ")</f>
        <v xml:space="preserve"> </v>
      </c>
      <c r="AH382" s="22" t="str">
        <f>IF(AND(B382="shot 3", OR(AND(E382='club records'!$F$37, F382&gt;='club records'!$G$37), AND(E382='club records'!$F$38, F382&gt;='club records'!$G$38))), "CR", " ")</f>
        <v xml:space="preserve"> </v>
      </c>
      <c r="AI382" s="22" t="str">
        <f>IF(AND(B382="shot 4", OR(AND(E382='club records'!$F$39, F382&gt;='club records'!$G$39), AND(E382='club records'!$F$40, F382&gt;='club records'!$G$40))), "CR", " ")</f>
        <v xml:space="preserve"> </v>
      </c>
      <c r="AJ382" s="22" t="str">
        <f>IF(AND(B382="70H", AND(E382='club records'!$J$6, F382&lt;='club records'!$K$6)), "CR", " ")</f>
        <v xml:space="preserve"> </v>
      </c>
      <c r="AK382" s="22" t="str">
        <f>IF(AND(B382="75H", AND(E382='club records'!$J$7, F382&lt;='club records'!$K$7)), "CR", " ")</f>
        <v xml:space="preserve"> </v>
      </c>
      <c r="AL382" s="22" t="str">
        <f>IF(AND(B382="80H", AND(E382='club records'!$J$8, F382&lt;='club records'!$K$8)), "CR", " ")</f>
        <v xml:space="preserve"> </v>
      </c>
      <c r="AM382" s="22" t="str">
        <f>IF(AND(B382="100H", OR(AND(E382='club records'!$J$9, F382&lt;='club records'!$K$9), AND(E382='club records'!$J$10, F382&lt;='club records'!$K$10))), "CR", " ")</f>
        <v xml:space="preserve"> </v>
      </c>
      <c r="AN382" s="22" t="str">
        <f>IF(AND(B382="300H", AND(E382='club records'!$J$11, F382&lt;='club records'!$K$11)), "CR", " ")</f>
        <v xml:space="preserve"> </v>
      </c>
      <c r="AO382" s="22" t="str">
        <f>IF(AND(B382="400H", OR(AND(E382='club records'!$J$12, F382&lt;='club records'!$K$12), AND(E382='club records'!$J$13, F382&lt;='club records'!$K$13), AND(E382='club records'!$J$14, F382&lt;='club records'!$K$14))), "CR", " ")</f>
        <v xml:space="preserve"> </v>
      </c>
      <c r="AP382" s="22" t="str">
        <f>IF(AND(B382="1500SC", OR(AND(E382='club records'!$J$15, F382&lt;='club records'!$K$15), AND(E382='club records'!$J$16, F382&lt;='club records'!$K$16))), "CR", " ")</f>
        <v xml:space="preserve"> </v>
      </c>
      <c r="AQ382" s="22" t="str">
        <f>IF(AND(B382="2000SC", OR(AND(E382='club records'!$J$18, F382&lt;='club records'!$K$18), AND(E382='club records'!$J$19, F382&lt;='club records'!$K$19))), "CR", " ")</f>
        <v xml:space="preserve"> </v>
      </c>
      <c r="AR382" s="22" t="str">
        <f>IF(AND(B382="3000SC", AND(E382='club records'!$J$21, F382&lt;='club records'!$K$21)), "CR", " ")</f>
        <v xml:space="preserve"> </v>
      </c>
      <c r="AS382" s="21" t="str">
        <f>IF(AND(B382="4x100", OR(AND(E382='club records'!$N$1, F382&lt;='club records'!$O$1), AND(E382='club records'!$N$2, F382&lt;='club records'!$O$2), AND(E382='club records'!$N$3, F382&lt;='club records'!$O$3), AND(E382='club records'!$N$4, F382&lt;='club records'!$O$4), AND(E382='club records'!$N$5, F382&lt;='club records'!$O$5))), "CR", " ")</f>
        <v xml:space="preserve"> </v>
      </c>
      <c r="AT382" s="21" t="str">
        <f>IF(AND(B382="4x200", OR(AND(E382='club records'!$N$6, F382&lt;='club records'!$O$6), AND(E382='club records'!$N$7, F382&lt;='club records'!$O$7), AND(E382='club records'!$N$8, F382&lt;='club records'!$O$8), AND(E382='club records'!$N$9, F382&lt;='club records'!$O$9), AND(E382='club records'!$N$10, F382&lt;='club records'!$O$10))), "CR", " ")</f>
        <v xml:space="preserve"> </v>
      </c>
      <c r="AU382" s="21" t="str">
        <f>IF(AND(B382="4x300", OR(AND(E382='club records'!$N$11, F382&lt;='club records'!$O$11), AND(E382='club records'!$N$12, F382&lt;='club records'!$O$12))), "CR", " ")</f>
        <v xml:space="preserve"> </v>
      </c>
      <c r="AV382" s="21" t="str">
        <f>IF(AND(B382="4x400", OR(AND(E382='club records'!$N$13, F382&lt;='club records'!$O$13), AND(E382='club records'!$N$14, F382&lt;='club records'!$O$14), AND(E382='club records'!$N$15, F382&lt;='club records'!$O$15))), "CR", " ")</f>
        <v xml:space="preserve"> </v>
      </c>
      <c r="AW382" s="21" t="str">
        <f>IF(AND(B382="3x800", OR(AND(E382='club records'!$N$16, F382&lt;='club records'!$O$16), AND(E382='club records'!$N$17, F382&lt;='club records'!$O$17), AND(E382='club records'!$N$18, F382&lt;='club records'!$O$18), AND(E382='club records'!$N$19, F382&lt;='club records'!$O$19))), "CR", " ")</f>
        <v xml:space="preserve"> </v>
      </c>
      <c r="AX382" s="21" t="str">
        <f>IF(AND(B382="pentathlon", OR(AND(E382='club records'!$N$21, F382&gt;='club records'!$O$21), AND(E382='club records'!$N$22, F382&gt;='club records'!$O$22), AND(E382='club records'!$N$23, F382&gt;='club records'!$O$23), AND(E382='club records'!$N$24, F382&gt;='club records'!$O$24), AND(E382='club records'!$N$25, F382&gt;='club records'!$O$25))), "CR", " ")</f>
        <v xml:space="preserve"> </v>
      </c>
      <c r="AY382" s="21" t="str">
        <f>IF(AND(B382="heptathlon", OR(AND(E382='club records'!$N$26, F382&gt;='club records'!$O$26), AND(E382='club records'!$N$27, F382&gt;='club records'!$O$27), AND(E382='club records'!$N$28, F382&gt;='club records'!$O$28), )), "CR", " ")</f>
        <v xml:space="preserve"> </v>
      </c>
    </row>
    <row r="383" spans="1:51" ht="15">
      <c r="A383" s="13" t="s">
        <v>472</v>
      </c>
      <c r="B383" s="2">
        <v>150</v>
      </c>
      <c r="C383" s="2" t="s">
        <v>154</v>
      </c>
      <c r="D383" s="2" t="s">
        <v>155</v>
      </c>
      <c r="E383" s="13" t="s">
        <v>40</v>
      </c>
      <c r="F383" s="14">
        <v>18.3</v>
      </c>
      <c r="G383" s="19">
        <v>43586</v>
      </c>
      <c r="H383" s="2" t="s">
        <v>297</v>
      </c>
      <c r="I383" s="2" t="s">
        <v>290</v>
      </c>
      <c r="J383" s="20" t="str">
        <f t="shared" si="19"/>
        <v/>
      </c>
      <c r="K383" s="21" t="str">
        <f>IF(AND(B383=100, OR(AND(E383='club records'!$B$6, F383&lt;='club records'!$C$6), AND(E383='club records'!$B$7, F383&lt;='club records'!$C$7), AND(E383='club records'!$B$8, F383&lt;='club records'!$C$8), AND(E383='club records'!$B$9, F383&lt;='club records'!$C$9), AND(E383='club records'!$B$10, F383&lt;='club records'!$C$10))),"CR"," ")</f>
        <v xml:space="preserve"> </v>
      </c>
      <c r="L383" s="21" t="str">
        <f>IF(AND(B383=200, OR(AND(E383='club records'!$B$11, F383&lt;='club records'!$C$11), AND(E383='club records'!$B$12, F383&lt;='club records'!$C$12), AND(E383='club records'!$B$13, F383&lt;='club records'!$C$13), AND(E383='club records'!$B$14, F383&lt;='club records'!$C$14), AND(E383='club records'!$B$15, F383&lt;='club records'!$C$15))),"CR"," ")</f>
        <v xml:space="preserve"> </v>
      </c>
      <c r="M383" s="21" t="str">
        <f>IF(AND(B383=300, OR(AND(E383='club records'!$B$16, F383&lt;='club records'!$C$16), AND(E383='club records'!$B$17, F383&lt;='club records'!$C$17))),"CR"," ")</f>
        <v xml:space="preserve"> </v>
      </c>
      <c r="N383" s="21" t="str">
        <f>IF(AND(B383=400, OR(AND(E383='club records'!$B$19, F383&lt;='club records'!$C$19), AND(E383='club records'!$B$20, F383&lt;='club records'!$C$20), AND(E383='club records'!$B$21, F383&lt;='club records'!$C$21))),"CR"," ")</f>
        <v xml:space="preserve"> </v>
      </c>
      <c r="O383" s="21" t="str">
        <f>IF(AND(B383=800, OR(AND(E383='club records'!$B$22, F383&lt;='club records'!$C$22), AND(E383='club records'!$B$23, F383&lt;='club records'!$C$23), AND(E383='club records'!$B$24, F383&lt;='club records'!$C$24), AND(E383='club records'!$B$25, F383&lt;='club records'!$C$25), AND(E383='club records'!$B$26, F383&lt;='club records'!$C$26))),"CR"," ")</f>
        <v xml:space="preserve"> </v>
      </c>
      <c r="P383" s="21" t="str">
        <f>IF(AND(B383=1200, AND(E383='club records'!$B$28, F383&lt;='club records'!$C$28)),"CR"," ")</f>
        <v xml:space="preserve"> </v>
      </c>
      <c r="Q383" s="21" t="str">
        <f>IF(AND(B383=1500, OR(AND(E383='club records'!$B$29, F383&lt;='club records'!$C$29), AND(E383='club records'!$B$30, F383&lt;='club records'!$C$30), AND(E383='club records'!$B$31, F383&lt;='club records'!$C$31), AND(E383='club records'!$B$32, F383&lt;='club records'!$C$32), AND(E383='club records'!$B$33, F383&lt;='club records'!$C$33))),"CR"," ")</f>
        <v xml:space="preserve"> </v>
      </c>
      <c r="R383" s="21" t="str">
        <f>IF(AND(B383="1M", AND(E383='club records'!$B$37,F383&lt;='club records'!$C$37)),"CR"," ")</f>
        <v xml:space="preserve"> </v>
      </c>
      <c r="S383" s="21" t="str">
        <f>IF(AND(B383=3000, OR(AND(E383='club records'!$B$39, F383&lt;='club records'!$C$39), AND(E383='club records'!$B$40, F383&lt;='club records'!$C$40), AND(E383='club records'!$B$41, F383&lt;='club records'!$C$41))),"CR"," ")</f>
        <v xml:space="preserve"> </v>
      </c>
      <c r="T383" s="21" t="str">
        <f>IF(AND(B383=5000, OR(AND(E383='club records'!$B$42, F383&lt;='club records'!$C$42), AND(E383='club records'!$B$43, F383&lt;='club records'!$C$43))),"CR"," ")</f>
        <v xml:space="preserve"> </v>
      </c>
      <c r="U383" s="21" t="str">
        <f>IF(AND(B383=10000, OR(AND(E383='club records'!$B$44, F383&lt;='club records'!$C$44), AND(E383='club records'!$B$45, F383&lt;='club records'!$C$45))),"CR"," ")</f>
        <v xml:space="preserve"> </v>
      </c>
      <c r="V383" s="22" t="str">
        <f>IF(AND(B383="high jump", OR(AND(E383='club records'!$F$1, F383&gt;='club records'!$G$1), AND(E383='club records'!$F$2, F383&gt;='club records'!$G$2), AND(E383='club records'!$F$3, F383&gt;='club records'!$G$3),AND(E383='club records'!$F$4, F383&gt;='club records'!$G$4), AND(E383='club records'!$F$5, F383&gt;='club records'!$G$5))), "CR", " ")</f>
        <v xml:space="preserve"> </v>
      </c>
      <c r="W383" s="22" t="str">
        <f>IF(AND(B383="long jump", OR(AND(E383='club records'!$F$6, F383&gt;='club records'!$G$6), AND(E383='club records'!$F$7, F383&gt;='club records'!$G$7), AND(E383='club records'!$F$8, F383&gt;='club records'!$G$8), AND(E383='club records'!$F$9, F383&gt;='club records'!$G$9), AND(E383='club records'!$F$10, F383&gt;='club records'!$G$10))), "CR", " ")</f>
        <v xml:space="preserve"> </v>
      </c>
      <c r="X383" s="22" t="str">
        <f>IF(AND(B383="triple jump", OR(AND(E383='club records'!$F$11, F383&gt;='club records'!$G$11), AND(E383='club records'!$F$12, F383&gt;='club records'!$G$12), AND(E383='club records'!$F$13, F383&gt;='club records'!$G$13), AND(E383='club records'!$F$14, F383&gt;='club records'!$G$14), AND(E383='club records'!$F$15, F383&gt;='club records'!$G$15))), "CR", " ")</f>
        <v xml:space="preserve"> </v>
      </c>
      <c r="Y383" s="22" t="str">
        <f>IF(AND(B383="pole vault", OR(AND(E383='club records'!$F$16, F383&gt;='club records'!$G$16), AND(E383='club records'!$F$17, F383&gt;='club records'!$G$17), AND(E383='club records'!$F$18, F383&gt;='club records'!$G$18), AND(E383='club records'!$F$19, F383&gt;='club records'!$G$19), AND(E383='club records'!$F$20, F383&gt;='club records'!$G$20))), "CR", " ")</f>
        <v xml:space="preserve"> </v>
      </c>
      <c r="Z383" s="22" t="str">
        <f>IF(AND(B383="discus 0.75", AND(E383='club records'!$F$21, F383&gt;='club records'!$G$21)), "CR", " ")</f>
        <v xml:space="preserve"> </v>
      </c>
      <c r="AA383" s="22" t="str">
        <f>IF(AND(B383="discus 1", OR(AND(E383='club records'!$F$22, F383&gt;='club records'!$G$22), AND(E383='club records'!$F$23, F383&gt;='club records'!$G$23), AND(E383='club records'!$F$24, F383&gt;='club records'!$G$24), AND(E383='club records'!$F$25, F383&gt;='club records'!$G$25))), "CR", " ")</f>
        <v xml:space="preserve"> </v>
      </c>
      <c r="AB383" s="22" t="str">
        <f>IF(AND(B383="hammer 3", OR(AND(E383='club records'!$F$26, F383&gt;='club records'!$G$26), AND(E383='club records'!$F$27, F383&gt;='club records'!$G$27), AND(E383='club records'!$F$28, F383&gt;='club records'!$G$28))), "CR", " ")</f>
        <v xml:space="preserve"> </v>
      </c>
      <c r="AC383" s="22" t="str">
        <f>IF(AND(B383="hammer 4", OR(AND(E383='club records'!$F$29, F383&gt;='club records'!$G$29), AND(E383='club records'!$F$30, F383&gt;='club records'!$G$30))), "CR", " ")</f>
        <v xml:space="preserve"> </v>
      </c>
      <c r="AD383" s="22" t="str">
        <f>IF(AND(B383="javelin 400", AND(E383='club records'!$F$31, F383&gt;='club records'!$G$31)), "CR", " ")</f>
        <v xml:space="preserve"> </v>
      </c>
      <c r="AE383" s="22" t="str">
        <f>IF(AND(B383="javelin 500", OR(AND(E383='club records'!$F$32, F383&gt;='club records'!$G$32), AND(E383='club records'!$F$33, F383&gt;='club records'!$G$33))), "CR", " ")</f>
        <v xml:space="preserve"> </v>
      </c>
      <c r="AF383" s="22" t="str">
        <f>IF(AND(B383="javelin 600", OR(AND(E383='club records'!$F$34, F383&gt;='club records'!$G$34), AND(E383='club records'!$F$35, F383&gt;='club records'!$G$35))), "CR", " ")</f>
        <v xml:space="preserve"> </v>
      </c>
      <c r="AG383" s="22" t="str">
        <f>IF(AND(B383="shot 2.72", AND(E383='club records'!$F$36, F383&gt;='club records'!$G$36)), "CR", " ")</f>
        <v xml:space="preserve"> </v>
      </c>
      <c r="AH383" s="22" t="str">
        <f>IF(AND(B383="shot 3", OR(AND(E383='club records'!$F$37, F383&gt;='club records'!$G$37), AND(E383='club records'!$F$38, F383&gt;='club records'!$G$38))), "CR", " ")</f>
        <v xml:space="preserve"> </v>
      </c>
      <c r="AI383" s="22" t="str">
        <f>IF(AND(B383="shot 4", OR(AND(E383='club records'!$F$39, F383&gt;='club records'!$G$39), AND(E383='club records'!$F$40, F383&gt;='club records'!$G$40))), "CR", " ")</f>
        <v xml:space="preserve"> </v>
      </c>
      <c r="AJ383" s="22" t="str">
        <f>IF(AND(B383="70H", AND(E383='club records'!$J$6, F383&lt;='club records'!$K$6)), "CR", " ")</f>
        <v xml:space="preserve"> </v>
      </c>
      <c r="AK383" s="22" t="str">
        <f>IF(AND(B383="75H", AND(E383='club records'!$J$7, F383&lt;='club records'!$K$7)), "CR", " ")</f>
        <v xml:space="preserve"> </v>
      </c>
      <c r="AL383" s="22" t="str">
        <f>IF(AND(B383="80H", AND(E383='club records'!$J$8, F383&lt;='club records'!$K$8)), "CR", " ")</f>
        <v xml:space="preserve"> </v>
      </c>
      <c r="AM383" s="22" t="str">
        <f>IF(AND(B383="100H", OR(AND(E383='club records'!$J$9, F383&lt;='club records'!$K$9), AND(E383='club records'!$J$10, F383&lt;='club records'!$K$10))), "CR", " ")</f>
        <v xml:space="preserve"> </v>
      </c>
      <c r="AN383" s="22" t="str">
        <f>IF(AND(B383="300H", AND(E383='club records'!$J$11, F383&lt;='club records'!$K$11)), "CR", " ")</f>
        <v xml:space="preserve"> </v>
      </c>
      <c r="AO383" s="22" t="str">
        <f>IF(AND(B383="400H", OR(AND(E383='club records'!$J$12, F383&lt;='club records'!$K$12), AND(E383='club records'!$J$13, F383&lt;='club records'!$K$13), AND(E383='club records'!$J$14, F383&lt;='club records'!$K$14))), "CR", " ")</f>
        <v xml:space="preserve"> </v>
      </c>
      <c r="AP383" s="22" t="str">
        <f>IF(AND(B383="1500SC", OR(AND(E383='club records'!$J$15, F383&lt;='club records'!$K$15), AND(E383='club records'!$J$16, F383&lt;='club records'!$K$16))), "CR", " ")</f>
        <v xml:space="preserve"> </v>
      </c>
      <c r="AQ383" s="22" t="str">
        <f>IF(AND(B383="2000SC", OR(AND(E383='club records'!$J$18, F383&lt;='club records'!$K$18), AND(E383='club records'!$J$19, F383&lt;='club records'!$K$19))), "CR", " ")</f>
        <v xml:space="preserve"> </v>
      </c>
      <c r="AR383" s="22" t="str">
        <f>IF(AND(B383="3000SC", AND(E383='club records'!$J$21, F383&lt;='club records'!$K$21)), "CR", " ")</f>
        <v xml:space="preserve"> </v>
      </c>
      <c r="AS383" s="21" t="str">
        <f>IF(AND(B383="4x100", OR(AND(E383='club records'!$N$1, F383&lt;='club records'!$O$1), AND(E383='club records'!$N$2, F383&lt;='club records'!$O$2), AND(E383='club records'!$N$3, F383&lt;='club records'!$O$3), AND(E383='club records'!$N$4, F383&lt;='club records'!$O$4), AND(E383='club records'!$N$5, F383&lt;='club records'!$O$5))), "CR", " ")</f>
        <v xml:space="preserve"> </v>
      </c>
      <c r="AT383" s="21" t="str">
        <f>IF(AND(B383="4x200", OR(AND(E383='club records'!$N$6, F383&lt;='club records'!$O$6), AND(E383='club records'!$N$7, F383&lt;='club records'!$O$7), AND(E383='club records'!$N$8, F383&lt;='club records'!$O$8), AND(E383='club records'!$N$9, F383&lt;='club records'!$O$9), AND(E383='club records'!$N$10, F383&lt;='club records'!$O$10))), "CR", " ")</f>
        <v xml:space="preserve"> </v>
      </c>
      <c r="AU383" s="21" t="str">
        <f>IF(AND(B383="4x300", OR(AND(E383='club records'!$N$11, F383&lt;='club records'!$O$11), AND(E383='club records'!$N$12, F383&lt;='club records'!$O$12))), "CR", " ")</f>
        <v xml:space="preserve"> </v>
      </c>
      <c r="AV383" s="21" t="str">
        <f>IF(AND(B383="4x400", OR(AND(E383='club records'!$N$13, F383&lt;='club records'!$O$13), AND(E383='club records'!$N$14, F383&lt;='club records'!$O$14), AND(E383='club records'!$N$15, F383&lt;='club records'!$O$15))), "CR", " ")</f>
        <v xml:space="preserve"> </v>
      </c>
      <c r="AW383" s="21" t="str">
        <f>IF(AND(B383="3x800", OR(AND(E383='club records'!$N$16, F383&lt;='club records'!$O$16), AND(E383='club records'!$N$17, F383&lt;='club records'!$O$17), AND(E383='club records'!$N$18, F383&lt;='club records'!$O$18), AND(E383='club records'!$N$19, F383&lt;='club records'!$O$19))), "CR", " ")</f>
        <v xml:space="preserve"> </v>
      </c>
      <c r="AX383" s="21" t="str">
        <f>IF(AND(B383="pentathlon", OR(AND(E383='club records'!$N$21, F383&gt;='club records'!$O$21), AND(E383='club records'!$N$22, F383&gt;='club records'!$O$22), AND(E383='club records'!$N$23, F383&gt;='club records'!$O$23), AND(E383='club records'!$N$24, F383&gt;='club records'!$O$24), AND(E383='club records'!$N$25, F383&gt;='club records'!$O$25))), "CR", " ")</f>
        <v xml:space="preserve"> </v>
      </c>
      <c r="AY383" s="21" t="str">
        <f>IF(AND(B383="heptathlon", OR(AND(E383='club records'!$N$26, F383&gt;='club records'!$O$26), AND(E383='club records'!$N$27, F383&gt;='club records'!$O$27), AND(E383='club records'!$N$28, F383&gt;='club records'!$O$28), )), "CR", " ")</f>
        <v xml:space="preserve"> </v>
      </c>
    </row>
    <row r="384" spans="1:51" ht="15">
      <c r="A384" s="13" t="s">
        <v>472</v>
      </c>
      <c r="B384" s="12">
        <v>200</v>
      </c>
      <c r="C384" s="12" t="s">
        <v>161</v>
      </c>
      <c r="D384" s="12" t="s">
        <v>162</v>
      </c>
      <c r="E384" s="16" t="s">
        <v>40</v>
      </c>
      <c r="F384" s="17">
        <v>22.5</v>
      </c>
      <c r="G384" s="27">
        <v>43666</v>
      </c>
      <c r="H384" s="12" t="s">
        <v>425</v>
      </c>
      <c r="I384" s="28" t="s">
        <v>558</v>
      </c>
      <c r="J384" s="21" t="str">
        <f t="shared" si="19"/>
        <v>***CLUB RECORD***</v>
      </c>
      <c r="K384" s="21" t="str">
        <f>IF(AND(B384=100, OR(AND(E384='club records'!$B$6, F384&lt;='club records'!$C$6), AND(E384='club records'!$B$7, F384&lt;='club records'!$C$7), AND(E384='club records'!$B$8, F384&lt;='club records'!$C$8), AND(E384='club records'!$B$9, F384&lt;='club records'!$C$9), AND(E384='club records'!$B$10, F384&lt;='club records'!$C$10))),"CR"," ")</f>
        <v xml:space="preserve"> </v>
      </c>
      <c r="L384" s="21" t="str">
        <f>IF(AND(B384=200, OR(AND(E384='club records'!$B$11, F384&lt;='club records'!$C$11), AND(E384='club records'!$B$12, F384&lt;='club records'!$C$12), AND(E384='club records'!$B$13, F384&lt;='club records'!$C$13), AND(E384='club records'!$B$14, F384&lt;='club records'!$C$14), AND(E384='club records'!$B$15, F384&lt;='club records'!$C$15))),"CR"," ")</f>
        <v>CR</v>
      </c>
      <c r="M384" s="21" t="str">
        <f>IF(AND(B384=300, OR(AND(E384='club records'!$B$16, F384&lt;='club records'!$C$16), AND(E384='club records'!$B$17, F384&lt;='club records'!$C$17))),"CR"," ")</f>
        <v xml:space="preserve"> </v>
      </c>
      <c r="N384" s="21" t="str">
        <f>IF(AND(B384=400, OR(AND(E384='club records'!$B$19, F384&lt;='club records'!$C$19), AND(E384='club records'!$B$20, F384&lt;='club records'!$C$20), AND(E384='club records'!$B$21, F384&lt;='club records'!$C$21))),"CR"," ")</f>
        <v xml:space="preserve"> </v>
      </c>
      <c r="O384" s="21" t="str">
        <f>IF(AND(B384=800, OR(AND(E384='club records'!$B$22, F384&lt;='club records'!$C$22), AND(E384='club records'!$B$23, F384&lt;='club records'!$C$23), AND(E384='club records'!$B$24, F384&lt;='club records'!$C$24), AND(E384='club records'!$B$25, F384&lt;='club records'!$C$25), AND(E384='club records'!$B$26, F384&lt;='club records'!$C$26))),"CR"," ")</f>
        <v xml:space="preserve"> </v>
      </c>
      <c r="P384" s="21" t="str">
        <f>IF(AND(B384=1200, AND(E384='club records'!$B$28, F384&lt;='club records'!$C$28)),"CR"," ")</f>
        <v xml:space="preserve"> </v>
      </c>
      <c r="Q384" s="21" t="str">
        <f>IF(AND(B384=1500, OR(AND(E384='club records'!$B$29, F384&lt;='club records'!$C$29), AND(E384='club records'!$B$30, F384&lt;='club records'!$C$30), AND(E384='club records'!$B$31, F384&lt;='club records'!$C$31), AND(E384='club records'!$B$32, F384&lt;='club records'!$C$32), AND(E384='club records'!$B$33, F384&lt;='club records'!$C$33))),"CR"," ")</f>
        <v xml:space="preserve"> </v>
      </c>
      <c r="R384" s="21" t="str">
        <f>IF(AND(B384="1M", AND(E384='club records'!$B$37,F384&lt;='club records'!$C$37)),"CR"," ")</f>
        <v xml:space="preserve"> </v>
      </c>
      <c r="S384" s="21" t="str">
        <f>IF(AND(B384=3000, OR(AND(E384='club records'!$B$39, F384&lt;='club records'!$C$39), AND(E384='club records'!$B$40, F384&lt;='club records'!$C$40), AND(E384='club records'!$B$41, F384&lt;='club records'!$C$41))),"CR"," ")</f>
        <v xml:space="preserve"> </v>
      </c>
      <c r="T384" s="21" t="str">
        <f>IF(AND(B384=5000, OR(AND(E384='club records'!$B$42, F384&lt;='club records'!$C$42), AND(E384='club records'!$B$43, F384&lt;='club records'!$C$43))),"CR"," ")</f>
        <v xml:space="preserve"> </v>
      </c>
      <c r="U384" s="21" t="str">
        <f>IF(AND(B384=10000, OR(AND(E384='club records'!$B$44, F384&lt;='club records'!$C$44), AND(E384='club records'!$B$45, F384&lt;='club records'!$C$45))),"CR"," ")</f>
        <v xml:space="preserve"> </v>
      </c>
      <c r="V384" s="22" t="str">
        <f>IF(AND(B384="high jump", OR(AND(E384='club records'!$F$1, F384&gt;='club records'!$G$1), AND(E384='club records'!$F$2, F384&gt;='club records'!$G$2), AND(E384='club records'!$F$3, F384&gt;='club records'!$G$3),AND(E384='club records'!$F$4, F384&gt;='club records'!$G$4), AND(E384='club records'!$F$5, F384&gt;='club records'!$G$5))), "CR", " ")</f>
        <v xml:space="preserve"> </v>
      </c>
      <c r="W384" s="22" t="str">
        <f>IF(AND(B384="long jump", OR(AND(E384='club records'!$F$6, F384&gt;='club records'!$G$6), AND(E384='club records'!$F$7, F384&gt;='club records'!$G$7), AND(E384='club records'!$F$8, F384&gt;='club records'!$G$8), AND(E384='club records'!$F$9, F384&gt;='club records'!$G$9), AND(E384='club records'!$F$10, F384&gt;='club records'!$G$10))), "CR", " ")</f>
        <v xml:space="preserve"> </v>
      </c>
      <c r="X384" s="22" t="str">
        <f>IF(AND(B384="triple jump", OR(AND(E384='club records'!$F$11, F384&gt;='club records'!$G$11), AND(E384='club records'!$F$12, F384&gt;='club records'!$G$12), AND(E384='club records'!$F$13, F384&gt;='club records'!$G$13), AND(E384='club records'!$F$14, F384&gt;='club records'!$G$14), AND(E384='club records'!$F$15, F384&gt;='club records'!$G$15))), "CR", " ")</f>
        <v xml:space="preserve"> </v>
      </c>
      <c r="Y384" s="22" t="str">
        <f>IF(AND(B384="pole vault", OR(AND(E384='club records'!$F$16, F384&gt;='club records'!$G$16), AND(E384='club records'!$F$17, F384&gt;='club records'!$G$17), AND(E384='club records'!$F$18, F384&gt;='club records'!$G$18), AND(E384='club records'!$F$19, F384&gt;='club records'!$G$19), AND(E384='club records'!$F$20, F384&gt;='club records'!$G$20))), "CR", " ")</f>
        <v xml:space="preserve"> </v>
      </c>
      <c r="Z384" s="22" t="str">
        <f>IF(AND(B384="discus 0.75", AND(E384='club records'!$F$21, F384&gt;='club records'!$G$21)), "CR", " ")</f>
        <v xml:space="preserve"> </v>
      </c>
      <c r="AA384" s="22" t="str">
        <f>IF(AND(B384="discus 1", OR(AND(E384='club records'!$F$22, F384&gt;='club records'!$G$22), AND(E384='club records'!$F$23, F384&gt;='club records'!$G$23), AND(E384='club records'!$F$24, F384&gt;='club records'!$G$24), AND(E384='club records'!$F$25, F384&gt;='club records'!$G$25))), "CR", " ")</f>
        <v xml:space="preserve"> </v>
      </c>
      <c r="AB384" s="22" t="str">
        <f>IF(AND(B384="hammer 3", OR(AND(E384='club records'!$F$26, F384&gt;='club records'!$G$26), AND(E384='club records'!$F$27, F384&gt;='club records'!$G$27), AND(E384='club records'!$F$28, F384&gt;='club records'!$G$28))), "CR", " ")</f>
        <v xml:space="preserve"> </v>
      </c>
      <c r="AC384" s="22" t="str">
        <f>IF(AND(B384="hammer 4", OR(AND(E384='club records'!$F$29, F384&gt;='club records'!$G$29), AND(E384='club records'!$F$30, F384&gt;='club records'!$G$30))), "CR", " ")</f>
        <v xml:space="preserve"> </v>
      </c>
      <c r="AD384" s="22" t="str">
        <f>IF(AND(B384="javelin 400", AND(E384='club records'!$F$31, F384&gt;='club records'!$G$31)), "CR", " ")</f>
        <v xml:space="preserve"> </v>
      </c>
      <c r="AE384" s="22" t="str">
        <f>IF(AND(B384="javelin 500", OR(AND(E384='club records'!$F$32, F384&gt;='club records'!$G$32), AND(E384='club records'!$F$33, F384&gt;='club records'!$G$33))), "CR", " ")</f>
        <v xml:space="preserve"> </v>
      </c>
      <c r="AF384" s="22" t="str">
        <f>IF(AND(B384="javelin 600", OR(AND(E384='club records'!$F$34, F384&gt;='club records'!$G$34), AND(E384='club records'!$F$35, F384&gt;='club records'!$G$35))), "CR", " ")</f>
        <v xml:space="preserve"> </v>
      </c>
      <c r="AG384" s="22" t="str">
        <f>IF(AND(B384="shot 2.72", AND(E384='club records'!$F$36, F384&gt;='club records'!$G$36)), "CR", " ")</f>
        <v xml:space="preserve"> </v>
      </c>
      <c r="AH384" s="22" t="str">
        <f>IF(AND(B384="shot 3", OR(AND(E384='club records'!$F$37, F384&gt;='club records'!$G$37), AND(E384='club records'!$F$38, F384&gt;='club records'!$G$38))), "CR", " ")</f>
        <v xml:space="preserve"> </v>
      </c>
      <c r="AI384" s="22" t="str">
        <f>IF(AND(B384="shot 4", OR(AND(E384='club records'!$F$39, F384&gt;='club records'!$G$39), AND(E384='club records'!$F$40, F384&gt;='club records'!$G$40))), "CR", " ")</f>
        <v xml:space="preserve"> </v>
      </c>
      <c r="AJ384" s="22" t="str">
        <f>IF(AND(B384="70H", AND(E384='club records'!$J$6, F384&lt;='club records'!$K$6)), "CR", " ")</f>
        <v xml:space="preserve"> </v>
      </c>
      <c r="AK384" s="22" t="str">
        <f>IF(AND(B384="75H", AND(E384='club records'!$J$7, F384&lt;='club records'!$K$7)), "CR", " ")</f>
        <v xml:space="preserve"> </v>
      </c>
      <c r="AL384" s="22" t="str">
        <f>IF(AND(B384="80H", AND(E384='club records'!$J$8, F384&lt;='club records'!$K$8)), "CR", " ")</f>
        <v xml:space="preserve"> </v>
      </c>
      <c r="AM384" s="22" t="str">
        <f>IF(AND(B384="100H", OR(AND(E384='club records'!$J$9, F384&lt;='club records'!$K$9), AND(E384='club records'!$J$10, F384&lt;='club records'!$K$10))), "CR", " ")</f>
        <v xml:space="preserve"> </v>
      </c>
      <c r="AN384" s="22" t="str">
        <f>IF(AND(B384="300H", AND(E384='club records'!$J$11, F384&lt;='club records'!$K$11)), "CR", " ")</f>
        <v xml:space="preserve"> </v>
      </c>
      <c r="AO384" s="22" t="str">
        <f>IF(AND(B384="400H", OR(AND(E384='club records'!$J$12, F384&lt;='club records'!$K$12), AND(E384='club records'!$J$13, F384&lt;='club records'!$K$13), AND(E384='club records'!$J$14, F384&lt;='club records'!$K$14))), "CR", " ")</f>
        <v xml:space="preserve"> </v>
      </c>
      <c r="AP384" s="22" t="str">
        <f>IF(AND(B384="1500SC", OR(AND(E384='club records'!$J$15, F384&lt;='club records'!$K$15), AND(E384='club records'!$J$16, F384&lt;='club records'!$K$16))), "CR", " ")</f>
        <v xml:space="preserve"> </v>
      </c>
      <c r="AQ384" s="22" t="str">
        <f>IF(AND(B384="2000SC", OR(AND(E384='club records'!$J$18, F384&lt;='club records'!$K$18), AND(E384='club records'!$J$19, F384&lt;='club records'!$K$19))), "CR", " ")</f>
        <v xml:space="preserve"> </v>
      </c>
      <c r="AR384" s="22" t="str">
        <f>IF(AND(B384="3000SC", AND(E384='club records'!$J$21, F384&lt;='club records'!$K$21)), "CR", " ")</f>
        <v xml:space="preserve"> </v>
      </c>
      <c r="AS384" s="21" t="str">
        <f>IF(AND(B384="4x100", OR(AND(E384='club records'!$N$1, F384&lt;='club records'!$O$1), AND(E384='club records'!$N$2, F384&lt;='club records'!$O$2), AND(E384='club records'!$N$3, F384&lt;='club records'!$O$3), AND(E384='club records'!$N$4, F384&lt;='club records'!$O$4), AND(E384='club records'!$N$5, F384&lt;='club records'!$O$5))), "CR", " ")</f>
        <v xml:space="preserve"> </v>
      </c>
      <c r="AT384" s="21" t="str">
        <f>IF(AND(B384="4x200", OR(AND(E384='club records'!$N$6, F384&lt;='club records'!$O$6), AND(E384='club records'!$N$7, F384&lt;='club records'!$O$7), AND(E384='club records'!$N$8, F384&lt;='club records'!$O$8), AND(E384='club records'!$N$9, F384&lt;='club records'!$O$9), AND(E384='club records'!$N$10, F384&lt;='club records'!$O$10))), "CR", " ")</f>
        <v xml:space="preserve"> </v>
      </c>
      <c r="AU384" s="21" t="str">
        <f>IF(AND(B384="4x300", OR(AND(E384='club records'!$N$11, F384&lt;='club records'!$O$11), AND(E384='club records'!$N$12, F384&lt;='club records'!$O$12))), "CR", " ")</f>
        <v xml:space="preserve"> </v>
      </c>
      <c r="AV384" s="21" t="str">
        <f>IF(AND(B384="4x400", OR(AND(E384='club records'!$N$13, F384&lt;='club records'!$O$13), AND(E384='club records'!$N$14, F384&lt;='club records'!$O$14), AND(E384='club records'!$N$15, F384&lt;='club records'!$O$15))), "CR", " ")</f>
        <v xml:space="preserve"> </v>
      </c>
      <c r="AW384" s="21" t="str">
        <f>IF(AND(B384="3x800", OR(AND(E384='club records'!$N$16, F384&lt;='club records'!$O$16), AND(E384='club records'!$N$17, F384&lt;='club records'!$O$17), AND(E384='club records'!$N$18, F384&lt;='club records'!$O$18), AND(E384='club records'!$N$19, F384&lt;='club records'!$O$19))), "CR", " ")</f>
        <v xml:space="preserve"> </v>
      </c>
      <c r="AX384" s="21" t="str">
        <f>IF(AND(B384="pentathlon", OR(AND(E384='club records'!$N$21, F384&gt;='club records'!$O$21), AND(E384='club records'!$N$22, F384&gt;='club records'!$O$22), AND(E384='club records'!$N$23, F384&gt;='club records'!$O$23), AND(E384='club records'!$N$24, F384&gt;='club records'!$O$24), AND(E384='club records'!$N$25, F384&gt;='club records'!$O$25))), "CR", " ")</f>
        <v xml:space="preserve"> </v>
      </c>
      <c r="AY384" s="21" t="str">
        <f>IF(AND(B384="heptathlon", OR(AND(E384='club records'!$N$26, F384&gt;='club records'!$O$26), AND(E384='club records'!$N$27, F384&gt;='club records'!$O$27), AND(E384='club records'!$N$28, F384&gt;='club records'!$O$28), )), "CR", " ")</f>
        <v xml:space="preserve"> </v>
      </c>
    </row>
    <row r="385" spans="1:51" ht="15">
      <c r="A385" s="13" t="s">
        <v>472</v>
      </c>
      <c r="B385" s="2">
        <v>200</v>
      </c>
      <c r="C385" s="2" t="s">
        <v>176</v>
      </c>
      <c r="D385" s="2" t="s">
        <v>177</v>
      </c>
      <c r="E385" s="13" t="s">
        <v>40</v>
      </c>
      <c r="F385" s="14">
        <v>23.52</v>
      </c>
      <c r="G385" s="19">
        <v>43649</v>
      </c>
      <c r="H385" s="23" t="s">
        <v>425</v>
      </c>
      <c r="J385" s="20" t="str">
        <f t="shared" si="19"/>
        <v/>
      </c>
      <c r="K385" s="21" t="str">
        <f>IF(AND(B385=100, OR(AND(E385='club records'!$B$6, F385&lt;='club records'!$C$6), AND(E385='club records'!$B$7, F385&lt;='club records'!$C$7), AND(E385='club records'!$B$8, F385&lt;='club records'!$C$8), AND(E385='club records'!$B$9, F385&lt;='club records'!$C$9), AND(E385='club records'!$B$10, F385&lt;='club records'!$C$10))),"CR"," ")</f>
        <v xml:space="preserve"> </v>
      </c>
      <c r="L385" s="21" t="str">
        <f>IF(AND(B385=200, OR(AND(E385='club records'!$B$11, F385&lt;='club records'!$C$11), AND(E385='club records'!$B$12, F385&lt;='club records'!$C$12), AND(E385='club records'!$B$13, F385&lt;='club records'!$C$13), AND(E385='club records'!$B$14, F385&lt;='club records'!$C$14), AND(E385='club records'!$B$15, F385&lt;='club records'!$C$15))),"CR"," ")</f>
        <v xml:space="preserve"> </v>
      </c>
      <c r="M385" s="21" t="str">
        <f>IF(AND(B385=300, OR(AND(E385='club records'!$B$16, F385&lt;='club records'!$C$16), AND(E385='club records'!$B$17, F385&lt;='club records'!$C$17))),"CR"," ")</f>
        <v xml:space="preserve"> </v>
      </c>
      <c r="N385" s="21" t="str">
        <f>IF(AND(B385=400, OR(AND(E385='club records'!$B$19, F385&lt;='club records'!$C$19), AND(E385='club records'!$B$20, F385&lt;='club records'!$C$20), AND(E385='club records'!$B$21, F385&lt;='club records'!$C$21))),"CR"," ")</f>
        <v xml:space="preserve"> </v>
      </c>
      <c r="O385" s="21" t="str">
        <f>IF(AND(B385=800, OR(AND(E385='club records'!$B$22, F385&lt;='club records'!$C$22), AND(E385='club records'!$B$23, F385&lt;='club records'!$C$23), AND(E385='club records'!$B$24, F385&lt;='club records'!$C$24), AND(E385='club records'!$B$25, F385&lt;='club records'!$C$25), AND(E385='club records'!$B$26, F385&lt;='club records'!$C$26))),"CR"," ")</f>
        <v xml:space="preserve"> </v>
      </c>
      <c r="P385" s="21" t="str">
        <f>IF(AND(B385=1200, AND(E385='club records'!$B$28, F385&lt;='club records'!$C$28)),"CR"," ")</f>
        <v xml:space="preserve"> </v>
      </c>
      <c r="Q385" s="21" t="str">
        <f>IF(AND(B385=1500, OR(AND(E385='club records'!$B$29, F385&lt;='club records'!$C$29), AND(E385='club records'!$B$30, F385&lt;='club records'!$C$30), AND(E385='club records'!$B$31, F385&lt;='club records'!$C$31), AND(E385='club records'!$B$32, F385&lt;='club records'!$C$32), AND(E385='club records'!$B$33, F385&lt;='club records'!$C$33))),"CR"," ")</f>
        <v xml:space="preserve"> </v>
      </c>
      <c r="R385" s="21" t="str">
        <f>IF(AND(B385="1M", AND(E385='club records'!$B$37,F385&lt;='club records'!$C$37)),"CR"," ")</f>
        <v xml:space="preserve"> </v>
      </c>
      <c r="S385" s="21" t="str">
        <f>IF(AND(B385=3000, OR(AND(E385='club records'!$B$39, F385&lt;='club records'!$C$39), AND(E385='club records'!$B$40, F385&lt;='club records'!$C$40), AND(E385='club records'!$B$41, F385&lt;='club records'!$C$41))),"CR"," ")</f>
        <v xml:space="preserve"> </v>
      </c>
      <c r="T385" s="21" t="str">
        <f>IF(AND(B385=5000, OR(AND(E385='club records'!$B$42, F385&lt;='club records'!$C$42), AND(E385='club records'!$B$43, F385&lt;='club records'!$C$43))),"CR"," ")</f>
        <v xml:space="preserve"> </v>
      </c>
      <c r="U385" s="21" t="str">
        <f>IF(AND(B385=10000, OR(AND(E385='club records'!$B$44, F385&lt;='club records'!$C$44), AND(E385='club records'!$B$45, F385&lt;='club records'!$C$45))),"CR"," ")</f>
        <v xml:space="preserve"> </v>
      </c>
      <c r="V385" s="22" t="str">
        <f>IF(AND(B385="high jump", OR(AND(E385='club records'!$F$1, F385&gt;='club records'!$G$1), AND(E385='club records'!$F$2, F385&gt;='club records'!$G$2), AND(E385='club records'!$F$3, F385&gt;='club records'!$G$3),AND(E385='club records'!$F$4, F385&gt;='club records'!$G$4), AND(E385='club records'!$F$5, F385&gt;='club records'!$G$5))), "CR", " ")</f>
        <v xml:space="preserve"> </v>
      </c>
      <c r="W385" s="22" t="str">
        <f>IF(AND(B385="long jump", OR(AND(E385='club records'!$F$6, F385&gt;='club records'!$G$6), AND(E385='club records'!$F$7, F385&gt;='club records'!$G$7), AND(E385='club records'!$F$8, F385&gt;='club records'!$G$8), AND(E385='club records'!$F$9, F385&gt;='club records'!$G$9), AND(E385='club records'!$F$10, F385&gt;='club records'!$G$10))), "CR", " ")</f>
        <v xml:space="preserve"> </v>
      </c>
      <c r="X385" s="22" t="str">
        <f>IF(AND(B385="triple jump", OR(AND(E385='club records'!$F$11, F385&gt;='club records'!$G$11), AND(E385='club records'!$F$12, F385&gt;='club records'!$G$12), AND(E385='club records'!$F$13, F385&gt;='club records'!$G$13), AND(E385='club records'!$F$14, F385&gt;='club records'!$G$14), AND(E385='club records'!$F$15, F385&gt;='club records'!$G$15))), "CR", " ")</f>
        <v xml:space="preserve"> </v>
      </c>
      <c r="Y385" s="22" t="str">
        <f>IF(AND(B385="pole vault", OR(AND(E385='club records'!$F$16, F385&gt;='club records'!$G$16), AND(E385='club records'!$F$17, F385&gt;='club records'!$G$17), AND(E385='club records'!$F$18, F385&gt;='club records'!$G$18), AND(E385='club records'!$F$19, F385&gt;='club records'!$G$19), AND(E385='club records'!$F$20, F385&gt;='club records'!$G$20))), "CR", " ")</f>
        <v xml:space="preserve"> </v>
      </c>
      <c r="Z385" s="22" t="str">
        <f>IF(AND(B385="discus 0.75", AND(E385='club records'!$F$21, F385&gt;='club records'!$G$21)), "CR", " ")</f>
        <v xml:space="preserve"> </v>
      </c>
      <c r="AA385" s="22" t="str">
        <f>IF(AND(B385="discus 1", OR(AND(E385='club records'!$F$22, F385&gt;='club records'!$G$22), AND(E385='club records'!$F$23, F385&gt;='club records'!$G$23), AND(E385='club records'!$F$24, F385&gt;='club records'!$G$24), AND(E385='club records'!$F$25, F385&gt;='club records'!$G$25))), "CR", " ")</f>
        <v xml:space="preserve"> </v>
      </c>
      <c r="AB385" s="22" t="str">
        <f>IF(AND(B385="hammer 3", OR(AND(E385='club records'!$F$26, F385&gt;='club records'!$G$26), AND(E385='club records'!$F$27, F385&gt;='club records'!$G$27), AND(E385='club records'!$F$28, F385&gt;='club records'!$G$28))), "CR", " ")</f>
        <v xml:space="preserve"> </v>
      </c>
      <c r="AC385" s="22" t="str">
        <f>IF(AND(B385="hammer 4", OR(AND(E385='club records'!$F$29, F385&gt;='club records'!$G$29), AND(E385='club records'!$F$30, F385&gt;='club records'!$G$30))), "CR", " ")</f>
        <v xml:space="preserve"> </v>
      </c>
      <c r="AD385" s="22" t="str">
        <f>IF(AND(B385="javelin 400", AND(E385='club records'!$F$31, F385&gt;='club records'!$G$31)), "CR", " ")</f>
        <v xml:space="preserve"> </v>
      </c>
      <c r="AE385" s="22" t="str">
        <f>IF(AND(B385="javelin 500", OR(AND(E385='club records'!$F$32, F385&gt;='club records'!$G$32), AND(E385='club records'!$F$33, F385&gt;='club records'!$G$33))), "CR", " ")</f>
        <v xml:space="preserve"> </v>
      </c>
      <c r="AF385" s="22" t="str">
        <f>IF(AND(B385="javelin 600", OR(AND(E385='club records'!$F$34, F385&gt;='club records'!$G$34), AND(E385='club records'!$F$35, F385&gt;='club records'!$G$35))), "CR", " ")</f>
        <v xml:space="preserve"> </v>
      </c>
      <c r="AG385" s="22" t="str">
        <f>IF(AND(B385="shot 2.72", AND(E385='club records'!$F$36, F385&gt;='club records'!$G$36)), "CR", " ")</f>
        <v xml:space="preserve"> </v>
      </c>
      <c r="AH385" s="22" t="str">
        <f>IF(AND(B385="shot 3", OR(AND(E385='club records'!$F$37, F385&gt;='club records'!$G$37), AND(E385='club records'!$F$38, F385&gt;='club records'!$G$38))), "CR", " ")</f>
        <v xml:space="preserve"> </v>
      </c>
      <c r="AI385" s="22" t="str">
        <f>IF(AND(B385="shot 4", OR(AND(E385='club records'!$F$39, F385&gt;='club records'!$G$39), AND(E385='club records'!$F$40, F385&gt;='club records'!$G$40))), "CR", " ")</f>
        <v xml:space="preserve"> </v>
      </c>
      <c r="AJ385" s="22" t="str">
        <f>IF(AND(B385="70H", AND(E385='club records'!$J$6, F385&lt;='club records'!$K$6)), "CR", " ")</f>
        <v xml:space="preserve"> </v>
      </c>
      <c r="AK385" s="22" t="str">
        <f>IF(AND(B385="75H", AND(E385='club records'!$J$7, F385&lt;='club records'!$K$7)), "CR", " ")</f>
        <v xml:space="preserve"> </v>
      </c>
      <c r="AL385" s="22" t="str">
        <f>IF(AND(B385="80H", AND(E385='club records'!$J$8, F385&lt;='club records'!$K$8)), "CR", " ")</f>
        <v xml:space="preserve"> </v>
      </c>
      <c r="AM385" s="22" t="str">
        <f>IF(AND(B385="100H", OR(AND(E385='club records'!$J$9, F385&lt;='club records'!$K$9), AND(E385='club records'!$J$10, F385&lt;='club records'!$K$10))), "CR", " ")</f>
        <v xml:space="preserve"> </v>
      </c>
      <c r="AN385" s="22" t="str">
        <f>IF(AND(B385="300H", AND(E385='club records'!$J$11, F385&lt;='club records'!$K$11)), "CR", " ")</f>
        <v xml:space="preserve"> </v>
      </c>
      <c r="AO385" s="22" t="str">
        <f>IF(AND(B385="400H", OR(AND(E385='club records'!$J$12, F385&lt;='club records'!$K$12), AND(E385='club records'!$J$13, F385&lt;='club records'!$K$13), AND(E385='club records'!$J$14, F385&lt;='club records'!$K$14))), "CR", " ")</f>
        <v xml:space="preserve"> </v>
      </c>
      <c r="AP385" s="22" t="str">
        <f>IF(AND(B385="1500SC", OR(AND(E385='club records'!$J$15, F385&lt;='club records'!$K$15), AND(E385='club records'!$J$16, F385&lt;='club records'!$K$16))), "CR", " ")</f>
        <v xml:space="preserve"> </v>
      </c>
      <c r="AQ385" s="22" t="str">
        <f>IF(AND(B385="2000SC", OR(AND(E385='club records'!$J$18, F385&lt;='club records'!$K$18), AND(E385='club records'!$J$19, F385&lt;='club records'!$K$19))), "CR", " ")</f>
        <v xml:space="preserve"> </v>
      </c>
      <c r="AR385" s="22" t="str">
        <f>IF(AND(B385="3000SC", AND(E385='club records'!$J$21, F385&lt;='club records'!$K$21)), "CR", " ")</f>
        <v xml:space="preserve"> </v>
      </c>
      <c r="AS385" s="21" t="str">
        <f>IF(AND(B385="4x100", OR(AND(E385='club records'!$N$1, F385&lt;='club records'!$O$1), AND(E385='club records'!$N$2, F385&lt;='club records'!$O$2), AND(E385='club records'!$N$3, F385&lt;='club records'!$O$3), AND(E385='club records'!$N$4, F385&lt;='club records'!$O$4), AND(E385='club records'!$N$5, F385&lt;='club records'!$O$5))), "CR", " ")</f>
        <v xml:space="preserve"> </v>
      </c>
      <c r="AT385" s="21" t="str">
        <f>IF(AND(B385="4x200", OR(AND(E385='club records'!$N$6, F385&lt;='club records'!$O$6), AND(E385='club records'!$N$7, F385&lt;='club records'!$O$7), AND(E385='club records'!$N$8, F385&lt;='club records'!$O$8), AND(E385='club records'!$N$9, F385&lt;='club records'!$O$9), AND(E385='club records'!$N$10, F385&lt;='club records'!$O$10))), "CR", " ")</f>
        <v xml:space="preserve"> </v>
      </c>
      <c r="AU385" s="21" t="str">
        <f>IF(AND(B385="4x300", OR(AND(E385='club records'!$N$11, F385&lt;='club records'!$O$11), AND(E385='club records'!$N$12, F385&lt;='club records'!$O$12))), "CR", " ")</f>
        <v xml:space="preserve"> </v>
      </c>
      <c r="AV385" s="21" t="str">
        <f>IF(AND(B385="4x400", OR(AND(E385='club records'!$N$13, F385&lt;='club records'!$O$13), AND(E385='club records'!$N$14, F385&lt;='club records'!$O$14), AND(E385='club records'!$N$15, F385&lt;='club records'!$O$15))), "CR", " ")</f>
        <v xml:space="preserve"> </v>
      </c>
      <c r="AW385" s="21" t="str">
        <f>IF(AND(B385="3x800", OR(AND(E385='club records'!$N$16, F385&lt;='club records'!$O$16), AND(E385='club records'!$N$17, F385&lt;='club records'!$O$17), AND(E385='club records'!$N$18, F385&lt;='club records'!$O$18), AND(E385='club records'!$N$19, F385&lt;='club records'!$O$19))), "CR", " ")</f>
        <v xml:space="preserve"> </v>
      </c>
      <c r="AX385" s="21" t="str">
        <f>IF(AND(B385="pentathlon", OR(AND(E385='club records'!$N$21, F385&gt;='club records'!$O$21), AND(E385='club records'!$N$22, F385&gt;='club records'!$O$22), AND(E385='club records'!$N$23, F385&gt;='club records'!$O$23), AND(E385='club records'!$N$24, F385&gt;='club records'!$O$24), AND(E385='club records'!$N$25, F385&gt;='club records'!$O$25))), "CR", " ")</f>
        <v xml:space="preserve"> </v>
      </c>
      <c r="AY385" s="21" t="str">
        <f>IF(AND(B385="heptathlon", OR(AND(E385='club records'!$N$26, F385&gt;='club records'!$O$26), AND(E385='club records'!$N$27, F385&gt;='club records'!$O$27), AND(E385='club records'!$N$28, F385&gt;='club records'!$O$28), )), "CR", " ")</f>
        <v xml:space="preserve"> </v>
      </c>
    </row>
    <row r="386" spans="1:51" ht="15">
      <c r="A386" s="13" t="s">
        <v>472</v>
      </c>
      <c r="B386" s="2">
        <v>200</v>
      </c>
      <c r="C386" s="2" t="s">
        <v>154</v>
      </c>
      <c r="D386" s="2" t="s">
        <v>155</v>
      </c>
      <c r="E386" s="13" t="s">
        <v>40</v>
      </c>
      <c r="F386" s="14">
        <v>24.3</v>
      </c>
      <c r="G386" s="19">
        <v>43597</v>
      </c>
      <c r="H386" s="2" t="s">
        <v>297</v>
      </c>
      <c r="I386" s="2" t="s">
        <v>317</v>
      </c>
      <c r="J386" s="20" t="str">
        <f t="shared" si="19"/>
        <v/>
      </c>
      <c r="K386" s="21" t="str">
        <f>IF(AND(B386=100, OR(AND(E386='club records'!$B$6, F386&lt;='club records'!$C$6), AND(E386='club records'!$B$7, F386&lt;='club records'!$C$7), AND(E386='club records'!$B$8, F386&lt;='club records'!$C$8), AND(E386='club records'!$B$9, F386&lt;='club records'!$C$9), AND(E386='club records'!$B$10, F386&lt;='club records'!$C$10))),"CR"," ")</f>
        <v xml:space="preserve"> </v>
      </c>
      <c r="L386" s="21" t="str">
        <f>IF(AND(B386=200, OR(AND(E386='club records'!$B$11, F386&lt;='club records'!$C$11), AND(E386='club records'!$B$12, F386&lt;='club records'!$C$12), AND(E386='club records'!$B$13, F386&lt;='club records'!$C$13), AND(E386='club records'!$B$14, F386&lt;='club records'!$C$14), AND(E386='club records'!$B$15, F386&lt;='club records'!$C$15))),"CR"," ")</f>
        <v xml:space="preserve"> </v>
      </c>
      <c r="M386" s="21" t="str">
        <f>IF(AND(B386=300, OR(AND(E386='club records'!$B$16, F386&lt;='club records'!$C$16), AND(E386='club records'!$B$17, F386&lt;='club records'!$C$17))),"CR"," ")</f>
        <v xml:space="preserve"> </v>
      </c>
      <c r="N386" s="21" t="str">
        <f>IF(AND(B386=400, OR(AND(E386='club records'!$B$19, F386&lt;='club records'!$C$19), AND(E386='club records'!$B$20, F386&lt;='club records'!$C$20), AND(E386='club records'!$B$21, F386&lt;='club records'!$C$21))),"CR"," ")</f>
        <v xml:space="preserve"> </v>
      </c>
      <c r="O386" s="21" t="str">
        <f>IF(AND(B386=800, OR(AND(E386='club records'!$B$22, F386&lt;='club records'!$C$22), AND(E386='club records'!$B$23, F386&lt;='club records'!$C$23), AND(E386='club records'!$B$24, F386&lt;='club records'!$C$24), AND(E386='club records'!$B$25, F386&lt;='club records'!$C$25), AND(E386='club records'!$B$26, F386&lt;='club records'!$C$26))),"CR"," ")</f>
        <v xml:space="preserve"> </v>
      </c>
      <c r="P386" s="21" t="str">
        <f>IF(AND(B386=1200, AND(E386='club records'!$B$28, F386&lt;='club records'!$C$28)),"CR"," ")</f>
        <v xml:space="preserve"> </v>
      </c>
      <c r="Q386" s="21" t="str">
        <f>IF(AND(B386=1500, OR(AND(E386='club records'!$B$29, F386&lt;='club records'!$C$29), AND(E386='club records'!$B$30, F386&lt;='club records'!$C$30), AND(E386='club records'!$B$31, F386&lt;='club records'!$C$31), AND(E386='club records'!$B$32, F386&lt;='club records'!$C$32), AND(E386='club records'!$B$33, F386&lt;='club records'!$C$33))),"CR"," ")</f>
        <v xml:space="preserve"> </v>
      </c>
      <c r="R386" s="21" t="str">
        <f>IF(AND(B386="1M", AND(E386='club records'!$B$37,F386&lt;='club records'!$C$37)),"CR"," ")</f>
        <v xml:space="preserve"> </v>
      </c>
      <c r="S386" s="21" t="str">
        <f>IF(AND(B386=3000, OR(AND(E386='club records'!$B$39, F386&lt;='club records'!$C$39), AND(E386='club records'!$B$40, F386&lt;='club records'!$C$40), AND(E386='club records'!$B$41, F386&lt;='club records'!$C$41))),"CR"," ")</f>
        <v xml:space="preserve"> </v>
      </c>
      <c r="T386" s="21" t="str">
        <f>IF(AND(B386=5000, OR(AND(E386='club records'!$B$42, F386&lt;='club records'!$C$42), AND(E386='club records'!$B$43, F386&lt;='club records'!$C$43))),"CR"," ")</f>
        <v xml:space="preserve"> </v>
      </c>
      <c r="U386" s="21" t="str">
        <f>IF(AND(B386=10000, OR(AND(E386='club records'!$B$44, F386&lt;='club records'!$C$44), AND(E386='club records'!$B$45, F386&lt;='club records'!$C$45))),"CR"," ")</f>
        <v xml:space="preserve"> </v>
      </c>
      <c r="V386" s="22" t="str">
        <f>IF(AND(B386="high jump", OR(AND(E386='club records'!$F$1, F386&gt;='club records'!$G$1), AND(E386='club records'!$F$2, F386&gt;='club records'!$G$2), AND(E386='club records'!$F$3, F386&gt;='club records'!$G$3),AND(E386='club records'!$F$4, F386&gt;='club records'!$G$4), AND(E386='club records'!$F$5, F386&gt;='club records'!$G$5))), "CR", " ")</f>
        <v xml:space="preserve"> </v>
      </c>
      <c r="W386" s="22" t="str">
        <f>IF(AND(B386="long jump", OR(AND(E386='club records'!$F$6, F386&gt;='club records'!$G$6), AND(E386='club records'!$F$7, F386&gt;='club records'!$G$7), AND(E386='club records'!$F$8, F386&gt;='club records'!$G$8), AND(E386='club records'!$F$9, F386&gt;='club records'!$G$9), AND(E386='club records'!$F$10, F386&gt;='club records'!$G$10))), "CR", " ")</f>
        <v xml:space="preserve"> </v>
      </c>
      <c r="X386" s="22" t="str">
        <f>IF(AND(B386="triple jump", OR(AND(E386='club records'!$F$11, F386&gt;='club records'!$G$11), AND(E386='club records'!$F$12, F386&gt;='club records'!$G$12), AND(E386='club records'!$F$13, F386&gt;='club records'!$G$13), AND(E386='club records'!$F$14, F386&gt;='club records'!$G$14), AND(E386='club records'!$F$15, F386&gt;='club records'!$G$15))), "CR", " ")</f>
        <v xml:space="preserve"> </v>
      </c>
      <c r="Y386" s="22" t="str">
        <f>IF(AND(B386="pole vault", OR(AND(E386='club records'!$F$16, F386&gt;='club records'!$G$16), AND(E386='club records'!$F$17, F386&gt;='club records'!$G$17), AND(E386='club records'!$F$18, F386&gt;='club records'!$G$18), AND(E386='club records'!$F$19, F386&gt;='club records'!$G$19), AND(E386='club records'!$F$20, F386&gt;='club records'!$G$20))), "CR", " ")</f>
        <v xml:space="preserve"> </v>
      </c>
      <c r="Z386" s="22" t="str">
        <f>IF(AND(B386="discus 0.75", AND(E386='club records'!$F$21, F386&gt;='club records'!$G$21)), "CR", " ")</f>
        <v xml:space="preserve"> </v>
      </c>
      <c r="AA386" s="22" t="str">
        <f>IF(AND(B386="discus 1", OR(AND(E386='club records'!$F$22, F386&gt;='club records'!$G$22), AND(E386='club records'!$F$23, F386&gt;='club records'!$G$23), AND(E386='club records'!$F$24, F386&gt;='club records'!$G$24), AND(E386='club records'!$F$25, F386&gt;='club records'!$G$25))), "CR", " ")</f>
        <v xml:space="preserve"> </v>
      </c>
      <c r="AB386" s="22" t="str">
        <f>IF(AND(B386="hammer 3", OR(AND(E386='club records'!$F$26, F386&gt;='club records'!$G$26), AND(E386='club records'!$F$27, F386&gt;='club records'!$G$27), AND(E386='club records'!$F$28, F386&gt;='club records'!$G$28))), "CR", " ")</f>
        <v xml:space="preserve"> </v>
      </c>
      <c r="AC386" s="22" t="str">
        <f>IF(AND(B386="hammer 4", OR(AND(E386='club records'!$F$29, F386&gt;='club records'!$G$29), AND(E386='club records'!$F$30, F386&gt;='club records'!$G$30))), "CR", " ")</f>
        <v xml:space="preserve"> </v>
      </c>
      <c r="AD386" s="22" t="str">
        <f>IF(AND(B386="javelin 400", AND(E386='club records'!$F$31, F386&gt;='club records'!$G$31)), "CR", " ")</f>
        <v xml:space="preserve"> </v>
      </c>
      <c r="AE386" s="22" t="str">
        <f>IF(AND(B386="javelin 500", OR(AND(E386='club records'!$F$32, F386&gt;='club records'!$G$32), AND(E386='club records'!$F$33, F386&gt;='club records'!$G$33))), "CR", " ")</f>
        <v xml:space="preserve"> </v>
      </c>
      <c r="AF386" s="22" t="str">
        <f>IF(AND(B386="javelin 600", OR(AND(E386='club records'!$F$34, F386&gt;='club records'!$G$34), AND(E386='club records'!$F$35, F386&gt;='club records'!$G$35))), "CR", " ")</f>
        <v xml:space="preserve"> </v>
      </c>
      <c r="AG386" s="22" t="str">
        <f>IF(AND(B386="shot 2.72", AND(E386='club records'!$F$36, F386&gt;='club records'!$G$36)), "CR", " ")</f>
        <v xml:space="preserve"> </v>
      </c>
      <c r="AH386" s="22" t="str">
        <f>IF(AND(B386="shot 3", OR(AND(E386='club records'!$F$37, F386&gt;='club records'!$G$37), AND(E386='club records'!$F$38, F386&gt;='club records'!$G$38))), "CR", " ")</f>
        <v xml:space="preserve"> </v>
      </c>
      <c r="AI386" s="22" t="str">
        <f>IF(AND(B386="shot 4", OR(AND(E386='club records'!$F$39, F386&gt;='club records'!$G$39), AND(E386='club records'!$F$40, F386&gt;='club records'!$G$40))), "CR", " ")</f>
        <v xml:space="preserve"> </v>
      </c>
      <c r="AJ386" s="22" t="str">
        <f>IF(AND(B386="70H", AND(E386='club records'!$J$6, F386&lt;='club records'!$K$6)), "CR", " ")</f>
        <v xml:space="preserve"> </v>
      </c>
      <c r="AK386" s="22" t="str">
        <f>IF(AND(B386="75H", AND(E386='club records'!$J$7, F386&lt;='club records'!$K$7)), "CR", " ")</f>
        <v xml:space="preserve"> </v>
      </c>
      <c r="AL386" s="22" t="str">
        <f>IF(AND(B386="80H", AND(E386='club records'!$J$8, F386&lt;='club records'!$K$8)), "CR", " ")</f>
        <v xml:space="preserve"> </v>
      </c>
      <c r="AM386" s="22" t="str">
        <f>IF(AND(B386="100H", OR(AND(E386='club records'!$J$9, F386&lt;='club records'!$K$9), AND(E386='club records'!$J$10, F386&lt;='club records'!$K$10))), "CR", " ")</f>
        <v xml:space="preserve"> </v>
      </c>
      <c r="AN386" s="22" t="str">
        <f>IF(AND(B386="300H", AND(E386='club records'!$J$11, F386&lt;='club records'!$K$11)), "CR", " ")</f>
        <v xml:space="preserve"> </v>
      </c>
      <c r="AO386" s="22" t="str">
        <f>IF(AND(B386="400H", OR(AND(E386='club records'!$J$12, F386&lt;='club records'!$K$12), AND(E386='club records'!$J$13, F386&lt;='club records'!$K$13), AND(E386='club records'!$J$14, F386&lt;='club records'!$K$14))), "CR", " ")</f>
        <v xml:space="preserve"> </v>
      </c>
      <c r="AP386" s="22" t="str">
        <f>IF(AND(B386="1500SC", OR(AND(E386='club records'!$J$15, F386&lt;='club records'!$K$15), AND(E386='club records'!$J$16, F386&lt;='club records'!$K$16))), "CR", " ")</f>
        <v xml:space="preserve"> </v>
      </c>
      <c r="AQ386" s="22" t="str">
        <f>IF(AND(B386="2000SC", OR(AND(E386='club records'!$J$18, F386&lt;='club records'!$K$18), AND(E386='club records'!$J$19, F386&lt;='club records'!$K$19))), "CR", " ")</f>
        <v xml:space="preserve"> </v>
      </c>
      <c r="AR386" s="22" t="str">
        <f>IF(AND(B386="3000SC", AND(E386='club records'!$J$21, F386&lt;='club records'!$K$21)), "CR", " ")</f>
        <v xml:space="preserve"> </v>
      </c>
      <c r="AS386" s="21" t="str">
        <f>IF(AND(B386="4x100", OR(AND(E386='club records'!$N$1, F386&lt;='club records'!$O$1), AND(E386='club records'!$N$2, F386&lt;='club records'!$O$2), AND(E386='club records'!$N$3, F386&lt;='club records'!$O$3), AND(E386='club records'!$N$4, F386&lt;='club records'!$O$4), AND(E386='club records'!$N$5, F386&lt;='club records'!$O$5))), "CR", " ")</f>
        <v xml:space="preserve"> </v>
      </c>
      <c r="AT386" s="21" t="str">
        <f>IF(AND(B386="4x200", OR(AND(E386='club records'!$N$6, F386&lt;='club records'!$O$6), AND(E386='club records'!$N$7, F386&lt;='club records'!$O$7), AND(E386='club records'!$N$8, F386&lt;='club records'!$O$8), AND(E386='club records'!$N$9, F386&lt;='club records'!$O$9), AND(E386='club records'!$N$10, F386&lt;='club records'!$O$10))), "CR", " ")</f>
        <v xml:space="preserve"> </v>
      </c>
      <c r="AU386" s="21" t="str">
        <f>IF(AND(B386="4x300", OR(AND(E386='club records'!$N$11, F386&lt;='club records'!$O$11), AND(E386='club records'!$N$12, F386&lt;='club records'!$O$12))), "CR", " ")</f>
        <v xml:space="preserve"> </v>
      </c>
      <c r="AV386" s="21" t="str">
        <f>IF(AND(B386="4x400", OR(AND(E386='club records'!$N$13, F386&lt;='club records'!$O$13), AND(E386='club records'!$N$14, F386&lt;='club records'!$O$14), AND(E386='club records'!$N$15, F386&lt;='club records'!$O$15))), "CR", " ")</f>
        <v xml:space="preserve"> </v>
      </c>
      <c r="AW386" s="21" t="str">
        <f>IF(AND(B386="3x800", OR(AND(E386='club records'!$N$16, F386&lt;='club records'!$O$16), AND(E386='club records'!$N$17, F386&lt;='club records'!$O$17), AND(E386='club records'!$N$18, F386&lt;='club records'!$O$18), AND(E386='club records'!$N$19, F386&lt;='club records'!$O$19))), "CR", " ")</f>
        <v xml:space="preserve"> </v>
      </c>
      <c r="AX386" s="21" t="str">
        <f>IF(AND(B386="pentathlon", OR(AND(E386='club records'!$N$21, F386&gt;='club records'!$O$21), AND(E386='club records'!$N$22, F386&gt;='club records'!$O$22), AND(E386='club records'!$N$23, F386&gt;='club records'!$O$23), AND(E386='club records'!$N$24, F386&gt;='club records'!$O$24), AND(E386='club records'!$N$25, F386&gt;='club records'!$O$25))), "CR", " ")</f>
        <v xml:space="preserve"> </v>
      </c>
      <c r="AY386" s="21" t="str">
        <f>IF(AND(B386="heptathlon", OR(AND(E386='club records'!$N$26, F386&gt;='club records'!$O$26), AND(E386='club records'!$N$27, F386&gt;='club records'!$O$27), AND(E386='club records'!$N$28, F386&gt;='club records'!$O$28), )), "CR", " ")</f>
        <v xml:space="preserve"> </v>
      </c>
    </row>
    <row r="387" spans="1:51" ht="15">
      <c r="A387" s="13" t="s">
        <v>472</v>
      </c>
      <c r="B387" s="2">
        <v>200</v>
      </c>
      <c r="C387" s="2" t="s">
        <v>14</v>
      </c>
      <c r="D387" s="2" t="s">
        <v>46</v>
      </c>
      <c r="E387" s="13" t="s">
        <v>40</v>
      </c>
      <c r="F387" s="14">
        <v>24.81</v>
      </c>
      <c r="G387" s="19">
        <v>43575</v>
      </c>
      <c r="H387" s="2" t="s">
        <v>297</v>
      </c>
      <c r="I387" s="2" t="s">
        <v>298</v>
      </c>
      <c r="J387" s="20" t="str">
        <f t="shared" si="19"/>
        <v/>
      </c>
      <c r="K387" s="21" t="str">
        <f>IF(AND(B387=100, OR(AND(E387='club records'!$B$6, F387&lt;='club records'!$C$6), AND(E387='club records'!$B$7, F387&lt;='club records'!$C$7), AND(E387='club records'!$B$8, F387&lt;='club records'!$C$8), AND(E387='club records'!$B$9, F387&lt;='club records'!$C$9), AND(E387='club records'!$B$10, F387&lt;='club records'!$C$10))),"CR"," ")</f>
        <v xml:space="preserve"> </v>
      </c>
      <c r="L387" s="21" t="str">
        <f>IF(AND(B387=200, OR(AND(E387='club records'!$B$11, F387&lt;='club records'!$C$11), AND(E387='club records'!$B$12, F387&lt;='club records'!$C$12), AND(E387='club records'!$B$13, F387&lt;='club records'!$C$13), AND(E387='club records'!$B$14, F387&lt;='club records'!$C$14), AND(E387='club records'!$B$15, F387&lt;='club records'!$C$15))),"CR"," ")</f>
        <v xml:space="preserve"> </v>
      </c>
      <c r="M387" s="21" t="str">
        <f>IF(AND(B387=300, OR(AND(E387='club records'!$B$16, F387&lt;='club records'!$C$16), AND(E387='club records'!$B$17, F387&lt;='club records'!$C$17))),"CR"," ")</f>
        <v xml:space="preserve"> </v>
      </c>
      <c r="N387" s="21" t="str">
        <f>IF(AND(B387=400, OR(AND(E387='club records'!$B$19, F387&lt;='club records'!$C$19), AND(E387='club records'!$B$20, F387&lt;='club records'!$C$20), AND(E387='club records'!$B$21, F387&lt;='club records'!$C$21))),"CR"," ")</f>
        <v xml:space="preserve"> </v>
      </c>
      <c r="O387" s="21" t="str">
        <f>IF(AND(B387=800, OR(AND(E387='club records'!$B$22, F387&lt;='club records'!$C$22), AND(E387='club records'!$B$23, F387&lt;='club records'!$C$23), AND(E387='club records'!$B$24, F387&lt;='club records'!$C$24), AND(E387='club records'!$B$25, F387&lt;='club records'!$C$25), AND(E387='club records'!$B$26, F387&lt;='club records'!$C$26))),"CR"," ")</f>
        <v xml:space="preserve"> </v>
      </c>
      <c r="P387" s="21" t="str">
        <f>IF(AND(B387=1200, AND(E387='club records'!$B$28, F387&lt;='club records'!$C$28)),"CR"," ")</f>
        <v xml:space="preserve"> </v>
      </c>
      <c r="Q387" s="21" t="str">
        <f>IF(AND(B387=1500, OR(AND(E387='club records'!$B$29, F387&lt;='club records'!$C$29), AND(E387='club records'!$B$30, F387&lt;='club records'!$C$30), AND(E387='club records'!$B$31, F387&lt;='club records'!$C$31), AND(E387='club records'!$B$32, F387&lt;='club records'!$C$32), AND(E387='club records'!$B$33, F387&lt;='club records'!$C$33))),"CR"," ")</f>
        <v xml:space="preserve"> </v>
      </c>
      <c r="R387" s="21" t="str">
        <f>IF(AND(B387="1M", AND(E387='club records'!$B$37,F387&lt;='club records'!$C$37)),"CR"," ")</f>
        <v xml:space="preserve"> </v>
      </c>
      <c r="S387" s="21" t="str">
        <f>IF(AND(B387=3000, OR(AND(E387='club records'!$B$39, F387&lt;='club records'!$C$39), AND(E387='club records'!$B$40, F387&lt;='club records'!$C$40), AND(E387='club records'!$B$41, F387&lt;='club records'!$C$41))),"CR"," ")</f>
        <v xml:space="preserve"> </v>
      </c>
      <c r="T387" s="21" t="str">
        <f>IF(AND(B387=5000, OR(AND(E387='club records'!$B$42, F387&lt;='club records'!$C$42), AND(E387='club records'!$B$43, F387&lt;='club records'!$C$43))),"CR"," ")</f>
        <v xml:space="preserve"> </v>
      </c>
      <c r="U387" s="21" t="str">
        <f>IF(AND(B387=10000, OR(AND(E387='club records'!$B$44, F387&lt;='club records'!$C$44), AND(E387='club records'!$B$45, F387&lt;='club records'!$C$45))),"CR"," ")</f>
        <v xml:space="preserve"> </v>
      </c>
      <c r="V387" s="22" t="str">
        <f>IF(AND(B387="high jump", OR(AND(E387='club records'!$F$1, F387&gt;='club records'!$G$1), AND(E387='club records'!$F$2, F387&gt;='club records'!$G$2), AND(E387='club records'!$F$3, F387&gt;='club records'!$G$3),AND(E387='club records'!$F$4, F387&gt;='club records'!$G$4), AND(E387='club records'!$F$5, F387&gt;='club records'!$G$5))), "CR", " ")</f>
        <v xml:space="preserve"> </v>
      </c>
      <c r="W387" s="22" t="str">
        <f>IF(AND(B387="long jump", OR(AND(E387='club records'!$F$6, F387&gt;='club records'!$G$6), AND(E387='club records'!$F$7, F387&gt;='club records'!$G$7), AND(E387='club records'!$F$8, F387&gt;='club records'!$G$8), AND(E387='club records'!$F$9, F387&gt;='club records'!$G$9), AND(E387='club records'!$F$10, F387&gt;='club records'!$G$10))), "CR", " ")</f>
        <v xml:space="preserve"> </v>
      </c>
      <c r="X387" s="22" t="str">
        <f>IF(AND(B387="triple jump", OR(AND(E387='club records'!$F$11, F387&gt;='club records'!$G$11), AND(E387='club records'!$F$12, F387&gt;='club records'!$G$12), AND(E387='club records'!$F$13, F387&gt;='club records'!$G$13), AND(E387='club records'!$F$14, F387&gt;='club records'!$G$14), AND(E387='club records'!$F$15, F387&gt;='club records'!$G$15))), "CR", " ")</f>
        <v xml:space="preserve"> </v>
      </c>
      <c r="Y387" s="22" t="str">
        <f>IF(AND(B387="pole vault", OR(AND(E387='club records'!$F$16, F387&gt;='club records'!$G$16), AND(E387='club records'!$F$17, F387&gt;='club records'!$G$17), AND(E387='club records'!$F$18, F387&gt;='club records'!$G$18), AND(E387='club records'!$F$19, F387&gt;='club records'!$G$19), AND(E387='club records'!$F$20, F387&gt;='club records'!$G$20))), "CR", " ")</f>
        <v xml:space="preserve"> </v>
      </c>
      <c r="Z387" s="22" t="str">
        <f>IF(AND(B387="discus 0.75", AND(E387='club records'!$F$21, F387&gt;='club records'!$G$21)), "CR", " ")</f>
        <v xml:space="preserve"> </v>
      </c>
      <c r="AA387" s="22" t="str">
        <f>IF(AND(B387="discus 1", OR(AND(E387='club records'!$F$22, F387&gt;='club records'!$G$22), AND(E387='club records'!$F$23, F387&gt;='club records'!$G$23), AND(E387='club records'!$F$24, F387&gt;='club records'!$G$24), AND(E387='club records'!$F$25, F387&gt;='club records'!$G$25))), "CR", " ")</f>
        <v xml:space="preserve"> </v>
      </c>
      <c r="AB387" s="22" t="str">
        <f>IF(AND(B387="hammer 3", OR(AND(E387='club records'!$F$26, F387&gt;='club records'!$G$26), AND(E387='club records'!$F$27, F387&gt;='club records'!$G$27), AND(E387='club records'!$F$28, F387&gt;='club records'!$G$28))), "CR", " ")</f>
        <v xml:space="preserve"> </v>
      </c>
      <c r="AC387" s="22" t="str">
        <f>IF(AND(B387="hammer 4", OR(AND(E387='club records'!$F$29, F387&gt;='club records'!$G$29), AND(E387='club records'!$F$30, F387&gt;='club records'!$G$30))), "CR", " ")</f>
        <v xml:space="preserve"> </v>
      </c>
      <c r="AD387" s="22" t="str">
        <f>IF(AND(B387="javelin 400", AND(E387='club records'!$F$31, F387&gt;='club records'!$G$31)), "CR", " ")</f>
        <v xml:space="preserve"> </v>
      </c>
      <c r="AE387" s="22" t="str">
        <f>IF(AND(B387="javelin 500", OR(AND(E387='club records'!$F$32, F387&gt;='club records'!$G$32), AND(E387='club records'!$F$33, F387&gt;='club records'!$G$33))), "CR", " ")</f>
        <v xml:space="preserve"> </v>
      </c>
      <c r="AF387" s="22" t="str">
        <f>IF(AND(B387="javelin 600", OR(AND(E387='club records'!$F$34, F387&gt;='club records'!$G$34), AND(E387='club records'!$F$35, F387&gt;='club records'!$G$35))), "CR", " ")</f>
        <v xml:space="preserve"> </v>
      </c>
      <c r="AG387" s="22" t="str">
        <f>IF(AND(B387="shot 2.72", AND(E387='club records'!$F$36, F387&gt;='club records'!$G$36)), "CR", " ")</f>
        <v xml:space="preserve"> </v>
      </c>
      <c r="AH387" s="22" t="str">
        <f>IF(AND(B387="shot 3", OR(AND(E387='club records'!$F$37, F387&gt;='club records'!$G$37), AND(E387='club records'!$F$38, F387&gt;='club records'!$G$38))), "CR", " ")</f>
        <v xml:space="preserve"> </v>
      </c>
      <c r="AI387" s="22" t="str">
        <f>IF(AND(B387="shot 4", OR(AND(E387='club records'!$F$39, F387&gt;='club records'!$G$39), AND(E387='club records'!$F$40, F387&gt;='club records'!$G$40))), "CR", " ")</f>
        <v xml:space="preserve"> </v>
      </c>
      <c r="AJ387" s="22" t="str">
        <f>IF(AND(B387="70H", AND(E387='club records'!$J$6, F387&lt;='club records'!$K$6)), "CR", " ")</f>
        <v xml:space="preserve"> </v>
      </c>
      <c r="AK387" s="22" t="str">
        <f>IF(AND(B387="75H", AND(E387='club records'!$J$7, F387&lt;='club records'!$K$7)), "CR", " ")</f>
        <v xml:space="preserve"> </v>
      </c>
      <c r="AL387" s="22" t="str">
        <f>IF(AND(B387="80H", AND(E387='club records'!$J$8, F387&lt;='club records'!$K$8)), "CR", " ")</f>
        <v xml:space="preserve"> </v>
      </c>
      <c r="AM387" s="22" t="str">
        <f>IF(AND(B387="100H", OR(AND(E387='club records'!$J$9, F387&lt;='club records'!$K$9), AND(E387='club records'!$J$10, F387&lt;='club records'!$K$10))), "CR", " ")</f>
        <v xml:space="preserve"> </v>
      </c>
      <c r="AN387" s="22" t="str">
        <f>IF(AND(B387="300H", AND(E387='club records'!$J$11, F387&lt;='club records'!$K$11)), "CR", " ")</f>
        <v xml:space="preserve"> </v>
      </c>
      <c r="AO387" s="22" t="str">
        <f>IF(AND(B387="400H", OR(AND(E387='club records'!$J$12, F387&lt;='club records'!$K$12), AND(E387='club records'!$J$13, F387&lt;='club records'!$K$13), AND(E387='club records'!$J$14, F387&lt;='club records'!$K$14))), "CR", " ")</f>
        <v xml:space="preserve"> </v>
      </c>
      <c r="AP387" s="22" t="str">
        <f>IF(AND(B387="1500SC", OR(AND(E387='club records'!$J$15, F387&lt;='club records'!$K$15), AND(E387='club records'!$J$16, F387&lt;='club records'!$K$16))), "CR", " ")</f>
        <v xml:space="preserve"> </v>
      </c>
      <c r="AQ387" s="22" t="str">
        <f>IF(AND(B387="2000SC", OR(AND(E387='club records'!$J$18, F387&lt;='club records'!$K$18), AND(E387='club records'!$J$19, F387&lt;='club records'!$K$19))), "CR", " ")</f>
        <v xml:space="preserve"> </v>
      </c>
      <c r="AR387" s="22" t="str">
        <f>IF(AND(B387="3000SC", AND(E387='club records'!$J$21, F387&lt;='club records'!$K$21)), "CR", " ")</f>
        <v xml:space="preserve"> </v>
      </c>
      <c r="AS387" s="21" t="str">
        <f>IF(AND(B387="4x100", OR(AND(E387='club records'!$N$1, F387&lt;='club records'!$O$1), AND(E387='club records'!$N$2, F387&lt;='club records'!$O$2), AND(E387='club records'!$N$3, F387&lt;='club records'!$O$3), AND(E387='club records'!$N$4, F387&lt;='club records'!$O$4), AND(E387='club records'!$N$5, F387&lt;='club records'!$O$5))), "CR", " ")</f>
        <v xml:space="preserve"> </v>
      </c>
      <c r="AT387" s="21" t="str">
        <f>IF(AND(B387="4x200", OR(AND(E387='club records'!$N$6, F387&lt;='club records'!$O$6), AND(E387='club records'!$N$7, F387&lt;='club records'!$O$7), AND(E387='club records'!$N$8, F387&lt;='club records'!$O$8), AND(E387='club records'!$N$9, F387&lt;='club records'!$O$9), AND(E387='club records'!$N$10, F387&lt;='club records'!$O$10))), "CR", " ")</f>
        <v xml:space="preserve"> </v>
      </c>
      <c r="AU387" s="21" t="str">
        <f>IF(AND(B387="4x300", OR(AND(E387='club records'!$N$11, F387&lt;='club records'!$O$11), AND(E387='club records'!$N$12, F387&lt;='club records'!$O$12))), "CR", " ")</f>
        <v xml:space="preserve"> </v>
      </c>
      <c r="AV387" s="21" t="str">
        <f>IF(AND(B387="4x400", OR(AND(E387='club records'!$N$13, F387&lt;='club records'!$O$13), AND(E387='club records'!$N$14, F387&lt;='club records'!$O$14), AND(E387='club records'!$N$15, F387&lt;='club records'!$O$15))), "CR", " ")</f>
        <v xml:space="preserve"> </v>
      </c>
      <c r="AW387" s="21" t="str">
        <f>IF(AND(B387="3x800", OR(AND(E387='club records'!$N$16, F387&lt;='club records'!$O$16), AND(E387='club records'!$N$17, F387&lt;='club records'!$O$17), AND(E387='club records'!$N$18, F387&lt;='club records'!$O$18), AND(E387='club records'!$N$19, F387&lt;='club records'!$O$19))), "CR", " ")</f>
        <v xml:space="preserve"> </v>
      </c>
      <c r="AX387" s="21" t="str">
        <f>IF(AND(B387="pentathlon", OR(AND(E387='club records'!$N$21, F387&gt;='club records'!$O$21), AND(E387='club records'!$N$22, F387&gt;='club records'!$O$22), AND(E387='club records'!$N$23, F387&gt;='club records'!$O$23), AND(E387='club records'!$N$24, F387&gt;='club records'!$O$24), AND(E387='club records'!$N$25, F387&gt;='club records'!$O$25))), "CR", " ")</f>
        <v xml:space="preserve"> </v>
      </c>
      <c r="AY387" s="21" t="str">
        <f>IF(AND(B387="heptathlon", OR(AND(E387='club records'!$N$26, F387&gt;='club records'!$O$26), AND(E387='club records'!$N$27, F387&gt;='club records'!$O$27), AND(E387='club records'!$N$28, F387&gt;='club records'!$O$28), )), "CR", " ")</f>
        <v xml:space="preserve"> </v>
      </c>
    </row>
    <row r="388" spans="1:51" ht="15">
      <c r="A388" s="13" t="s">
        <v>472</v>
      </c>
      <c r="B388" s="2">
        <v>200</v>
      </c>
      <c r="C388" s="2" t="s">
        <v>71</v>
      </c>
      <c r="D388" s="2" t="s">
        <v>72</v>
      </c>
      <c r="E388" s="13" t="s">
        <v>40</v>
      </c>
      <c r="F388" s="14">
        <v>24.86</v>
      </c>
      <c r="G388" s="23">
        <v>43680</v>
      </c>
      <c r="H388" s="2" t="s">
        <v>347</v>
      </c>
      <c r="I388" s="2" t="s">
        <v>470</v>
      </c>
      <c r="J388" s="20" t="s">
        <v>372</v>
      </c>
    </row>
    <row r="389" spans="1:51" ht="15">
      <c r="A389" s="13" t="s">
        <v>472</v>
      </c>
      <c r="B389" s="2">
        <v>200</v>
      </c>
      <c r="C389" s="2" t="s">
        <v>28</v>
      </c>
      <c r="D389" s="2" t="s">
        <v>299</v>
      </c>
      <c r="E389" s="13" t="s">
        <v>40</v>
      </c>
      <c r="F389" s="14">
        <v>24.89</v>
      </c>
      <c r="G389" s="19">
        <v>43667</v>
      </c>
      <c r="H389" s="2" t="s">
        <v>297</v>
      </c>
      <c r="I389" s="2" t="s">
        <v>446</v>
      </c>
      <c r="J389" s="20" t="str">
        <f>IF(OR(L389="CR", K389="CR", M389="CR", N389="CR", O389="CR", P389="CR", Q389="CR", R389="CR", S389="CR", T389="CR",U389="CR", V389="CR", W389="CR", X389="CR", Y389="CR", Z389="CR", AA389="CR", AB389="CR", AC389="CR", AD389="CR", AE389="CR", AF389="CR", AG389="CR", AH389="CR", AI389="CR", AJ389="CR", AK389="CR", AL389="CR", AM389="CR", AN389="CR", AO389="CR", AP389="CR", AQ389="CR", AR389="CR", AS389="CR", AT389="CR", AU389="CR", AV389="CR", AW389="CR", AX389="CR", AY389="CR"), "***CLUB RECORD***", "")</f>
        <v/>
      </c>
      <c r="K389" s="21" t="str">
        <f>IF(AND(B389=100, OR(AND(E389='club records'!$B$6, F389&lt;='club records'!$C$6), AND(E389='club records'!$B$7, F389&lt;='club records'!$C$7), AND(E389='club records'!$B$8, F389&lt;='club records'!$C$8), AND(E389='club records'!$B$9, F389&lt;='club records'!$C$9), AND(E389='club records'!$B$10, F389&lt;='club records'!$C$10))),"CR"," ")</f>
        <v xml:space="preserve"> </v>
      </c>
      <c r="L389" s="21" t="str">
        <f>IF(AND(B389=200, OR(AND(E389='club records'!$B$11, F389&lt;='club records'!$C$11), AND(E389='club records'!$B$12, F389&lt;='club records'!$C$12), AND(E389='club records'!$B$13, F389&lt;='club records'!$C$13), AND(E389='club records'!$B$14, F389&lt;='club records'!$C$14), AND(E389='club records'!$B$15, F389&lt;='club records'!$C$15))),"CR"," ")</f>
        <v xml:space="preserve"> </v>
      </c>
      <c r="M389" s="21" t="str">
        <f>IF(AND(B389=300, OR(AND(E389='club records'!$B$16, F389&lt;='club records'!$C$16), AND(E389='club records'!$B$17, F389&lt;='club records'!$C$17))),"CR"," ")</f>
        <v xml:space="preserve"> </v>
      </c>
      <c r="N389" s="21" t="str">
        <f>IF(AND(B389=400, OR(AND(E389='club records'!$B$19, F389&lt;='club records'!$C$19), AND(E389='club records'!$B$20, F389&lt;='club records'!$C$20), AND(E389='club records'!$B$21, F389&lt;='club records'!$C$21))),"CR"," ")</f>
        <v xml:space="preserve"> </v>
      </c>
      <c r="O389" s="21" t="str">
        <f>IF(AND(B389=800, OR(AND(E389='club records'!$B$22, F389&lt;='club records'!$C$22), AND(E389='club records'!$B$23, F389&lt;='club records'!$C$23), AND(E389='club records'!$B$24, F389&lt;='club records'!$C$24), AND(E389='club records'!$B$25, F389&lt;='club records'!$C$25), AND(E389='club records'!$B$26, F389&lt;='club records'!$C$26))),"CR"," ")</f>
        <v xml:space="preserve"> </v>
      </c>
      <c r="P389" s="21" t="str">
        <f>IF(AND(B389=1200, AND(E389='club records'!$B$28, F389&lt;='club records'!$C$28)),"CR"," ")</f>
        <v xml:space="preserve"> </v>
      </c>
      <c r="Q389" s="21" t="str">
        <f>IF(AND(B389=1500, OR(AND(E389='club records'!$B$29, F389&lt;='club records'!$C$29), AND(E389='club records'!$B$30, F389&lt;='club records'!$C$30), AND(E389='club records'!$B$31, F389&lt;='club records'!$C$31), AND(E389='club records'!$B$32, F389&lt;='club records'!$C$32), AND(E389='club records'!$B$33, F389&lt;='club records'!$C$33))),"CR"," ")</f>
        <v xml:space="preserve"> </v>
      </c>
      <c r="R389" s="21" t="str">
        <f>IF(AND(B389="1M", AND(E389='club records'!$B$37,F389&lt;='club records'!$C$37)),"CR"," ")</f>
        <v xml:space="preserve"> </v>
      </c>
      <c r="S389" s="21" t="str">
        <f>IF(AND(B389=3000, OR(AND(E389='club records'!$B$39, F389&lt;='club records'!$C$39), AND(E389='club records'!$B$40, F389&lt;='club records'!$C$40), AND(E389='club records'!$B$41, F389&lt;='club records'!$C$41))),"CR"," ")</f>
        <v xml:space="preserve"> </v>
      </c>
      <c r="T389" s="21" t="str">
        <f>IF(AND(B389=5000, OR(AND(E389='club records'!$B$42, F389&lt;='club records'!$C$42), AND(E389='club records'!$B$43, F389&lt;='club records'!$C$43))),"CR"," ")</f>
        <v xml:space="preserve"> </v>
      </c>
      <c r="U389" s="21" t="str">
        <f>IF(AND(B389=10000, OR(AND(E389='club records'!$B$44, F389&lt;='club records'!$C$44), AND(E389='club records'!$B$45, F389&lt;='club records'!$C$45))),"CR"," ")</f>
        <v xml:space="preserve"> </v>
      </c>
      <c r="V389" s="22" t="str">
        <f>IF(AND(B389="high jump", OR(AND(E389='club records'!$F$1, F389&gt;='club records'!$G$1), AND(E389='club records'!$F$2, F389&gt;='club records'!$G$2), AND(E389='club records'!$F$3, F389&gt;='club records'!$G$3),AND(E389='club records'!$F$4, F389&gt;='club records'!$G$4), AND(E389='club records'!$F$5, F389&gt;='club records'!$G$5))), "CR", " ")</f>
        <v xml:space="preserve"> </v>
      </c>
      <c r="W389" s="22" t="str">
        <f>IF(AND(B389="long jump", OR(AND(E389='club records'!$F$6, F389&gt;='club records'!$G$6), AND(E389='club records'!$F$7, F389&gt;='club records'!$G$7), AND(E389='club records'!$F$8, F389&gt;='club records'!$G$8), AND(E389='club records'!$F$9, F389&gt;='club records'!$G$9), AND(E389='club records'!$F$10, F389&gt;='club records'!$G$10))), "CR", " ")</f>
        <v xml:space="preserve"> </v>
      </c>
      <c r="X389" s="22" t="str">
        <f>IF(AND(B389="triple jump", OR(AND(E389='club records'!$F$11, F389&gt;='club records'!$G$11), AND(E389='club records'!$F$12, F389&gt;='club records'!$G$12), AND(E389='club records'!$F$13, F389&gt;='club records'!$G$13), AND(E389='club records'!$F$14, F389&gt;='club records'!$G$14), AND(E389='club records'!$F$15, F389&gt;='club records'!$G$15))), "CR", " ")</f>
        <v xml:space="preserve"> </v>
      </c>
      <c r="Y389" s="22" t="str">
        <f>IF(AND(B389="pole vault", OR(AND(E389='club records'!$F$16, F389&gt;='club records'!$G$16), AND(E389='club records'!$F$17, F389&gt;='club records'!$G$17), AND(E389='club records'!$F$18, F389&gt;='club records'!$G$18), AND(E389='club records'!$F$19, F389&gt;='club records'!$G$19), AND(E389='club records'!$F$20, F389&gt;='club records'!$G$20))), "CR", " ")</f>
        <v xml:space="preserve"> </v>
      </c>
      <c r="Z389" s="22" t="str">
        <f>IF(AND(B389="discus 0.75", AND(E389='club records'!$F$21, F389&gt;='club records'!$G$21)), "CR", " ")</f>
        <v xml:space="preserve"> </v>
      </c>
      <c r="AA389" s="22" t="str">
        <f>IF(AND(B389="discus 1", OR(AND(E389='club records'!$F$22, F389&gt;='club records'!$G$22), AND(E389='club records'!$F$23, F389&gt;='club records'!$G$23), AND(E389='club records'!$F$24, F389&gt;='club records'!$G$24), AND(E389='club records'!$F$25, F389&gt;='club records'!$G$25))), "CR", " ")</f>
        <v xml:space="preserve"> </v>
      </c>
      <c r="AB389" s="22" t="str">
        <f>IF(AND(B389="hammer 3", OR(AND(E389='club records'!$F$26, F389&gt;='club records'!$G$26), AND(E389='club records'!$F$27, F389&gt;='club records'!$G$27), AND(E389='club records'!$F$28, F389&gt;='club records'!$G$28))), "CR", " ")</f>
        <v xml:space="preserve"> </v>
      </c>
      <c r="AC389" s="22" t="str">
        <f>IF(AND(B389="hammer 4", OR(AND(E389='club records'!$F$29, F389&gt;='club records'!$G$29), AND(E389='club records'!$F$30, F389&gt;='club records'!$G$30))), "CR", " ")</f>
        <v xml:space="preserve"> </v>
      </c>
      <c r="AD389" s="22" t="str">
        <f>IF(AND(B389="javelin 400", AND(E389='club records'!$F$31, F389&gt;='club records'!$G$31)), "CR", " ")</f>
        <v xml:space="preserve"> </v>
      </c>
      <c r="AE389" s="22" t="str">
        <f>IF(AND(B389="javelin 500", OR(AND(E389='club records'!$F$32, F389&gt;='club records'!$G$32), AND(E389='club records'!$F$33, F389&gt;='club records'!$G$33))), "CR", " ")</f>
        <v xml:space="preserve"> </v>
      </c>
      <c r="AF389" s="22" t="str">
        <f>IF(AND(B389="javelin 600", OR(AND(E389='club records'!$F$34, F389&gt;='club records'!$G$34), AND(E389='club records'!$F$35, F389&gt;='club records'!$G$35))), "CR", " ")</f>
        <v xml:space="preserve"> </v>
      </c>
      <c r="AG389" s="22" t="str">
        <f>IF(AND(B389="shot 2.72", AND(E389='club records'!$F$36, F389&gt;='club records'!$G$36)), "CR", " ")</f>
        <v xml:space="preserve"> </v>
      </c>
      <c r="AH389" s="22" t="str">
        <f>IF(AND(B389="shot 3", OR(AND(E389='club records'!$F$37, F389&gt;='club records'!$G$37), AND(E389='club records'!$F$38, F389&gt;='club records'!$G$38))), "CR", " ")</f>
        <v xml:space="preserve"> </v>
      </c>
      <c r="AI389" s="22" t="str">
        <f>IF(AND(B389="shot 4", OR(AND(E389='club records'!$F$39, F389&gt;='club records'!$G$39), AND(E389='club records'!$F$40, F389&gt;='club records'!$G$40))), "CR", " ")</f>
        <v xml:space="preserve"> </v>
      </c>
      <c r="AJ389" s="22" t="str">
        <f>IF(AND(B389="70H", AND(E389='club records'!$J$6, F389&lt;='club records'!$K$6)), "CR", " ")</f>
        <v xml:space="preserve"> </v>
      </c>
      <c r="AK389" s="22" t="str">
        <f>IF(AND(B389="75H", AND(E389='club records'!$J$7, F389&lt;='club records'!$K$7)), "CR", " ")</f>
        <v xml:space="preserve"> </v>
      </c>
      <c r="AL389" s="22" t="str">
        <f>IF(AND(B389="80H", AND(E389='club records'!$J$8, F389&lt;='club records'!$K$8)), "CR", " ")</f>
        <v xml:space="preserve"> </v>
      </c>
      <c r="AM389" s="22" t="str">
        <f>IF(AND(B389="100H", OR(AND(E389='club records'!$J$9, F389&lt;='club records'!$K$9), AND(E389='club records'!$J$10, F389&lt;='club records'!$K$10))), "CR", " ")</f>
        <v xml:space="preserve"> </v>
      </c>
      <c r="AN389" s="22" t="str">
        <f>IF(AND(B389="300H", AND(E389='club records'!$J$11, F389&lt;='club records'!$K$11)), "CR", " ")</f>
        <v xml:space="preserve"> </v>
      </c>
      <c r="AO389" s="22" t="str">
        <f>IF(AND(B389="400H", OR(AND(E389='club records'!$J$12, F389&lt;='club records'!$K$12), AND(E389='club records'!$J$13, F389&lt;='club records'!$K$13), AND(E389='club records'!$J$14, F389&lt;='club records'!$K$14))), "CR", " ")</f>
        <v xml:space="preserve"> </v>
      </c>
      <c r="AP389" s="22" t="str">
        <f>IF(AND(B389="1500SC", OR(AND(E389='club records'!$J$15, F389&lt;='club records'!$K$15), AND(E389='club records'!$J$16, F389&lt;='club records'!$K$16))), "CR", " ")</f>
        <v xml:space="preserve"> </v>
      </c>
      <c r="AQ389" s="22" t="str">
        <f>IF(AND(B389="2000SC", OR(AND(E389='club records'!$J$18, F389&lt;='club records'!$K$18), AND(E389='club records'!$J$19, F389&lt;='club records'!$K$19))), "CR", " ")</f>
        <v xml:space="preserve"> </v>
      </c>
      <c r="AR389" s="22" t="str">
        <f>IF(AND(B389="3000SC", AND(E389='club records'!$J$21, F389&lt;='club records'!$K$21)), "CR", " ")</f>
        <v xml:space="preserve"> </v>
      </c>
      <c r="AS389" s="21" t="str">
        <f>IF(AND(B389="4x100", OR(AND(E389='club records'!$N$1, F389&lt;='club records'!$O$1), AND(E389='club records'!$N$2, F389&lt;='club records'!$O$2), AND(E389='club records'!$N$3, F389&lt;='club records'!$O$3), AND(E389='club records'!$N$4, F389&lt;='club records'!$O$4), AND(E389='club records'!$N$5, F389&lt;='club records'!$O$5))), "CR", " ")</f>
        <v xml:space="preserve"> </v>
      </c>
      <c r="AT389" s="21" t="str">
        <f>IF(AND(B389="4x200", OR(AND(E389='club records'!$N$6, F389&lt;='club records'!$O$6), AND(E389='club records'!$N$7, F389&lt;='club records'!$O$7), AND(E389='club records'!$N$8, F389&lt;='club records'!$O$8), AND(E389='club records'!$N$9, F389&lt;='club records'!$O$9), AND(E389='club records'!$N$10, F389&lt;='club records'!$O$10))), "CR", " ")</f>
        <v xml:space="preserve"> </v>
      </c>
      <c r="AU389" s="21" t="str">
        <f>IF(AND(B389="4x300", OR(AND(E389='club records'!$N$11, F389&lt;='club records'!$O$11), AND(E389='club records'!$N$12, F389&lt;='club records'!$O$12))), "CR", " ")</f>
        <v xml:space="preserve"> </v>
      </c>
      <c r="AV389" s="21" t="str">
        <f>IF(AND(B389="4x400", OR(AND(E389='club records'!$N$13, F389&lt;='club records'!$O$13), AND(E389='club records'!$N$14, F389&lt;='club records'!$O$14), AND(E389='club records'!$N$15, F389&lt;='club records'!$O$15))), "CR", " ")</f>
        <v xml:space="preserve"> </v>
      </c>
      <c r="AW389" s="21" t="str">
        <f>IF(AND(B389="3x800", OR(AND(E389='club records'!$N$16, F389&lt;='club records'!$O$16), AND(E389='club records'!$N$17, F389&lt;='club records'!$O$17), AND(E389='club records'!$N$18, F389&lt;='club records'!$O$18), AND(E389='club records'!$N$19, F389&lt;='club records'!$O$19))), "CR", " ")</f>
        <v xml:space="preserve"> </v>
      </c>
      <c r="AX389" s="21" t="str">
        <f>IF(AND(B389="pentathlon", OR(AND(E389='club records'!$N$21, F389&gt;='club records'!$O$21), AND(E389='club records'!$N$22, F389&gt;='club records'!$O$22), AND(E389='club records'!$N$23, F389&gt;='club records'!$O$23), AND(E389='club records'!$N$24, F389&gt;='club records'!$O$24), AND(E389='club records'!$N$25, F389&gt;='club records'!$O$25))), "CR", " ")</f>
        <v xml:space="preserve"> </v>
      </c>
      <c r="AY389" s="21" t="str">
        <f>IF(AND(B389="heptathlon", OR(AND(E389='club records'!$N$26, F389&gt;='club records'!$O$26), AND(E389='club records'!$N$27, F389&gt;='club records'!$O$27), AND(E389='club records'!$N$28, F389&gt;='club records'!$O$28), )), "CR", " ")</f>
        <v xml:space="preserve"> </v>
      </c>
    </row>
    <row r="390" spans="1:51" ht="15">
      <c r="A390" s="13" t="s">
        <v>472</v>
      </c>
      <c r="B390" s="2">
        <v>200</v>
      </c>
      <c r="C390" s="2" t="s">
        <v>35</v>
      </c>
      <c r="D390" s="2" t="s">
        <v>301</v>
      </c>
      <c r="E390" s="13" t="s">
        <v>40</v>
      </c>
      <c r="F390" s="14">
        <v>25.68</v>
      </c>
      <c r="G390" s="19">
        <v>43652</v>
      </c>
      <c r="H390" s="2" t="s">
        <v>429</v>
      </c>
      <c r="I390" s="2" t="s">
        <v>466</v>
      </c>
      <c r="J390" s="20" t="s">
        <v>372</v>
      </c>
      <c r="O390" s="2"/>
      <c r="P390" s="2"/>
      <c r="Q390" s="2"/>
      <c r="R390" s="2"/>
      <c r="S390" s="2"/>
      <c r="T390" s="2"/>
    </row>
    <row r="391" spans="1:51" ht="15">
      <c r="A391" s="13" t="s">
        <v>472</v>
      </c>
      <c r="B391" s="2">
        <v>200</v>
      </c>
      <c r="C391" s="2" t="s">
        <v>362</v>
      </c>
      <c r="D391" s="2" t="s">
        <v>363</v>
      </c>
      <c r="E391" s="13" t="s">
        <v>40</v>
      </c>
      <c r="F391" s="14">
        <v>25.85</v>
      </c>
      <c r="G391" s="19">
        <v>43618</v>
      </c>
      <c r="H391" s="23" t="s">
        <v>364</v>
      </c>
      <c r="J391" s="20" t="str">
        <f>IF(OR(L391="CR", K391="CR", M391="CR", N391="CR", O391="CR", P391="CR", Q391="CR", R391="CR", S391="CR", T391="CR",U391="CR", V391="CR", W391="CR", X391="CR", Y391="CR", Z391="CR", AA391="CR", AB391="CR", AC391="CR", AD391="CR", AE391="CR", AF391="CR", AG391="CR", AH391="CR", AI391="CR", AJ391="CR", AK391="CR", AL391="CR", AM391="CR", AN391="CR", AO391="CR", AP391="CR", AQ391="CR", AR391="CR", AS391="CR", AT391="CR", AU391="CR", AV391="CR", AW391="CR", AX391="CR", AY391="CR"), "***CLUB RECORD***", "")</f>
        <v/>
      </c>
      <c r="K391" s="21" t="str">
        <f>IF(AND(B391=100, OR(AND(E391='club records'!$B$6, F391&lt;='club records'!$C$6), AND(E391='club records'!$B$7, F391&lt;='club records'!$C$7), AND(E391='club records'!$B$8, F391&lt;='club records'!$C$8), AND(E391='club records'!$B$9, F391&lt;='club records'!$C$9), AND(E391='club records'!$B$10, F391&lt;='club records'!$C$10))),"CR"," ")</f>
        <v xml:space="preserve"> </v>
      </c>
      <c r="L391" s="21" t="str">
        <f>IF(AND(B391=200, OR(AND(E391='club records'!$B$11, F391&lt;='club records'!$C$11), AND(E391='club records'!$B$12, F391&lt;='club records'!$C$12), AND(E391='club records'!$B$13, F391&lt;='club records'!$C$13), AND(E391='club records'!$B$14, F391&lt;='club records'!$C$14), AND(E391='club records'!$B$15, F391&lt;='club records'!$C$15))),"CR"," ")</f>
        <v xml:space="preserve"> </v>
      </c>
      <c r="M391" s="21" t="str">
        <f>IF(AND(B391=300, OR(AND(E391='club records'!$B$16, F391&lt;='club records'!$C$16), AND(E391='club records'!$B$17, F391&lt;='club records'!$C$17))),"CR"," ")</f>
        <v xml:space="preserve"> </v>
      </c>
      <c r="N391" s="21" t="str">
        <f>IF(AND(B391=400, OR(AND(E391='club records'!$B$19, F391&lt;='club records'!$C$19), AND(E391='club records'!$B$20, F391&lt;='club records'!$C$20), AND(E391='club records'!$B$21, F391&lt;='club records'!$C$21))),"CR"," ")</f>
        <v xml:space="preserve"> </v>
      </c>
      <c r="O391" s="21" t="str">
        <f>IF(AND(B391=800, OR(AND(E391='club records'!$B$22, F391&lt;='club records'!$C$22), AND(E391='club records'!$B$23, F391&lt;='club records'!$C$23), AND(E391='club records'!$B$24, F391&lt;='club records'!$C$24), AND(E391='club records'!$B$25, F391&lt;='club records'!$C$25), AND(E391='club records'!$B$26, F391&lt;='club records'!$C$26))),"CR"," ")</f>
        <v xml:space="preserve"> </v>
      </c>
      <c r="P391" s="21" t="str">
        <f>IF(AND(B391=1200, AND(E391='club records'!$B$28, F391&lt;='club records'!$C$28)),"CR"," ")</f>
        <v xml:space="preserve"> </v>
      </c>
      <c r="Q391" s="21" t="str">
        <f>IF(AND(B391=1500, OR(AND(E391='club records'!$B$29, F391&lt;='club records'!$C$29), AND(E391='club records'!$B$30, F391&lt;='club records'!$C$30), AND(E391='club records'!$B$31, F391&lt;='club records'!$C$31), AND(E391='club records'!$B$32, F391&lt;='club records'!$C$32), AND(E391='club records'!$B$33, F391&lt;='club records'!$C$33))),"CR"," ")</f>
        <v xml:space="preserve"> </v>
      </c>
      <c r="R391" s="21" t="str">
        <f>IF(AND(B391="1M", AND(E391='club records'!$B$37,F391&lt;='club records'!$C$37)),"CR"," ")</f>
        <v xml:space="preserve"> </v>
      </c>
      <c r="S391" s="21" t="str">
        <f>IF(AND(B391=3000, OR(AND(E391='club records'!$B$39, F391&lt;='club records'!$C$39), AND(E391='club records'!$B$40, F391&lt;='club records'!$C$40), AND(E391='club records'!$B$41, F391&lt;='club records'!$C$41))),"CR"," ")</f>
        <v xml:space="preserve"> </v>
      </c>
      <c r="T391" s="21" t="str">
        <f>IF(AND(B391=5000, OR(AND(E391='club records'!$B$42, F391&lt;='club records'!$C$42), AND(E391='club records'!$B$43, F391&lt;='club records'!$C$43))),"CR"," ")</f>
        <v xml:space="preserve"> </v>
      </c>
      <c r="U391" s="21" t="str">
        <f>IF(AND(B391=10000, OR(AND(E391='club records'!$B$44, F391&lt;='club records'!$C$44), AND(E391='club records'!$B$45, F391&lt;='club records'!$C$45))),"CR"," ")</f>
        <v xml:space="preserve"> </v>
      </c>
      <c r="V391" s="22" t="str">
        <f>IF(AND(B391="high jump", OR(AND(E391='club records'!$F$1, F391&gt;='club records'!$G$1), AND(E391='club records'!$F$2, F391&gt;='club records'!$G$2), AND(E391='club records'!$F$3, F391&gt;='club records'!$G$3),AND(E391='club records'!$F$4, F391&gt;='club records'!$G$4), AND(E391='club records'!$F$5, F391&gt;='club records'!$G$5))), "CR", " ")</f>
        <v xml:space="preserve"> </v>
      </c>
      <c r="W391" s="22" t="str">
        <f>IF(AND(B391="long jump", OR(AND(E391='club records'!$F$6, F391&gt;='club records'!$G$6), AND(E391='club records'!$F$7, F391&gt;='club records'!$G$7), AND(E391='club records'!$F$8, F391&gt;='club records'!$G$8), AND(E391='club records'!$F$9, F391&gt;='club records'!$G$9), AND(E391='club records'!$F$10, F391&gt;='club records'!$G$10))), "CR", " ")</f>
        <v xml:space="preserve"> </v>
      </c>
      <c r="X391" s="22" t="str">
        <f>IF(AND(B391="triple jump", OR(AND(E391='club records'!$F$11, F391&gt;='club records'!$G$11), AND(E391='club records'!$F$12, F391&gt;='club records'!$G$12), AND(E391='club records'!$F$13, F391&gt;='club records'!$G$13), AND(E391='club records'!$F$14, F391&gt;='club records'!$G$14), AND(E391='club records'!$F$15, F391&gt;='club records'!$G$15))), "CR", " ")</f>
        <v xml:space="preserve"> </v>
      </c>
      <c r="Y391" s="22" t="str">
        <f>IF(AND(B391="pole vault", OR(AND(E391='club records'!$F$16, F391&gt;='club records'!$G$16), AND(E391='club records'!$F$17, F391&gt;='club records'!$G$17), AND(E391='club records'!$F$18, F391&gt;='club records'!$G$18), AND(E391='club records'!$F$19, F391&gt;='club records'!$G$19), AND(E391='club records'!$F$20, F391&gt;='club records'!$G$20))), "CR", " ")</f>
        <v xml:space="preserve"> </v>
      </c>
      <c r="Z391" s="22" t="str">
        <f>IF(AND(B391="discus 0.75", AND(E391='club records'!$F$21, F391&gt;='club records'!$G$21)), "CR", " ")</f>
        <v xml:space="preserve"> </v>
      </c>
      <c r="AA391" s="22" t="str">
        <f>IF(AND(B391="discus 1", OR(AND(E391='club records'!$F$22, F391&gt;='club records'!$G$22), AND(E391='club records'!$F$23, F391&gt;='club records'!$G$23), AND(E391='club records'!$F$24, F391&gt;='club records'!$G$24), AND(E391='club records'!$F$25, F391&gt;='club records'!$G$25))), "CR", " ")</f>
        <v xml:space="preserve"> </v>
      </c>
      <c r="AB391" s="22" t="str">
        <f>IF(AND(B391="hammer 3", OR(AND(E391='club records'!$F$26, F391&gt;='club records'!$G$26), AND(E391='club records'!$F$27, F391&gt;='club records'!$G$27), AND(E391='club records'!$F$28, F391&gt;='club records'!$G$28))), "CR", " ")</f>
        <v xml:space="preserve"> </v>
      </c>
      <c r="AC391" s="22" t="str">
        <f>IF(AND(B391="hammer 4", OR(AND(E391='club records'!$F$29, F391&gt;='club records'!$G$29), AND(E391='club records'!$F$30, F391&gt;='club records'!$G$30))), "CR", " ")</f>
        <v xml:space="preserve"> </v>
      </c>
      <c r="AD391" s="22" t="str">
        <f>IF(AND(B391="javelin 400", AND(E391='club records'!$F$31, F391&gt;='club records'!$G$31)), "CR", " ")</f>
        <v xml:space="preserve"> </v>
      </c>
      <c r="AE391" s="22" t="str">
        <f>IF(AND(B391="javelin 500", OR(AND(E391='club records'!$F$32, F391&gt;='club records'!$G$32), AND(E391='club records'!$F$33, F391&gt;='club records'!$G$33))), "CR", " ")</f>
        <v xml:space="preserve"> </v>
      </c>
      <c r="AF391" s="22" t="str">
        <f>IF(AND(B391="javelin 600", OR(AND(E391='club records'!$F$34, F391&gt;='club records'!$G$34), AND(E391='club records'!$F$35, F391&gt;='club records'!$G$35))), "CR", " ")</f>
        <v xml:space="preserve"> </v>
      </c>
      <c r="AG391" s="22" t="str">
        <f>IF(AND(B391="shot 2.72", AND(E391='club records'!$F$36, F391&gt;='club records'!$G$36)), "CR", " ")</f>
        <v xml:space="preserve"> </v>
      </c>
      <c r="AH391" s="22" t="str">
        <f>IF(AND(B391="shot 3", OR(AND(E391='club records'!$F$37, F391&gt;='club records'!$G$37), AND(E391='club records'!$F$38, F391&gt;='club records'!$G$38))), "CR", " ")</f>
        <v xml:space="preserve"> </v>
      </c>
      <c r="AI391" s="22" t="str">
        <f>IF(AND(B391="shot 4", OR(AND(E391='club records'!$F$39, F391&gt;='club records'!$G$39), AND(E391='club records'!$F$40, F391&gt;='club records'!$G$40))), "CR", " ")</f>
        <v xml:space="preserve"> </v>
      </c>
      <c r="AJ391" s="22" t="str">
        <f>IF(AND(B391="70H", AND(E391='club records'!$J$6, F391&lt;='club records'!$K$6)), "CR", " ")</f>
        <v xml:space="preserve"> </v>
      </c>
      <c r="AK391" s="22" t="str">
        <f>IF(AND(B391="75H", AND(E391='club records'!$J$7, F391&lt;='club records'!$K$7)), "CR", " ")</f>
        <v xml:space="preserve"> </v>
      </c>
      <c r="AL391" s="22" t="str">
        <f>IF(AND(B391="80H", AND(E391='club records'!$J$8, F391&lt;='club records'!$K$8)), "CR", " ")</f>
        <v xml:space="preserve"> </v>
      </c>
      <c r="AM391" s="22" t="str">
        <f>IF(AND(B391="100H", OR(AND(E391='club records'!$J$9, F391&lt;='club records'!$K$9), AND(E391='club records'!$J$10, F391&lt;='club records'!$K$10))), "CR", " ")</f>
        <v xml:space="preserve"> </v>
      </c>
      <c r="AN391" s="22" t="str">
        <f>IF(AND(B391="300H", AND(E391='club records'!$J$11, F391&lt;='club records'!$K$11)), "CR", " ")</f>
        <v xml:space="preserve"> </v>
      </c>
      <c r="AO391" s="22" t="str">
        <f>IF(AND(B391="400H", OR(AND(E391='club records'!$J$12, F391&lt;='club records'!$K$12), AND(E391='club records'!$J$13, F391&lt;='club records'!$K$13), AND(E391='club records'!$J$14, F391&lt;='club records'!$K$14))), "CR", " ")</f>
        <v xml:space="preserve"> </v>
      </c>
      <c r="AP391" s="22" t="str">
        <f>IF(AND(B391="1500SC", OR(AND(E391='club records'!$J$15, F391&lt;='club records'!$K$15), AND(E391='club records'!$J$16, F391&lt;='club records'!$K$16))), "CR", " ")</f>
        <v xml:space="preserve"> </v>
      </c>
      <c r="AQ391" s="22" t="str">
        <f>IF(AND(B391="2000SC", OR(AND(E391='club records'!$J$18, F391&lt;='club records'!$K$18), AND(E391='club records'!$J$19, F391&lt;='club records'!$K$19))), "CR", " ")</f>
        <v xml:space="preserve"> </v>
      </c>
      <c r="AR391" s="22" t="str">
        <f>IF(AND(B391="3000SC", AND(E391='club records'!$J$21, F391&lt;='club records'!$K$21)), "CR", " ")</f>
        <v xml:space="preserve"> </v>
      </c>
      <c r="AS391" s="21" t="str">
        <f>IF(AND(B391="4x100", OR(AND(E391='club records'!$N$1, F391&lt;='club records'!$O$1), AND(E391='club records'!$N$2, F391&lt;='club records'!$O$2), AND(E391='club records'!$N$3, F391&lt;='club records'!$O$3), AND(E391='club records'!$N$4, F391&lt;='club records'!$O$4), AND(E391='club records'!$N$5, F391&lt;='club records'!$O$5))), "CR", " ")</f>
        <v xml:space="preserve"> </v>
      </c>
      <c r="AT391" s="21" t="str">
        <f>IF(AND(B391="4x200", OR(AND(E391='club records'!$N$6, F391&lt;='club records'!$O$6), AND(E391='club records'!$N$7, F391&lt;='club records'!$O$7), AND(E391='club records'!$N$8, F391&lt;='club records'!$O$8), AND(E391='club records'!$N$9, F391&lt;='club records'!$O$9), AND(E391='club records'!$N$10, F391&lt;='club records'!$O$10))), "CR", " ")</f>
        <v xml:space="preserve"> </v>
      </c>
      <c r="AU391" s="21" t="str">
        <f>IF(AND(B391="4x300", OR(AND(E391='club records'!$N$11, F391&lt;='club records'!$O$11), AND(E391='club records'!$N$12, F391&lt;='club records'!$O$12))), "CR", " ")</f>
        <v xml:space="preserve"> </v>
      </c>
      <c r="AV391" s="21" t="str">
        <f>IF(AND(B391="4x400", OR(AND(E391='club records'!$N$13, F391&lt;='club records'!$O$13), AND(E391='club records'!$N$14, F391&lt;='club records'!$O$14), AND(E391='club records'!$N$15, F391&lt;='club records'!$O$15))), "CR", " ")</f>
        <v xml:space="preserve"> </v>
      </c>
      <c r="AW391" s="21" t="str">
        <f>IF(AND(B391="3x800", OR(AND(E391='club records'!$N$16, F391&lt;='club records'!$O$16), AND(E391='club records'!$N$17, F391&lt;='club records'!$O$17), AND(E391='club records'!$N$18, F391&lt;='club records'!$O$18), AND(E391='club records'!$N$19, F391&lt;='club records'!$O$19))), "CR", " ")</f>
        <v xml:space="preserve"> </v>
      </c>
      <c r="AX391" s="21" t="str">
        <f>IF(AND(B391="pentathlon", OR(AND(E391='club records'!$N$21, F391&gt;='club records'!$O$21), AND(E391='club records'!$N$22, F391&gt;='club records'!$O$22), AND(E391='club records'!$N$23, F391&gt;='club records'!$O$23), AND(E391='club records'!$N$24, F391&gt;='club records'!$O$24), AND(E391='club records'!$N$25, F391&gt;='club records'!$O$25))), "CR", " ")</f>
        <v xml:space="preserve"> </v>
      </c>
      <c r="AY391" s="21" t="str">
        <f>IF(AND(B391="heptathlon", OR(AND(E391='club records'!$N$26, F391&gt;='club records'!$O$26), AND(E391='club records'!$N$27, F391&gt;='club records'!$O$27), AND(E391='club records'!$N$28, F391&gt;='club records'!$O$28), )), "CR", " ")</f>
        <v xml:space="preserve"> </v>
      </c>
    </row>
    <row r="392" spans="1:51" ht="15">
      <c r="A392" s="13" t="s">
        <v>472</v>
      </c>
      <c r="B392" s="2">
        <v>200</v>
      </c>
      <c r="C392" s="2" t="s">
        <v>26</v>
      </c>
      <c r="D392" s="2" t="s">
        <v>70</v>
      </c>
      <c r="E392" s="13" t="s">
        <v>40</v>
      </c>
      <c r="F392" s="14">
        <v>26.16</v>
      </c>
      <c r="G392" s="23">
        <v>43596</v>
      </c>
      <c r="H392" s="2" t="s">
        <v>324</v>
      </c>
      <c r="J392" s="20" t="str">
        <f>IF(OR(L392="CR", K392="CR", M392="CR", N392="CR", O392="CR", P392="CR", Q392="CR", R392="CR", S392="CR", T392="CR",U392="CR", V392="CR", W392="CR", X392="CR", Y392="CR", Z392="CR", AA392="CR", AB392="CR", AC392="CR", AD392="CR", AE392="CR", AF392="CR", AG392="CR", AH392="CR", AI392="CR", AJ392="CR", AK392="CR", AL392="CR", AM392="CR", AN392="CR", AO392="CR", AP392="CR", AQ392="CR", AR392="CR", AS392="CR", AT392="CR", AU392="CR", AV392="CR", AW392="CR", AX392="CR", AY392="CR"), "***CLUB RECORD***", "")</f>
        <v/>
      </c>
      <c r="K392" s="21" t="str">
        <f>IF(AND(B392=100, OR(AND(E392='club records'!$B$6, F392&lt;='club records'!$C$6), AND(E392='club records'!$B$7, F392&lt;='club records'!$C$7), AND(E392='club records'!$B$8, F392&lt;='club records'!$C$8), AND(E392='club records'!$B$9, F392&lt;='club records'!$C$9), AND(E392='club records'!$B$10, F392&lt;='club records'!$C$10))),"CR"," ")</f>
        <v xml:space="preserve"> </v>
      </c>
      <c r="L392" s="21" t="str">
        <f>IF(AND(B392=200, OR(AND(E392='club records'!$B$11, F392&lt;='club records'!$C$11), AND(E392='club records'!$B$12, F392&lt;='club records'!$C$12), AND(E392='club records'!$B$13, F392&lt;='club records'!$C$13), AND(E392='club records'!$B$14, F392&lt;='club records'!$C$14), AND(E392='club records'!$B$15, F392&lt;='club records'!$C$15))),"CR"," ")</f>
        <v xml:space="preserve"> </v>
      </c>
      <c r="M392" s="21" t="str">
        <f>IF(AND(B392=300, OR(AND(E392='club records'!$B$16, F392&lt;='club records'!$C$16), AND(E392='club records'!$B$17, F392&lt;='club records'!$C$17))),"CR"," ")</f>
        <v xml:space="preserve"> </v>
      </c>
      <c r="N392" s="21" t="str">
        <f>IF(AND(B392=400, OR(AND(E392='club records'!$B$19, F392&lt;='club records'!$C$19), AND(E392='club records'!$B$20, F392&lt;='club records'!$C$20), AND(E392='club records'!$B$21, F392&lt;='club records'!$C$21))),"CR"," ")</f>
        <v xml:space="preserve"> </v>
      </c>
      <c r="O392" s="21" t="str">
        <f>IF(AND(B392=800, OR(AND(E392='club records'!$B$22, F392&lt;='club records'!$C$22), AND(E392='club records'!$B$23, F392&lt;='club records'!$C$23), AND(E392='club records'!$B$24, F392&lt;='club records'!$C$24), AND(E392='club records'!$B$25, F392&lt;='club records'!$C$25), AND(E392='club records'!$B$26, F392&lt;='club records'!$C$26))),"CR"," ")</f>
        <v xml:space="preserve"> </v>
      </c>
      <c r="P392" s="21" t="str">
        <f>IF(AND(B392=1200, AND(E392='club records'!$B$28, F392&lt;='club records'!$C$28)),"CR"," ")</f>
        <v xml:space="preserve"> </v>
      </c>
      <c r="Q392" s="21" t="str">
        <f>IF(AND(B392=1500, OR(AND(E392='club records'!$B$29, F392&lt;='club records'!$C$29), AND(E392='club records'!$B$30, F392&lt;='club records'!$C$30), AND(E392='club records'!$B$31, F392&lt;='club records'!$C$31), AND(E392='club records'!$B$32, F392&lt;='club records'!$C$32), AND(E392='club records'!$B$33, F392&lt;='club records'!$C$33))),"CR"," ")</f>
        <v xml:space="preserve"> </v>
      </c>
      <c r="R392" s="21" t="str">
        <f>IF(AND(B392="1M", AND(E392='club records'!$B$37,F392&lt;='club records'!$C$37)),"CR"," ")</f>
        <v xml:space="preserve"> </v>
      </c>
      <c r="S392" s="21" t="str">
        <f>IF(AND(B392=3000, OR(AND(E392='club records'!$B$39, F392&lt;='club records'!$C$39), AND(E392='club records'!$B$40, F392&lt;='club records'!$C$40), AND(E392='club records'!$B$41, F392&lt;='club records'!$C$41))),"CR"," ")</f>
        <v xml:space="preserve"> </v>
      </c>
      <c r="T392" s="21" t="str">
        <f>IF(AND(B392=5000, OR(AND(E392='club records'!$B$42, F392&lt;='club records'!$C$42), AND(E392='club records'!$B$43, F392&lt;='club records'!$C$43))),"CR"," ")</f>
        <v xml:space="preserve"> </v>
      </c>
      <c r="U392" s="21" t="str">
        <f>IF(AND(B392=10000, OR(AND(E392='club records'!$B$44, F392&lt;='club records'!$C$44), AND(E392='club records'!$B$45, F392&lt;='club records'!$C$45))),"CR"," ")</f>
        <v xml:space="preserve"> </v>
      </c>
      <c r="V392" s="22" t="str">
        <f>IF(AND(B392="high jump", OR(AND(E392='club records'!$F$1, F392&gt;='club records'!$G$1), AND(E392='club records'!$F$2, F392&gt;='club records'!$G$2), AND(E392='club records'!$F$3, F392&gt;='club records'!$G$3),AND(E392='club records'!$F$4, F392&gt;='club records'!$G$4), AND(E392='club records'!$F$5, F392&gt;='club records'!$G$5))), "CR", " ")</f>
        <v xml:space="preserve"> </v>
      </c>
      <c r="W392" s="22" t="str">
        <f>IF(AND(B392="long jump", OR(AND(E392='club records'!$F$6, F392&gt;='club records'!$G$6), AND(E392='club records'!$F$7, F392&gt;='club records'!$G$7), AND(E392='club records'!$F$8, F392&gt;='club records'!$G$8), AND(E392='club records'!$F$9, F392&gt;='club records'!$G$9), AND(E392='club records'!$F$10, F392&gt;='club records'!$G$10))), "CR", " ")</f>
        <v xml:space="preserve"> </v>
      </c>
      <c r="X392" s="22" t="str">
        <f>IF(AND(B392="triple jump", OR(AND(E392='club records'!$F$11, F392&gt;='club records'!$G$11), AND(E392='club records'!$F$12, F392&gt;='club records'!$G$12), AND(E392='club records'!$F$13, F392&gt;='club records'!$G$13), AND(E392='club records'!$F$14, F392&gt;='club records'!$G$14), AND(E392='club records'!$F$15, F392&gt;='club records'!$G$15))), "CR", " ")</f>
        <v xml:space="preserve"> </v>
      </c>
      <c r="Y392" s="22" t="str">
        <f>IF(AND(B392="pole vault", OR(AND(E392='club records'!$F$16, F392&gt;='club records'!$G$16), AND(E392='club records'!$F$17, F392&gt;='club records'!$G$17), AND(E392='club records'!$F$18, F392&gt;='club records'!$G$18), AND(E392='club records'!$F$19, F392&gt;='club records'!$G$19), AND(E392='club records'!$F$20, F392&gt;='club records'!$G$20))), "CR", " ")</f>
        <v xml:space="preserve"> </v>
      </c>
      <c r="Z392" s="22" t="str">
        <f>IF(AND(B392="discus 0.75", AND(E392='club records'!$F$21, F392&gt;='club records'!$G$21)), "CR", " ")</f>
        <v xml:space="preserve"> </v>
      </c>
      <c r="AA392" s="22" t="str">
        <f>IF(AND(B392="discus 1", OR(AND(E392='club records'!$F$22, F392&gt;='club records'!$G$22), AND(E392='club records'!$F$23, F392&gt;='club records'!$G$23), AND(E392='club records'!$F$24, F392&gt;='club records'!$G$24), AND(E392='club records'!$F$25, F392&gt;='club records'!$G$25))), "CR", " ")</f>
        <v xml:space="preserve"> </v>
      </c>
      <c r="AB392" s="22" t="str">
        <f>IF(AND(B392="hammer 3", OR(AND(E392='club records'!$F$26, F392&gt;='club records'!$G$26), AND(E392='club records'!$F$27, F392&gt;='club records'!$G$27), AND(E392='club records'!$F$28, F392&gt;='club records'!$G$28))), "CR", " ")</f>
        <v xml:space="preserve"> </v>
      </c>
      <c r="AC392" s="22" t="str">
        <f>IF(AND(B392="hammer 4", OR(AND(E392='club records'!$F$29, F392&gt;='club records'!$G$29), AND(E392='club records'!$F$30, F392&gt;='club records'!$G$30))), "CR", " ")</f>
        <v xml:space="preserve"> </v>
      </c>
      <c r="AD392" s="22" t="str">
        <f>IF(AND(B392="javelin 400", AND(E392='club records'!$F$31, F392&gt;='club records'!$G$31)), "CR", " ")</f>
        <v xml:space="preserve"> </v>
      </c>
      <c r="AE392" s="22" t="str">
        <f>IF(AND(B392="javelin 500", OR(AND(E392='club records'!$F$32, F392&gt;='club records'!$G$32), AND(E392='club records'!$F$33, F392&gt;='club records'!$G$33))), "CR", " ")</f>
        <v xml:space="preserve"> </v>
      </c>
      <c r="AF392" s="22" t="str">
        <f>IF(AND(B392="javelin 600", OR(AND(E392='club records'!$F$34, F392&gt;='club records'!$G$34), AND(E392='club records'!$F$35, F392&gt;='club records'!$G$35))), "CR", " ")</f>
        <v xml:space="preserve"> </v>
      </c>
      <c r="AG392" s="22" t="str">
        <f>IF(AND(B392="shot 2.72", AND(E392='club records'!$F$36, F392&gt;='club records'!$G$36)), "CR", " ")</f>
        <v xml:space="preserve"> </v>
      </c>
      <c r="AH392" s="22" t="str">
        <f>IF(AND(B392="shot 3", OR(AND(E392='club records'!$F$37, F392&gt;='club records'!$G$37), AND(E392='club records'!$F$38, F392&gt;='club records'!$G$38))), "CR", " ")</f>
        <v xml:space="preserve"> </v>
      </c>
      <c r="AI392" s="22" t="str">
        <f>IF(AND(B392="shot 4", OR(AND(E392='club records'!$F$39, F392&gt;='club records'!$G$39), AND(E392='club records'!$F$40, F392&gt;='club records'!$G$40))), "CR", " ")</f>
        <v xml:space="preserve"> </v>
      </c>
      <c r="AJ392" s="22" t="str">
        <f>IF(AND(B392="70H", AND(E392='club records'!$J$6, F392&lt;='club records'!$K$6)), "CR", " ")</f>
        <v xml:space="preserve"> </v>
      </c>
      <c r="AK392" s="22" t="str">
        <f>IF(AND(B392="75H", AND(E392='club records'!$J$7, F392&lt;='club records'!$K$7)), "CR", " ")</f>
        <v xml:space="preserve"> </v>
      </c>
      <c r="AL392" s="22" t="str">
        <f>IF(AND(B392="80H", AND(E392='club records'!$J$8, F392&lt;='club records'!$K$8)), "CR", " ")</f>
        <v xml:space="preserve"> </v>
      </c>
      <c r="AM392" s="22" t="str">
        <f>IF(AND(B392="100H", OR(AND(E392='club records'!$J$9, F392&lt;='club records'!$K$9), AND(E392='club records'!$J$10, F392&lt;='club records'!$K$10))), "CR", " ")</f>
        <v xml:space="preserve"> </v>
      </c>
      <c r="AN392" s="22" t="str">
        <f>IF(AND(B392="300H", AND(E392='club records'!$J$11, F392&lt;='club records'!$K$11)), "CR", " ")</f>
        <v xml:space="preserve"> </v>
      </c>
      <c r="AO392" s="22" t="str">
        <f>IF(AND(B392="400H", OR(AND(E392='club records'!$J$12, F392&lt;='club records'!$K$12), AND(E392='club records'!$J$13, F392&lt;='club records'!$K$13), AND(E392='club records'!$J$14, F392&lt;='club records'!$K$14))), "CR", " ")</f>
        <v xml:space="preserve"> </v>
      </c>
      <c r="AP392" s="22" t="str">
        <f>IF(AND(B392="1500SC", OR(AND(E392='club records'!$J$15, F392&lt;='club records'!$K$15), AND(E392='club records'!$J$16, F392&lt;='club records'!$K$16))), "CR", " ")</f>
        <v xml:space="preserve"> </v>
      </c>
      <c r="AQ392" s="22" t="str">
        <f>IF(AND(B392="2000SC", OR(AND(E392='club records'!$J$18, F392&lt;='club records'!$K$18), AND(E392='club records'!$J$19, F392&lt;='club records'!$K$19))), "CR", " ")</f>
        <v xml:space="preserve"> </v>
      </c>
      <c r="AR392" s="22" t="str">
        <f>IF(AND(B392="3000SC", AND(E392='club records'!$J$21, F392&lt;='club records'!$K$21)), "CR", " ")</f>
        <v xml:space="preserve"> </v>
      </c>
      <c r="AS392" s="21" t="str">
        <f>IF(AND(B392="4x100", OR(AND(E392='club records'!$N$1, F392&lt;='club records'!$O$1), AND(E392='club records'!$N$2, F392&lt;='club records'!$O$2), AND(E392='club records'!$N$3, F392&lt;='club records'!$O$3), AND(E392='club records'!$N$4, F392&lt;='club records'!$O$4), AND(E392='club records'!$N$5, F392&lt;='club records'!$O$5))), "CR", " ")</f>
        <v xml:space="preserve"> </v>
      </c>
      <c r="AT392" s="21" t="str">
        <f>IF(AND(B392="4x200", OR(AND(E392='club records'!$N$6, F392&lt;='club records'!$O$6), AND(E392='club records'!$N$7, F392&lt;='club records'!$O$7), AND(E392='club records'!$N$8, F392&lt;='club records'!$O$8), AND(E392='club records'!$N$9, F392&lt;='club records'!$O$9), AND(E392='club records'!$N$10, F392&lt;='club records'!$O$10))), "CR", " ")</f>
        <v xml:space="preserve"> </v>
      </c>
      <c r="AU392" s="21" t="str">
        <f>IF(AND(B392="4x300", OR(AND(E392='club records'!$N$11, F392&lt;='club records'!$O$11), AND(E392='club records'!$N$12, F392&lt;='club records'!$O$12))), "CR", " ")</f>
        <v xml:space="preserve"> </v>
      </c>
      <c r="AV392" s="21" t="str">
        <f>IF(AND(B392="4x400", OR(AND(E392='club records'!$N$13, F392&lt;='club records'!$O$13), AND(E392='club records'!$N$14, F392&lt;='club records'!$O$14), AND(E392='club records'!$N$15, F392&lt;='club records'!$O$15))), "CR", " ")</f>
        <v xml:space="preserve"> </v>
      </c>
      <c r="AW392" s="21" t="str">
        <f>IF(AND(B392="3x800", OR(AND(E392='club records'!$N$16, F392&lt;='club records'!$O$16), AND(E392='club records'!$N$17, F392&lt;='club records'!$O$17), AND(E392='club records'!$N$18, F392&lt;='club records'!$O$18), AND(E392='club records'!$N$19, F392&lt;='club records'!$O$19))), "CR", " ")</f>
        <v xml:space="preserve"> </v>
      </c>
      <c r="AX392" s="21" t="str">
        <f>IF(AND(B392="pentathlon", OR(AND(E392='club records'!$N$21, F392&gt;='club records'!$O$21), AND(E392='club records'!$N$22, F392&gt;='club records'!$O$22), AND(E392='club records'!$N$23, F392&gt;='club records'!$O$23), AND(E392='club records'!$N$24, F392&gt;='club records'!$O$24), AND(E392='club records'!$N$25, F392&gt;='club records'!$O$25))), "CR", " ")</f>
        <v xml:space="preserve"> </v>
      </c>
      <c r="AY392" s="21" t="str">
        <f>IF(AND(B392="heptathlon", OR(AND(E392='club records'!$N$26, F392&gt;='club records'!$O$26), AND(E392='club records'!$N$27, F392&gt;='club records'!$O$27), AND(E392='club records'!$N$28, F392&gt;='club records'!$O$28), )), "CR", " ")</f>
        <v xml:space="preserve"> </v>
      </c>
    </row>
    <row r="393" spans="1:51" ht="15">
      <c r="A393" s="13" t="s">
        <v>472</v>
      </c>
      <c r="B393" s="2">
        <v>200</v>
      </c>
      <c r="C393" s="2" t="s">
        <v>184</v>
      </c>
      <c r="D393" s="2" t="s">
        <v>300</v>
      </c>
      <c r="E393" s="13" t="s">
        <v>40</v>
      </c>
      <c r="F393" s="14">
        <v>26.37</v>
      </c>
      <c r="G393" s="19">
        <v>43644</v>
      </c>
      <c r="H393" s="23" t="s">
        <v>357</v>
      </c>
      <c r="I393" s="2" t="s">
        <v>426</v>
      </c>
      <c r="J393" s="20" t="str">
        <f>IF(OR(L393="CR", K393="CR", M393="CR", N393="CR", O393="CR", P393="CR", Q393="CR", R393="CR", S393="CR", T393="CR",U393="CR", V393="CR", W393="CR", X393="CR", Y393="CR", Z393="CR", AA393="CR", AB393="CR", AC393="CR", AD393="CR", AE393="CR", AF393="CR", AG393="CR", AH393="CR", AI393="CR", AJ393="CR", AK393="CR", AL393="CR", AM393="CR", AN393="CR", AO393="CR", AP393="CR", AQ393="CR", AR393="CR", AS393="CR", AT393="CR", AU393="CR", AV393="CR", AW393="CR", AX393="CR", AY393="CR"), "***CLUB RECORD***", "")</f>
        <v/>
      </c>
      <c r="K393" s="21" t="str">
        <f>IF(AND(B393=100, OR(AND(E393='club records'!$B$6, F393&lt;='club records'!$C$6), AND(E393='club records'!$B$7, F393&lt;='club records'!$C$7), AND(E393='club records'!$B$8, F393&lt;='club records'!$C$8), AND(E393='club records'!$B$9, F393&lt;='club records'!$C$9), AND(E393='club records'!$B$10, F393&lt;='club records'!$C$10))),"CR"," ")</f>
        <v xml:space="preserve"> </v>
      </c>
      <c r="L393" s="21" t="str">
        <f>IF(AND(B393=200, OR(AND(E393='club records'!$B$11, F393&lt;='club records'!$C$11), AND(E393='club records'!$B$12, F393&lt;='club records'!$C$12), AND(E393='club records'!$B$13, F393&lt;='club records'!$C$13), AND(E393='club records'!$B$14, F393&lt;='club records'!$C$14), AND(E393='club records'!$B$15, F393&lt;='club records'!$C$15))),"CR"," ")</f>
        <v xml:space="preserve"> </v>
      </c>
      <c r="M393" s="21" t="str">
        <f>IF(AND(B393=300, OR(AND(E393='club records'!$B$16, F393&lt;='club records'!$C$16), AND(E393='club records'!$B$17, F393&lt;='club records'!$C$17))),"CR"," ")</f>
        <v xml:space="preserve"> </v>
      </c>
      <c r="N393" s="21" t="str">
        <f>IF(AND(B393=400, OR(AND(E393='club records'!$B$19, F393&lt;='club records'!$C$19), AND(E393='club records'!$B$20, F393&lt;='club records'!$C$20), AND(E393='club records'!$B$21, F393&lt;='club records'!$C$21))),"CR"," ")</f>
        <v xml:space="preserve"> </v>
      </c>
      <c r="O393" s="21" t="str">
        <f>IF(AND(B393=800, OR(AND(E393='club records'!$B$22, F393&lt;='club records'!$C$22), AND(E393='club records'!$B$23, F393&lt;='club records'!$C$23), AND(E393='club records'!$B$24, F393&lt;='club records'!$C$24), AND(E393='club records'!$B$25, F393&lt;='club records'!$C$25), AND(E393='club records'!$B$26, F393&lt;='club records'!$C$26))),"CR"," ")</f>
        <v xml:space="preserve"> </v>
      </c>
      <c r="P393" s="21" t="str">
        <f>IF(AND(B393=1200, AND(E393='club records'!$B$28, F393&lt;='club records'!$C$28)),"CR"," ")</f>
        <v xml:space="preserve"> </v>
      </c>
      <c r="Q393" s="21" t="str">
        <f>IF(AND(B393=1500, OR(AND(E393='club records'!$B$29, F393&lt;='club records'!$C$29), AND(E393='club records'!$B$30, F393&lt;='club records'!$C$30), AND(E393='club records'!$B$31, F393&lt;='club records'!$C$31), AND(E393='club records'!$B$32, F393&lt;='club records'!$C$32), AND(E393='club records'!$B$33, F393&lt;='club records'!$C$33))),"CR"," ")</f>
        <v xml:space="preserve"> </v>
      </c>
      <c r="R393" s="21" t="str">
        <f>IF(AND(B393="1M", AND(E393='club records'!$B$37,F393&lt;='club records'!$C$37)),"CR"," ")</f>
        <v xml:space="preserve"> </v>
      </c>
      <c r="S393" s="21" t="str">
        <f>IF(AND(B393=3000, OR(AND(E393='club records'!$B$39, F393&lt;='club records'!$C$39), AND(E393='club records'!$B$40, F393&lt;='club records'!$C$40), AND(E393='club records'!$B$41, F393&lt;='club records'!$C$41))),"CR"," ")</f>
        <v xml:space="preserve"> </v>
      </c>
      <c r="T393" s="21" t="str">
        <f>IF(AND(B393=5000, OR(AND(E393='club records'!$B$42, F393&lt;='club records'!$C$42), AND(E393='club records'!$B$43, F393&lt;='club records'!$C$43))),"CR"," ")</f>
        <v xml:space="preserve"> </v>
      </c>
      <c r="U393" s="21" t="str">
        <f>IF(AND(B393=10000, OR(AND(E393='club records'!$B$44, F393&lt;='club records'!$C$44), AND(E393='club records'!$B$45, F393&lt;='club records'!$C$45))),"CR"," ")</f>
        <v xml:space="preserve"> </v>
      </c>
      <c r="V393" s="22" t="str">
        <f>IF(AND(B393="high jump", OR(AND(E393='club records'!$F$1, F393&gt;='club records'!$G$1), AND(E393='club records'!$F$2, F393&gt;='club records'!$G$2), AND(E393='club records'!$F$3, F393&gt;='club records'!$G$3),AND(E393='club records'!$F$4, F393&gt;='club records'!$G$4), AND(E393='club records'!$F$5, F393&gt;='club records'!$G$5))), "CR", " ")</f>
        <v xml:space="preserve"> </v>
      </c>
      <c r="W393" s="22" t="str">
        <f>IF(AND(B393="long jump", OR(AND(E393='club records'!$F$6, F393&gt;='club records'!$G$6), AND(E393='club records'!$F$7, F393&gt;='club records'!$G$7), AND(E393='club records'!$F$8, F393&gt;='club records'!$G$8), AND(E393='club records'!$F$9, F393&gt;='club records'!$G$9), AND(E393='club records'!$F$10, F393&gt;='club records'!$G$10))), "CR", " ")</f>
        <v xml:space="preserve"> </v>
      </c>
      <c r="X393" s="22" t="str">
        <f>IF(AND(B393="triple jump", OR(AND(E393='club records'!$F$11, F393&gt;='club records'!$G$11), AND(E393='club records'!$F$12, F393&gt;='club records'!$G$12), AND(E393='club records'!$F$13, F393&gt;='club records'!$G$13), AND(E393='club records'!$F$14, F393&gt;='club records'!$G$14), AND(E393='club records'!$F$15, F393&gt;='club records'!$G$15))), "CR", " ")</f>
        <v xml:space="preserve"> </v>
      </c>
      <c r="Y393" s="22" t="str">
        <f>IF(AND(B393="pole vault", OR(AND(E393='club records'!$F$16, F393&gt;='club records'!$G$16), AND(E393='club records'!$F$17, F393&gt;='club records'!$G$17), AND(E393='club records'!$F$18, F393&gt;='club records'!$G$18), AND(E393='club records'!$F$19, F393&gt;='club records'!$G$19), AND(E393='club records'!$F$20, F393&gt;='club records'!$G$20))), "CR", " ")</f>
        <v xml:space="preserve"> </v>
      </c>
      <c r="Z393" s="22" t="str">
        <f>IF(AND(B393="discus 0.75", AND(E393='club records'!$F$21, F393&gt;='club records'!$G$21)), "CR", " ")</f>
        <v xml:space="preserve"> </v>
      </c>
      <c r="AA393" s="22" t="str">
        <f>IF(AND(B393="discus 1", OR(AND(E393='club records'!$F$22, F393&gt;='club records'!$G$22), AND(E393='club records'!$F$23, F393&gt;='club records'!$G$23), AND(E393='club records'!$F$24, F393&gt;='club records'!$G$24), AND(E393='club records'!$F$25, F393&gt;='club records'!$G$25))), "CR", " ")</f>
        <v xml:space="preserve"> </v>
      </c>
      <c r="AB393" s="22" t="str">
        <f>IF(AND(B393="hammer 3", OR(AND(E393='club records'!$F$26, F393&gt;='club records'!$G$26), AND(E393='club records'!$F$27, F393&gt;='club records'!$G$27), AND(E393='club records'!$F$28, F393&gt;='club records'!$G$28))), "CR", " ")</f>
        <v xml:space="preserve"> </v>
      </c>
      <c r="AC393" s="22" t="str">
        <f>IF(AND(B393="hammer 4", OR(AND(E393='club records'!$F$29, F393&gt;='club records'!$G$29), AND(E393='club records'!$F$30, F393&gt;='club records'!$G$30))), "CR", " ")</f>
        <v xml:space="preserve"> </v>
      </c>
      <c r="AD393" s="22" t="str">
        <f>IF(AND(B393="javelin 400", AND(E393='club records'!$F$31, F393&gt;='club records'!$G$31)), "CR", " ")</f>
        <v xml:space="preserve"> </v>
      </c>
      <c r="AE393" s="22" t="str">
        <f>IF(AND(B393="javelin 500", OR(AND(E393='club records'!$F$32, F393&gt;='club records'!$G$32), AND(E393='club records'!$F$33, F393&gt;='club records'!$G$33))), "CR", " ")</f>
        <v xml:space="preserve"> </v>
      </c>
      <c r="AF393" s="22" t="str">
        <f>IF(AND(B393="javelin 600", OR(AND(E393='club records'!$F$34, F393&gt;='club records'!$G$34), AND(E393='club records'!$F$35, F393&gt;='club records'!$G$35))), "CR", " ")</f>
        <v xml:space="preserve"> </v>
      </c>
      <c r="AG393" s="22" t="str">
        <f>IF(AND(B393="shot 2.72", AND(E393='club records'!$F$36, F393&gt;='club records'!$G$36)), "CR", " ")</f>
        <v xml:space="preserve"> </v>
      </c>
      <c r="AH393" s="22" t="str">
        <f>IF(AND(B393="shot 3", OR(AND(E393='club records'!$F$37, F393&gt;='club records'!$G$37), AND(E393='club records'!$F$38, F393&gt;='club records'!$G$38))), "CR", " ")</f>
        <v xml:space="preserve"> </v>
      </c>
      <c r="AI393" s="22" t="str">
        <f>IF(AND(B393="shot 4", OR(AND(E393='club records'!$F$39, F393&gt;='club records'!$G$39), AND(E393='club records'!$F$40, F393&gt;='club records'!$G$40))), "CR", " ")</f>
        <v xml:space="preserve"> </v>
      </c>
      <c r="AJ393" s="22" t="str">
        <f>IF(AND(B393="70H", AND(E393='club records'!$J$6, F393&lt;='club records'!$K$6)), "CR", " ")</f>
        <v xml:space="preserve"> </v>
      </c>
      <c r="AK393" s="22" t="str">
        <f>IF(AND(B393="75H", AND(E393='club records'!$J$7, F393&lt;='club records'!$K$7)), "CR", " ")</f>
        <v xml:space="preserve"> </v>
      </c>
      <c r="AL393" s="22" t="str">
        <f>IF(AND(B393="80H", AND(E393='club records'!$J$8, F393&lt;='club records'!$K$8)), "CR", " ")</f>
        <v xml:space="preserve"> </v>
      </c>
      <c r="AM393" s="22" t="str">
        <f>IF(AND(B393="100H", OR(AND(E393='club records'!$J$9, F393&lt;='club records'!$K$9), AND(E393='club records'!$J$10, F393&lt;='club records'!$K$10))), "CR", " ")</f>
        <v xml:space="preserve"> </v>
      </c>
      <c r="AN393" s="22" t="str">
        <f>IF(AND(B393="300H", AND(E393='club records'!$J$11, F393&lt;='club records'!$K$11)), "CR", " ")</f>
        <v xml:space="preserve"> </v>
      </c>
      <c r="AO393" s="22" t="str">
        <f>IF(AND(B393="400H", OR(AND(E393='club records'!$J$12, F393&lt;='club records'!$K$12), AND(E393='club records'!$J$13, F393&lt;='club records'!$K$13), AND(E393='club records'!$J$14, F393&lt;='club records'!$K$14))), "CR", " ")</f>
        <v xml:space="preserve"> </v>
      </c>
      <c r="AP393" s="22" t="str">
        <f>IF(AND(B393="1500SC", OR(AND(E393='club records'!$J$15, F393&lt;='club records'!$K$15), AND(E393='club records'!$J$16, F393&lt;='club records'!$K$16))), "CR", " ")</f>
        <v xml:space="preserve"> </v>
      </c>
      <c r="AQ393" s="22" t="str">
        <f>IF(AND(B393="2000SC", OR(AND(E393='club records'!$J$18, F393&lt;='club records'!$K$18), AND(E393='club records'!$J$19, F393&lt;='club records'!$K$19))), "CR", " ")</f>
        <v xml:space="preserve"> </v>
      </c>
      <c r="AR393" s="22" t="str">
        <f>IF(AND(B393="3000SC", AND(E393='club records'!$J$21, F393&lt;='club records'!$K$21)), "CR", " ")</f>
        <v xml:space="preserve"> </v>
      </c>
      <c r="AS393" s="21" t="str">
        <f>IF(AND(B393="4x100", OR(AND(E393='club records'!$N$1, F393&lt;='club records'!$O$1), AND(E393='club records'!$N$2, F393&lt;='club records'!$O$2), AND(E393='club records'!$N$3, F393&lt;='club records'!$O$3), AND(E393='club records'!$N$4, F393&lt;='club records'!$O$4), AND(E393='club records'!$N$5, F393&lt;='club records'!$O$5))), "CR", " ")</f>
        <v xml:space="preserve"> </v>
      </c>
      <c r="AT393" s="21" t="str">
        <f>IF(AND(B393="4x200", OR(AND(E393='club records'!$N$6, F393&lt;='club records'!$O$6), AND(E393='club records'!$N$7, F393&lt;='club records'!$O$7), AND(E393='club records'!$N$8, F393&lt;='club records'!$O$8), AND(E393='club records'!$N$9, F393&lt;='club records'!$O$9), AND(E393='club records'!$N$10, F393&lt;='club records'!$O$10))), "CR", " ")</f>
        <v xml:space="preserve"> </v>
      </c>
      <c r="AU393" s="21" t="str">
        <f>IF(AND(B393="4x300", OR(AND(E393='club records'!$N$11, F393&lt;='club records'!$O$11), AND(E393='club records'!$N$12, F393&lt;='club records'!$O$12))), "CR", " ")</f>
        <v xml:space="preserve"> </v>
      </c>
      <c r="AV393" s="21" t="str">
        <f>IF(AND(B393="4x400", OR(AND(E393='club records'!$N$13, F393&lt;='club records'!$O$13), AND(E393='club records'!$N$14, F393&lt;='club records'!$O$14), AND(E393='club records'!$N$15, F393&lt;='club records'!$O$15))), "CR", " ")</f>
        <v xml:space="preserve"> </v>
      </c>
      <c r="AW393" s="21" t="str">
        <f>IF(AND(B393="3x800", OR(AND(E393='club records'!$N$16, F393&lt;='club records'!$O$16), AND(E393='club records'!$N$17, F393&lt;='club records'!$O$17), AND(E393='club records'!$N$18, F393&lt;='club records'!$O$18), AND(E393='club records'!$N$19, F393&lt;='club records'!$O$19))), "CR", " ")</f>
        <v xml:space="preserve"> </v>
      </c>
      <c r="AX393" s="21" t="str">
        <f>IF(AND(B393="pentathlon", OR(AND(E393='club records'!$N$21, F393&gt;='club records'!$O$21), AND(E393='club records'!$N$22, F393&gt;='club records'!$O$22), AND(E393='club records'!$N$23, F393&gt;='club records'!$O$23), AND(E393='club records'!$N$24, F393&gt;='club records'!$O$24), AND(E393='club records'!$N$25, F393&gt;='club records'!$O$25))), "CR", " ")</f>
        <v xml:space="preserve"> </v>
      </c>
      <c r="AY393" s="21" t="str">
        <f>IF(AND(B393="heptathlon", OR(AND(E393='club records'!$N$26, F393&gt;='club records'!$O$26), AND(E393='club records'!$N$27, F393&gt;='club records'!$O$27), AND(E393='club records'!$N$28, F393&gt;='club records'!$O$28), )), "CR", " ")</f>
        <v xml:space="preserve"> </v>
      </c>
    </row>
    <row r="394" spans="1:51" ht="15">
      <c r="A394" s="13" t="s">
        <v>472</v>
      </c>
      <c r="B394" s="2">
        <v>200</v>
      </c>
      <c r="C394" s="2" t="s">
        <v>15</v>
      </c>
      <c r="D394" s="2" t="s">
        <v>16</v>
      </c>
      <c r="E394" s="13" t="s">
        <v>436</v>
      </c>
      <c r="F394" s="14">
        <v>27.25</v>
      </c>
      <c r="G394" s="19">
        <v>43659</v>
      </c>
      <c r="H394" s="2" t="s">
        <v>297</v>
      </c>
      <c r="I394" s="2" t="s">
        <v>435</v>
      </c>
      <c r="J394" s="20" t="s">
        <v>372</v>
      </c>
      <c r="O394" s="2"/>
      <c r="P394" s="2"/>
      <c r="Q394" s="2"/>
      <c r="R394" s="2"/>
      <c r="S394" s="2"/>
      <c r="T394" s="2"/>
    </row>
    <row r="395" spans="1:51" ht="15">
      <c r="A395" s="13" t="s">
        <v>472</v>
      </c>
      <c r="B395" s="2">
        <v>300</v>
      </c>
      <c r="C395" s="2" t="s">
        <v>184</v>
      </c>
      <c r="D395" s="2" t="s">
        <v>300</v>
      </c>
      <c r="E395" s="13" t="s">
        <v>40</v>
      </c>
      <c r="F395" s="14">
        <v>39.9</v>
      </c>
      <c r="G395" s="19">
        <v>43614</v>
      </c>
      <c r="H395" s="23" t="s">
        <v>365</v>
      </c>
      <c r="I395" s="2" t="s">
        <v>366</v>
      </c>
      <c r="J395" s="20" t="str">
        <f t="shared" ref="J395:J402" si="20">IF(OR(L395="CR", K395="CR", M395="CR", N395="CR", O395="CR", P395="CR", Q395="CR", R395="CR", S395="CR", T395="CR",U395="CR", V395="CR", W395="CR", X395="CR", Y395="CR", Z395="CR", AA395="CR", AB395="CR", AC395="CR", AD395="CR", AE395="CR", AF395="CR", AG395="CR", AH395="CR", AI395="CR", AJ395="CR", AK395="CR", AL395="CR", AM395="CR", AN395="CR", AO395="CR", AP395="CR", AQ395="CR", AR395="CR", AS395="CR", AT395="CR", AU395="CR", AV395="CR", AW395="CR", AX395="CR", AY395="CR"), "***CLUB RECORD***", "")</f>
        <v/>
      </c>
      <c r="K395" s="21" t="str">
        <f>IF(AND(B395=100, OR(AND(E395='club records'!$B$6, F395&lt;='club records'!$C$6), AND(E395='club records'!$B$7, F395&lt;='club records'!$C$7), AND(E395='club records'!$B$8, F395&lt;='club records'!$C$8), AND(E395='club records'!$B$9, F395&lt;='club records'!$C$9), AND(E395='club records'!$B$10, F395&lt;='club records'!$C$10))),"CR"," ")</f>
        <v xml:space="preserve"> </v>
      </c>
      <c r="L395" s="21" t="str">
        <f>IF(AND(B395=200, OR(AND(E395='club records'!$B$11, F395&lt;='club records'!$C$11), AND(E395='club records'!$B$12, F395&lt;='club records'!$C$12), AND(E395='club records'!$B$13, F395&lt;='club records'!$C$13), AND(E395='club records'!$B$14, F395&lt;='club records'!$C$14), AND(E395='club records'!$B$15, F395&lt;='club records'!$C$15))),"CR"," ")</f>
        <v xml:space="preserve"> </v>
      </c>
      <c r="M395" s="21" t="str">
        <f>IF(AND(B395=300, OR(AND(E395='club records'!$B$16, F395&lt;='club records'!$C$16), AND(E395='club records'!$B$17, F395&lt;='club records'!$C$17))),"CR"," ")</f>
        <v xml:space="preserve"> </v>
      </c>
      <c r="N395" s="21" t="str">
        <f>IF(AND(B395=400, OR(AND(E395='club records'!$B$19, F395&lt;='club records'!$C$19), AND(E395='club records'!$B$20, F395&lt;='club records'!$C$20), AND(E395='club records'!$B$21, F395&lt;='club records'!$C$21))),"CR"," ")</f>
        <v xml:space="preserve"> </v>
      </c>
      <c r="O395" s="21" t="str">
        <f>IF(AND(B395=800, OR(AND(E395='club records'!$B$22, F395&lt;='club records'!$C$22), AND(E395='club records'!$B$23, F395&lt;='club records'!$C$23), AND(E395='club records'!$B$24, F395&lt;='club records'!$C$24), AND(E395='club records'!$B$25, F395&lt;='club records'!$C$25), AND(E395='club records'!$B$26, F395&lt;='club records'!$C$26))),"CR"," ")</f>
        <v xml:space="preserve"> </v>
      </c>
      <c r="P395" s="21" t="str">
        <f>IF(AND(B395=1200, AND(E395='club records'!$B$28, F395&lt;='club records'!$C$28)),"CR"," ")</f>
        <v xml:space="preserve"> </v>
      </c>
      <c r="Q395" s="21" t="str">
        <f>IF(AND(B395=1500, OR(AND(E395='club records'!$B$29, F395&lt;='club records'!$C$29), AND(E395='club records'!$B$30, F395&lt;='club records'!$C$30), AND(E395='club records'!$B$31, F395&lt;='club records'!$C$31), AND(E395='club records'!$B$32, F395&lt;='club records'!$C$32), AND(E395='club records'!$B$33, F395&lt;='club records'!$C$33))),"CR"," ")</f>
        <v xml:space="preserve"> </v>
      </c>
      <c r="R395" s="21" t="str">
        <f>IF(AND(B395="1M", AND(E395='club records'!$B$37,F395&lt;='club records'!$C$37)),"CR"," ")</f>
        <v xml:space="preserve"> </v>
      </c>
      <c r="S395" s="21" t="str">
        <f>IF(AND(B395=3000, OR(AND(E395='club records'!$B$39, F395&lt;='club records'!$C$39), AND(E395='club records'!$B$40, F395&lt;='club records'!$C$40), AND(E395='club records'!$B$41, F395&lt;='club records'!$C$41))),"CR"," ")</f>
        <v xml:space="preserve"> </v>
      </c>
      <c r="T395" s="21" t="str">
        <f>IF(AND(B395=5000, OR(AND(E395='club records'!$B$42, F395&lt;='club records'!$C$42), AND(E395='club records'!$B$43, F395&lt;='club records'!$C$43))),"CR"," ")</f>
        <v xml:space="preserve"> </v>
      </c>
      <c r="U395" s="21" t="str">
        <f>IF(AND(B395=10000, OR(AND(E395='club records'!$B$44, F395&lt;='club records'!$C$44), AND(E395='club records'!$B$45, F395&lt;='club records'!$C$45))),"CR"," ")</f>
        <v xml:space="preserve"> </v>
      </c>
      <c r="V395" s="22" t="str">
        <f>IF(AND(B395="high jump", OR(AND(E395='club records'!$F$1, F395&gt;='club records'!$G$1), AND(E395='club records'!$F$2, F395&gt;='club records'!$G$2), AND(E395='club records'!$F$3, F395&gt;='club records'!$G$3),AND(E395='club records'!$F$4, F395&gt;='club records'!$G$4), AND(E395='club records'!$F$5, F395&gt;='club records'!$G$5))), "CR", " ")</f>
        <v xml:space="preserve"> </v>
      </c>
      <c r="W395" s="22" t="str">
        <f>IF(AND(B395="long jump", OR(AND(E395='club records'!$F$6, F395&gt;='club records'!$G$6), AND(E395='club records'!$F$7, F395&gt;='club records'!$G$7), AND(E395='club records'!$F$8, F395&gt;='club records'!$G$8), AND(E395='club records'!$F$9, F395&gt;='club records'!$G$9), AND(E395='club records'!$F$10, F395&gt;='club records'!$G$10))), "CR", " ")</f>
        <v xml:space="preserve"> </v>
      </c>
      <c r="X395" s="22" t="str">
        <f>IF(AND(B395="triple jump", OR(AND(E395='club records'!$F$11, F395&gt;='club records'!$G$11), AND(E395='club records'!$F$12, F395&gt;='club records'!$G$12), AND(E395='club records'!$F$13, F395&gt;='club records'!$G$13), AND(E395='club records'!$F$14, F395&gt;='club records'!$G$14), AND(E395='club records'!$F$15, F395&gt;='club records'!$G$15))), "CR", " ")</f>
        <v xml:space="preserve"> </v>
      </c>
      <c r="Y395" s="22" t="str">
        <f>IF(AND(B395="pole vault", OR(AND(E395='club records'!$F$16, F395&gt;='club records'!$G$16), AND(E395='club records'!$F$17, F395&gt;='club records'!$G$17), AND(E395='club records'!$F$18, F395&gt;='club records'!$G$18), AND(E395='club records'!$F$19, F395&gt;='club records'!$G$19), AND(E395='club records'!$F$20, F395&gt;='club records'!$G$20))), "CR", " ")</f>
        <v xml:space="preserve"> </v>
      </c>
      <c r="Z395" s="22" t="str">
        <f>IF(AND(B395="discus 0.75", AND(E395='club records'!$F$21, F395&gt;='club records'!$G$21)), "CR", " ")</f>
        <v xml:space="preserve"> </v>
      </c>
      <c r="AA395" s="22" t="str">
        <f>IF(AND(B395="discus 1", OR(AND(E395='club records'!$F$22, F395&gt;='club records'!$G$22), AND(E395='club records'!$F$23, F395&gt;='club records'!$G$23), AND(E395='club records'!$F$24, F395&gt;='club records'!$G$24), AND(E395='club records'!$F$25, F395&gt;='club records'!$G$25))), "CR", " ")</f>
        <v xml:space="preserve"> </v>
      </c>
      <c r="AB395" s="22" t="str">
        <f>IF(AND(B395="hammer 3", OR(AND(E395='club records'!$F$26, F395&gt;='club records'!$G$26), AND(E395='club records'!$F$27, F395&gt;='club records'!$G$27), AND(E395='club records'!$F$28, F395&gt;='club records'!$G$28))), "CR", " ")</f>
        <v xml:space="preserve"> </v>
      </c>
      <c r="AC395" s="22" t="str">
        <f>IF(AND(B395="hammer 4", OR(AND(E395='club records'!$F$29, F395&gt;='club records'!$G$29), AND(E395='club records'!$F$30, F395&gt;='club records'!$G$30))), "CR", " ")</f>
        <v xml:space="preserve"> </v>
      </c>
      <c r="AD395" s="22" t="str">
        <f>IF(AND(B395="javelin 400", AND(E395='club records'!$F$31, F395&gt;='club records'!$G$31)), "CR", " ")</f>
        <v xml:space="preserve"> </v>
      </c>
      <c r="AE395" s="22" t="str">
        <f>IF(AND(B395="javelin 500", OR(AND(E395='club records'!$F$32, F395&gt;='club records'!$G$32), AND(E395='club records'!$F$33, F395&gt;='club records'!$G$33))), "CR", " ")</f>
        <v xml:space="preserve"> </v>
      </c>
      <c r="AF395" s="22" t="str">
        <f>IF(AND(B395="javelin 600", OR(AND(E395='club records'!$F$34, F395&gt;='club records'!$G$34), AND(E395='club records'!$F$35, F395&gt;='club records'!$G$35))), "CR", " ")</f>
        <v xml:space="preserve"> </v>
      </c>
      <c r="AG395" s="22" t="str">
        <f>IF(AND(B395="shot 2.72", AND(E395='club records'!$F$36, F395&gt;='club records'!$G$36)), "CR", " ")</f>
        <v xml:space="preserve"> </v>
      </c>
      <c r="AH395" s="22" t="str">
        <f>IF(AND(B395="shot 3", OR(AND(E395='club records'!$F$37, F395&gt;='club records'!$G$37), AND(E395='club records'!$F$38, F395&gt;='club records'!$G$38))), "CR", " ")</f>
        <v xml:space="preserve"> </v>
      </c>
      <c r="AI395" s="22" t="str">
        <f>IF(AND(B395="shot 4", OR(AND(E395='club records'!$F$39, F395&gt;='club records'!$G$39), AND(E395='club records'!$F$40, F395&gt;='club records'!$G$40))), "CR", " ")</f>
        <v xml:space="preserve"> </v>
      </c>
      <c r="AJ395" s="22" t="str">
        <f>IF(AND(B395="70H", AND(E395='club records'!$J$6, F395&lt;='club records'!$K$6)), "CR", " ")</f>
        <v xml:space="preserve"> </v>
      </c>
      <c r="AK395" s="22" t="str">
        <f>IF(AND(B395="75H", AND(E395='club records'!$J$7, F395&lt;='club records'!$K$7)), "CR", " ")</f>
        <v xml:space="preserve"> </v>
      </c>
      <c r="AL395" s="22" t="str">
        <f>IF(AND(B395="80H", AND(E395='club records'!$J$8, F395&lt;='club records'!$K$8)), "CR", " ")</f>
        <v xml:space="preserve"> </v>
      </c>
      <c r="AM395" s="22" t="str">
        <f>IF(AND(B395="100H", OR(AND(E395='club records'!$J$9, F395&lt;='club records'!$K$9), AND(E395='club records'!$J$10, F395&lt;='club records'!$K$10))), "CR", " ")</f>
        <v xml:space="preserve"> </v>
      </c>
      <c r="AN395" s="22" t="str">
        <f>IF(AND(B395="300H", AND(E395='club records'!$J$11, F395&lt;='club records'!$K$11)), "CR", " ")</f>
        <v xml:space="preserve"> </v>
      </c>
      <c r="AO395" s="22" t="str">
        <f>IF(AND(B395="400H", OR(AND(E395='club records'!$J$12, F395&lt;='club records'!$K$12), AND(E395='club records'!$J$13, F395&lt;='club records'!$K$13), AND(E395='club records'!$J$14, F395&lt;='club records'!$K$14))), "CR", " ")</f>
        <v xml:space="preserve"> </v>
      </c>
      <c r="AP395" s="22" t="str">
        <f>IF(AND(B395="1500SC", OR(AND(E395='club records'!$J$15, F395&lt;='club records'!$K$15), AND(E395='club records'!$J$16, F395&lt;='club records'!$K$16))), "CR", " ")</f>
        <v xml:space="preserve"> </v>
      </c>
      <c r="AQ395" s="22" t="str">
        <f>IF(AND(B395="2000SC", OR(AND(E395='club records'!$J$18, F395&lt;='club records'!$K$18), AND(E395='club records'!$J$19, F395&lt;='club records'!$K$19))), "CR", " ")</f>
        <v xml:space="preserve"> </v>
      </c>
      <c r="AR395" s="22" t="str">
        <f>IF(AND(B395="3000SC", AND(E395='club records'!$J$21, F395&lt;='club records'!$K$21)), "CR", " ")</f>
        <v xml:space="preserve"> </v>
      </c>
      <c r="AS395" s="21" t="str">
        <f>IF(AND(B395="4x100", OR(AND(E395='club records'!$N$1, F395&lt;='club records'!$O$1), AND(E395='club records'!$N$2, F395&lt;='club records'!$O$2), AND(E395='club records'!$N$3, F395&lt;='club records'!$O$3), AND(E395='club records'!$N$4, F395&lt;='club records'!$O$4), AND(E395='club records'!$N$5, F395&lt;='club records'!$O$5))), "CR", " ")</f>
        <v xml:space="preserve"> </v>
      </c>
      <c r="AT395" s="21" t="str">
        <f>IF(AND(B395="4x200", OR(AND(E395='club records'!$N$6, F395&lt;='club records'!$O$6), AND(E395='club records'!$N$7, F395&lt;='club records'!$O$7), AND(E395='club records'!$N$8, F395&lt;='club records'!$O$8), AND(E395='club records'!$N$9, F395&lt;='club records'!$O$9), AND(E395='club records'!$N$10, F395&lt;='club records'!$O$10))), "CR", " ")</f>
        <v xml:space="preserve"> </v>
      </c>
      <c r="AU395" s="21" t="str">
        <f>IF(AND(B395="4x300", OR(AND(E395='club records'!$N$11, F395&lt;='club records'!$O$11), AND(E395='club records'!$N$12, F395&lt;='club records'!$O$12))), "CR", " ")</f>
        <v xml:space="preserve"> </v>
      </c>
      <c r="AV395" s="21" t="str">
        <f>IF(AND(B395="4x400", OR(AND(E395='club records'!$N$13, F395&lt;='club records'!$O$13), AND(E395='club records'!$N$14, F395&lt;='club records'!$O$14), AND(E395='club records'!$N$15, F395&lt;='club records'!$O$15))), "CR", " ")</f>
        <v xml:space="preserve"> </v>
      </c>
      <c r="AW395" s="21" t="str">
        <f>IF(AND(B395="3x800", OR(AND(E395='club records'!$N$16, F395&lt;='club records'!$O$16), AND(E395='club records'!$N$17, F395&lt;='club records'!$O$17), AND(E395='club records'!$N$18, F395&lt;='club records'!$O$18), AND(E395='club records'!$N$19, F395&lt;='club records'!$O$19))), "CR", " ")</f>
        <v xml:space="preserve"> </v>
      </c>
      <c r="AX395" s="21" t="str">
        <f>IF(AND(B395="pentathlon", OR(AND(E395='club records'!$N$21, F395&gt;='club records'!$O$21), AND(E395='club records'!$N$22, F395&gt;='club records'!$O$22), AND(E395='club records'!$N$23, F395&gt;='club records'!$O$23), AND(E395='club records'!$N$24, F395&gt;='club records'!$O$24), AND(E395='club records'!$N$25, F395&gt;='club records'!$O$25))), "CR", " ")</f>
        <v xml:space="preserve"> </v>
      </c>
      <c r="AY395" s="21" t="str">
        <f>IF(AND(B395="heptathlon", OR(AND(E395='club records'!$N$26, F395&gt;='club records'!$O$26), AND(E395='club records'!$N$27, F395&gt;='club records'!$O$27), AND(E395='club records'!$N$28, F395&gt;='club records'!$O$28), )), "CR", " ")</f>
        <v xml:space="preserve"> </v>
      </c>
    </row>
    <row r="396" spans="1:51" ht="15">
      <c r="A396" s="13" t="s">
        <v>472</v>
      </c>
      <c r="B396" s="2">
        <v>400</v>
      </c>
      <c r="C396" s="2" t="s">
        <v>154</v>
      </c>
      <c r="D396" s="2" t="s">
        <v>155</v>
      </c>
      <c r="E396" s="13" t="s">
        <v>40</v>
      </c>
      <c r="F396" s="14">
        <v>54.37</v>
      </c>
      <c r="G396" s="19">
        <v>43625</v>
      </c>
      <c r="H396" s="23" t="s">
        <v>375</v>
      </c>
      <c r="I396" s="2" t="s">
        <v>376</v>
      </c>
      <c r="J396" s="20" t="str">
        <f t="shared" si="20"/>
        <v/>
      </c>
      <c r="K396" s="21" t="str">
        <f>IF(AND(B396=100, OR(AND(E396='club records'!$B$6, F396&lt;='club records'!$C$6), AND(E396='club records'!$B$7, F396&lt;='club records'!$C$7), AND(E396='club records'!$B$8, F396&lt;='club records'!$C$8), AND(E396='club records'!$B$9, F396&lt;='club records'!$C$9), AND(E396='club records'!$B$10, F396&lt;='club records'!$C$10))),"CR"," ")</f>
        <v xml:space="preserve"> </v>
      </c>
      <c r="L396" s="21" t="str">
        <f>IF(AND(B396=200, OR(AND(E396='club records'!$B$11, F396&lt;='club records'!$C$11), AND(E396='club records'!$B$12, F396&lt;='club records'!$C$12), AND(E396='club records'!$B$13, F396&lt;='club records'!$C$13), AND(E396='club records'!$B$14, F396&lt;='club records'!$C$14), AND(E396='club records'!$B$15, F396&lt;='club records'!$C$15))),"CR"," ")</f>
        <v xml:space="preserve"> </v>
      </c>
      <c r="M396" s="21" t="str">
        <f>IF(AND(B396=300, OR(AND(E396='club records'!$B$16, F396&lt;='club records'!$C$16), AND(E396='club records'!$B$17, F396&lt;='club records'!$C$17))),"CR"," ")</f>
        <v xml:space="preserve"> </v>
      </c>
      <c r="N396" s="21" t="str">
        <f>IF(AND(B396=400, OR(AND(E396='club records'!$B$19, F396&lt;='club records'!$C$19), AND(E396='club records'!$B$20, F396&lt;='club records'!$C$20), AND(E396='club records'!$B$21, F396&lt;='club records'!$C$21))),"CR"," ")</f>
        <v xml:space="preserve"> </v>
      </c>
      <c r="O396" s="21" t="str">
        <f>IF(AND(B396=800, OR(AND(E396='club records'!$B$22, F396&lt;='club records'!$C$22), AND(E396='club records'!$B$23, F396&lt;='club records'!$C$23), AND(E396='club records'!$B$24, F396&lt;='club records'!$C$24), AND(E396='club records'!$B$25, F396&lt;='club records'!$C$25), AND(E396='club records'!$B$26, F396&lt;='club records'!$C$26))),"CR"," ")</f>
        <v xml:space="preserve"> </v>
      </c>
      <c r="P396" s="21" t="str">
        <f>IF(AND(B396=1200, AND(E396='club records'!$B$28, F396&lt;='club records'!$C$28)),"CR"," ")</f>
        <v xml:space="preserve"> </v>
      </c>
      <c r="Q396" s="21" t="str">
        <f>IF(AND(B396=1500, OR(AND(E396='club records'!$B$29, F396&lt;='club records'!$C$29), AND(E396='club records'!$B$30, F396&lt;='club records'!$C$30), AND(E396='club records'!$B$31, F396&lt;='club records'!$C$31), AND(E396='club records'!$B$32, F396&lt;='club records'!$C$32), AND(E396='club records'!$B$33, F396&lt;='club records'!$C$33))),"CR"," ")</f>
        <v xml:space="preserve"> </v>
      </c>
      <c r="R396" s="21" t="str">
        <f>IF(AND(B396="1M", AND(E396='club records'!$B$37,F396&lt;='club records'!$C$37)),"CR"," ")</f>
        <v xml:space="preserve"> </v>
      </c>
      <c r="S396" s="21" t="str">
        <f>IF(AND(B396=3000, OR(AND(E396='club records'!$B$39, F396&lt;='club records'!$C$39), AND(E396='club records'!$B$40, F396&lt;='club records'!$C$40), AND(E396='club records'!$B$41, F396&lt;='club records'!$C$41))),"CR"," ")</f>
        <v xml:space="preserve"> </v>
      </c>
      <c r="T396" s="21" t="str">
        <f>IF(AND(B396=5000, OR(AND(E396='club records'!$B$42, F396&lt;='club records'!$C$42), AND(E396='club records'!$B$43, F396&lt;='club records'!$C$43))),"CR"," ")</f>
        <v xml:space="preserve"> </v>
      </c>
      <c r="U396" s="21" t="str">
        <f>IF(AND(B396=10000, OR(AND(E396='club records'!$B$44, F396&lt;='club records'!$C$44), AND(E396='club records'!$B$45, F396&lt;='club records'!$C$45))),"CR"," ")</f>
        <v xml:space="preserve"> </v>
      </c>
      <c r="V396" s="22" t="str">
        <f>IF(AND(B396="high jump", OR(AND(E396='club records'!$F$1, F396&gt;='club records'!$G$1), AND(E396='club records'!$F$2, F396&gt;='club records'!$G$2), AND(E396='club records'!$F$3, F396&gt;='club records'!$G$3),AND(E396='club records'!$F$4, F396&gt;='club records'!$G$4), AND(E396='club records'!$F$5, F396&gt;='club records'!$G$5))), "CR", " ")</f>
        <v xml:space="preserve"> </v>
      </c>
      <c r="W396" s="22" t="str">
        <f>IF(AND(B396="long jump", OR(AND(E396='club records'!$F$6, F396&gt;='club records'!$G$6), AND(E396='club records'!$F$7, F396&gt;='club records'!$G$7), AND(E396='club records'!$F$8, F396&gt;='club records'!$G$8), AND(E396='club records'!$F$9, F396&gt;='club records'!$G$9), AND(E396='club records'!$F$10, F396&gt;='club records'!$G$10))), "CR", " ")</f>
        <v xml:space="preserve"> </v>
      </c>
      <c r="X396" s="22" t="str">
        <f>IF(AND(B396="triple jump", OR(AND(E396='club records'!$F$11, F396&gt;='club records'!$G$11), AND(E396='club records'!$F$12, F396&gt;='club records'!$G$12), AND(E396='club records'!$F$13, F396&gt;='club records'!$G$13), AND(E396='club records'!$F$14, F396&gt;='club records'!$G$14), AND(E396='club records'!$F$15, F396&gt;='club records'!$G$15))), "CR", " ")</f>
        <v xml:space="preserve"> </v>
      </c>
      <c r="Y396" s="22" t="str">
        <f>IF(AND(B396="pole vault", OR(AND(E396='club records'!$F$16, F396&gt;='club records'!$G$16), AND(E396='club records'!$F$17, F396&gt;='club records'!$G$17), AND(E396='club records'!$F$18, F396&gt;='club records'!$G$18), AND(E396='club records'!$F$19, F396&gt;='club records'!$G$19), AND(E396='club records'!$F$20, F396&gt;='club records'!$G$20))), "CR", " ")</f>
        <v xml:space="preserve"> </v>
      </c>
      <c r="Z396" s="22" t="str">
        <f>IF(AND(B396="discus 0.75", AND(E396='club records'!$F$21, F396&gt;='club records'!$G$21)), "CR", " ")</f>
        <v xml:space="preserve"> </v>
      </c>
      <c r="AA396" s="22" t="str">
        <f>IF(AND(B396="discus 1", OR(AND(E396='club records'!$F$22, F396&gt;='club records'!$G$22), AND(E396='club records'!$F$23, F396&gt;='club records'!$G$23), AND(E396='club records'!$F$24, F396&gt;='club records'!$G$24), AND(E396='club records'!$F$25, F396&gt;='club records'!$G$25))), "CR", " ")</f>
        <v xml:space="preserve"> </v>
      </c>
      <c r="AB396" s="22" t="str">
        <f>IF(AND(B396="hammer 3", OR(AND(E396='club records'!$F$26, F396&gt;='club records'!$G$26), AND(E396='club records'!$F$27, F396&gt;='club records'!$G$27), AND(E396='club records'!$F$28, F396&gt;='club records'!$G$28))), "CR", " ")</f>
        <v xml:space="preserve"> </v>
      </c>
      <c r="AC396" s="22" t="str">
        <f>IF(AND(B396="hammer 4", OR(AND(E396='club records'!$F$29, F396&gt;='club records'!$G$29), AND(E396='club records'!$F$30, F396&gt;='club records'!$G$30))), "CR", " ")</f>
        <v xml:space="preserve"> </v>
      </c>
      <c r="AD396" s="22" t="str">
        <f>IF(AND(B396="javelin 400", AND(E396='club records'!$F$31, F396&gt;='club records'!$G$31)), "CR", " ")</f>
        <v xml:space="preserve"> </v>
      </c>
      <c r="AE396" s="22" t="str">
        <f>IF(AND(B396="javelin 500", OR(AND(E396='club records'!$F$32, F396&gt;='club records'!$G$32), AND(E396='club records'!$F$33, F396&gt;='club records'!$G$33))), "CR", " ")</f>
        <v xml:space="preserve"> </v>
      </c>
      <c r="AF396" s="22" t="str">
        <f>IF(AND(B396="javelin 600", OR(AND(E396='club records'!$F$34, F396&gt;='club records'!$G$34), AND(E396='club records'!$F$35, F396&gt;='club records'!$G$35))), "CR", " ")</f>
        <v xml:space="preserve"> </v>
      </c>
      <c r="AG396" s="22" t="str">
        <f>IF(AND(B396="shot 2.72", AND(E396='club records'!$F$36, F396&gt;='club records'!$G$36)), "CR", " ")</f>
        <v xml:space="preserve"> </v>
      </c>
      <c r="AH396" s="22" t="str">
        <f>IF(AND(B396="shot 3", OR(AND(E396='club records'!$F$37, F396&gt;='club records'!$G$37), AND(E396='club records'!$F$38, F396&gt;='club records'!$G$38))), "CR", " ")</f>
        <v xml:space="preserve"> </v>
      </c>
      <c r="AI396" s="22" t="str">
        <f>IF(AND(B396="shot 4", OR(AND(E396='club records'!$F$39, F396&gt;='club records'!$G$39), AND(E396='club records'!$F$40, F396&gt;='club records'!$G$40))), "CR", " ")</f>
        <v xml:space="preserve"> </v>
      </c>
      <c r="AJ396" s="22" t="str">
        <f>IF(AND(B396="70H", AND(E396='club records'!$J$6, F396&lt;='club records'!$K$6)), "CR", " ")</f>
        <v xml:space="preserve"> </v>
      </c>
      <c r="AK396" s="22" t="str">
        <f>IF(AND(B396="75H", AND(E396='club records'!$J$7, F396&lt;='club records'!$K$7)), "CR", " ")</f>
        <v xml:space="preserve"> </v>
      </c>
      <c r="AL396" s="22" t="str">
        <f>IF(AND(B396="80H", AND(E396='club records'!$J$8, F396&lt;='club records'!$K$8)), "CR", " ")</f>
        <v xml:space="preserve"> </v>
      </c>
      <c r="AM396" s="22" t="str">
        <f>IF(AND(B396="100H", OR(AND(E396='club records'!$J$9, F396&lt;='club records'!$K$9), AND(E396='club records'!$J$10, F396&lt;='club records'!$K$10))), "CR", " ")</f>
        <v xml:space="preserve"> </v>
      </c>
      <c r="AN396" s="22" t="str">
        <f>IF(AND(B396="300H", AND(E396='club records'!$J$11, F396&lt;='club records'!$K$11)), "CR", " ")</f>
        <v xml:space="preserve"> </v>
      </c>
      <c r="AO396" s="22" t="str">
        <f>IF(AND(B396="400H", OR(AND(E396='club records'!$J$12, F396&lt;='club records'!$K$12), AND(E396='club records'!$J$13, F396&lt;='club records'!$K$13), AND(E396='club records'!$J$14, F396&lt;='club records'!$K$14))), "CR", " ")</f>
        <v xml:space="preserve"> </v>
      </c>
      <c r="AP396" s="22" t="str">
        <f>IF(AND(B396="1500SC", OR(AND(E396='club records'!$J$15, F396&lt;='club records'!$K$15), AND(E396='club records'!$J$16, F396&lt;='club records'!$K$16))), "CR", " ")</f>
        <v xml:space="preserve"> </v>
      </c>
      <c r="AQ396" s="22" t="str">
        <f>IF(AND(B396="2000SC", OR(AND(E396='club records'!$J$18, F396&lt;='club records'!$K$18), AND(E396='club records'!$J$19, F396&lt;='club records'!$K$19))), "CR", " ")</f>
        <v xml:space="preserve"> </v>
      </c>
      <c r="AR396" s="22" t="str">
        <f>IF(AND(B396="3000SC", AND(E396='club records'!$J$21, F396&lt;='club records'!$K$21)), "CR", " ")</f>
        <v xml:space="preserve"> </v>
      </c>
      <c r="AS396" s="21" t="str">
        <f>IF(AND(B396="4x100", OR(AND(E396='club records'!$N$1, F396&lt;='club records'!$O$1), AND(E396='club records'!$N$2, F396&lt;='club records'!$O$2), AND(E396='club records'!$N$3, F396&lt;='club records'!$O$3), AND(E396='club records'!$N$4, F396&lt;='club records'!$O$4), AND(E396='club records'!$N$5, F396&lt;='club records'!$O$5))), "CR", " ")</f>
        <v xml:space="preserve"> </v>
      </c>
      <c r="AT396" s="21" t="str">
        <f>IF(AND(B396="4x200", OR(AND(E396='club records'!$N$6, F396&lt;='club records'!$O$6), AND(E396='club records'!$N$7, F396&lt;='club records'!$O$7), AND(E396='club records'!$N$8, F396&lt;='club records'!$O$8), AND(E396='club records'!$N$9, F396&lt;='club records'!$O$9), AND(E396='club records'!$N$10, F396&lt;='club records'!$O$10))), "CR", " ")</f>
        <v xml:space="preserve"> </v>
      </c>
      <c r="AU396" s="21" t="str">
        <f>IF(AND(B396="4x300", OR(AND(E396='club records'!$N$11, F396&lt;='club records'!$O$11), AND(E396='club records'!$N$12, F396&lt;='club records'!$O$12))), "CR", " ")</f>
        <v xml:space="preserve"> </v>
      </c>
      <c r="AV396" s="21" t="str">
        <f>IF(AND(B396="4x400", OR(AND(E396='club records'!$N$13, F396&lt;='club records'!$O$13), AND(E396='club records'!$N$14, F396&lt;='club records'!$O$14), AND(E396='club records'!$N$15, F396&lt;='club records'!$O$15))), "CR", " ")</f>
        <v xml:space="preserve"> </v>
      </c>
      <c r="AW396" s="21" t="str">
        <f>IF(AND(B396="3x800", OR(AND(E396='club records'!$N$16, F396&lt;='club records'!$O$16), AND(E396='club records'!$N$17, F396&lt;='club records'!$O$17), AND(E396='club records'!$N$18, F396&lt;='club records'!$O$18), AND(E396='club records'!$N$19, F396&lt;='club records'!$O$19))), "CR", " ")</f>
        <v xml:space="preserve"> </v>
      </c>
      <c r="AX396" s="21" t="str">
        <f>IF(AND(B396="pentathlon", OR(AND(E396='club records'!$N$21, F396&gt;='club records'!$O$21), AND(E396='club records'!$N$22, F396&gt;='club records'!$O$22), AND(E396='club records'!$N$23, F396&gt;='club records'!$O$23), AND(E396='club records'!$N$24, F396&gt;='club records'!$O$24), AND(E396='club records'!$N$25, F396&gt;='club records'!$O$25))), "CR", " ")</f>
        <v xml:space="preserve"> </v>
      </c>
      <c r="AY396" s="21" t="str">
        <f>IF(AND(B396="heptathlon", OR(AND(E396='club records'!$N$26, F396&gt;='club records'!$O$26), AND(E396='club records'!$N$27, F396&gt;='club records'!$O$27), AND(E396='club records'!$N$28, F396&gt;='club records'!$O$28), )), "CR", " ")</f>
        <v xml:space="preserve"> </v>
      </c>
    </row>
    <row r="397" spans="1:51" ht="15">
      <c r="A397" s="13" t="s">
        <v>472</v>
      </c>
      <c r="B397" s="2">
        <v>400</v>
      </c>
      <c r="C397" s="2" t="s">
        <v>362</v>
      </c>
      <c r="D397" s="2" t="s">
        <v>363</v>
      </c>
      <c r="E397" s="13" t="s">
        <v>40</v>
      </c>
      <c r="F397" s="14">
        <v>56.29</v>
      </c>
      <c r="G397" s="19">
        <v>43652</v>
      </c>
      <c r="H397" s="23" t="s">
        <v>429</v>
      </c>
      <c r="I397" s="2" t="s">
        <v>466</v>
      </c>
      <c r="J397" s="20" t="str">
        <f t="shared" si="20"/>
        <v/>
      </c>
      <c r="K397" s="21" t="str">
        <f>IF(AND(B397=100, OR(AND(E397='club records'!$B$6, F397&lt;='club records'!$C$6), AND(E397='club records'!$B$7, F397&lt;='club records'!$C$7), AND(E397='club records'!$B$8, F397&lt;='club records'!$C$8), AND(E397='club records'!$B$9, F397&lt;='club records'!$C$9), AND(E397='club records'!$B$10, F397&lt;='club records'!$C$10))),"CR"," ")</f>
        <v xml:space="preserve"> </v>
      </c>
      <c r="L397" s="21" t="str">
        <f>IF(AND(B397=200, OR(AND(E397='club records'!$B$11, F397&lt;='club records'!$C$11), AND(E397='club records'!$B$12, F397&lt;='club records'!$C$12), AND(E397='club records'!$B$13, F397&lt;='club records'!$C$13), AND(E397='club records'!$B$14, F397&lt;='club records'!$C$14), AND(E397='club records'!$B$15, F397&lt;='club records'!$C$15))),"CR"," ")</f>
        <v xml:space="preserve"> </v>
      </c>
      <c r="M397" s="21" t="str">
        <f>IF(AND(B397=300, OR(AND(E397='club records'!$B$16, F397&lt;='club records'!$C$16), AND(E397='club records'!$B$17, F397&lt;='club records'!$C$17))),"CR"," ")</f>
        <v xml:space="preserve"> </v>
      </c>
      <c r="N397" s="21" t="str">
        <f>IF(AND(B397=400, OR(AND(E397='club records'!$B$19, F397&lt;='club records'!$C$19), AND(E397='club records'!$B$20, F397&lt;='club records'!$C$20), AND(E397='club records'!$B$21, F397&lt;='club records'!$C$21))),"CR"," ")</f>
        <v xml:space="preserve"> </v>
      </c>
      <c r="O397" s="21" t="str">
        <f>IF(AND(B397=800, OR(AND(E397='club records'!$B$22, F397&lt;='club records'!$C$22), AND(E397='club records'!$B$23, F397&lt;='club records'!$C$23), AND(E397='club records'!$B$24, F397&lt;='club records'!$C$24), AND(E397='club records'!$B$25, F397&lt;='club records'!$C$25), AND(E397='club records'!$B$26, F397&lt;='club records'!$C$26))),"CR"," ")</f>
        <v xml:space="preserve"> </v>
      </c>
      <c r="P397" s="21" t="str">
        <f>IF(AND(B397=1200, AND(E397='club records'!$B$28, F397&lt;='club records'!$C$28)),"CR"," ")</f>
        <v xml:space="preserve"> </v>
      </c>
      <c r="Q397" s="21" t="str">
        <f>IF(AND(B397=1500, OR(AND(E397='club records'!$B$29, F397&lt;='club records'!$C$29), AND(E397='club records'!$B$30, F397&lt;='club records'!$C$30), AND(E397='club records'!$B$31, F397&lt;='club records'!$C$31), AND(E397='club records'!$B$32, F397&lt;='club records'!$C$32), AND(E397='club records'!$B$33, F397&lt;='club records'!$C$33))),"CR"," ")</f>
        <v xml:space="preserve"> </v>
      </c>
      <c r="R397" s="21" t="str">
        <f>IF(AND(B397="1M", AND(E397='club records'!$B$37,F397&lt;='club records'!$C$37)),"CR"," ")</f>
        <v xml:space="preserve"> </v>
      </c>
      <c r="S397" s="21" t="str">
        <f>IF(AND(B397=3000, OR(AND(E397='club records'!$B$39, F397&lt;='club records'!$C$39), AND(E397='club records'!$B$40, F397&lt;='club records'!$C$40), AND(E397='club records'!$B$41, F397&lt;='club records'!$C$41))),"CR"," ")</f>
        <v xml:space="preserve"> </v>
      </c>
      <c r="T397" s="21" t="str">
        <f>IF(AND(B397=5000, OR(AND(E397='club records'!$B$42, F397&lt;='club records'!$C$42), AND(E397='club records'!$B$43, F397&lt;='club records'!$C$43))),"CR"," ")</f>
        <v xml:space="preserve"> </v>
      </c>
      <c r="U397" s="21" t="str">
        <f>IF(AND(B397=10000, OR(AND(E397='club records'!$B$44, F397&lt;='club records'!$C$44), AND(E397='club records'!$B$45, F397&lt;='club records'!$C$45))),"CR"," ")</f>
        <v xml:space="preserve"> </v>
      </c>
      <c r="V397" s="22" t="str">
        <f>IF(AND(B397="high jump", OR(AND(E397='club records'!$F$1, F397&gt;='club records'!$G$1), AND(E397='club records'!$F$2, F397&gt;='club records'!$G$2), AND(E397='club records'!$F$3, F397&gt;='club records'!$G$3),AND(E397='club records'!$F$4, F397&gt;='club records'!$G$4), AND(E397='club records'!$F$5, F397&gt;='club records'!$G$5))), "CR", " ")</f>
        <v xml:space="preserve"> </v>
      </c>
      <c r="W397" s="22" t="str">
        <f>IF(AND(B397="long jump", OR(AND(E397='club records'!$F$6, F397&gt;='club records'!$G$6), AND(E397='club records'!$F$7, F397&gt;='club records'!$G$7), AND(E397='club records'!$F$8, F397&gt;='club records'!$G$8), AND(E397='club records'!$F$9, F397&gt;='club records'!$G$9), AND(E397='club records'!$F$10, F397&gt;='club records'!$G$10))), "CR", " ")</f>
        <v xml:space="preserve"> </v>
      </c>
      <c r="X397" s="22" t="str">
        <f>IF(AND(B397="triple jump", OR(AND(E397='club records'!$F$11, F397&gt;='club records'!$G$11), AND(E397='club records'!$F$12, F397&gt;='club records'!$G$12), AND(E397='club records'!$F$13, F397&gt;='club records'!$G$13), AND(E397='club records'!$F$14, F397&gt;='club records'!$G$14), AND(E397='club records'!$F$15, F397&gt;='club records'!$G$15))), "CR", " ")</f>
        <v xml:space="preserve"> </v>
      </c>
      <c r="Y397" s="22" t="str">
        <f>IF(AND(B397="pole vault", OR(AND(E397='club records'!$F$16, F397&gt;='club records'!$G$16), AND(E397='club records'!$F$17, F397&gt;='club records'!$G$17), AND(E397='club records'!$F$18, F397&gt;='club records'!$G$18), AND(E397='club records'!$F$19, F397&gt;='club records'!$G$19), AND(E397='club records'!$F$20, F397&gt;='club records'!$G$20))), "CR", " ")</f>
        <v xml:space="preserve"> </v>
      </c>
      <c r="Z397" s="22" t="str">
        <f>IF(AND(B397="discus 0.75", AND(E397='club records'!$F$21, F397&gt;='club records'!$G$21)), "CR", " ")</f>
        <v xml:space="preserve"> </v>
      </c>
      <c r="AA397" s="22" t="str">
        <f>IF(AND(B397="discus 1", OR(AND(E397='club records'!$F$22, F397&gt;='club records'!$G$22), AND(E397='club records'!$F$23, F397&gt;='club records'!$G$23), AND(E397='club records'!$F$24, F397&gt;='club records'!$G$24), AND(E397='club records'!$F$25, F397&gt;='club records'!$G$25))), "CR", " ")</f>
        <v xml:space="preserve"> </v>
      </c>
      <c r="AB397" s="22" t="str">
        <f>IF(AND(B397="hammer 3", OR(AND(E397='club records'!$F$26, F397&gt;='club records'!$G$26), AND(E397='club records'!$F$27, F397&gt;='club records'!$G$27), AND(E397='club records'!$F$28, F397&gt;='club records'!$G$28))), "CR", " ")</f>
        <v xml:space="preserve"> </v>
      </c>
      <c r="AC397" s="22" t="str">
        <f>IF(AND(B397="hammer 4", OR(AND(E397='club records'!$F$29, F397&gt;='club records'!$G$29), AND(E397='club records'!$F$30, F397&gt;='club records'!$G$30))), "CR", " ")</f>
        <v xml:space="preserve"> </v>
      </c>
      <c r="AD397" s="22" t="str">
        <f>IF(AND(B397="javelin 400", AND(E397='club records'!$F$31, F397&gt;='club records'!$G$31)), "CR", " ")</f>
        <v xml:space="preserve"> </v>
      </c>
      <c r="AE397" s="22" t="str">
        <f>IF(AND(B397="javelin 500", OR(AND(E397='club records'!$F$32, F397&gt;='club records'!$G$32), AND(E397='club records'!$F$33, F397&gt;='club records'!$G$33))), "CR", " ")</f>
        <v xml:space="preserve"> </v>
      </c>
      <c r="AF397" s="22" t="str">
        <f>IF(AND(B397="javelin 600", OR(AND(E397='club records'!$F$34, F397&gt;='club records'!$G$34), AND(E397='club records'!$F$35, F397&gt;='club records'!$G$35))), "CR", " ")</f>
        <v xml:space="preserve"> </v>
      </c>
      <c r="AG397" s="22" t="str">
        <f>IF(AND(B397="shot 2.72", AND(E397='club records'!$F$36, F397&gt;='club records'!$G$36)), "CR", " ")</f>
        <v xml:space="preserve"> </v>
      </c>
      <c r="AH397" s="22" t="str">
        <f>IF(AND(B397="shot 3", OR(AND(E397='club records'!$F$37, F397&gt;='club records'!$G$37), AND(E397='club records'!$F$38, F397&gt;='club records'!$G$38))), "CR", " ")</f>
        <v xml:space="preserve"> </v>
      </c>
      <c r="AI397" s="22" t="str">
        <f>IF(AND(B397="shot 4", OR(AND(E397='club records'!$F$39, F397&gt;='club records'!$G$39), AND(E397='club records'!$F$40, F397&gt;='club records'!$G$40))), "CR", " ")</f>
        <v xml:space="preserve"> </v>
      </c>
      <c r="AJ397" s="22" t="str">
        <f>IF(AND(B397="70H", AND(E397='club records'!$J$6, F397&lt;='club records'!$K$6)), "CR", " ")</f>
        <v xml:space="preserve"> </v>
      </c>
      <c r="AK397" s="22" t="str">
        <f>IF(AND(B397="75H", AND(E397='club records'!$J$7, F397&lt;='club records'!$K$7)), "CR", " ")</f>
        <v xml:space="preserve"> </v>
      </c>
      <c r="AL397" s="22" t="str">
        <f>IF(AND(B397="80H", AND(E397='club records'!$J$8, F397&lt;='club records'!$K$8)), "CR", " ")</f>
        <v xml:space="preserve"> </v>
      </c>
      <c r="AM397" s="22" t="str">
        <f>IF(AND(B397="100H", OR(AND(E397='club records'!$J$9, F397&lt;='club records'!$K$9), AND(E397='club records'!$J$10, F397&lt;='club records'!$K$10))), "CR", " ")</f>
        <v xml:space="preserve"> </v>
      </c>
      <c r="AN397" s="22" t="str">
        <f>IF(AND(B397="300H", AND(E397='club records'!$J$11, F397&lt;='club records'!$K$11)), "CR", " ")</f>
        <v xml:space="preserve"> </v>
      </c>
      <c r="AO397" s="22" t="str">
        <f>IF(AND(B397="400H", OR(AND(E397='club records'!$J$12, F397&lt;='club records'!$K$12), AND(E397='club records'!$J$13, F397&lt;='club records'!$K$13), AND(E397='club records'!$J$14, F397&lt;='club records'!$K$14))), "CR", " ")</f>
        <v xml:space="preserve"> </v>
      </c>
      <c r="AP397" s="22" t="str">
        <f>IF(AND(B397="1500SC", OR(AND(E397='club records'!$J$15, F397&lt;='club records'!$K$15), AND(E397='club records'!$J$16, F397&lt;='club records'!$K$16))), "CR", " ")</f>
        <v xml:space="preserve"> </v>
      </c>
      <c r="AQ397" s="22" t="str">
        <f>IF(AND(B397="2000SC", OR(AND(E397='club records'!$J$18, F397&lt;='club records'!$K$18), AND(E397='club records'!$J$19, F397&lt;='club records'!$K$19))), "CR", " ")</f>
        <v xml:space="preserve"> </v>
      </c>
      <c r="AR397" s="22" t="str">
        <f>IF(AND(B397="3000SC", AND(E397='club records'!$J$21, F397&lt;='club records'!$K$21)), "CR", " ")</f>
        <v xml:space="preserve"> </v>
      </c>
      <c r="AS397" s="21" t="str">
        <f>IF(AND(B397="4x100", OR(AND(E397='club records'!$N$1, F397&lt;='club records'!$O$1), AND(E397='club records'!$N$2, F397&lt;='club records'!$O$2), AND(E397='club records'!$N$3, F397&lt;='club records'!$O$3), AND(E397='club records'!$N$4, F397&lt;='club records'!$O$4), AND(E397='club records'!$N$5, F397&lt;='club records'!$O$5))), "CR", " ")</f>
        <v xml:space="preserve"> </v>
      </c>
      <c r="AT397" s="21" t="str">
        <f>IF(AND(B397="4x200", OR(AND(E397='club records'!$N$6, F397&lt;='club records'!$O$6), AND(E397='club records'!$N$7, F397&lt;='club records'!$O$7), AND(E397='club records'!$N$8, F397&lt;='club records'!$O$8), AND(E397='club records'!$N$9, F397&lt;='club records'!$O$9), AND(E397='club records'!$N$10, F397&lt;='club records'!$O$10))), "CR", " ")</f>
        <v xml:space="preserve"> </v>
      </c>
      <c r="AU397" s="21" t="str">
        <f>IF(AND(B397="4x300", OR(AND(E397='club records'!$N$11, F397&lt;='club records'!$O$11), AND(E397='club records'!$N$12, F397&lt;='club records'!$O$12))), "CR", " ")</f>
        <v xml:space="preserve"> </v>
      </c>
      <c r="AV397" s="21" t="str">
        <f>IF(AND(B397="4x400", OR(AND(E397='club records'!$N$13, F397&lt;='club records'!$O$13), AND(E397='club records'!$N$14, F397&lt;='club records'!$O$14), AND(E397='club records'!$N$15, F397&lt;='club records'!$O$15))), "CR", " ")</f>
        <v xml:space="preserve"> </v>
      </c>
      <c r="AW397" s="21" t="str">
        <f>IF(AND(B397="3x800", OR(AND(E397='club records'!$N$16, F397&lt;='club records'!$O$16), AND(E397='club records'!$N$17, F397&lt;='club records'!$O$17), AND(E397='club records'!$N$18, F397&lt;='club records'!$O$18), AND(E397='club records'!$N$19, F397&lt;='club records'!$O$19))), "CR", " ")</f>
        <v xml:space="preserve"> </v>
      </c>
      <c r="AX397" s="21" t="str">
        <f>IF(AND(B397="pentathlon", OR(AND(E397='club records'!$N$21, F397&gt;='club records'!$O$21), AND(E397='club records'!$N$22, F397&gt;='club records'!$O$22), AND(E397='club records'!$N$23, F397&gt;='club records'!$O$23), AND(E397='club records'!$N$24, F397&gt;='club records'!$O$24), AND(E397='club records'!$N$25, F397&gt;='club records'!$O$25))), "CR", " ")</f>
        <v xml:space="preserve"> </v>
      </c>
      <c r="AY397" s="21" t="str">
        <f>IF(AND(B397="heptathlon", OR(AND(E397='club records'!$N$26, F397&gt;='club records'!$O$26), AND(E397='club records'!$N$27, F397&gt;='club records'!$O$27), AND(E397='club records'!$N$28, F397&gt;='club records'!$O$28), )), "CR", " ")</f>
        <v xml:space="preserve"> </v>
      </c>
    </row>
    <row r="398" spans="1:51" ht="15">
      <c r="A398" s="13" t="s">
        <v>472</v>
      </c>
      <c r="B398" s="2">
        <v>400</v>
      </c>
      <c r="C398" s="2" t="s">
        <v>9</v>
      </c>
      <c r="D398" s="2" t="s">
        <v>2</v>
      </c>
      <c r="E398" s="13" t="s">
        <v>40</v>
      </c>
      <c r="F398" s="14">
        <v>57.54</v>
      </c>
      <c r="G398" s="19">
        <v>43569</v>
      </c>
      <c r="H398" s="2" t="s">
        <v>291</v>
      </c>
      <c r="I398" s="2" t="s">
        <v>292</v>
      </c>
      <c r="J398" s="20" t="str">
        <f t="shared" si="20"/>
        <v/>
      </c>
      <c r="K398" s="21" t="str">
        <f>IF(AND(B398=100, OR(AND(E398='club records'!$B$6, F398&lt;='club records'!$C$6), AND(E398='club records'!$B$7, F398&lt;='club records'!$C$7), AND(E398='club records'!$B$8, F398&lt;='club records'!$C$8), AND(E398='club records'!$B$9, F398&lt;='club records'!$C$9), AND(E398='club records'!$B$10, F398&lt;='club records'!$C$10))),"CR"," ")</f>
        <v xml:space="preserve"> </v>
      </c>
      <c r="L398" s="21" t="str">
        <f>IF(AND(B398=200, OR(AND(E398='club records'!$B$11, F398&lt;='club records'!$C$11), AND(E398='club records'!$B$12, F398&lt;='club records'!$C$12), AND(E398='club records'!$B$13, F398&lt;='club records'!$C$13), AND(E398='club records'!$B$14, F398&lt;='club records'!$C$14), AND(E398='club records'!$B$15, F398&lt;='club records'!$C$15))),"CR"," ")</f>
        <v xml:space="preserve"> </v>
      </c>
      <c r="M398" s="21" t="str">
        <f>IF(AND(B398=300, OR(AND(E398='club records'!$B$16, F398&lt;='club records'!$C$16), AND(E398='club records'!$B$17, F398&lt;='club records'!$C$17))),"CR"," ")</f>
        <v xml:space="preserve"> </v>
      </c>
      <c r="N398" s="21" t="str">
        <f>IF(AND(B398=400, OR(AND(E398='club records'!$B$19, F398&lt;='club records'!$C$19), AND(E398='club records'!$B$20, F398&lt;='club records'!$C$20), AND(E398='club records'!$B$21, F398&lt;='club records'!$C$21))),"CR"," ")</f>
        <v xml:space="preserve"> </v>
      </c>
      <c r="O398" s="21" t="str">
        <f>IF(AND(B398=800, OR(AND(E398='club records'!$B$22, F398&lt;='club records'!$C$22), AND(E398='club records'!$B$23, F398&lt;='club records'!$C$23), AND(E398='club records'!$B$24, F398&lt;='club records'!$C$24), AND(E398='club records'!$B$25, F398&lt;='club records'!$C$25), AND(E398='club records'!$B$26, F398&lt;='club records'!$C$26))),"CR"," ")</f>
        <v xml:space="preserve"> </v>
      </c>
      <c r="P398" s="21" t="str">
        <f>IF(AND(B398=1200, AND(E398='club records'!$B$28, F398&lt;='club records'!$C$28)),"CR"," ")</f>
        <v xml:space="preserve"> </v>
      </c>
      <c r="Q398" s="21" t="str">
        <f>IF(AND(B398=1500, OR(AND(E398='club records'!$B$29, F398&lt;='club records'!$C$29), AND(E398='club records'!$B$30, F398&lt;='club records'!$C$30), AND(E398='club records'!$B$31, F398&lt;='club records'!$C$31), AND(E398='club records'!$B$32, F398&lt;='club records'!$C$32), AND(E398='club records'!$B$33, F398&lt;='club records'!$C$33))),"CR"," ")</f>
        <v xml:space="preserve"> </v>
      </c>
      <c r="R398" s="21" t="str">
        <f>IF(AND(B398="1M", AND(E398='club records'!$B$37,F398&lt;='club records'!$C$37)),"CR"," ")</f>
        <v xml:space="preserve"> </v>
      </c>
      <c r="S398" s="21" t="str">
        <f>IF(AND(B398=3000, OR(AND(E398='club records'!$B$39, F398&lt;='club records'!$C$39), AND(E398='club records'!$B$40, F398&lt;='club records'!$C$40), AND(E398='club records'!$B$41, F398&lt;='club records'!$C$41))),"CR"," ")</f>
        <v xml:space="preserve"> </v>
      </c>
      <c r="T398" s="21" t="str">
        <f>IF(AND(B398=5000, OR(AND(E398='club records'!$B$42, F398&lt;='club records'!$C$42), AND(E398='club records'!$B$43, F398&lt;='club records'!$C$43))),"CR"," ")</f>
        <v xml:space="preserve"> </v>
      </c>
      <c r="U398" s="21" t="str">
        <f>IF(AND(B398=10000, OR(AND(E398='club records'!$B$44, F398&lt;='club records'!$C$44), AND(E398='club records'!$B$45, F398&lt;='club records'!$C$45))),"CR"," ")</f>
        <v xml:space="preserve"> </v>
      </c>
      <c r="V398" s="22" t="str">
        <f>IF(AND(B398="high jump", OR(AND(E398='club records'!$F$1, F398&gt;='club records'!$G$1), AND(E398='club records'!$F$2, F398&gt;='club records'!$G$2), AND(E398='club records'!$F$3, F398&gt;='club records'!$G$3),AND(E398='club records'!$F$4, F398&gt;='club records'!$G$4), AND(E398='club records'!$F$5, F398&gt;='club records'!$G$5))), "CR", " ")</f>
        <v xml:space="preserve"> </v>
      </c>
      <c r="W398" s="22" t="str">
        <f>IF(AND(B398="long jump", OR(AND(E398='club records'!$F$6, F398&gt;='club records'!$G$6), AND(E398='club records'!$F$7, F398&gt;='club records'!$G$7), AND(E398='club records'!$F$8, F398&gt;='club records'!$G$8), AND(E398='club records'!$F$9, F398&gt;='club records'!$G$9), AND(E398='club records'!$F$10, F398&gt;='club records'!$G$10))), "CR", " ")</f>
        <v xml:space="preserve"> </v>
      </c>
      <c r="X398" s="22" t="str">
        <f>IF(AND(B398="triple jump", OR(AND(E398='club records'!$F$11, F398&gt;='club records'!$G$11), AND(E398='club records'!$F$12, F398&gt;='club records'!$G$12), AND(E398='club records'!$F$13, F398&gt;='club records'!$G$13), AND(E398='club records'!$F$14, F398&gt;='club records'!$G$14), AND(E398='club records'!$F$15, F398&gt;='club records'!$G$15))), "CR", " ")</f>
        <v xml:space="preserve"> </v>
      </c>
      <c r="Y398" s="22" t="str">
        <f>IF(AND(B398="pole vault", OR(AND(E398='club records'!$F$16, F398&gt;='club records'!$G$16), AND(E398='club records'!$F$17, F398&gt;='club records'!$G$17), AND(E398='club records'!$F$18, F398&gt;='club records'!$G$18), AND(E398='club records'!$F$19, F398&gt;='club records'!$G$19), AND(E398='club records'!$F$20, F398&gt;='club records'!$G$20))), "CR", " ")</f>
        <v xml:space="preserve"> </v>
      </c>
      <c r="Z398" s="22" t="str">
        <f>IF(AND(B398="discus 0.75", AND(E398='club records'!$F$21, F398&gt;='club records'!$G$21)), "CR", " ")</f>
        <v xml:space="preserve"> </v>
      </c>
      <c r="AA398" s="22" t="str">
        <f>IF(AND(B398="discus 1", OR(AND(E398='club records'!$F$22, F398&gt;='club records'!$G$22), AND(E398='club records'!$F$23, F398&gt;='club records'!$G$23), AND(E398='club records'!$F$24, F398&gt;='club records'!$G$24), AND(E398='club records'!$F$25, F398&gt;='club records'!$G$25))), "CR", " ")</f>
        <v xml:space="preserve"> </v>
      </c>
      <c r="AB398" s="22" t="str">
        <f>IF(AND(B398="hammer 3", OR(AND(E398='club records'!$F$26, F398&gt;='club records'!$G$26), AND(E398='club records'!$F$27, F398&gt;='club records'!$G$27), AND(E398='club records'!$F$28, F398&gt;='club records'!$G$28))), "CR", " ")</f>
        <v xml:space="preserve"> </v>
      </c>
      <c r="AC398" s="22" t="str">
        <f>IF(AND(B398="hammer 4", OR(AND(E398='club records'!$F$29, F398&gt;='club records'!$G$29), AND(E398='club records'!$F$30, F398&gt;='club records'!$G$30))), "CR", " ")</f>
        <v xml:space="preserve"> </v>
      </c>
      <c r="AD398" s="22" t="str">
        <f>IF(AND(B398="javelin 400", AND(E398='club records'!$F$31, F398&gt;='club records'!$G$31)), "CR", " ")</f>
        <v xml:space="preserve"> </v>
      </c>
      <c r="AE398" s="22" t="str">
        <f>IF(AND(B398="javelin 500", OR(AND(E398='club records'!$F$32, F398&gt;='club records'!$G$32), AND(E398='club records'!$F$33, F398&gt;='club records'!$G$33))), "CR", " ")</f>
        <v xml:space="preserve"> </v>
      </c>
      <c r="AF398" s="22" t="str">
        <f>IF(AND(B398="javelin 600", OR(AND(E398='club records'!$F$34, F398&gt;='club records'!$G$34), AND(E398='club records'!$F$35, F398&gt;='club records'!$G$35))), "CR", " ")</f>
        <v xml:space="preserve"> </v>
      </c>
      <c r="AG398" s="22" t="str">
        <f>IF(AND(B398="shot 2.72", AND(E398='club records'!$F$36, F398&gt;='club records'!$G$36)), "CR", " ")</f>
        <v xml:space="preserve"> </v>
      </c>
      <c r="AH398" s="22" t="str">
        <f>IF(AND(B398="shot 3", OR(AND(E398='club records'!$F$37, F398&gt;='club records'!$G$37), AND(E398='club records'!$F$38, F398&gt;='club records'!$G$38))), "CR", " ")</f>
        <v xml:space="preserve"> </v>
      </c>
      <c r="AI398" s="22" t="str">
        <f>IF(AND(B398="shot 4", OR(AND(E398='club records'!$F$39, F398&gt;='club records'!$G$39), AND(E398='club records'!$F$40, F398&gt;='club records'!$G$40))), "CR", " ")</f>
        <v xml:space="preserve"> </v>
      </c>
      <c r="AJ398" s="22" t="str">
        <f>IF(AND(B398="70H", AND(E398='club records'!$J$6, F398&lt;='club records'!$K$6)), "CR", " ")</f>
        <v xml:space="preserve"> </v>
      </c>
      <c r="AK398" s="22" t="str">
        <f>IF(AND(B398="75H", AND(E398='club records'!$J$7, F398&lt;='club records'!$K$7)), "CR", " ")</f>
        <v xml:space="preserve"> </v>
      </c>
      <c r="AL398" s="22" t="str">
        <f>IF(AND(B398="80H", AND(E398='club records'!$J$8, F398&lt;='club records'!$K$8)), "CR", " ")</f>
        <v xml:space="preserve"> </v>
      </c>
      <c r="AM398" s="22" t="str">
        <f>IF(AND(B398="100H", OR(AND(E398='club records'!$J$9, F398&lt;='club records'!$K$9), AND(E398='club records'!$J$10, F398&lt;='club records'!$K$10))), "CR", " ")</f>
        <v xml:space="preserve"> </v>
      </c>
      <c r="AN398" s="22" t="str">
        <f>IF(AND(B398="300H", AND(E398='club records'!$J$11, F398&lt;='club records'!$K$11)), "CR", " ")</f>
        <v xml:space="preserve"> </v>
      </c>
      <c r="AO398" s="22" t="str">
        <f>IF(AND(B398="400H", OR(AND(E398='club records'!$J$12, F398&lt;='club records'!$K$12), AND(E398='club records'!$J$13, F398&lt;='club records'!$K$13), AND(E398='club records'!$J$14, F398&lt;='club records'!$K$14))), "CR", " ")</f>
        <v xml:space="preserve"> </v>
      </c>
      <c r="AP398" s="22" t="str">
        <f>IF(AND(B398="1500SC", OR(AND(E398='club records'!$J$15, F398&lt;='club records'!$K$15), AND(E398='club records'!$J$16, F398&lt;='club records'!$K$16))), "CR", " ")</f>
        <v xml:space="preserve"> </v>
      </c>
      <c r="AQ398" s="22" t="str">
        <f>IF(AND(B398="2000SC", OR(AND(E398='club records'!$J$18, F398&lt;='club records'!$K$18), AND(E398='club records'!$J$19, F398&lt;='club records'!$K$19))), "CR", " ")</f>
        <v xml:space="preserve"> </v>
      </c>
      <c r="AR398" s="22" t="str">
        <f>IF(AND(B398="3000SC", AND(E398='club records'!$J$21, F398&lt;='club records'!$K$21)), "CR", " ")</f>
        <v xml:space="preserve"> </v>
      </c>
      <c r="AS398" s="21" t="str">
        <f>IF(AND(B398="4x100", OR(AND(E398='club records'!$N$1, F398&lt;='club records'!$O$1), AND(E398='club records'!$N$2, F398&lt;='club records'!$O$2), AND(E398='club records'!$N$3, F398&lt;='club records'!$O$3), AND(E398='club records'!$N$4, F398&lt;='club records'!$O$4), AND(E398='club records'!$N$5, F398&lt;='club records'!$O$5))), "CR", " ")</f>
        <v xml:space="preserve"> </v>
      </c>
      <c r="AT398" s="21" t="str">
        <f>IF(AND(B398="4x200", OR(AND(E398='club records'!$N$6, F398&lt;='club records'!$O$6), AND(E398='club records'!$N$7, F398&lt;='club records'!$O$7), AND(E398='club records'!$N$8, F398&lt;='club records'!$O$8), AND(E398='club records'!$N$9, F398&lt;='club records'!$O$9), AND(E398='club records'!$N$10, F398&lt;='club records'!$O$10))), "CR", " ")</f>
        <v xml:space="preserve"> </v>
      </c>
      <c r="AU398" s="21" t="str">
        <f>IF(AND(B398="4x300", OR(AND(E398='club records'!$N$11, F398&lt;='club records'!$O$11), AND(E398='club records'!$N$12, F398&lt;='club records'!$O$12))), "CR", " ")</f>
        <v xml:space="preserve"> </v>
      </c>
      <c r="AV398" s="21" t="str">
        <f>IF(AND(B398="4x400", OR(AND(E398='club records'!$N$13, F398&lt;='club records'!$O$13), AND(E398='club records'!$N$14, F398&lt;='club records'!$O$14), AND(E398='club records'!$N$15, F398&lt;='club records'!$O$15))), "CR", " ")</f>
        <v xml:space="preserve"> </v>
      </c>
      <c r="AW398" s="21" t="str">
        <f>IF(AND(B398="3x800", OR(AND(E398='club records'!$N$16, F398&lt;='club records'!$O$16), AND(E398='club records'!$N$17, F398&lt;='club records'!$O$17), AND(E398='club records'!$N$18, F398&lt;='club records'!$O$18), AND(E398='club records'!$N$19, F398&lt;='club records'!$O$19))), "CR", " ")</f>
        <v xml:space="preserve"> </v>
      </c>
      <c r="AX398" s="21" t="str">
        <f>IF(AND(B398="pentathlon", OR(AND(E398='club records'!$N$21, F398&gt;='club records'!$O$21), AND(E398='club records'!$N$22, F398&gt;='club records'!$O$22), AND(E398='club records'!$N$23, F398&gt;='club records'!$O$23), AND(E398='club records'!$N$24, F398&gt;='club records'!$O$24), AND(E398='club records'!$N$25, F398&gt;='club records'!$O$25))), "CR", " ")</f>
        <v xml:space="preserve"> </v>
      </c>
      <c r="AY398" s="21" t="str">
        <f>IF(AND(B398="heptathlon", OR(AND(E398='club records'!$N$26, F398&gt;='club records'!$O$26), AND(E398='club records'!$N$27, F398&gt;='club records'!$O$27), AND(E398='club records'!$N$28, F398&gt;='club records'!$O$28), )), "CR", " ")</f>
        <v xml:space="preserve"> </v>
      </c>
    </row>
    <row r="399" spans="1:51" ht="15">
      <c r="A399" s="13" t="s">
        <v>472</v>
      </c>
      <c r="B399" s="2">
        <v>400</v>
      </c>
      <c r="C399" s="2" t="s">
        <v>7</v>
      </c>
      <c r="D399" s="2" t="s">
        <v>0</v>
      </c>
      <c r="E399" s="13" t="s">
        <v>40</v>
      </c>
      <c r="F399" s="14">
        <v>57.95</v>
      </c>
      <c r="G399" s="19">
        <v>43610</v>
      </c>
      <c r="H399" s="2" t="s">
        <v>342</v>
      </c>
      <c r="I399" s="2" t="s">
        <v>343</v>
      </c>
      <c r="J399" s="20" t="str">
        <f t="shared" si="20"/>
        <v/>
      </c>
      <c r="K399" s="21" t="str">
        <f>IF(AND(B399=100, OR(AND(E399='club records'!$B$6, F399&lt;='club records'!$C$6), AND(E399='club records'!$B$7, F399&lt;='club records'!$C$7), AND(E399='club records'!$B$8, F399&lt;='club records'!$C$8), AND(E399='club records'!$B$9, F399&lt;='club records'!$C$9), AND(E399='club records'!$B$10, F399&lt;='club records'!$C$10))),"CR"," ")</f>
        <v xml:space="preserve"> </v>
      </c>
      <c r="L399" s="21" t="str">
        <f>IF(AND(B399=200, OR(AND(E399='club records'!$B$11, F399&lt;='club records'!$C$11), AND(E399='club records'!$B$12, F399&lt;='club records'!$C$12), AND(E399='club records'!$B$13, F399&lt;='club records'!$C$13), AND(E399='club records'!$B$14, F399&lt;='club records'!$C$14), AND(E399='club records'!$B$15, F399&lt;='club records'!$C$15))),"CR"," ")</f>
        <v xml:space="preserve"> </v>
      </c>
      <c r="M399" s="21" t="str">
        <f>IF(AND(B399=300, OR(AND(E399='club records'!$B$16, F399&lt;='club records'!$C$16), AND(E399='club records'!$B$17, F399&lt;='club records'!$C$17))),"CR"," ")</f>
        <v xml:space="preserve"> </v>
      </c>
      <c r="N399" s="21" t="str">
        <f>IF(AND(B399=400, OR(AND(E399='club records'!$B$19, F399&lt;='club records'!$C$19), AND(E399='club records'!$B$20, F399&lt;='club records'!$C$20), AND(E399='club records'!$B$21, F399&lt;='club records'!$C$21))),"CR"," ")</f>
        <v xml:space="preserve"> </v>
      </c>
      <c r="O399" s="21" t="str">
        <f>IF(AND(B399=800, OR(AND(E399='club records'!$B$22, F399&lt;='club records'!$C$22), AND(E399='club records'!$B$23, F399&lt;='club records'!$C$23), AND(E399='club records'!$B$24, F399&lt;='club records'!$C$24), AND(E399='club records'!$B$25, F399&lt;='club records'!$C$25), AND(E399='club records'!$B$26, F399&lt;='club records'!$C$26))),"CR"," ")</f>
        <v xml:space="preserve"> </v>
      </c>
      <c r="P399" s="21" t="str">
        <f>IF(AND(B399=1200, AND(E399='club records'!$B$28, F399&lt;='club records'!$C$28)),"CR"," ")</f>
        <v xml:space="preserve"> </v>
      </c>
      <c r="Q399" s="21" t="str">
        <f>IF(AND(B399=1500, OR(AND(E399='club records'!$B$29, F399&lt;='club records'!$C$29), AND(E399='club records'!$B$30, F399&lt;='club records'!$C$30), AND(E399='club records'!$B$31, F399&lt;='club records'!$C$31), AND(E399='club records'!$B$32, F399&lt;='club records'!$C$32), AND(E399='club records'!$B$33, F399&lt;='club records'!$C$33))),"CR"," ")</f>
        <v xml:space="preserve"> </v>
      </c>
      <c r="R399" s="21" t="str">
        <f>IF(AND(B399="1M", AND(E399='club records'!$B$37,F399&lt;='club records'!$C$37)),"CR"," ")</f>
        <v xml:space="preserve"> </v>
      </c>
      <c r="S399" s="21" t="str">
        <f>IF(AND(B399=3000, OR(AND(E399='club records'!$B$39, F399&lt;='club records'!$C$39), AND(E399='club records'!$B$40, F399&lt;='club records'!$C$40), AND(E399='club records'!$B$41, F399&lt;='club records'!$C$41))),"CR"," ")</f>
        <v xml:space="preserve"> </v>
      </c>
      <c r="T399" s="21" t="str">
        <f>IF(AND(B399=5000, OR(AND(E399='club records'!$B$42, F399&lt;='club records'!$C$42), AND(E399='club records'!$B$43, F399&lt;='club records'!$C$43))),"CR"," ")</f>
        <v xml:space="preserve"> </v>
      </c>
      <c r="U399" s="21" t="str">
        <f>IF(AND(B399=10000, OR(AND(E399='club records'!$B$44, F399&lt;='club records'!$C$44), AND(E399='club records'!$B$45, F399&lt;='club records'!$C$45))),"CR"," ")</f>
        <v xml:space="preserve"> </v>
      </c>
      <c r="V399" s="22" t="str">
        <f>IF(AND(B399="high jump", OR(AND(E399='club records'!$F$1, F399&gt;='club records'!$G$1), AND(E399='club records'!$F$2, F399&gt;='club records'!$G$2), AND(E399='club records'!$F$3, F399&gt;='club records'!$G$3),AND(E399='club records'!$F$4, F399&gt;='club records'!$G$4), AND(E399='club records'!$F$5, F399&gt;='club records'!$G$5))), "CR", " ")</f>
        <v xml:space="preserve"> </v>
      </c>
      <c r="W399" s="22" t="str">
        <f>IF(AND(B399="long jump", OR(AND(E399='club records'!$F$6, F399&gt;='club records'!$G$6), AND(E399='club records'!$F$7, F399&gt;='club records'!$G$7), AND(E399='club records'!$F$8, F399&gt;='club records'!$G$8), AND(E399='club records'!$F$9, F399&gt;='club records'!$G$9), AND(E399='club records'!$F$10, F399&gt;='club records'!$G$10))), "CR", " ")</f>
        <v xml:space="preserve"> </v>
      </c>
      <c r="X399" s="22" t="str">
        <f>IF(AND(B399="triple jump", OR(AND(E399='club records'!$F$11, F399&gt;='club records'!$G$11), AND(E399='club records'!$F$12, F399&gt;='club records'!$G$12), AND(E399='club records'!$F$13, F399&gt;='club records'!$G$13), AND(E399='club records'!$F$14, F399&gt;='club records'!$G$14), AND(E399='club records'!$F$15, F399&gt;='club records'!$G$15))), "CR", " ")</f>
        <v xml:space="preserve"> </v>
      </c>
      <c r="Y399" s="22" t="str">
        <f>IF(AND(B399="pole vault", OR(AND(E399='club records'!$F$16, F399&gt;='club records'!$G$16), AND(E399='club records'!$F$17, F399&gt;='club records'!$G$17), AND(E399='club records'!$F$18, F399&gt;='club records'!$G$18), AND(E399='club records'!$F$19, F399&gt;='club records'!$G$19), AND(E399='club records'!$F$20, F399&gt;='club records'!$G$20))), "CR", " ")</f>
        <v xml:space="preserve"> </v>
      </c>
      <c r="Z399" s="22" t="str">
        <f>IF(AND(B399="discus 0.75", AND(E399='club records'!$F$21, F399&gt;='club records'!$G$21)), "CR", " ")</f>
        <v xml:space="preserve"> </v>
      </c>
      <c r="AA399" s="22" t="str">
        <f>IF(AND(B399="discus 1", OR(AND(E399='club records'!$F$22, F399&gt;='club records'!$G$22), AND(E399='club records'!$F$23, F399&gt;='club records'!$G$23), AND(E399='club records'!$F$24, F399&gt;='club records'!$G$24), AND(E399='club records'!$F$25, F399&gt;='club records'!$G$25))), "CR", " ")</f>
        <v xml:space="preserve"> </v>
      </c>
      <c r="AB399" s="22" t="str">
        <f>IF(AND(B399="hammer 3", OR(AND(E399='club records'!$F$26, F399&gt;='club records'!$G$26), AND(E399='club records'!$F$27, F399&gt;='club records'!$G$27), AND(E399='club records'!$F$28, F399&gt;='club records'!$G$28))), "CR", " ")</f>
        <v xml:space="preserve"> </v>
      </c>
      <c r="AC399" s="22" t="str">
        <f>IF(AND(B399="hammer 4", OR(AND(E399='club records'!$F$29, F399&gt;='club records'!$G$29), AND(E399='club records'!$F$30, F399&gt;='club records'!$G$30))), "CR", " ")</f>
        <v xml:space="preserve"> </v>
      </c>
      <c r="AD399" s="22" t="str">
        <f>IF(AND(B399="javelin 400", AND(E399='club records'!$F$31, F399&gt;='club records'!$G$31)), "CR", " ")</f>
        <v xml:space="preserve"> </v>
      </c>
      <c r="AE399" s="22" t="str">
        <f>IF(AND(B399="javelin 500", OR(AND(E399='club records'!$F$32, F399&gt;='club records'!$G$32), AND(E399='club records'!$F$33, F399&gt;='club records'!$G$33))), "CR", " ")</f>
        <v xml:space="preserve"> </v>
      </c>
      <c r="AF399" s="22" t="str">
        <f>IF(AND(B399="javelin 600", OR(AND(E399='club records'!$F$34, F399&gt;='club records'!$G$34), AND(E399='club records'!$F$35, F399&gt;='club records'!$G$35))), "CR", " ")</f>
        <v xml:space="preserve"> </v>
      </c>
      <c r="AG399" s="22" t="str">
        <f>IF(AND(B399="shot 2.72", AND(E399='club records'!$F$36, F399&gt;='club records'!$G$36)), "CR", " ")</f>
        <v xml:space="preserve"> </v>
      </c>
      <c r="AH399" s="22" t="str">
        <f>IF(AND(B399="shot 3", OR(AND(E399='club records'!$F$37, F399&gt;='club records'!$G$37), AND(E399='club records'!$F$38, F399&gt;='club records'!$G$38))), "CR", " ")</f>
        <v xml:space="preserve"> </v>
      </c>
      <c r="AI399" s="22" t="str">
        <f>IF(AND(B399="shot 4", OR(AND(E399='club records'!$F$39, F399&gt;='club records'!$G$39), AND(E399='club records'!$F$40, F399&gt;='club records'!$G$40))), "CR", " ")</f>
        <v xml:space="preserve"> </v>
      </c>
      <c r="AJ399" s="22" t="str">
        <f>IF(AND(B399="70H", AND(E399='club records'!$J$6, F399&lt;='club records'!$K$6)), "CR", " ")</f>
        <v xml:space="preserve"> </v>
      </c>
      <c r="AK399" s="22" t="str">
        <f>IF(AND(B399="75H", AND(E399='club records'!$J$7, F399&lt;='club records'!$K$7)), "CR", " ")</f>
        <v xml:space="preserve"> </v>
      </c>
      <c r="AL399" s="22" t="str">
        <f>IF(AND(B399="80H", AND(E399='club records'!$J$8, F399&lt;='club records'!$K$8)), "CR", " ")</f>
        <v xml:space="preserve"> </v>
      </c>
      <c r="AM399" s="22" t="str">
        <f>IF(AND(B399="100H", OR(AND(E399='club records'!$J$9, F399&lt;='club records'!$K$9), AND(E399='club records'!$J$10, F399&lt;='club records'!$K$10))), "CR", " ")</f>
        <v xml:space="preserve"> </v>
      </c>
      <c r="AN399" s="22" t="str">
        <f>IF(AND(B399="300H", AND(E399='club records'!$J$11, F399&lt;='club records'!$K$11)), "CR", " ")</f>
        <v xml:space="preserve"> </v>
      </c>
      <c r="AO399" s="22" t="str">
        <f>IF(AND(B399="400H", OR(AND(E399='club records'!$J$12, F399&lt;='club records'!$K$12), AND(E399='club records'!$J$13, F399&lt;='club records'!$K$13), AND(E399='club records'!$J$14, F399&lt;='club records'!$K$14))), "CR", " ")</f>
        <v xml:space="preserve"> </v>
      </c>
      <c r="AP399" s="22" t="str">
        <f>IF(AND(B399="1500SC", OR(AND(E399='club records'!$J$15, F399&lt;='club records'!$K$15), AND(E399='club records'!$J$16, F399&lt;='club records'!$K$16))), "CR", " ")</f>
        <v xml:space="preserve"> </v>
      </c>
      <c r="AQ399" s="22" t="str">
        <f>IF(AND(B399="2000SC", OR(AND(E399='club records'!$J$18, F399&lt;='club records'!$K$18), AND(E399='club records'!$J$19, F399&lt;='club records'!$K$19))), "CR", " ")</f>
        <v xml:space="preserve"> </v>
      </c>
      <c r="AR399" s="22" t="str">
        <f>IF(AND(B399="3000SC", AND(E399='club records'!$J$21, F399&lt;='club records'!$K$21)), "CR", " ")</f>
        <v xml:space="preserve"> </v>
      </c>
      <c r="AS399" s="21" t="str">
        <f>IF(AND(B399="4x100", OR(AND(E399='club records'!$N$1, F399&lt;='club records'!$O$1), AND(E399='club records'!$N$2, F399&lt;='club records'!$O$2), AND(E399='club records'!$N$3, F399&lt;='club records'!$O$3), AND(E399='club records'!$N$4, F399&lt;='club records'!$O$4), AND(E399='club records'!$N$5, F399&lt;='club records'!$O$5))), "CR", " ")</f>
        <v xml:space="preserve"> </v>
      </c>
      <c r="AT399" s="21" t="str">
        <f>IF(AND(B399="4x200", OR(AND(E399='club records'!$N$6, F399&lt;='club records'!$O$6), AND(E399='club records'!$N$7, F399&lt;='club records'!$O$7), AND(E399='club records'!$N$8, F399&lt;='club records'!$O$8), AND(E399='club records'!$N$9, F399&lt;='club records'!$O$9), AND(E399='club records'!$N$10, F399&lt;='club records'!$O$10))), "CR", " ")</f>
        <v xml:space="preserve"> </v>
      </c>
      <c r="AU399" s="21" t="str">
        <f>IF(AND(B399="4x300", OR(AND(E399='club records'!$N$11, F399&lt;='club records'!$O$11), AND(E399='club records'!$N$12, F399&lt;='club records'!$O$12))), "CR", " ")</f>
        <v xml:space="preserve"> </v>
      </c>
      <c r="AV399" s="21" t="str">
        <f>IF(AND(B399="4x400", OR(AND(E399='club records'!$N$13, F399&lt;='club records'!$O$13), AND(E399='club records'!$N$14, F399&lt;='club records'!$O$14), AND(E399='club records'!$N$15, F399&lt;='club records'!$O$15))), "CR", " ")</f>
        <v xml:space="preserve"> </v>
      </c>
      <c r="AW399" s="21" t="str">
        <f>IF(AND(B399="3x800", OR(AND(E399='club records'!$N$16, F399&lt;='club records'!$O$16), AND(E399='club records'!$N$17, F399&lt;='club records'!$O$17), AND(E399='club records'!$N$18, F399&lt;='club records'!$O$18), AND(E399='club records'!$N$19, F399&lt;='club records'!$O$19))), "CR", " ")</f>
        <v xml:space="preserve"> </v>
      </c>
      <c r="AX399" s="21" t="str">
        <f>IF(AND(B399="pentathlon", OR(AND(E399='club records'!$N$21, F399&gt;='club records'!$O$21), AND(E399='club records'!$N$22, F399&gt;='club records'!$O$22), AND(E399='club records'!$N$23, F399&gt;='club records'!$O$23), AND(E399='club records'!$N$24, F399&gt;='club records'!$O$24), AND(E399='club records'!$N$25, F399&gt;='club records'!$O$25))), "CR", " ")</f>
        <v xml:space="preserve"> </v>
      </c>
      <c r="AY399" s="21" t="str">
        <f>IF(AND(B399="heptathlon", OR(AND(E399='club records'!$N$26, F399&gt;='club records'!$O$26), AND(E399='club records'!$N$27, F399&gt;='club records'!$O$27), AND(E399='club records'!$N$28, F399&gt;='club records'!$O$28), )), "CR", " ")</f>
        <v xml:space="preserve"> </v>
      </c>
    </row>
    <row r="400" spans="1:51" ht="15">
      <c r="A400" s="13" t="s">
        <v>472</v>
      </c>
      <c r="B400" s="2">
        <v>400</v>
      </c>
      <c r="C400" s="2" t="s">
        <v>10</v>
      </c>
      <c r="D400" s="2" t="s">
        <v>11</v>
      </c>
      <c r="E400" s="13" t="s">
        <v>40</v>
      </c>
      <c r="F400" s="14">
        <v>68.260000000000005</v>
      </c>
      <c r="G400" s="19">
        <v>39903</v>
      </c>
      <c r="H400" s="2" t="s">
        <v>252</v>
      </c>
      <c r="I400" s="2" t="s">
        <v>253</v>
      </c>
      <c r="J400" s="20" t="str">
        <f t="shared" si="20"/>
        <v/>
      </c>
      <c r="K400" s="21" t="str">
        <f>IF(AND(B400=100, OR(AND(E400='club records'!$B$6, F400&lt;='club records'!$C$6), AND(E400='club records'!$B$7, F400&lt;='club records'!$C$7), AND(E400='club records'!$B$8, F400&lt;='club records'!$C$8), AND(E400='club records'!$B$9, F400&lt;='club records'!$C$9), AND(E400='club records'!$B$10, F400&lt;='club records'!$C$10))),"CR"," ")</f>
        <v xml:space="preserve"> </v>
      </c>
      <c r="L400" s="21" t="str">
        <f>IF(AND(B400=200, OR(AND(E400='club records'!$B$11, F400&lt;='club records'!$C$11), AND(E400='club records'!$B$12, F400&lt;='club records'!$C$12), AND(E400='club records'!$B$13, F400&lt;='club records'!$C$13), AND(E400='club records'!$B$14, F400&lt;='club records'!$C$14), AND(E400='club records'!$B$15, F400&lt;='club records'!$C$15))),"CR"," ")</f>
        <v xml:space="preserve"> </v>
      </c>
      <c r="M400" s="21" t="str">
        <f>IF(AND(B400=300, OR(AND(E400='club records'!$B$16, F400&lt;='club records'!$C$16), AND(E400='club records'!$B$17, F400&lt;='club records'!$C$17))),"CR"," ")</f>
        <v xml:space="preserve"> </v>
      </c>
      <c r="N400" s="21" t="str">
        <f>IF(AND(B400=400, OR(AND(E400='club records'!$B$19, F400&lt;='club records'!$C$19), AND(E400='club records'!$B$20, F400&lt;='club records'!$C$20), AND(E400='club records'!$B$21, F400&lt;='club records'!$C$21))),"CR"," ")</f>
        <v xml:space="preserve"> </v>
      </c>
      <c r="O400" s="21" t="str">
        <f>IF(AND(B400=800, OR(AND(E400='club records'!$B$22, F400&lt;='club records'!$C$22), AND(E400='club records'!$B$23, F400&lt;='club records'!$C$23), AND(E400='club records'!$B$24, F400&lt;='club records'!$C$24), AND(E400='club records'!$B$25, F400&lt;='club records'!$C$25), AND(E400='club records'!$B$26, F400&lt;='club records'!$C$26))),"CR"," ")</f>
        <v xml:space="preserve"> </v>
      </c>
      <c r="P400" s="21" t="str">
        <f>IF(AND(B400=1200, AND(E400='club records'!$B$28, F400&lt;='club records'!$C$28)),"CR"," ")</f>
        <v xml:space="preserve"> </v>
      </c>
      <c r="Q400" s="21" t="str">
        <f>IF(AND(B400=1500, OR(AND(E400='club records'!$B$29, F400&lt;='club records'!$C$29), AND(E400='club records'!$B$30, F400&lt;='club records'!$C$30), AND(E400='club records'!$B$31, F400&lt;='club records'!$C$31), AND(E400='club records'!$B$32, F400&lt;='club records'!$C$32), AND(E400='club records'!$B$33, F400&lt;='club records'!$C$33))),"CR"," ")</f>
        <v xml:space="preserve"> </v>
      </c>
      <c r="R400" s="21" t="str">
        <f>IF(AND(B400="1M", AND(E400='club records'!$B$37,F400&lt;='club records'!$C$37)),"CR"," ")</f>
        <v xml:space="preserve"> </v>
      </c>
      <c r="S400" s="21" t="str">
        <f>IF(AND(B400=3000, OR(AND(E400='club records'!$B$39, F400&lt;='club records'!$C$39), AND(E400='club records'!$B$40, F400&lt;='club records'!$C$40), AND(E400='club records'!$B$41, F400&lt;='club records'!$C$41))),"CR"," ")</f>
        <v xml:space="preserve"> </v>
      </c>
      <c r="T400" s="21" t="str">
        <f>IF(AND(B400=5000, OR(AND(E400='club records'!$B$42, F400&lt;='club records'!$C$42), AND(E400='club records'!$B$43, F400&lt;='club records'!$C$43))),"CR"," ")</f>
        <v xml:space="preserve"> </v>
      </c>
      <c r="U400" s="21" t="str">
        <f>IF(AND(B400=10000, OR(AND(E400='club records'!$B$44, F400&lt;='club records'!$C$44), AND(E400='club records'!$B$45, F400&lt;='club records'!$C$45))),"CR"," ")</f>
        <v xml:space="preserve"> </v>
      </c>
      <c r="V400" s="22" t="str">
        <f>IF(AND(B400="high jump", OR(AND(E400='club records'!$F$1, F400&gt;='club records'!$G$1), AND(E400='club records'!$F$2, F400&gt;='club records'!$G$2), AND(E400='club records'!$F$3, F400&gt;='club records'!$G$3),AND(E400='club records'!$F$4, F400&gt;='club records'!$G$4), AND(E400='club records'!$F$5, F400&gt;='club records'!$G$5))), "CR", " ")</f>
        <v xml:space="preserve"> </v>
      </c>
      <c r="W400" s="22" t="str">
        <f>IF(AND(B400="long jump", OR(AND(E400='club records'!$F$6, F400&gt;='club records'!$G$6), AND(E400='club records'!$F$7, F400&gt;='club records'!$G$7), AND(E400='club records'!$F$8, F400&gt;='club records'!$G$8), AND(E400='club records'!$F$9, F400&gt;='club records'!$G$9), AND(E400='club records'!$F$10, F400&gt;='club records'!$G$10))), "CR", " ")</f>
        <v xml:space="preserve"> </v>
      </c>
      <c r="X400" s="22" t="str">
        <f>IF(AND(B400="triple jump", OR(AND(E400='club records'!$F$11, F400&gt;='club records'!$G$11), AND(E400='club records'!$F$12, F400&gt;='club records'!$G$12), AND(E400='club records'!$F$13, F400&gt;='club records'!$G$13), AND(E400='club records'!$F$14, F400&gt;='club records'!$G$14), AND(E400='club records'!$F$15, F400&gt;='club records'!$G$15))), "CR", " ")</f>
        <v xml:space="preserve"> </v>
      </c>
      <c r="Y400" s="22" t="str">
        <f>IF(AND(B400="pole vault", OR(AND(E400='club records'!$F$16, F400&gt;='club records'!$G$16), AND(E400='club records'!$F$17, F400&gt;='club records'!$G$17), AND(E400='club records'!$F$18, F400&gt;='club records'!$G$18), AND(E400='club records'!$F$19, F400&gt;='club records'!$G$19), AND(E400='club records'!$F$20, F400&gt;='club records'!$G$20))), "CR", " ")</f>
        <v xml:space="preserve"> </v>
      </c>
      <c r="Z400" s="22" t="str">
        <f>IF(AND(B400="discus 0.75", AND(E400='club records'!$F$21, F400&gt;='club records'!$G$21)), "CR", " ")</f>
        <v xml:space="preserve"> </v>
      </c>
      <c r="AA400" s="22" t="str">
        <f>IF(AND(B400="discus 1", OR(AND(E400='club records'!$F$22, F400&gt;='club records'!$G$22), AND(E400='club records'!$F$23, F400&gt;='club records'!$G$23), AND(E400='club records'!$F$24, F400&gt;='club records'!$G$24), AND(E400='club records'!$F$25, F400&gt;='club records'!$G$25))), "CR", " ")</f>
        <v xml:space="preserve"> </v>
      </c>
      <c r="AB400" s="22" t="str">
        <f>IF(AND(B400="hammer 3", OR(AND(E400='club records'!$F$26, F400&gt;='club records'!$G$26), AND(E400='club records'!$F$27, F400&gt;='club records'!$G$27), AND(E400='club records'!$F$28, F400&gt;='club records'!$G$28))), "CR", " ")</f>
        <v xml:space="preserve"> </v>
      </c>
      <c r="AC400" s="22" t="str">
        <f>IF(AND(B400="hammer 4", OR(AND(E400='club records'!$F$29, F400&gt;='club records'!$G$29), AND(E400='club records'!$F$30, F400&gt;='club records'!$G$30))), "CR", " ")</f>
        <v xml:space="preserve"> </v>
      </c>
      <c r="AD400" s="22" t="str">
        <f>IF(AND(B400="javelin 400", AND(E400='club records'!$F$31, F400&gt;='club records'!$G$31)), "CR", " ")</f>
        <v xml:space="preserve"> </v>
      </c>
      <c r="AE400" s="22" t="str">
        <f>IF(AND(B400="javelin 500", OR(AND(E400='club records'!$F$32, F400&gt;='club records'!$G$32), AND(E400='club records'!$F$33, F400&gt;='club records'!$G$33))), "CR", " ")</f>
        <v xml:space="preserve"> </v>
      </c>
      <c r="AF400" s="22" t="str">
        <f>IF(AND(B400="javelin 600", OR(AND(E400='club records'!$F$34, F400&gt;='club records'!$G$34), AND(E400='club records'!$F$35, F400&gt;='club records'!$G$35))), "CR", " ")</f>
        <v xml:space="preserve"> </v>
      </c>
      <c r="AG400" s="22" t="str">
        <f>IF(AND(B400="shot 2.72", AND(E400='club records'!$F$36, F400&gt;='club records'!$G$36)), "CR", " ")</f>
        <v xml:space="preserve"> </v>
      </c>
      <c r="AH400" s="22" t="str">
        <f>IF(AND(B400="shot 3", OR(AND(E400='club records'!$F$37, F400&gt;='club records'!$G$37), AND(E400='club records'!$F$38, F400&gt;='club records'!$G$38))), "CR", " ")</f>
        <v xml:space="preserve"> </v>
      </c>
      <c r="AI400" s="22" t="str">
        <f>IF(AND(B400="shot 4", OR(AND(E400='club records'!$F$39, F400&gt;='club records'!$G$39), AND(E400='club records'!$F$40, F400&gt;='club records'!$G$40))), "CR", " ")</f>
        <v xml:space="preserve"> </v>
      </c>
      <c r="AJ400" s="22" t="str">
        <f>IF(AND(B400="70H", AND(E400='club records'!$J$6, F400&lt;='club records'!$K$6)), "CR", " ")</f>
        <v xml:space="preserve"> </v>
      </c>
      <c r="AK400" s="22" t="str">
        <f>IF(AND(B400="75H", AND(E400='club records'!$J$7, F400&lt;='club records'!$K$7)), "CR", " ")</f>
        <v xml:space="preserve"> </v>
      </c>
      <c r="AL400" s="22" t="str">
        <f>IF(AND(B400="80H", AND(E400='club records'!$J$8, F400&lt;='club records'!$K$8)), "CR", " ")</f>
        <v xml:space="preserve"> </v>
      </c>
      <c r="AM400" s="22" t="str">
        <f>IF(AND(B400="100H", OR(AND(E400='club records'!$J$9, F400&lt;='club records'!$K$9), AND(E400='club records'!$J$10, F400&lt;='club records'!$K$10))), "CR", " ")</f>
        <v xml:space="preserve"> </v>
      </c>
      <c r="AN400" s="22" t="str">
        <f>IF(AND(B400="300H", AND(E400='club records'!$J$11, F400&lt;='club records'!$K$11)), "CR", " ")</f>
        <v xml:space="preserve"> </v>
      </c>
      <c r="AO400" s="22" t="str">
        <f>IF(AND(B400="400H", OR(AND(E400='club records'!$J$12, F400&lt;='club records'!$K$12), AND(E400='club records'!$J$13, F400&lt;='club records'!$K$13), AND(E400='club records'!$J$14, F400&lt;='club records'!$K$14))), "CR", " ")</f>
        <v xml:space="preserve"> </v>
      </c>
      <c r="AP400" s="22" t="str">
        <f>IF(AND(B400="1500SC", OR(AND(E400='club records'!$J$15, F400&lt;='club records'!$K$15), AND(E400='club records'!$J$16, F400&lt;='club records'!$K$16))), "CR", " ")</f>
        <v xml:space="preserve"> </v>
      </c>
      <c r="AQ400" s="22" t="str">
        <f>IF(AND(B400="2000SC", OR(AND(E400='club records'!$J$18, F400&lt;='club records'!$K$18), AND(E400='club records'!$J$19, F400&lt;='club records'!$K$19))), "CR", " ")</f>
        <v xml:space="preserve"> </v>
      </c>
      <c r="AR400" s="22" t="str">
        <f>IF(AND(B400="3000SC", AND(E400='club records'!$J$21, F400&lt;='club records'!$K$21)), "CR", " ")</f>
        <v xml:space="preserve"> </v>
      </c>
      <c r="AS400" s="21" t="str">
        <f>IF(AND(B400="4x100", OR(AND(E400='club records'!$N$1, F400&lt;='club records'!$O$1), AND(E400='club records'!$N$2, F400&lt;='club records'!$O$2), AND(E400='club records'!$N$3, F400&lt;='club records'!$O$3), AND(E400='club records'!$N$4, F400&lt;='club records'!$O$4), AND(E400='club records'!$N$5, F400&lt;='club records'!$O$5))), "CR", " ")</f>
        <v xml:space="preserve"> </v>
      </c>
      <c r="AT400" s="21" t="str">
        <f>IF(AND(B400="4x200", OR(AND(E400='club records'!$N$6, F400&lt;='club records'!$O$6), AND(E400='club records'!$N$7, F400&lt;='club records'!$O$7), AND(E400='club records'!$N$8, F400&lt;='club records'!$O$8), AND(E400='club records'!$N$9, F400&lt;='club records'!$O$9), AND(E400='club records'!$N$10, F400&lt;='club records'!$O$10))), "CR", " ")</f>
        <v xml:space="preserve"> </v>
      </c>
      <c r="AU400" s="21" t="str">
        <f>IF(AND(B400="4x300", OR(AND(E400='club records'!$N$11, F400&lt;='club records'!$O$11), AND(E400='club records'!$N$12, F400&lt;='club records'!$O$12))), "CR", " ")</f>
        <v xml:space="preserve"> </v>
      </c>
      <c r="AV400" s="21" t="str">
        <f>IF(AND(B400="4x400", OR(AND(E400='club records'!$N$13, F400&lt;='club records'!$O$13), AND(E400='club records'!$N$14, F400&lt;='club records'!$O$14), AND(E400='club records'!$N$15, F400&lt;='club records'!$O$15))), "CR", " ")</f>
        <v xml:space="preserve"> </v>
      </c>
      <c r="AW400" s="21" t="str">
        <f>IF(AND(B400="3x800", OR(AND(E400='club records'!$N$16, F400&lt;='club records'!$O$16), AND(E400='club records'!$N$17, F400&lt;='club records'!$O$17), AND(E400='club records'!$N$18, F400&lt;='club records'!$O$18), AND(E400='club records'!$N$19, F400&lt;='club records'!$O$19))), "CR", " ")</f>
        <v xml:space="preserve"> </v>
      </c>
      <c r="AX400" s="21" t="str">
        <f>IF(AND(B400="pentathlon", OR(AND(E400='club records'!$N$21, F400&gt;='club records'!$O$21), AND(E400='club records'!$N$22, F400&gt;='club records'!$O$22), AND(E400='club records'!$N$23, F400&gt;='club records'!$O$23), AND(E400='club records'!$N$24, F400&gt;='club records'!$O$24), AND(E400='club records'!$N$25, F400&gt;='club records'!$O$25))), "CR", " ")</f>
        <v xml:space="preserve"> </v>
      </c>
      <c r="AY400" s="21" t="str">
        <f>IF(AND(B400="heptathlon", OR(AND(E400='club records'!$N$26, F400&gt;='club records'!$O$26), AND(E400='club records'!$N$27, F400&gt;='club records'!$O$27), AND(E400='club records'!$N$28, F400&gt;='club records'!$O$28), )), "CR", " ")</f>
        <v xml:space="preserve"> </v>
      </c>
    </row>
    <row r="401" spans="1:51" ht="15">
      <c r="A401" s="13" t="s">
        <v>472</v>
      </c>
      <c r="B401" s="2">
        <v>800</v>
      </c>
      <c r="C401" s="2" t="s">
        <v>29</v>
      </c>
      <c r="D401" s="2" t="s">
        <v>30</v>
      </c>
      <c r="E401" s="13" t="s">
        <v>40</v>
      </c>
      <c r="F401" s="14" t="s">
        <v>447</v>
      </c>
      <c r="G401" s="19">
        <v>43666</v>
      </c>
      <c r="H401" s="2" t="s">
        <v>425</v>
      </c>
      <c r="I401" s="2" t="s">
        <v>442</v>
      </c>
      <c r="J401" s="20" t="str">
        <f t="shared" si="20"/>
        <v/>
      </c>
      <c r="K401" s="21" t="str">
        <f>IF(AND(B401=100, OR(AND(E401='club records'!$B$6, F401&lt;='club records'!$C$6), AND(E401='club records'!$B$7, F401&lt;='club records'!$C$7), AND(E401='club records'!$B$8, F401&lt;='club records'!$C$8), AND(E401='club records'!$B$9, F401&lt;='club records'!$C$9), AND(E401='club records'!$B$10, F401&lt;='club records'!$C$10))),"CR"," ")</f>
        <v xml:space="preserve"> </v>
      </c>
      <c r="L401" s="21" t="str">
        <f>IF(AND(B401=200, OR(AND(E401='club records'!$B$11, F401&lt;='club records'!$C$11), AND(E401='club records'!$B$12, F401&lt;='club records'!$C$12), AND(E401='club records'!$B$13, F401&lt;='club records'!$C$13), AND(E401='club records'!$B$14, F401&lt;='club records'!$C$14), AND(E401='club records'!$B$15, F401&lt;='club records'!$C$15))),"CR"," ")</f>
        <v xml:space="preserve"> </v>
      </c>
      <c r="M401" s="21" t="str">
        <f>IF(AND(B401=300, OR(AND(E401='club records'!$B$16, F401&lt;='club records'!$C$16), AND(E401='club records'!$B$17, F401&lt;='club records'!$C$17))),"CR"," ")</f>
        <v xml:space="preserve"> </v>
      </c>
      <c r="N401" s="21" t="str">
        <f>IF(AND(B401=400, OR(AND(E401='club records'!$B$19, F401&lt;='club records'!$C$19), AND(E401='club records'!$B$20, F401&lt;='club records'!$C$20), AND(E401='club records'!$B$21, F401&lt;='club records'!$C$21))),"CR"," ")</f>
        <v xml:space="preserve"> </v>
      </c>
      <c r="O401" s="21" t="str">
        <f>IF(AND(B401=800, OR(AND(E401='club records'!$B$22, F401&lt;='club records'!$C$22), AND(E401='club records'!$B$23, F401&lt;='club records'!$C$23), AND(E401='club records'!$B$24, F401&lt;='club records'!$C$24), AND(E401='club records'!$B$25, F401&lt;='club records'!$C$25), AND(E401='club records'!$B$26, F401&lt;='club records'!$C$26))),"CR"," ")</f>
        <v xml:space="preserve"> </v>
      </c>
      <c r="P401" s="21" t="str">
        <f>IF(AND(B401=1200, AND(E401='club records'!$B$28, F401&lt;='club records'!$C$28)),"CR"," ")</f>
        <v xml:space="preserve"> </v>
      </c>
      <c r="Q401" s="21" t="str">
        <f>IF(AND(B401=1500, OR(AND(E401='club records'!$B$29, F401&lt;='club records'!$C$29), AND(E401='club records'!$B$30, F401&lt;='club records'!$C$30), AND(E401='club records'!$B$31, F401&lt;='club records'!$C$31), AND(E401='club records'!$B$32, F401&lt;='club records'!$C$32), AND(E401='club records'!$B$33, F401&lt;='club records'!$C$33))),"CR"," ")</f>
        <v xml:space="preserve"> </v>
      </c>
      <c r="R401" s="21" t="str">
        <f>IF(AND(B401="1M", AND(E401='club records'!$B$37,F401&lt;='club records'!$C$37)),"CR"," ")</f>
        <v xml:space="preserve"> </v>
      </c>
      <c r="S401" s="21" t="str">
        <f>IF(AND(B401=3000, OR(AND(E401='club records'!$B$39, F401&lt;='club records'!$C$39), AND(E401='club records'!$B$40, F401&lt;='club records'!$C$40), AND(E401='club records'!$B$41, F401&lt;='club records'!$C$41))),"CR"," ")</f>
        <v xml:space="preserve"> </v>
      </c>
      <c r="T401" s="21" t="str">
        <f>IF(AND(B401=5000, OR(AND(E401='club records'!$B$42, F401&lt;='club records'!$C$42), AND(E401='club records'!$B$43, F401&lt;='club records'!$C$43))),"CR"," ")</f>
        <v xml:space="preserve"> </v>
      </c>
      <c r="U401" s="21" t="str">
        <f>IF(AND(B401=10000, OR(AND(E401='club records'!$B$44, F401&lt;='club records'!$C$44), AND(E401='club records'!$B$45, F401&lt;='club records'!$C$45))),"CR"," ")</f>
        <v xml:space="preserve"> </v>
      </c>
      <c r="V401" s="22" t="str">
        <f>IF(AND(B401="high jump", OR(AND(E401='club records'!$F$1, F401&gt;='club records'!$G$1), AND(E401='club records'!$F$2, F401&gt;='club records'!$G$2), AND(E401='club records'!$F$3, F401&gt;='club records'!$G$3),AND(E401='club records'!$F$4, F401&gt;='club records'!$G$4), AND(E401='club records'!$F$5, F401&gt;='club records'!$G$5))), "CR", " ")</f>
        <v xml:space="preserve"> </v>
      </c>
      <c r="W401" s="22" t="str">
        <f>IF(AND(B401="long jump", OR(AND(E401='club records'!$F$6, F401&gt;='club records'!$G$6), AND(E401='club records'!$F$7, F401&gt;='club records'!$G$7), AND(E401='club records'!$F$8, F401&gt;='club records'!$G$8), AND(E401='club records'!$F$9, F401&gt;='club records'!$G$9), AND(E401='club records'!$F$10, F401&gt;='club records'!$G$10))), "CR", " ")</f>
        <v xml:space="preserve"> </v>
      </c>
      <c r="X401" s="22" t="str">
        <f>IF(AND(B401="triple jump", OR(AND(E401='club records'!$F$11, F401&gt;='club records'!$G$11), AND(E401='club records'!$F$12, F401&gt;='club records'!$G$12), AND(E401='club records'!$F$13, F401&gt;='club records'!$G$13), AND(E401='club records'!$F$14, F401&gt;='club records'!$G$14), AND(E401='club records'!$F$15, F401&gt;='club records'!$G$15))), "CR", " ")</f>
        <v xml:space="preserve"> </v>
      </c>
      <c r="Y401" s="22" t="str">
        <f>IF(AND(B401="pole vault", OR(AND(E401='club records'!$F$16, F401&gt;='club records'!$G$16), AND(E401='club records'!$F$17, F401&gt;='club records'!$G$17), AND(E401='club records'!$F$18, F401&gt;='club records'!$G$18), AND(E401='club records'!$F$19, F401&gt;='club records'!$G$19), AND(E401='club records'!$F$20, F401&gt;='club records'!$G$20))), "CR", " ")</f>
        <v xml:space="preserve"> </v>
      </c>
      <c r="Z401" s="22" t="str">
        <f>IF(AND(B401="discus 0.75", AND(E401='club records'!$F$21, F401&gt;='club records'!$G$21)), "CR", " ")</f>
        <v xml:space="preserve"> </v>
      </c>
      <c r="AA401" s="22" t="str">
        <f>IF(AND(B401="discus 1", OR(AND(E401='club records'!$F$22, F401&gt;='club records'!$G$22), AND(E401='club records'!$F$23, F401&gt;='club records'!$G$23), AND(E401='club records'!$F$24, F401&gt;='club records'!$G$24), AND(E401='club records'!$F$25, F401&gt;='club records'!$G$25))), "CR", " ")</f>
        <v xml:space="preserve"> </v>
      </c>
      <c r="AB401" s="22" t="str">
        <f>IF(AND(B401="hammer 3", OR(AND(E401='club records'!$F$26, F401&gt;='club records'!$G$26), AND(E401='club records'!$F$27, F401&gt;='club records'!$G$27), AND(E401='club records'!$F$28, F401&gt;='club records'!$G$28))), "CR", " ")</f>
        <v xml:space="preserve"> </v>
      </c>
      <c r="AC401" s="22" t="str">
        <f>IF(AND(B401="hammer 4", OR(AND(E401='club records'!$F$29, F401&gt;='club records'!$G$29), AND(E401='club records'!$F$30, F401&gt;='club records'!$G$30))), "CR", " ")</f>
        <v xml:space="preserve"> </v>
      </c>
      <c r="AD401" s="22" t="str">
        <f>IF(AND(B401="javelin 400", AND(E401='club records'!$F$31, F401&gt;='club records'!$G$31)), "CR", " ")</f>
        <v xml:space="preserve"> </v>
      </c>
      <c r="AE401" s="22" t="str">
        <f>IF(AND(B401="javelin 500", OR(AND(E401='club records'!$F$32, F401&gt;='club records'!$G$32), AND(E401='club records'!$F$33, F401&gt;='club records'!$G$33))), "CR", " ")</f>
        <v xml:space="preserve"> </v>
      </c>
      <c r="AF401" s="22" t="str">
        <f>IF(AND(B401="javelin 600", OR(AND(E401='club records'!$F$34, F401&gt;='club records'!$G$34), AND(E401='club records'!$F$35, F401&gt;='club records'!$G$35))), "CR", " ")</f>
        <v xml:space="preserve"> </v>
      </c>
      <c r="AG401" s="22" t="str">
        <f>IF(AND(B401="shot 2.72", AND(E401='club records'!$F$36, F401&gt;='club records'!$G$36)), "CR", " ")</f>
        <v xml:space="preserve"> </v>
      </c>
      <c r="AH401" s="22" t="str">
        <f>IF(AND(B401="shot 3", OR(AND(E401='club records'!$F$37, F401&gt;='club records'!$G$37), AND(E401='club records'!$F$38, F401&gt;='club records'!$G$38))), "CR", " ")</f>
        <v xml:space="preserve"> </v>
      </c>
      <c r="AI401" s="22" t="str">
        <f>IF(AND(B401="shot 4", OR(AND(E401='club records'!$F$39, F401&gt;='club records'!$G$39), AND(E401='club records'!$F$40, F401&gt;='club records'!$G$40))), "CR", " ")</f>
        <v xml:space="preserve"> </v>
      </c>
      <c r="AJ401" s="22" t="str">
        <f>IF(AND(B401="70H", AND(E401='club records'!$J$6, F401&lt;='club records'!$K$6)), "CR", " ")</f>
        <v xml:space="preserve"> </v>
      </c>
      <c r="AK401" s="22" t="str">
        <f>IF(AND(B401="75H", AND(E401='club records'!$J$7, F401&lt;='club records'!$K$7)), "CR", " ")</f>
        <v xml:space="preserve"> </v>
      </c>
      <c r="AL401" s="22" t="str">
        <f>IF(AND(B401="80H", AND(E401='club records'!$J$8, F401&lt;='club records'!$K$8)), "CR", " ")</f>
        <v xml:space="preserve"> </v>
      </c>
      <c r="AM401" s="22" t="str">
        <f>IF(AND(B401="100H", OR(AND(E401='club records'!$J$9, F401&lt;='club records'!$K$9), AND(E401='club records'!$J$10, F401&lt;='club records'!$K$10))), "CR", " ")</f>
        <v xml:space="preserve"> </v>
      </c>
      <c r="AN401" s="22" t="str">
        <f>IF(AND(B401="300H", AND(E401='club records'!$J$11, F401&lt;='club records'!$K$11)), "CR", " ")</f>
        <v xml:space="preserve"> </v>
      </c>
      <c r="AO401" s="22" t="str">
        <f>IF(AND(B401="400H", OR(AND(E401='club records'!$J$12, F401&lt;='club records'!$K$12), AND(E401='club records'!$J$13, F401&lt;='club records'!$K$13), AND(E401='club records'!$J$14, F401&lt;='club records'!$K$14))), "CR", " ")</f>
        <v xml:space="preserve"> </v>
      </c>
      <c r="AP401" s="22" t="str">
        <f>IF(AND(B401="1500SC", OR(AND(E401='club records'!$J$15, F401&lt;='club records'!$K$15), AND(E401='club records'!$J$16, F401&lt;='club records'!$K$16))), "CR", " ")</f>
        <v xml:space="preserve"> </v>
      </c>
      <c r="AQ401" s="22" t="str">
        <f>IF(AND(B401="2000SC", OR(AND(E401='club records'!$J$18, F401&lt;='club records'!$K$18), AND(E401='club records'!$J$19, F401&lt;='club records'!$K$19))), "CR", " ")</f>
        <v xml:space="preserve"> </v>
      </c>
      <c r="AR401" s="22" t="str">
        <f>IF(AND(B401="3000SC", AND(E401='club records'!$J$21, F401&lt;='club records'!$K$21)), "CR", " ")</f>
        <v xml:space="preserve"> </v>
      </c>
      <c r="AS401" s="21" t="str">
        <f>IF(AND(B401="4x100", OR(AND(E401='club records'!$N$1, F401&lt;='club records'!$O$1), AND(E401='club records'!$N$2, F401&lt;='club records'!$O$2), AND(E401='club records'!$N$3, F401&lt;='club records'!$O$3), AND(E401='club records'!$N$4, F401&lt;='club records'!$O$4), AND(E401='club records'!$N$5, F401&lt;='club records'!$O$5))), "CR", " ")</f>
        <v xml:space="preserve"> </v>
      </c>
      <c r="AT401" s="21" t="str">
        <f>IF(AND(B401="4x200", OR(AND(E401='club records'!$N$6, F401&lt;='club records'!$O$6), AND(E401='club records'!$N$7, F401&lt;='club records'!$O$7), AND(E401='club records'!$N$8, F401&lt;='club records'!$O$8), AND(E401='club records'!$N$9, F401&lt;='club records'!$O$9), AND(E401='club records'!$N$10, F401&lt;='club records'!$O$10))), "CR", " ")</f>
        <v xml:space="preserve"> </v>
      </c>
      <c r="AU401" s="21" t="str">
        <f>IF(AND(B401="4x300", OR(AND(E401='club records'!$N$11, F401&lt;='club records'!$O$11), AND(E401='club records'!$N$12, F401&lt;='club records'!$O$12))), "CR", " ")</f>
        <v xml:space="preserve"> </v>
      </c>
      <c r="AV401" s="21" t="str">
        <f>IF(AND(B401="4x400", OR(AND(E401='club records'!$N$13, F401&lt;='club records'!$O$13), AND(E401='club records'!$N$14, F401&lt;='club records'!$O$14), AND(E401='club records'!$N$15, F401&lt;='club records'!$O$15))), "CR", " ")</f>
        <v xml:space="preserve"> </v>
      </c>
      <c r="AW401" s="21" t="str">
        <f>IF(AND(B401="3x800", OR(AND(E401='club records'!$N$16, F401&lt;='club records'!$O$16), AND(E401='club records'!$N$17, F401&lt;='club records'!$O$17), AND(E401='club records'!$N$18, F401&lt;='club records'!$O$18), AND(E401='club records'!$N$19, F401&lt;='club records'!$O$19))), "CR", " ")</f>
        <v xml:space="preserve"> </v>
      </c>
      <c r="AX401" s="21" t="str">
        <f>IF(AND(B401="pentathlon", OR(AND(E401='club records'!$N$21, F401&gt;='club records'!$O$21), AND(E401='club records'!$N$22, F401&gt;='club records'!$O$22), AND(E401='club records'!$N$23, F401&gt;='club records'!$O$23), AND(E401='club records'!$N$24, F401&gt;='club records'!$O$24), AND(E401='club records'!$N$25, F401&gt;='club records'!$O$25))), "CR", " ")</f>
        <v xml:space="preserve"> </v>
      </c>
      <c r="AY401" s="21" t="str">
        <f>IF(AND(B401="heptathlon", OR(AND(E401='club records'!$N$26, F401&gt;='club records'!$O$26), AND(E401='club records'!$N$27, F401&gt;='club records'!$O$27), AND(E401='club records'!$N$28, F401&gt;='club records'!$O$28), )), "CR", " ")</f>
        <v xml:space="preserve"> </v>
      </c>
    </row>
    <row r="402" spans="1:51" ht="15">
      <c r="A402" s="13" t="s">
        <v>472</v>
      </c>
      <c r="B402" s="2">
        <v>800</v>
      </c>
      <c r="C402" s="2" t="s">
        <v>9</v>
      </c>
      <c r="D402" s="2" t="s">
        <v>2</v>
      </c>
      <c r="E402" s="13" t="s">
        <v>40</v>
      </c>
      <c r="F402" s="14" t="s">
        <v>386</v>
      </c>
      <c r="G402" s="19">
        <v>43627</v>
      </c>
      <c r="H402" s="2" t="s">
        <v>387</v>
      </c>
      <c r="I402" s="2" t="s">
        <v>290</v>
      </c>
      <c r="J402" s="20" t="str">
        <f t="shared" si="20"/>
        <v/>
      </c>
      <c r="K402" s="21" t="str">
        <f>IF(AND(B402=100, OR(AND(E402='club records'!$B$6, F402&lt;='club records'!$C$6), AND(E402='club records'!$B$7, F402&lt;='club records'!$C$7), AND(E402='club records'!$B$8, F402&lt;='club records'!$C$8), AND(E402='club records'!$B$9, F402&lt;='club records'!$C$9), AND(E402='club records'!$B$10, F402&lt;='club records'!$C$10))),"CR"," ")</f>
        <v xml:space="preserve"> </v>
      </c>
      <c r="L402" s="21" t="str">
        <f>IF(AND(B402=200, OR(AND(E402='club records'!$B$11, F402&lt;='club records'!$C$11), AND(E402='club records'!$B$12, F402&lt;='club records'!$C$12), AND(E402='club records'!$B$13, F402&lt;='club records'!$C$13), AND(E402='club records'!$B$14, F402&lt;='club records'!$C$14), AND(E402='club records'!$B$15, F402&lt;='club records'!$C$15))),"CR"," ")</f>
        <v xml:space="preserve"> </v>
      </c>
      <c r="M402" s="21" t="str">
        <f>IF(AND(B402=300, OR(AND(E402='club records'!$B$16, F402&lt;='club records'!$C$16), AND(E402='club records'!$B$17, F402&lt;='club records'!$C$17))),"CR"," ")</f>
        <v xml:space="preserve"> </v>
      </c>
      <c r="N402" s="21" t="str">
        <f>IF(AND(B402=400, OR(AND(E402='club records'!$B$19, F402&lt;='club records'!$C$19), AND(E402='club records'!$B$20, F402&lt;='club records'!$C$20), AND(E402='club records'!$B$21, F402&lt;='club records'!$C$21))),"CR"," ")</f>
        <v xml:space="preserve"> </v>
      </c>
      <c r="O402" s="21" t="str">
        <f>IF(AND(B402=800, OR(AND(E402='club records'!$B$22, F402&lt;='club records'!$C$22), AND(E402='club records'!$B$23, F402&lt;='club records'!$C$23), AND(E402='club records'!$B$24, F402&lt;='club records'!$C$24), AND(E402='club records'!$B$25, F402&lt;='club records'!$C$25), AND(E402='club records'!$B$26, F402&lt;='club records'!$C$26))),"CR"," ")</f>
        <v xml:space="preserve"> </v>
      </c>
      <c r="P402" s="21" t="str">
        <f>IF(AND(B402=1200, AND(E402='club records'!$B$28, F402&lt;='club records'!$C$28)),"CR"," ")</f>
        <v xml:space="preserve"> </v>
      </c>
      <c r="Q402" s="21" t="str">
        <f>IF(AND(B402=1500, OR(AND(E402='club records'!$B$29, F402&lt;='club records'!$C$29), AND(E402='club records'!$B$30, F402&lt;='club records'!$C$30), AND(E402='club records'!$B$31, F402&lt;='club records'!$C$31), AND(E402='club records'!$B$32, F402&lt;='club records'!$C$32), AND(E402='club records'!$B$33, F402&lt;='club records'!$C$33))),"CR"," ")</f>
        <v xml:space="preserve"> </v>
      </c>
      <c r="R402" s="21" t="str">
        <f>IF(AND(B402="1M", AND(E402='club records'!$B$37,F402&lt;='club records'!$C$37)),"CR"," ")</f>
        <v xml:space="preserve"> </v>
      </c>
      <c r="S402" s="21" t="str">
        <f>IF(AND(B402=3000, OR(AND(E402='club records'!$B$39, F402&lt;='club records'!$C$39), AND(E402='club records'!$B$40, F402&lt;='club records'!$C$40), AND(E402='club records'!$B$41, F402&lt;='club records'!$C$41))),"CR"," ")</f>
        <v xml:space="preserve"> </v>
      </c>
      <c r="T402" s="21" t="str">
        <f>IF(AND(B402=5000, OR(AND(E402='club records'!$B$42, F402&lt;='club records'!$C$42), AND(E402='club records'!$B$43, F402&lt;='club records'!$C$43))),"CR"," ")</f>
        <v xml:space="preserve"> </v>
      </c>
      <c r="U402" s="21" t="str">
        <f>IF(AND(B402=10000, OR(AND(E402='club records'!$B$44, F402&lt;='club records'!$C$44), AND(E402='club records'!$B$45, F402&lt;='club records'!$C$45))),"CR"," ")</f>
        <v xml:space="preserve"> </v>
      </c>
      <c r="V402" s="22" t="str">
        <f>IF(AND(B402="high jump", OR(AND(E402='club records'!$F$1, F402&gt;='club records'!$G$1), AND(E402='club records'!$F$2, F402&gt;='club records'!$G$2), AND(E402='club records'!$F$3, F402&gt;='club records'!$G$3),AND(E402='club records'!$F$4, F402&gt;='club records'!$G$4), AND(E402='club records'!$F$5, F402&gt;='club records'!$G$5))), "CR", " ")</f>
        <v xml:space="preserve"> </v>
      </c>
      <c r="W402" s="22" t="str">
        <f>IF(AND(B402="long jump", OR(AND(E402='club records'!$F$6, F402&gt;='club records'!$G$6), AND(E402='club records'!$F$7, F402&gt;='club records'!$G$7), AND(E402='club records'!$F$8, F402&gt;='club records'!$G$8), AND(E402='club records'!$F$9, F402&gt;='club records'!$G$9), AND(E402='club records'!$F$10, F402&gt;='club records'!$G$10))), "CR", " ")</f>
        <v xml:space="preserve"> </v>
      </c>
      <c r="X402" s="22" t="str">
        <f>IF(AND(B402="triple jump", OR(AND(E402='club records'!$F$11, F402&gt;='club records'!$G$11), AND(E402='club records'!$F$12, F402&gt;='club records'!$G$12), AND(E402='club records'!$F$13, F402&gt;='club records'!$G$13), AND(E402='club records'!$F$14, F402&gt;='club records'!$G$14), AND(E402='club records'!$F$15, F402&gt;='club records'!$G$15))), "CR", " ")</f>
        <v xml:space="preserve"> </v>
      </c>
      <c r="Y402" s="22" t="str">
        <f>IF(AND(B402="pole vault", OR(AND(E402='club records'!$F$16, F402&gt;='club records'!$G$16), AND(E402='club records'!$F$17, F402&gt;='club records'!$G$17), AND(E402='club records'!$F$18, F402&gt;='club records'!$G$18), AND(E402='club records'!$F$19, F402&gt;='club records'!$G$19), AND(E402='club records'!$F$20, F402&gt;='club records'!$G$20))), "CR", " ")</f>
        <v xml:space="preserve"> </v>
      </c>
      <c r="Z402" s="22" t="str">
        <f>IF(AND(B402="discus 0.75", AND(E402='club records'!$F$21, F402&gt;='club records'!$G$21)), "CR", " ")</f>
        <v xml:space="preserve"> </v>
      </c>
      <c r="AA402" s="22" t="str">
        <f>IF(AND(B402="discus 1", OR(AND(E402='club records'!$F$22, F402&gt;='club records'!$G$22), AND(E402='club records'!$F$23, F402&gt;='club records'!$G$23), AND(E402='club records'!$F$24, F402&gt;='club records'!$G$24), AND(E402='club records'!$F$25, F402&gt;='club records'!$G$25))), "CR", " ")</f>
        <v xml:space="preserve"> </v>
      </c>
      <c r="AB402" s="22" t="str">
        <f>IF(AND(B402="hammer 3", OR(AND(E402='club records'!$F$26, F402&gt;='club records'!$G$26), AND(E402='club records'!$F$27, F402&gt;='club records'!$G$27), AND(E402='club records'!$F$28, F402&gt;='club records'!$G$28))), "CR", " ")</f>
        <v xml:space="preserve"> </v>
      </c>
      <c r="AC402" s="22" t="str">
        <f>IF(AND(B402="hammer 4", OR(AND(E402='club records'!$F$29, F402&gt;='club records'!$G$29), AND(E402='club records'!$F$30, F402&gt;='club records'!$G$30))), "CR", " ")</f>
        <v xml:space="preserve"> </v>
      </c>
      <c r="AD402" s="22" t="str">
        <f>IF(AND(B402="javelin 400", AND(E402='club records'!$F$31, F402&gt;='club records'!$G$31)), "CR", " ")</f>
        <v xml:space="preserve"> </v>
      </c>
      <c r="AE402" s="22" t="str">
        <f>IF(AND(B402="javelin 500", OR(AND(E402='club records'!$F$32, F402&gt;='club records'!$G$32), AND(E402='club records'!$F$33, F402&gt;='club records'!$G$33))), "CR", " ")</f>
        <v xml:space="preserve"> </v>
      </c>
      <c r="AF402" s="22" t="str">
        <f>IF(AND(B402="javelin 600", OR(AND(E402='club records'!$F$34, F402&gt;='club records'!$G$34), AND(E402='club records'!$F$35, F402&gt;='club records'!$G$35))), "CR", " ")</f>
        <v xml:space="preserve"> </v>
      </c>
      <c r="AG402" s="22" t="str">
        <f>IF(AND(B402="shot 2.72", AND(E402='club records'!$F$36, F402&gt;='club records'!$G$36)), "CR", " ")</f>
        <v xml:space="preserve"> </v>
      </c>
      <c r="AH402" s="22" t="str">
        <f>IF(AND(B402="shot 3", OR(AND(E402='club records'!$F$37, F402&gt;='club records'!$G$37), AND(E402='club records'!$F$38, F402&gt;='club records'!$G$38))), "CR", " ")</f>
        <v xml:space="preserve"> </v>
      </c>
      <c r="AI402" s="22" t="str">
        <f>IF(AND(B402="shot 4", OR(AND(E402='club records'!$F$39, F402&gt;='club records'!$G$39), AND(E402='club records'!$F$40, F402&gt;='club records'!$G$40))), "CR", " ")</f>
        <v xml:space="preserve"> </v>
      </c>
      <c r="AJ402" s="22" t="str">
        <f>IF(AND(B402="70H", AND(E402='club records'!$J$6, F402&lt;='club records'!$K$6)), "CR", " ")</f>
        <v xml:space="preserve"> </v>
      </c>
      <c r="AK402" s="22" t="str">
        <f>IF(AND(B402="75H", AND(E402='club records'!$J$7, F402&lt;='club records'!$K$7)), "CR", " ")</f>
        <v xml:space="preserve"> </v>
      </c>
      <c r="AL402" s="22" t="str">
        <f>IF(AND(B402="80H", AND(E402='club records'!$J$8, F402&lt;='club records'!$K$8)), "CR", " ")</f>
        <v xml:space="preserve"> </v>
      </c>
      <c r="AM402" s="22" t="str">
        <f>IF(AND(B402="100H", OR(AND(E402='club records'!$J$9, F402&lt;='club records'!$K$9), AND(E402='club records'!$J$10, F402&lt;='club records'!$K$10))), "CR", " ")</f>
        <v xml:space="preserve"> </v>
      </c>
      <c r="AN402" s="22" t="str">
        <f>IF(AND(B402="300H", AND(E402='club records'!$J$11, F402&lt;='club records'!$K$11)), "CR", " ")</f>
        <v xml:space="preserve"> </v>
      </c>
      <c r="AO402" s="22" t="str">
        <f>IF(AND(B402="400H", OR(AND(E402='club records'!$J$12, F402&lt;='club records'!$K$12), AND(E402='club records'!$J$13, F402&lt;='club records'!$K$13), AND(E402='club records'!$J$14, F402&lt;='club records'!$K$14))), "CR", " ")</f>
        <v xml:space="preserve"> </v>
      </c>
      <c r="AP402" s="22" t="str">
        <f>IF(AND(B402="1500SC", OR(AND(E402='club records'!$J$15, F402&lt;='club records'!$K$15), AND(E402='club records'!$J$16, F402&lt;='club records'!$K$16))), "CR", " ")</f>
        <v xml:space="preserve"> </v>
      </c>
      <c r="AQ402" s="22" t="str">
        <f>IF(AND(B402="2000SC", OR(AND(E402='club records'!$J$18, F402&lt;='club records'!$K$18), AND(E402='club records'!$J$19, F402&lt;='club records'!$K$19))), "CR", " ")</f>
        <v xml:space="preserve"> </v>
      </c>
      <c r="AR402" s="22" t="str">
        <f>IF(AND(B402="3000SC", AND(E402='club records'!$J$21, F402&lt;='club records'!$K$21)), "CR", " ")</f>
        <v xml:space="preserve"> </v>
      </c>
      <c r="AS402" s="21" t="str">
        <f>IF(AND(B402="4x100", OR(AND(E402='club records'!$N$1, F402&lt;='club records'!$O$1), AND(E402='club records'!$N$2, F402&lt;='club records'!$O$2), AND(E402='club records'!$N$3, F402&lt;='club records'!$O$3), AND(E402='club records'!$N$4, F402&lt;='club records'!$O$4), AND(E402='club records'!$N$5, F402&lt;='club records'!$O$5))), "CR", " ")</f>
        <v xml:space="preserve"> </v>
      </c>
      <c r="AT402" s="21" t="str">
        <f>IF(AND(B402="4x200", OR(AND(E402='club records'!$N$6, F402&lt;='club records'!$O$6), AND(E402='club records'!$N$7, F402&lt;='club records'!$O$7), AND(E402='club records'!$N$8, F402&lt;='club records'!$O$8), AND(E402='club records'!$N$9, F402&lt;='club records'!$O$9), AND(E402='club records'!$N$10, F402&lt;='club records'!$O$10))), "CR", " ")</f>
        <v xml:space="preserve"> </v>
      </c>
      <c r="AU402" s="21" t="str">
        <f>IF(AND(B402="4x300", OR(AND(E402='club records'!$N$11, F402&lt;='club records'!$O$11), AND(E402='club records'!$N$12, F402&lt;='club records'!$O$12))), "CR", " ")</f>
        <v xml:space="preserve"> </v>
      </c>
      <c r="AV402" s="21" t="str">
        <f>IF(AND(B402="4x400", OR(AND(E402='club records'!$N$13, F402&lt;='club records'!$O$13), AND(E402='club records'!$N$14, F402&lt;='club records'!$O$14), AND(E402='club records'!$N$15, F402&lt;='club records'!$O$15))), "CR", " ")</f>
        <v xml:space="preserve"> </v>
      </c>
      <c r="AW402" s="21" t="str">
        <f>IF(AND(B402="3x800", OR(AND(E402='club records'!$N$16, F402&lt;='club records'!$O$16), AND(E402='club records'!$N$17, F402&lt;='club records'!$O$17), AND(E402='club records'!$N$18, F402&lt;='club records'!$O$18), AND(E402='club records'!$N$19, F402&lt;='club records'!$O$19))), "CR", " ")</f>
        <v xml:space="preserve"> </v>
      </c>
      <c r="AX402" s="21" t="str">
        <f>IF(AND(B402="pentathlon", OR(AND(E402='club records'!$N$21, F402&gt;='club records'!$O$21), AND(E402='club records'!$N$22, F402&gt;='club records'!$O$22), AND(E402='club records'!$N$23, F402&gt;='club records'!$O$23), AND(E402='club records'!$N$24, F402&gt;='club records'!$O$24), AND(E402='club records'!$N$25, F402&gt;='club records'!$O$25))), "CR", " ")</f>
        <v xml:space="preserve"> </v>
      </c>
      <c r="AY402" s="21" t="str">
        <f>IF(AND(B402="heptathlon", OR(AND(E402='club records'!$N$26, F402&gt;='club records'!$O$26), AND(E402='club records'!$N$27, F402&gt;='club records'!$O$27), AND(E402='club records'!$N$28, F402&gt;='club records'!$O$28), )), "CR", " ")</f>
        <v xml:space="preserve"> </v>
      </c>
    </row>
    <row r="403" spans="1:51" ht="15">
      <c r="A403" s="13" t="s">
        <v>472</v>
      </c>
      <c r="B403" s="2">
        <v>800</v>
      </c>
      <c r="C403" s="2" t="s">
        <v>71</v>
      </c>
      <c r="D403" s="2" t="s">
        <v>72</v>
      </c>
      <c r="E403" s="13" t="s">
        <v>40</v>
      </c>
      <c r="F403" s="14" t="s">
        <v>383</v>
      </c>
      <c r="G403" s="23" t="s">
        <v>382</v>
      </c>
      <c r="H403" s="2" t="s">
        <v>368</v>
      </c>
      <c r="J403" s="20" t="s">
        <v>372</v>
      </c>
    </row>
    <row r="404" spans="1:51" ht="15">
      <c r="A404" s="13" t="s">
        <v>472</v>
      </c>
      <c r="B404" s="2">
        <v>800</v>
      </c>
      <c r="C404" s="2" t="s">
        <v>7</v>
      </c>
      <c r="D404" s="2" t="s">
        <v>160</v>
      </c>
      <c r="E404" s="13" t="s">
        <v>40</v>
      </c>
      <c r="F404" s="14" t="s">
        <v>359</v>
      </c>
      <c r="G404" s="19">
        <v>43605</v>
      </c>
      <c r="H404" s="2" t="s">
        <v>360</v>
      </c>
      <c r="I404" s="2" t="s">
        <v>348</v>
      </c>
      <c r="J404" s="20" t="str">
        <f>IF(OR(L404="CR", K404="CR", M404="CR", N404="CR", O404="CR", P404="CR", Q404="CR", R404="CR", S404="CR", T404="CR",U404="CR", V404="CR", W404="CR", X404="CR", Y404="CR", Z404="CR", AA404="CR", AB404="CR", AC404="CR", AD404="CR", AE404="CR", AF404="CR", AG404="CR", AH404="CR", AI404="CR", AJ404="CR", AK404="CR", AL404="CR", AM404="CR", AN404="CR", AO404="CR", AP404="CR", AQ404="CR", AR404="CR", AS404="CR", AT404="CR", AU404="CR", AV404="CR", AW404="CR", AX404="CR", AY404="CR"), "***CLUB RECORD***", "")</f>
        <v/>
      </c>
      <c r="K404" s="21" t="str">
        <f>IF(AND(B404=100, OR(AND(E404='club records'!$B$6, F404&lt;='club records'!$C$6), AND(E404='club records'!$B$7, F404&lt;='club records'!$C$7), AND(E404='club records'!$B$8, F404&lt;='club records'!$C$8), AND(E404='club records'!$B$9, F404&lt;='club records'!$C$9), AND(E404='club records'!$B$10, F404&lt;='club records'!$C$10))),"CR"," ")</f>
        <v xml:space="preserve"> </v>
      </c>
      <c r="L404" s="21" t="str">
        <f>IF(AND(B404=200, OR(AND(E404='club records'!$B$11, F404&lt;='club records'!$C$11), AND(E404='club records'!$B$12, F404&lt;='club records'!$C$12), AND(E404='club records'!$B$13, F404&lt;='club records'!$C$13), AND(E404='club records'!$B$14, F404&lt;='club records'!$C$14), AND(E404='club records'!$B$15, F404&lt;='club records'!$C$15))),"CR"," ")</f>
        <v xml:space="preserve"> </v>
      </c>
      <c r="M404" s="21" t="str">
        <f>IF(AND(B404=300, OR(AND(E404='club records'!$B$16, F404&lt;='club records'!$C$16), AND(E404='club records'!$B$17, F404&lt;='club records'!$C$17))),"CR"," ")</f>
        <v xml:space="preserve"> </v>
      </c>
      <c r="N404" s="21" t="str">
        <f>IF(AND(B404=400, OR(AND(E404='club records'!$B$19, F404&lt;='club records'!$C$19), AND(E404='club records'!$B$20, F404&lt;='club records'!$C$20), AND(E404='club records'!$B$21, F404&lt;='club records'!$C$21))),"CR"," ")</f>
        <v xml:space="preserve"> </v>
      </c>
      <c r="O404" s="21" t="str">
        <f>IF(AND(B404=800, OR(AND(E404='club records'!$B$22, F404&lt;='club records'!$C$22), AND(E404='club records'!$B$23, F404&lt;='club records'!$C$23), AND(E404='club records'!$B$24, F404&lt;='club records'!$C$24), AND(E404='club records'!$B$25, F404&lt;='club records'!$C$25), AND(E404='club records'!$B$26, F404&lt;='club records'!$C$26))),"CR"," ")</f>
        <v xml:space="preserve"> </v>
      </c>
      <c r="P404" s="21" t="str">
        <f>IF(AND(B404=1200, AND(E404='club records'!$B$28, F404&lt;='club records'!$C$28)),"CR"," ")</f>
        <v xml:space="preserve"> </v>
      </c>
      <c r="Q404" s="21" t="str">
        <f>IF(AND(B404=1500, OR(AND(E404='club records'!$B$29, F404&lt;='club records'!$C$29), AND(E404='club records'!$B$30, F404&lt;='club records'!$C$30), AND(E404='club records'!$B$31, F404&lt;='club records'!$C$31), AND(E404='club records'!$B$32, F404&lt;='club records'!$C$32), AND(E404='club records'!$B$33, F404&lt;='club records'!$C$33))),"CR"," ")</f>
        <v xml:space="preserve"> </v>
      </c>
      <c r="R404" s="21" t="str">
        <f>IF(AND(B404="1M", AND(E404='club records'!$B$37,F404&lt;='club records'!$C$37)),"CR"," ")</f>
        <v xml:space="preserve"> </v>
      </c>
      <c r="S404" s="21" t="str">
        <f>IF(AND(B404=3000, OR(AND(E404='club records'!$B$39, F404&lt;='club records'!$C$39), AND(E404='club records'!$B$40, F404&lt;='club records'!$C$40), AND(E404='club records'!$B$41, F404&lt;='club records'!$C$41))),"CR"," ")</f>
        <v xml:space="preserve"> </v>
      </c>
      <c r="T404" s="21" t="str">
        <f>IF(AND(B404=5000, OR(AND(E404='club records'!$B$42, F404&lt;='club records'!$C$42), AND(E404='club records'!$B$43, F404&lt;='club records'!$C$43))),"CR"," ")</f>
        <v xml:space="preserve"> </v>
      </c>
      <c r="U404" s="21" t="str">
        <f>IF(AND(B404=10000, OR(AND(E404='club records'!$B$44, F404&lt;='club records'!$C$44), AND(E404='club records'!$B$45, F404&lt;='club records'!$C$45))),"CR"," ")</f>
        <v xml:space="preserve"> </v>
      </c>
      <c r="V404" s="22" t="str">
        <f>IF(AND(B404="high jump", OR(AND(E404='club records'!$F$1, F404&gt;='club records'!$G$1), AND(E404='club records'!$F$2, F404&gt;='club records'!$G$2), AND(E404='club records'!$F$3, F404&gt;='club records'!$G$3),AND(E404='club records'!$F$4, F404&gt;='club records'!$G$4), AND(E404='club records'!$F$5, F404&gt;='club records'!$G$5))), "CR", " ")</f>
        <v xml:space="preserve"> </v>
      </c>
      <c r="W404" s="22" t="str">
        <f>IF(AND(B404="long jump", OR(AND(E404='club records'!$F$6, F404&gt;='club records'!$G$6), AND(E404='club records'!$F$7, F404&gt;='club records'!$G$7), AND(E404='club records'!$F$8, F404&gt;='club records'!$G$8), AND(E404='club records'!$F$9, F404&gt;='club records'!$G$9), AND(E404='club records'!$F$10, F404&gt;='club records'!$G$10))), "CR", " ")</f>
        <v xml:space="preserve"> </v>
      </c>
      <c r="X404" s="22" t="str">
        <f>IF(AND(B404="triple jump", OR(AND(E404='club records'!$F$11, F404&gt;='club records'!$G$11), AND(E404='club records'!$F$12, F404&gt;='club records'!$G$12), AND(E404='club records'!$F$13, F404&gt;='club records'!$G$13), AND(E404='club records'!$F$14, F404&gt;='club records'!$G$14), AND(E404='club records'!$F$15, F404&gt;='club records'!$G$15))), "CR", " ")</f>
        <v xml:space="preserve"> </v>
      </c>
      <c r="Y404" s="22" t="str">
        <f>IF(AND(B404="pole vault", OR(AND(E404='club records'!$F$16, F404&gt;='club records'!$G$16), AND(E404='club records'!$F$17, F404&gt;='club records'!$G$17), AND(E404='club records'!$F$18, F404&gt;='club records'!$G$18), AND(E404='club records'!$F$19, F404&gt;='club records'!$G$19), AND(E404='club records'!$F$20, F404&gt;='club records'!$G$20))), "CR", " ")</f>
        <v xml:space="preserve"> </v>
      </c>
      <c r="Z404" s="22" t="str">
        <f>IF(AND(B404="discus 0.75", AND(E404='club records'!$F$21, F404&gt;='club records'!$G$21)), "CR", " ")</f>
        <v xml:space="preserve"> </v>
      </c>
      <c r="AA404" s="22" t="str">
        <f>IF(AND(B404="discus 1", OR(AND(E404='club records'!$F$22, F404&gt;='club records'!$G$22), AND(E404='club records'!$F$23, F404&gt;='club records'!$G$23), AND(E404='club records'!$F$24, F404&gt;='club records'!$G$24), AND(E404='club records'!$F$25, F404&gt;='club records'!$G$25))), "CR", " ")</f>
        <v xml:space="preserve"> </v>
      </c>
      <c r="AB404" s="22" t="str">
        <f>IF(AND(B404="hammer 3", OR(AND(E404='club records'!$F$26, F404&gt;='club records'!$G$26), AND(E404='club records'!$F$27, F404&gt;='club records'!$G$27), AND(E404='club records'!$F$28, F404&gt;='club records'!$G$28))), "CR", " ")</f>
        <v xml:space="preserve"> </v>
      </c>
      <c r="AC404" s="22" t="str">
        <f>IF(AND(B404="hammer 4", OR(AND(E404='club records'!$F$29, F404&gt;='club records'!$G$29), AND(E404='club records'!$F$30, F404&gt;='club records'!$G$30))), "CR", " ")</f>
        <v xml:space="preserve"> </v>
      </c>
      <c r="AD404" s="22" t="str">
        <f>IF(AND(B404="javelin 400", AND(E404='club records'!$F$31, F404&gt;='club records'!$G$31)), "CR", " ")</f>
        <v xml:space="preserve"> </v>
      </c>
      <c r="AE404" s="22" t="str">
        <f>IF(AND(B404="javelin 500", OR(AND(E404='club records'!$F$32, F404&gt;='club records'!$G$32), AND(E404='club records'!$F$33, F404&gt;='club records'!$G$33))), "CR", " ")</f>
        <v xml:space="preserve"> </v>
      </c>
      <c r="AF404" s="22" t="str">
        <f>IF(AND(B404="javelin 600", OR(AND(E404='club records'!$F$34, F404&gt;='club records'!$G$34), AND(E404='club records'!$F$35, F404&gt;='club records'!$G$35))), "CR", " ")</f>
        <v xml:space="preserve"> </v>
      </c>
      <c r="AG404" s="22" t="str">
        <f>IF(AND(B404="shot 2.72", AND(E404='club records'!$F$36, F404&gt;='club records'!$G$36)), "CR", " ")</f>
        <v xml:space="preserve"> </v>
      </c>
      <c r="AH404" s="22" t="str">
        <f>IF(AND(B404="shot 3", OR(AND(E404='club records'!$F$37, F404&gt;='club records'!$G$37), AND(E404='club records'!$F$38, F404&gt;='club records'!$G$38))), "CR", " ")</f>
        <v xml:space="preserve"> </v>
      </c>
      <c r="AI404" s="22" t="str">
        <f>IF(AND(B404="shot 4", OR(AND(E404='club records'!$F$39, F404&gt;='club records'!$G$39), AND(E404='club records'!$F$40, F404&gt;='club records'!$G$40))), "CR", " ")</f>
        <v xml:space="preserve"> </v>
      </c>
      <c r="AJ404" s="22" t="str">
        <f>IF(AND(B404="70H", AND(E404='club records'!$J$6, F404&lt;='club records'!$K$6)), "CR", " ")</f>
        <v xml:space="preserve"> </v>
      </c>
      <c r="AK404" s="22" t="str">
        <f>IF(AND(B404="75H", AND(E404='club records'!$J$7, F404&lt;='club records'!$K$7)), "CR", " ")</f>
        <v xml:space="preserve"> </v>
      </c>
      <c r="AL404" s="22" t="str">
        <f>IF(AND(B404="80H", AND(E404='club records'!$J$8, F404&lt;='club records'!$K$8)), "CR", " ")</f>
        <v xml:space="preserve"> </v>
      </c>
      <c r="AM404" s="22" t="str">
        <f>IF(AND(B404="100H", OR(AND(E404='club records'!$J$9, F404&lt;='club records'!$K$9), AND(E404='club records'!$J$10, F404&lt;='club records'!$K$10))), "CR", " ")</f>
        <v xml:space="preserve"> </v>
      </c>
      <c r="AN404" s="22" t="str">
        <f>IF(AND(B404="300H", AND(E404='club records'!$J$11, F404&lt;='club records'!$K$11)), "CR", " ")</f>
        <v xml:space="preserve"> </v>
      </c>
      <c r="AO404" s="22" t="str">
        <f>IF(AND(B404="400H", OR(AND(E404='club records'!$J$12, F404&lt;='club records'!$K$12), AND(E404='club records'!$J$13, F404&lt;='club records'!$K$13), AND(E404='club records'!$J$14, F404&lt;='club records'!$K$14))), "CR", " ")</f>
        <v xml:space="preserve"> </v>
      </c>
      <c r="AP404" s="22" t="str">
        <f>IF(AND(B404="1500SC", OR(AND(E404='club records'!$J$15, F404&lt;='club records'!$K$15), AND(E404='club records'!$J$16, F404&lt;='club records'!$K$16))), "CR", " ")</f>
        <v xml:space="preserve"> </v>
      </c>
      <c r="AQ404" s="22" t="str">
        <f>IF(AND(B404="2000SC", OR(AND(E404='club records'!$J$18, F404&lt;='club records'!$K$18), AND(E404='club records'!$J$19, F404&lt;='club records'!$K$19))), "CR", " ")</f>
        <v xml:space="preserve"> </v>
      </c>
      <c r="AR404" s="22" t="str">
        <f>IF(AND(B404="3000SC", AND(E404='club records'!$J$21, F404&lt;='club records'!$K$21)), "CR", " ")</f>
        <v xml:space="preserve"> </v>
      </c>
      <c r="AS404" s="21" t="str">
        <f>IF(AND(B404="4x100", OR(AND(E404='club records'!$N$1, F404&lt;='club records'!$O$1), AND(E404='club records'!$N$2, F404&lt;='club records'!$O$2), AND(E404='club records'!$N$3, F404&lt;='club records'!$O$3), AND(E404='club records'!$N$4, F404&lt;='club records'!$O$4), AND(E404='club records'!$N$5, F404&lt;='club records'!$O$5))), "CR", " ")</f>
        <v xml:space="preserve"> </v>
      </c>
      <c r="AT404" s="21" t="str">
        <f>IF(AND(B404="4x200", OR(AND(E404='club records'!$N$6, F404&lt;='club records'!$O$6), AND(E404='club records'!$N$7, F404&lt;='club records'!$O$7), AND(E404='club records'!$N$8, F404&lt;='club records'!$O$8), AND(E404='club records'!$N$9, F404&lt;='club records'!$O$9), AND(E404='club records'!$N$10, F404&lt;='club records'!$O$10))), "CR", " ")</f>
        <v xml:space="preserve"> </v>
      </c>
      <c r="AU404" s="21" t="str">
        <f>IF(AND(B404="4x300", OR(AND(E404='club records'!$N$11, F404&lt;='club records'!$O$11), AND(E404='club records'!$N$12, F404&lt;='club records'!$O$12))), "CR", " ")</f>
        <v xml:space="preserve"> </v>
      </c>
      <c r="AV404" s="21" t="str">
        <f>IF(AND(B404="4x400", OR(AND(E404='club records'!$N$13, F404&lt;='club records'!$O$13), AND(E404='club records'!$N$14, F404&lt;='club records'!$O$14), AND(E404='club records'!$N$15, F404&lt;='club records'!$O$15))), "CR", " ")</f>
        <v xml:space="preserve"> </v>
      </c>
      <c r="AW404" s="21" t="str">
        <f>IF(AND(B404="3x800", OR(AND(E404='club records'!$N$16, F404&lt;='club records'!$O$16), AND(E404='club records'!$N$17, F404&lt;='club records'!$O$17), AND(E404='club records'!$N$18, F404&lt;='club records'!$O$18), AND(E404='club records'!$N$19, F404&lt;='club records'!$O$19))), "CR", " ")</f>
        <v xml:space="preserve"> </v>
      </c>
      <c r="AX404" s="21" t="str">
        <f>IF(AND(B404="pentathlon", OR(AND(E404='club records'!$N$21, F404&gt;='club records'!$O$21), AND(E404='club records'!$N$22, F404&gt;='club records'!$O$22), AND(E404='club records'!$N$23, F404&gt;='club records'!$O$23), AND(E404='club records'!$N$24, F404&gt;='club records'!$O$24), AND(E404='club records'!$N$25, F404&gt;='club records'!$O$25))), "CR", " ")</f>
        <v xml:space="preserve"> </v>
      </c>
      <c r="AY404" s="21" t="str">
        <f>IF(AND(B404="heptathlon", OR(AND(E404='club records'!$N$26, F404&gt;='club records'!$O$26), AND(E404='club records'!$N$27, F404&gt;='club records'!$O$27), AND(E404='club records'!$N$28, F404&gt;='club records'!$O$28), )), "CR", " ")</f>
        <v xml:space="preserve"> </v>
      </c>
    </row>
    <row r="405" spans="1:51" ht="15">
      <c r="A405" s="13" t="s">
        <v>472</v>
      </c>
      <c r="B405" s="2">
        <v>800</v>
      </c>
      <c r="C405" s="2" t="s">
        <v>26</v>
      </c>
      <c r="D405" s="2" t="s">
        <v>70</v>
      </c>
      <c r="E405" s="13" t="s">
        <v>40</v>
      </c>
      <c r="F405" s="14" t="s">
        <v>471</v>
      </c>
      <c r="G405" s="23">
        <v>43681</v>
      </c>
      <c r="H405" s="2" t="s">
        <v>347</v>
      </c>
      <c r="I405" s="2" t="s">
        <v>470</v>
      </c>
      <c r="J405" s="20" t="str">
        <f>IF(OR(L405="CR", K405="CR", M405="CR", N405="CR", O405="CR", P405="CR", Q405="CR", R405="CR", S405="CR", T405="CR",U405="CR", V405="CR", W405="CR", X405="CR", Y405="CR", Z405="CR", AA405="CR", AB405="CR", AC405="CR", AD405="CR", AE405="CR", AF405="CR", AG405="CR", AH405="CR", AI405="CR", AJ405="CR", AK405="CR", AL405="CR", AM405="CR", AN405="CR", AO405="CR", AP405="CR", AQ405="CR", AR405="CR", AS405="CR", AT405="CR", AU405="CR", AV405="CR", AW405="CR", AX405="CR", AY405="CR"), "***CLUB RECORD***", "")</f>
        <v/>
      </c>
      <c r="K405" s="21" t="str">
        <f>IF(AND(B405=100, OR(AND(E405='club records'!$B$6, F405&lt;='club records'!$C$6), AND(E405='club records'!$B$7, F405&lt;='club records'!$C$7), AND(E405='club records'!$B$8, F405&lt;='club records'!$C$8), AND(E405='club records'!$B$9, F405&lt;='club records'!$C$9), AND(E405='club records'!$B$10, F405&lt;='club records'!$C$10))),"CR"," ")</f>
        <v xml:space="preserve"> </v>
      </c>
      <c r="L405" s="21" t="str">
        <f>IF(AND(B405=200, OR(AND(E405='club records'!$B$11, F405&lt;='club records'!$C$11), AND(E405='club records'!$B$12, F405&lt;='club records'!$C$12), AND(E405='club records'!$B$13, F405&lt;='club records'!$C$13), AND(E405='club records'!$B$14, F405&lt;='club records'!$C$14), AND(E405='club records'!$B$15, F405&lt;='club records'!$C$15))),"CR"," ")</f>
        <v xml:space="preserve"> </v>
      </c>
      <c r="M405" s="21" t="str">
        <f>IF(AND(B405=300, OR(AND(E405='club records'!$B$16, F405&lt;='club records'!$C$16), AND(E405='club records'!$B$17, F405&lt;='club records'!$C$17))),"CR"," ")</f>
        <v xml:space="preserve"> </v>
      </c>
      <c r="N405" s="21" t="str">
        <f>IF(AND(B405=400, OR(AND(E405='club records'!$B$19, F405&lt;='club records'!$C$19), AND(E405='club records'!$B$20, F405&lt;='club records'!$C$20), AND(E405='club records'!$B$21, F405&lt;='club records'!$C$21))),"CR"," ")</f>
        <v xml:space="preserve"> </v>
      </c>
      <c r="O405" s="21" t="str">
        <f>IF(AND(B405=800, OR(AND(E405='club records'!$B$22, F405&lt;='club records'!$C$22), AND(E405='club records'!$B$23, F405&lt;='club records'!$C$23), AND(E405='club records'!$B$24, F405&lt;='club records'!$C$24), AND(E405='club records'!$B$25, F405&lt;='club records'!$C$25), AND(E405='club records'!$B$26, F405&lt;='club records'!$C$26))),"CR"," ")</f>
        <v xml:space="preserve"> </v>
      </c>
      <c r="P405" s="21" t="str">
        <f>IF(AND(B405=1200, AND(E405='club records'!$B$28, F405&lt;='club records'!$C$28)),"CR"," ")</f>
        <v xml:space="preserve"> </v>
      </c>
      <c r="Q405" s="21" t="str">
        <f>IF(AND(B405=1500, OR(AND(E405='club records'!$B$29, F405&lt;='club records'!$C$29), AND(E405='club records'!$B$30, F405&lt;='club records'!$C$30), AND(E405='club records'!$B$31, F405&lt;='club records'!$C$31), AND(E405='club records'!$B$32, F405&lt;='club records'!$C$32), AND(E405='club records'!$B$33, F405&lt;='club records'!$C$33))),"CR"," ")</f>
        <v xml:space="preserve"> </v>
      </c>
      <c r="R405" s="21" t="str">
        <f>IF(AND(B405="1M", AND(E405='club records'!$B$37,F405&lt;='club records'!$C$37)),"CR"," ")</f>
        <v xml:space="preserve"> </v>
      </c>
      <c r="S405" s="21" t="str">
        <f>IF(AND(B405=3000, OR(AND(E405='club records'!$B$39, F405&lt;='club records'!$C$39), AND(E405='club records'!$B$40, F405&lt;='club records'!$C$40), AND(E405='club records'!$B$41, F405&lt;='club records'!$C$41))),"CR"," ")</f>
        <v xml:space="preserve"> </v>
      </c>
      <c r="T405" s="21" t="str">
        <f>IF(AND(B405=5000, OR(AND(E405='club records'!$B$42, F405&lt;='club records'!$C$42), AND(E405='club records'!$B$43, F405&lt;='club records'!$C$43))),"CR"," ")</f>
        <v xml:space="preserve"> </v>
      </c>
      <c r="U405" s="21" t="str">
        <f>IF(AND(B405=10000, OR(AND(E405='club records'!$B$44, F405&lt;='club records'!$C$44), AND(E405='club records'!$B$45, F405&lt;='club records'!$C$45))),"CR"," ")</f>
        <v xml:space="preserve"> </v>
      </c>
      <c r="V405" s="22" t="str">
        <f>IF(AND(B405="high jump", OR(AND(E405='club records'!$F$1, F405&gt;='club records'!$G$1), AND(E405='club records'!$F$2, F405&gt;='club records'!$G$2), AND(E405='club records'!$F$3, F405&gt;='club records'!$G$3),AND(E405='club records'!$F$4, F405&gt;='club records'!$G$4), AND(E405='club records'!$F$5, F405&gt;='club records'!$G$5))), "CR", " ")</f>
        <v xml:space="preserve"> </v>
      </c>
      <c r="W405" s="22" t="str">
        <f>IF(AND(B405="long jump", OR(AND(E405='club records'!$F$6, F405&gt;='club records'!$G$6), AND(E405='club records'!$F$7, F405&gt;='club records'!$G$7), AND(E405='club records'!$F$8, F405&gt;='club records'!$G$8), AND(E405='club records'!$F$9, F405&gt;='club records'!$G$9), AND(E405='club records'!$F$10, F405&gt;='club records'!$G$10))), "CR", " ")</f>
        <v xml:space="preserve"> </v>
      </c>
      <c r="X405" s="22" t="str">
        <f>IF(AND(B405="triple jump", OR(AND(E405='club records'!$F$11, F405&gt;='club records'!$G$11), AND(E405='club records'!$F$12, F405&gt;='club records'!$G$12), AND(E405='club records'!$F$13, F405&gt;='club records'!$G$13), AND(E405='club records'!$F$14, F405&gt;='club records'!$G$14), AND(E405='club records'!$F$15, F405&gt;='club records'!$G$15))), "CR", " ")</f>
        <v xml:space="preserve"> </v>
      </c>
      <c r="Y405" s="22" t="str">
        <f>IF(AND(B405="pole vault", OR(AND(E405='club records'!$F$16, F405&gt;='club records'!$G$16), AND(E405='club records'!$F$17, F405&gt;='club records'!$G$17), AND(E405='club records'!$F$18, F405&gt;='club records'!$G$18), AND(E405='club records'!$F$19, F405&gt;='club records'!$G$19), AND(E405='club records'!$F$20, F405&gt;='club records'!$G$20))), "CR", " ")</f>
        <v xml:space="preserve"> </v>
      </c>
      <c r="Z405" s="22" t="str">
        <f>IF(AND(B405="discus 0.75", AND(E405='club records'!$F$21, F405&gt;='club records'!$G$21)), "CR", " ")</f>
        <v xml:space="preserve"> </v>
      </c>
      <c r="AA405" s="22" t="str">
        <f>IF(AND(B405="discus 1", OR(AND(E405='club records'!$F$22, F405&gt;='club records'!$G$22), AND(E405='club records'!$F$23, F405&gt;='club records'!$G$23), AND(E405='club records'!$F$24, F405&gt;='club records'!$G$24), AND(E405='club records'!$F$25, F405&gt;='club records'!$G$25))), "CR", " ")</f>
        <v xml:space="preserve"> </v>
      </c>
      <c r="AB405" s="22" t="str">
        <f>IF(AND(B405="hammer 3", OR(AND(E405='club records'!$F$26, F405&gt;='club records'!$G$26), AND(E405='club records'!$F$27, F405&gt;='club records'!$G$27), AND(E405='club records'!$F$28, F405&gt;='club records'!$G$28))), "CR", " ")</f>
        <v xml:space="preserve"> </v>
      </c>
      <c r="AC405" s="22" t="str">
        <f>IF(AND(B405="hammer 4", OR(AND(E405='club records'!$F$29, F405&gt;='club records'!$G$29), AND(E405='club records'!$F$30, F405&gt;='club records'!$G$30))), "CR", " ")</f>
        <v xml:space="preserve"> </v>
      </c>
      <c r="AD405" s="22" t="str">
        <f>IF(AND(B405="javelin 400", AND(E405='club records'!$F$31, F405&gt;='club records'!$G$31)), "CR", " ")</f>
        <v xml:space="preserve"> </v>
      </c>
      <c r="AE405" s="22" t="str">
        <f>IF(AND(B405="javelin 500", OR(AND(E405='club records'!$F$32, F405&gt;='club records'!$G$32), AND(E405='club records'!$F$33, F405&gt;='club records'!$G$33))), "CR", " ")</f>
        <v xml:space="preserve"> </v>
      </c>
      <c r="AF405" s="22" t="str">
        <f>IF(AND(B405="javelin 600", OR(AND(E405='club records'!$F$34, F405&gt;='club records'!$G$34), AND(E405='club records'!$F$35, F405&gt;='club records'!$G$35))), "CR", " ")</f>
        <v xml:space="preserve"> </v>
      </c>
      <c r="AG405" s="22" t="str">
        <f>IF(AND(B405="shot 2.72", AND(E405='club records'!$F$36, F405&gt;='club records'!$G$36)), "CR", " ")</f>
        <v xml:space="preserve"> </v>
      </c>
      <c r="AH405" s="22" t="str">
        <f>IF(AND(B405="shot 3", OR(AND(E405='club records'!$F$37, F405&gt;='club records'!$G$37), AND(E405='club records'!$F$38, F405&gt;='club records'!$G$38))), "CR", " ")</f>
        <v xml:space="preserve"> </v>
      </c>
      <c r="AI405" s="22" t="str">
        <f>IF(AND(B405="shot 4", OR(AND(E405='club records'!$F$39, F405&gt;='club records'!$G$39), AND(E405='club records'!$F$40, F405&gt;='club records'!$G$40))), "CR", " ")</f>
        <v xml:space="preserve"> </v>
      </c>
      <c r="AJ405" s="22" t="str">
        <f>IF(AND(B405="70H", AND(E405='club records'!$J$6, F405&lt;='club records'!$K$6)), "CR", " ")</f>
        <v xml:space="preserve"> </v>
      </c>
      <c r="AK405" s="22" t="str">
        <f>IF(AND(B405="75H", AND(E405='club records'!$J$7, F405&lt;='club records'!$K$7)), "CR", " ")</f>
        <v xml:space="preserve"> </v>
      </c>
      <c r="AL405" s="22" t="str">
        <f>IF(AND(B405="80H", AND(E405='club records'!$J$8, F405&lt;='club records'!$K$8)), "CR", " ")</f>
        <v xml:space="preserve"> </v>
      </c>
      <c r="AM405" s="22" t="str">
        <f>IF(AND(B405="100H", OR(AND(E405='club records'!$J$9, F405&lt;='club records'!$K$9), AND(E405='club records'!$J$10, F405&lt;='club records'!$K$10))), "CR", " ")</f>
        <v xml:space="preserve"> </v>
      </c>
      <c r="AN405" s="22" t="str">
        <f>IF(AND(B405="300H", AND(E405='club records'!$J$11, F405&lt;='club records'!$K$11)), "CR", " ")</f>
        <v xml:space="preserve"> </v>
      </c>
      <c r="AO405" s="22" t="str">
        <f>IF(AND(B405="400H", OR(AND(E405='club records'!$J$12, F405&lt;='club records'!$K$12), AND(E405='club records'!$J$13, F405&lt;='club records'!$K$13), AND(E405='club records'!$J$14, F405&lt;='club records'!$K$14))), "CR", " ")</f>
        <v xml:space="preserve"> </v>
      </c>
      <c r="AP405" s="22" t="str">
        <f>IF(AND(B405="1500SC", OR(AND(E405='club records'!$J$15, F405&lt;='club records'!$K$15), AND(E405='club records'!$J$16, F405&lt;='club records'!$K$16))), "CR", " ")</f>
        <v xml:space="preserve"> </v>
      </c>
      <c r="AQ405" s="22" t="str">
        <f>IF(AND(B405="2000SC", OR(AND(E405='club records'!$J$18, F405&lt;='club records'!$K$18), AND(E405='club records'!$J$19, F405&lt;='club records'!$K$19))), "CR", " ")</f>
        <v xml:space="preserve"> </v>
      </c>
      <c r="AR405" s="22" t="str">
        <f>IF(AND(B405="3000SC", AND(E405='club records'!$J$21, F405&lt;='club records'!$K$21)), "CR", " ")</f>
        <v xml:space="preserve"> </v>
      </c>
      <c r="AS405" s="21" t="str">
        <f>IF(AND(B405="4x100", OR(AND(E405='club records'!$N$1, F405&lt;='club records'!$O$1), AND(E405='club records'!$N$2, F405&lt;='club records'!$O$2), AND(E405='club records'!$N$3, F405&lt;='club records'!$O$3), AND(E405='club records'!$N$4, F405&lt;='club records'!$O$4), AND(E405='club records'!$N$5, F405&lt;='club records'!$O$5))), "CR", " ")</f>
        <v xml:space="preserve"> </v>
      </c>
      <c r="AT405" s="21" t="str">
        <f>IF(AND(B405="4x200", OR(AND(E405='club records'!$N$6, F405&lt;='club records'!$O$6), AND(E405='club records'!$N$7, F405&lt;='club records'!$O$7), AND(E405='club records'!$N$8, F405&lt;='club records'!$O$8), AND(E405='club records'!$N$9, F405&lt;='club records'!$O$9), AND(E405='club records'!$N$10, F405&lt;='club records'!$O$10))), "CR", " ")</f>
        <v xml:space="preserve"> </v>
      </c>
      <c r="AU405" s="21" t="str">
        <f>IF(AND(B405="4x300", OR(AND(E405='club records'!$N$11, F405&lt;='club records'!$O$11), AND(E405='club records'!$N$12, F405&lt;='club records'!$O$12))), "CR", " ")</f>
        <v xml:space="preserve"> </v>
      </c>
      <c r="AV405" s="21" t="str">
        <f>IF(AND(B405="4x400", OR(AND(E405='club records'!$N$13, F405&lt;='club records'!$O$13), AND(E405='club records'!$N$14, F405&lt;='club records'!$O$14), AND(E405='club records'!$N$15, F405&lt;='club records'!$O$15))), "CR", " ")</f>
        <v xml:space="preserve"> </v>
      </c>
      <c r="AW405" s="21" t="str">
        <f>IF(AND(B405="3x800", OR(AND(E405='club records'!$N$16, F405&lt;='club records'!$O$16), AND(E405='club records'!$N$17, F405&lt;='club records'!$O$17), AND(E405='club records'!$N$18, F405&lt;='club records'!$O$18), AND(E405='club records'!$N$19, F405&lt;='club records'!$O$19))), "CR", " ")</f>
        <v xml:space="preserve"> </v>
      </c>
      <c r="AX405" s="21" t="str">
        <f>IF(AND(B405="pentathlon", OR(AND(E405='club records'!$N$21, F405&gt;='club records'!$O$21), AND(E405='club records'!$N$22, F405&gt;='club records'!$O$22), AND(E405='club records'!$N$23, F405&gt;='club records'!$O$23), AND(E405='club records'!$N$24, F405&gt;='club records'!$O$24), AND(E405='club records'!$N$25, F405&gt;='club records'!$O$25))), "CR", " ")</f>
        <v xml:space="preserve"> </v>
      </c>
      <c r="AY405" s="21" t="str">
        <f>IF(AND(B405="heptathlon", OR(AND(E405='club records'!$N$26, F405&gt;='club records'!$O$26), AND(E405='club records'!$N$27, F405&gt;='club records'!$O$27), AND(E405='club records'!$N$28, F405&gt;='club records'!$O$28), )), "CR", " ")</f>
        <v xml:space="preserve"> </v>
      </c>
    </row>
    <row r="406" spans="1:51" ht="15">
      <c r="A406" s="13" t="s">
        <v>472</v>
      </c>
      <c r="B406" s="2">
        <v>800</v>
      </c>
      <c r="C406" s="2" t="s">
        <v>5</v>
      </c>
      <c r="D406" s="2" t="s">
        <v>377</v>
      </c>
      <c r="E406" s="13" t="s">
        <v>40</v>
      </c>
      <c r="F406" s="14" t="s">
        <v>462</v>
      </c>
      <c r="G406" s="19">
        <v>43680</v>
      </c>
      <c r="H406" s="23" t="s">
        <v>428</v>
      </c>
      <c r="I406" s="2" t="s">
        <v>461</v>
      </c>
      <c r="J406" s="20" t="s">
        <v>372</v>
      </c>
      <c r="O406" s="2"/>
      <c r="P406" s="2"/>
      <c r="Q406" s="2"/>
      <c r="R406" s="2"/>
      <c r="S406" s="2"/>
      <c r="T406" s="2"/>
    </row>
    <row r="407" spans="1:51" ht="15">
      <c r="A407" s="13" t="s">
        <v>472</v>
      </c>
      <c r="B407" s="2">
        <v>800</v>
      </c>
      <c r="C407" s="2" t="s">
        <v>501</v>
      </c>
      <c r="D407" s="2" t="s">
        <v>502</v>
      </c>
      <c r="E407" s="13" t="s">
        <v>40</v>
      </c>
      <c r="F407" s="14" t="s">
        <v>553</v>
      </c>
      <c r="G407" s="19">
        <v>43680</v>
      </c>
      <c r="H407" s="23" t="s">
        <v>554</v>
      </c>
      <c r="I407" s="2" t="s">
        <v>555</v>
      </c>
      <c r="J407" s="20" t="str">
        <f t="shared" ref="J407:J412" si="21">IF(OR(L407="CR", K407="CR", M407="CR", N407="CR", O407="CR", P407="CR", Q407="CR", R407="CR", S407="CR", T407="CR",U407="CR", V407="CR", W407="CR", X407="CR", Y407="CR", Z407="CR", AA407="CR", AB407="CR", AC407="CR", AD407="CR", AE407="CR", AF407="CR", AG407="CR", AH407="CR", AI407="CR", AJ407="CR", AK407="CR", AL407="CR", AM407="CR", AN407="CR", AO407="CR", AP407="CR", AQ407="CR", AR407="CR", AS407="CR", AT407="CR", AU407="CR", AV407="CR", AW407="CR", AX407="CR", AY407="CR"), "***CLUB RECORD***", "")</f>
        <v/>
      </c>
      <c r="K407" s="21" t="str">
        <f>IF(AND(B407=100, OR(AND(E407='club records'!$B$6, F407&lt;='club records'!$C$6), AND(E407='club records'!$B$7, F407&lt;='club records'!$C$7), AND(E407='club records'!$B$8, F407&lt;='club records'!$C$8), AND(E407='club records'!$B$9, F407&lt;='club records'!$C$9), AND(E407='club records'!$B$10, F407&lt;='club records'!$C$10))),"CR"," ")</f>
        <v xml:space="preserve"> </v>
      </c>
      <c r="L407" s="21" t="str">
        <f>IF(AND(B407=200, OR(AND(E407='club records'!$B$11, F407&lt;='club records'!$C$11), AND(E407='club records'!$B$12, F407&lt;='club records'!$C$12), AND(E407='club records'!$B$13, F407&lt;='club records'!$C$13), AND(E407='club records'!$B$14, F407&lt;='club records'!$C$14), AND(E407='club records'!$B$15, F407&lt;='club records'!$C$15))),"CR"," ")</f>
        <v xml:space="preserve"> </v>
      </c>
      <c r="M407" s="21" t="str">
        <f>IF(AND(B407=300, OR(AND(E407='club records'!$B$16, F407&lt;='club records'!$C$16), AND(E407='club records'!$B$17, F407&lt;='club records'!$C$17))),"CR"," ")</f>
        <v xml:space="preserve"> </v>
      </c>
      <c r="N407" s="21" t="str">
        <f>IF(AND(B407=400, OR(AND(E407='club records'!$B$19, F407&lt;='club records'!$C$19), AND(E407='club records'!$B$20, F407&lt;='club records'!$C$20), AND(E407='club records'!$B$21, F407&lt;='club records'!$C$21))),"CR"," ")</f>
        <v xml:space="preserve"> </v>
      </c>
      <c r="O407" s="21" t="str">
        <f>IF(AND(B407=800, OR(AND(E407='club records'!$B$22, F407&lt;='club records'!$C$22), AND(E407='club records'!$B$23, F407&lt;='club records'!$C$23), AND(E407='club records'!$B$24, F407&lt;='club records'!$C$24), AND(E407='club records'!$B$25, F407&lt;='club records'!$C$25), AND(E407='club records'!$B$26, F407&lt;='club records'!$C$26))),"CR"," ")</f>
        <v xml:space="preserve"> </v>
      </c>
      <c r="P407" s="21" t="str">
        <f>IF(AND(B407=1200, AND(E407='club records'!$B$28, F407&lt;='club records'!$C$28)),"CR"," ")</f>
        <v xml:space="preserve"> </v>
      </c>
      <c r="Q407" s="21" t="str">
        <f>IF(AND(B407=1500, OR(AND(E407='club records'!$B$29, F407&lt;='club records'!$C$29), AND(E407='club records'!$B$30, F407&lt;='club records'!$C$30), AND(E407='club records'!$B$31, F407&lt;='club records'!$C$31), AND(E407='club records'!$B$32, F407&lt;='club records'!$C$32), AND(E407='club records'!$B$33, F407&lt;='club records'!$C$33))),"CR"," ")</f>
        <v xml:space="preserve"> </v>
      </c>
      <c r="R407" s="21" t="str">
        <f>IF(AND(B407="1M", AND(E407='club records'!$B$37,F407&lt;='club records'!$C$37)),"CR"," ")</f>
        <v xml:space="preserve"> </v>
      </c>
      <c r="S407" s="21" t="str">
        <f>IF(AND(B407=3000, OR(AND(E407='club records'!$B$39, F407&lt;='club records'!$C$39), AND(E407='club records'!$B$40, F407&lt;='club records'!$C$40), AND(E407='club records'!$B$41, F407&lt;='club records'!$C$41))),"CR"," ")</f>
        <v xml:space="preserve"> </v>
      </c>
      <c r="T407" s="21" t="str">
        <f>IF(AND(B407=5000, OR(AND(E407='club records'!$B$42, F407&lt;='club records'!$C$42), AND(E407='club records'!$B$43, F407&lt;='club records'!$C$43))),"CR"," ")</f>
        <v xml:space="preserve"> </v>
      </c>
      <c r="U407" s="21" t="str">
        <f>IF(AND(B407=10000, OR(AND(E407='club records'!$B$44, F407&lt;='club records'!$C$44), AND(E407='club records'!$B$45, F407&lt;='club records'!$C$45))),"CR"," ")</f>
        <v xml:space="preserve"> </v>
      </c>
      <c r="V407" s="22" t="str">
        <f>IF(AND(B407="high jump", OR(AND(E407='club records'!$F$1, F407&gt;='club records'!$G$1), AND(E407='club records'!$F$2, F407&gt;='club records'!$G$2), AND(E407='club records'!$F$3, F407&gt;='club records'!$G$3),AND(E407='club records'!$F$4, F407&gt;='club records'!$G$4), AND(E407='club records'!$F$5, F407&gt;='club records'!$G$5))), "CR", " ")</f>
        <v xml:space="preserve"> </v>
      </c>
      <c r="W407" s="22" t="str">
        <f>IF(AND(B407="long jump", OR(AND(E407='club records'!$F$6, F407&gt;='club records'!$G$6), AND(E407='club records'!$F$7, F407&gt;='club records'!$G$7), AND(E407='club records'!$F$8, F407&gt;='club records'!$G$8), AND(E407='club records'!$F$9, F407&gt;='club records'!$G$9), AND(E407='club records'!$F$10, F407&gt;='club records'!$G$10))), "CR", " ")</f>
        <v xml:space="preserve"> </v>
      </c>
      <c r="X407" s="22" t="str">
        <f>IF(AND(B407="triple jump", OR(AND(E407='club records'!$F$11, F407&gt;='club records'!$G$11), AND(E407='club records'!$F$12, F407&gt;='club records'!$G$12), AND(E407='club records'!$F$13, F407&gt;='club records'!$G$13), AND(E407='club records'!$F$14, F407&gt;='club records'!$G$14), AND(E407='club records'!$F$15, F407&gt;='club records'!$G$15))), "CR", " ")</f>
        <v xml:space="preserve"> </v>
      </c>
      <c r="Y407" s="22" t="str">
        <f>IF(AND(B407="pole vault", OR(AND(E407='club records'!$F$16, F407&gt;='club records'!$G$16), AND(E407='club records'!$F$17, F407&gt;='club records'!$G$17), AND(E407='club records'!$F$18, F407&gt;='club records'!$G$18), AND(E407='club records'!$F$19, F407&gt;='club records'!$G$19), AND(E407='club records'!$F$20, F407&gt;='club records'!$G$20))), "CR", " ")</f>
        <v xml:space="preserve"> </v>
      </c>
      <c r="Z407" s="22" t="str">
        <f>IF(AND(B407="discus 0.75", AND(E407='club records'!$F$21, F407&gt;='club records'!$G$21)), "CR", " ")</f>
        <v xml:space="preserve"> </v>
      </c>
      <c r="AA407" s="22" t="str">
        <f>IF(AND(B407="discus 1", OR(AND(E407='club records'!$F$22, F407&gt;='club records'!$G$22), AND(E407='club records'!$F$23, F407&gt;='club records'!$G$23), AND(E407='club records'!$F$24, F407&gt;='club records'!$G$24), AND(E407='club records'!$F$25, F407&gt;='club records'!$G$25))), "CR", " ")</f>
        <v xml:space="preserve"> </v>
      </c>
      <c r="AB407" s="22" t="str">
        <f>IF(AND(B407="hammer 3", OR(AND(E407='club records'!$F$26, F407&gt;='club records'!$G$26), AND(E407='club records'!$F$27, F407&gt;='club records'!$G$27), AND(E407='club records'!$F$28, F407&gt;='club records'!$G$28))), "CR", " ")</f>
        <v xml:space="preserve"> </v>
      </c>
      <c r="AC407" s="22" t="str">
        <f>IF(AND(B407="hammer 4", OR(AND(E407='club records'!$F$29, F407&gt;='club records'!$G$29), AND(E407='club records'!$F$30, F407&gt;='club records'!$G$30))), "CR", " ")</f>
        <v xml:space="preserve"> </v>
      </c>
      <c r="AD407" s="22" t="str">
        <f>IF(AND(B407="javelin 400", AND(E407='club records'!$F$31, F407&gt;='club records'!$G$31)), "CR", " ")</f>
        <v xml:space="preserve"> </v>
      </c>
      <c r="AE407" s="22" t="str">
        <f>IF(AND(B407="javelin 500", OR(AND(E407='club records'!$F$32, F407&gt;='club records'!$G$32), AND(E407='club records'!$F$33, F407&gt;='club records'!$G$33))), "CR", " ")</f>
        <v xml:space="preserve"> </v>
      </c>
      <c r="AF407" s="22" t="str">
        <f>IF(AND(B407="javelin 600", OR(AND(E407='club records'!$F$34, F407&gt;='club records'!$G$34), AND(E407='club records'!$F$35, F407&gt;='club records'!$G$35))), "CR", " ")</f>
        <v xml:space="preserve"> </v>
      </c>
      <c r="AG407" s="22" t="str">
        <f>IF(AND(B407="shot 2.72", AND(E407='club records'!$F$36, F407&gt;='club records'!$G$36)), "CR", " ")</f>
        <v xml:space="preserve"> </v>
      </c>
      <c r="AH407" s="22" t="str">
        <f>IF(AND(B407="shot 3", OR(AND(E407='club records'!$F$37, F407&gt;='club records'!$G$37), AND(E407='club records'!$F$38, F407&gt;='club records'!$G$38))), "CR", " ")</f>
        <v xml:space="preserve"> </v>
      </c>
      <c r="AI407" s="22" t="str">
        <f>IF(AND(B407="shot 4", OR(AND(E407='club records'!$F$39, F407&gt;='club records'!$G$39), AND(E407='club records'!$F$40, F407&gt;='club records'!$G$40))), "CR", " ")</f>
        <v xml:space="preserve"> </v>
      </c>
      <c r="AJ407" s="22" t="str">
        <f>IF(AND(B407="70H", AND(E407='club records'!$J$6, F407&lt;='club records'!$K$6)), "CR", " ")</f>
        <v xml:space="preserve"> </v>
      </c>
      <c r="AK407" s="22" t="str">
        <f>IF(AND(B407="75H", AND(E407='club records'!$J$7, F407&lt;='club records'!$K$7)), "CR", " ")</f>
        <v xml:space="preserve"> </v>
      </c>
      <c r="AL407" s="22" t="str">
        <f>IF(AND(B407="80H", AND(E407='club records'!$J$8, F407&lt;='club records'!$K$8)), "CR", " ")</f>
        <v xml:space="preserve"> </v>
      </c>
      <c r="AM407" s="22" t="str">
        <f>IF(AND(B407="100H", OR(AND(E407='club records'!$J$9, F407&lt;='club records'!$K$9), AND(E407='club records'!$J$10, F407&lt;='club records'!$K$10))), "CR", " ")</f>
        <v xml:space="preserve"> </v>
      </c>
      <c r="AN407" s="22" t="str">
        <f>IF(AND(B407="300H", AND(E407='club records'!$J$11, F407&lt;='club records'!$K$11)), "CR", " ")</f>
        <v xml:space="preserve"> </v>
      </c>
      <c r="AO407" s="22" t="str">
        <f>IF(AND(B407="400H", OR(AND(E407='club records'!$J$12, F407&lt;='club records'!$K$12), AND(E407='club records'!$J$13, F407&lt;='club records'!$K$13), AND(E407='club records'!$J$14, F407&lt;='club records'!$K$14))), "CR", " ")</f>
        <v xml:space="preserve"> </v>
      </c>
      <c r="AP407" s="22" t="str">
        <f>IF(AND(B407="1500SC", OR(AND(E407='club records'!$J$15, F407&lt;='club records'!$K$15), AND(E407='club records'!$J$16, F407&lt;='club records'!$K$16))), "CR", " ")</f>
        <v xml:space="preserve"> </v>
      </c>
      <c r="AQ407" s="22" t="str">
        <f>IF(AND(B407="2000SC", OR(AND(E407='club records'!$J$18, F407&lt;='club records'!$K$18), AND(E407='club records'!$J$19, F407&lt;='club records'!$K$19))), "CR", " ")</f>
        <v xml:space="preserve"> </v>
      </c>
      <c r="AR407" s="22" t="str">
        <f>IF(AND(B407="3000SC", AND(E407='club records'!$J$21, F407&lt;='club records'!$K$21)), "CR", " ")</f>
        <v xml:space="preserve"> </v>
      </c>
      <c r="AS407" s="21" t="str">
        <f>IF(AND(B407="4x100", OR(AND(E407='club records'!$N$1, F407&lt;='club records'!$O$1), AND(E407='club records'!$N$2, F407&lt;='club records'!$O$2), AND(E407='club records'!$N$3, F407&lt;='club records'!$O$3), AND(E407='club records'!$N$4, F407&lt;='club records'!$O$4), AND(E407='club records'!$N$5, F407&lt;='club records'!$O$5))), "CR", " ")</f>
        <v xml:space="preserve"> </v>
      </c>
      <c r="AT407" s="21" t="str">
        <f>IF(AND(B407="4x200", OR(AND(E407='club records'!$N$6, F407&lt;='club records'!$O$6), AND(E407='club records'!$N$7, F407&lt;='club records'!$O$7), AND(E407='club records'!$N$8, F407&lt;='club records'!$O$8), AND(E407='club records'!$N$9, F407&lt;='club records'!$O$9), AND(E407='club records'!$N$10, F407&lt;='club records'!$O$10))), "CR", " ")</f>
        <v xml:space="preserve"> </v>
      </c>
      <c r="AU407" s="21" t="str">
        <f>IF(AND(B407="4x300", OR(AND(E407='club records'!$N$11, F407&lt;='club records'!$O$11), AND(E407='club records'!$N$12, F407&lt;='club records'!$O$12))), "CR", " ")</f>
        <v xml:space="preserve"> </v>
      </c>
      <c r="AV407" s="21" t="str">
        <f>IF(AND(B407="4x400", OR(AND(E407='club records'!$N$13, F407&lt;='club records'!$O$13), AND(E407='club records'!$N$14, F407&lt;='club records'!$O$14), AND(E407='club records'!$N$15, F407&lt;='club records'!$O$15))), "CR", " ")</f>
        <v xml:space="preserve"> </v>
      </c>
      <c r="AW407" s="21" t="str">
        <f>IF(AND(B407="3x800", OR(AND(E407='club records'!$N$16, F407&lt;='club records'!$O$16), AND(E407='club records'!$N$17, F407&lt;='club records'!$O$17), AND(E407='club records'!$N$18, F407&lt;='club records'!$O$18), AND(E407='club records'!$N$19, F407&lt;='club records'!$O$19))), "CR", " ")</f>
        <v xml:space="preserve"> </v>
      </c>
      <c r="AX407" s="21" t="str">
        <f>IF(AND(B407="pentathlon", OR(AND(E407='club records'!$N$21, F407&gt;='club records'!$O$21), AND(E407='club records'!$N$22, F407&gt;='club records'!$O$22), AND(E407='club records'!$N$23, F407&gt;='club records'!$O$23), AND(E407='club records'!$N$24, F407&gt;='club records'!$O$24), AND(E407='club records'!$N$25, F407&gt;='club records'!$O$25))), "CR", " ")</f>
        <v xml:space="preserve"> </v>
      </c>
      <c r="AY407" s="21" t="str">
        <f>IF(AND(B407="heptathlon", OR(AND(E407='club records'!$N$26, F407&gt;='club records'!$O$26), AND(E407='club records'!$N$27, F407&gt;='club records'!$O$27), AND(E407='club records'!$N$28, F407&gt;='club records'!$O$28), )), "CR", " ")</f>
        <v xml:space="preserve"> </v>
      </c>
    </row>
    <row r="408" spans="1:51" ht="15">
      <c r="A408" s="13" t="s">
        <v>472</v>
      </c>
      <c r="B408" s="2">
        <v>800</v>
      </c>
      <c r="C408" s="2" t="s">
        <v>10</v>
      </c>
      <c r="D408" s="2" t="s">
        <v>11</v>
      </c>
      <c r="E408" s="13" t="s">
        <v>40</v>
      </c>
      <c r="F408" s="14" t="s">
        <v>281</v>
      </c>
      <c r="G408" s="19">
        <v>39903</v>
      </c>
      <c r="H408" s="2" t="s">
        <v>252</v>
      </c>
      <c r="I408" s="2" t="s">
        <v>253</v>
      </c>
      <c r="J408" s="20" t="str">
        <f t="shared" si="21"/>
        <v/>
      </c>
      <c r="K408" s="21" t="str">
        <f>IF(AND(B408=100, OR(AND(E408='club records'!$B$6, F408&lt;='club records'!$C$6), AND(E408='club records'!$B$7, F408&lt;='club records'!$C$7), AND(E408='club records'!$B$8, F408&lt;='club records'!$C$8), AND(E408='club records'!$B$9, F408&lt;='club records'!$C$9), AND(E408='club records'!$B$10, F408&lt;='club records'!$C$10))),"CR"," ")</f>
        <v xml:space="preserve"> </v>
      </c>
      <c r="L408" s="21" t="str">
        <f>IF(AND(B408=200, OR(AND(E408='club records'!$B$11, F408&lt;='club records'!$C$11), AND(E408='club records'!$B$12, F408&lt;='club records'!$C$12), AND(E408='club records'!$B$13, F408&lt;='club records'!$C$13), AND(E408='club records'!$B$14, F408&lt;='club records'!$C$14), AND(E408='club records'!$B$15, F408&lt;='club records'!$C$15))),"CR"," ")</f>
        <v xml:space="preserve"> </v>
      </c>
      <c r="M408" s="21" t="str">
        <f>IF(AND(B408=300, OR(AND(E408='club records'!$B$16, F408&lt;='club records'!$C$16), AND(E408='club records'!$B$17, F408&lt;='club records'!$C$17))),"CR"," ")</f>
        <v xml:space="preserve"> </v>
      </c>
      <c r="N408" s="21" t="str">
        <f>IF(AND(B408=400, OR(AND(E408='club records'!$B$19, F408&lt;='club records'!$C$19), AND(E408='club records'!$B$20, F408&lt;='club records'!$C$20), AND(E408='club records'!$B$21, F408&lt;='club records'!$C$21))),"CR"," ")</f>
        <v xml:space="preserve"> </v>
      </c>
      <c r="O408" s="21" t="str">
        <f>IF(AND(B408=800, OR(AND(E408='club records'!$B$22, F408&lt;='club records'!$C$22), AND(E408='club records'!$B$23, F408&lt;='club records'!$C$23), AND(E408='club records'!$B$24, F408&lt;='club records'!$C$24), AND(E408='club records'!$B$25, F408&lt;='club records'!$C$25), AND(E408='club records'!$B$26, F408&lt;='club records'!$C$26))),"CR"," ")</f>
        <v xml:space="preserve"> </v>
      </c>
      <c r="P408" s="21" t="str">
        <f>IF(AND(B408=1200, AND(E408='club records'!$B$28, F408&lt;='club records'!$C$28)),"CR"," ")</f>
        <v xml:space="preserve"> </v>
      </c>
      <c r="Q408" s="21" t="str">
        <f>IF(AND(B408=1500, OR(AND(E408='club records'!$B$29, F408&lt;='club records'!$C$29), AND(E408='club records'!$B$30, F408&lt;='club records'!$C$30), AND(E408='club records'!$B$31, F408&lt;='club records'!$C$31), AND(E408='club records'!$B$32, F408&lt;='club records'!$C$32), AND(E408='club records'!$B$33, F408&lt;='club records'!$C$33))),"CR"," ")</f>
        <v xml:space="preserve"> </v>
      </c>
      <c r="R408" s="21" t="str">
        <f>IF(AND(B408="1M", AND(E408='club records'!$B$37,F408&lt;='club records'!$C$37)),"CR"," ")</f>
        <v xml:space="preserve"> </v>
      </c>
      <c r="S408" s="21" t="str">
        <f>IF(AND(B408=3000, OR(AND(E408='club records'!$B$39, F408&lt;='club records'!$C$39), AND(E408='club records'!$B$40, F408&lt;='club records'!$C$40), AND(E408='club records'!$B$41, F408&lt;='club records'!$C$41))),"CR"," ")</f>
        <v xml:space="preserve"> </v>
      </c>
      <c r="T408" s="21" t="str">
        <f>IF(AND(B408=5000, OR(AND(E408='club records'!$B$42, F408&lt;='club records'!$C$42), AND(E408='club records'!$B$43, F408&lt;='club records'!$C$43))),"CR"," ")</f>
        <v xml:space="preserve"> </v>
      </c>
      <c r="U408" s="21" t="str">
        <f>IF(AND(B408=10000, OR(AND(E408='club records'!$B$44, F408&lt;='club records'!$C$44), AND(E408='club records'!$B$45, F408&lt;='club records'!$C$45))),"CR"," ")</f>
        <v xml:space="preserve"> </v>
      </c>
      <c r="V408" s="22" t="str">
        <f>IF(AND(B408="high jump", OR(AND(E408='club records'!$F$1, F408&gt;='club records'!$G$1), AND(E408='club records'!$F$2, F408&gt;='club records'!$G$2), AND(E408='club records'!$F$3, F408&gt;='club records'!$G$3),AND(E408='club records'!$F$4, F408&gt;='club records'!$G$4), AND(E408='club records'!$F$5, F408&gt;='club records'!$G$5))), "CR", " ")</f>
        <v xml:space="preserve"> </v>
      </c>
      <c r="W408" s="22" t="str">
        <f>IF(AND(B408="long jump", OR(AND(E408='club records'!$F$6, F408&gt;='club records'!$G$6), AND(E408='club records'!$F$7, F408&gt;='club records'!$G$7), AND(E408='club records'!$F$8, F408&gt;='club records'!$G$8), AND(E408='club records'!$F$9, F408&gt;='club records'!$G$9), AND(E408='club records'!$F$10, F408&gt;='club records'!$G$10))), "CR", " ")</f>
        <v xml:space="preserve"> </v>
      </c>
      <c r="X408" s="22" t="str">
        <f>IF(AND(B408="triple jump", OR(AND(E408='club records'!$F$11, F408&gt;='club records'!$G$11), AND(E408='club records'!$F$12, F408&gt;='club records'!$G$12), AND(E408='club records'!$F$13, F408&gt;='club records'!$G$13), AND(E408='club records'!$F$14, F408&gt;='club records'!$G$14), AND(E408='club records'!$F$15, F408&gt;='club records'!$G$15))), "CR", " ")</f>
        <v xml:space="preserve"> </v>
      </c>
      <c r="Y408" s="22" t="str">
        <f>IF(AND(B408="pole vault", OR(AND(E408='club records'!$F$16, F408&gt;='club records'!$G$16), AND(E408='club records'!$F$17, F408&gt;='club records'!$G$17), AND(E408='club records'!$F$18, F408&gt;='club records'!$G$18), AND(E408='club records'!$F$19, F408&gt;='club records'!$G$19), AND(E408='club records'!$F$20, F408&gt;='club records'!$G$20))), "CR", " ")</f>
        <v xml:space="preserve"> </v>
      </c>
      <c r="Z408" s="22" t="str">
        <f>IF(AND(B408="discus 0.75", AND(E408='club records'!$F$21, F408&gt;='club records'!$G$21)), "CR", " ")</f>
        <v xml:space="preserve"> </v>
      </c>
      <c r="AA408" s="22" t="str">
        <f>IF(AND(B408="discus 1", OR(AND(E408='club records'!$F$22, F408&gt;='club records'!$G$22), AND(E408='club records'!$F$23, F408&gt;='club records'!$G$23), AND(E408='club records'!$F$24, F408&gt;='club records'!$G$24), AND(E408='club records'!$F$25, F408&gt;='club records'!$G$25))), "CR", " ")</f>
        <v xml:space="preserve"> </v>
      </c>
      <c r="AB408" s="22" t="str">
        <f>IF(AND(B408="hammer 3", OR(AND(E408='club records'!$F$26, F408&gt;='club records'!$G$26), AND(E408='club records'!$F$27, F408&gt;='club records'!$G$27), AND(E408='club records'!$F$28, F408&gt;='club records'!$G$28))), "CR", " ")</f>
        <v xml:space="preserve"> </v>
      </c>
      <c r="AC408" s="22" t="str">
        <f>IF(AND(B408="hammer 4", OR(AND(E408='club records'!$F$29, F408&gt;='club records'!$G$29), AND(E408='club records'!$F$30, F408&gt;='club records'!$G$30))), "CR", " ")</f>
        <v xml:space="preserve"> </v>
      </c>
      <c r="AD408" s="22" t="str">
        <f>IF(AND(B408="javelin 400", AND(E408='club records'!$F$31, F408&gt;='club records'!$G$31)), "CR", " ")</f>
        <v xml:space="preserve"> </v>
      </c>
      <c r="AE408" s="22" t="str">
        <f>IF(AND(B408="javelin 500", OR(AND(E408='club records'!$F$32, F408&gt;='club records'!$G$32), AND(E408='club records'!$F$33, F408&gt;='club records'!$G$33))), "CR", " ")</f>
        <v xml:space="preserve"> </v>
      </c>
      <c r="AF408" s="22" t="str">
        <f>IF(AND(B408="javelin 600", OR(AND(E408='club records'!$F$34, F408&gt;='club records'!$G$34), AND(E408='club records'!$F$35, F408&gt;='club records'!$G$35))), "CR", " ")</f>
        <v xml:space="preserve"> </v>
      </c>
      <c r="AG408" s="22" t="str">
        <f>IF(AND(B408="shot 2.72", AND(E408='club records'!$F$36, F408&gt;='club records'!$G$36)), "CR", " ")</f>
        <v xml:space="preserve"> </v>
      </c>
      <c r="AH408" s="22" t="str">
        <f>IF(AND(B408="shot 3", OR(AND(E408='club records'!$F$37, F408&gt;='club records'!$G$37), AND(E408='club records'!$F$38, F408&gt;='club records'!$G$38))), "CR", " ")</f>
        <v xml:space="preserve"> </v>
      </c>
      <c r="AI408" s="22" t="str">
        <f>IF(AND(B408="shot 4", OR(AND(E408='club records'!$F$39, F408&gt;='club records'!$G$39), AND(E408='club records'!$F$40, F408&gt;='club records'!$G$40))), "CR", " ")</f>
        <v xml:space="preserve"> </v>
      </c>
      <c r="AJ408" s="22" t="str">
        <f>IF(AND(B408="70H", AND(E408='club records'!$J$6, F408&lt;='club records'!$K$6)), "CR", " ")</f>
        <v xml:space="preserve"> </v>
      </c>
      <c r="AK408" s="22" t="str">
        <f>IF(AND(B408="75H", AND(E408='club records'!$J$7, F408&lt;='club records'!$K$7)), "CR", " ")</f>
        <v xml:space="preserve"> </v>
      </c>
      <c r="AL408" s="22" t="str">
        <f>IF(AND(B408="80H", AND(E408='club records'!$J$8, F408&lt;='club records'!$K$8)), "CR", " ")</f>
        <v xml:space="preserve"> </v>
      </c>
      <c r="AM408" s="22" t="str">
        <f>IF(AND(B408="100H", OR(AND(E408='club records'!$J$9, F408&lt;='club records'!$K$9), AND(E408='club records'!$J$10, F408&lt;='club records'!$K$10))), "CR", " ")</f>
        <v xml:space="preserve"> </v>
      </c>
      <c r="AN408" s="22" t="str">
        <f>IF(AND(B408="300H", AND(E408='club records'!$J$11, F408&lt;='club records'!$K$11)), "CR", " ")</f>
        <v xml:space="preserve"> </v>
      </c>
      <c r="AO408" s="22" t="str">
        <f>IF(AND(B408="400H", OR(AND(E408='club records'!$J$12, F408&lt;='club records'!$K$12), AND(E408='club records'!$J$13, F408&lt;='club records'!$K$13), AND(E408='club records'!$J$14, F408&lt;='club records'!$K$14))), "CR", " ")</f>
        <v xml:space="preserve"> </v>
      </c>
      <c r="AP408" s="22" t="str">
        <f>IF(AND(B408="1500SC", OR(AND(E408='club records'!$J$15, F408&lt;='club records'!$K$15), AND(E408='club records'!$J$16, F408&lt;='club records'!$K$16))), "CR", " ")</f>
        <v xml:space="preserve"> </v>
      </c>
      <c r="AQ408" s="22" t="str">
        <f>IF(AND(B408="2000SC", OR(AND(E408='club records'!$J$18, F408&lt;='club records'!$K$18), AND(E408='club records'!$J$19, F408&lt;='club records'!$K$19))), "CR", " ")</f>
        <v xml:space="preserve"> </v>
      </c>
      <c r="AR408" s="22" t="str">
        <f>IF(AND(B408="3000SC", AND(E408='club records'!$J$21, F408&lt;='club records'!$K$21)), "CR", " ")</f>
        <v xml:space="preserve"> </v>
      </c>
      <c r="AS408" s="21" t="str">
        <f>IF(AND(B408="4x100", OR(AND(E408='club records'!$N$1, F408&lt;='club records'!$O$1), AND(E408='club records'!$N$2, F408&lt;='club records'!$O$2), AND(E408='club records'!$N$3, F408&lt;='club records'!$O$3), AND(E408='club records'!$N$4, F408&lt;='club records'!$O$4), AND(E408='club records'!$N$5, F408&lt;='club records'!$O$5))), "CR", " ")</f>
        <v xml:space="preserve"> </v>
      </c>
      <c r="AT408" s="21" t="str">
        <f>IF(AND(B408="4x200", OR(AND(E408='club records'!$N$6, F408&lt;='club records'!$O$6), AND(E408='club records'!$N$7, F408&lt;='club records'!$O$7), AND(E408='club records'!$N$8, F408&lt;='club records'!$O$8), AND(E408='club records'!$N$9, F408&lt;='club records'!$O$9), AND(E408='club records'!$N$10, F408&lt;='club records'!$O$10))), "CR", " ")</f>
        <v xml:space="preserve"> </v>
      </c>
      <c r="AU408" s="21" t="str">
        <f>IF(AND(B408="4x300", OR(AND(E408='club records'!$N$11, F408&lt;='club records'!$O$11), AND(E408='club records'!$N$12, F408&lt;='club records'!$O$12))), "CR", " ")</f>
        <v xml:space="preserve"> </v>
      </c>
      <c r="AV408" s="21" t="str">
        <f>IF(AND(B408="4x400", OR(AND(E408='club records'!$N$13, F408&lt;='club records'!$O$13), AND(E408='club records'!$N$14, F408&lt;='club records'!$O$14), AND(E408='club records'!$N$15, F408&lt;='club records'!$O$15))), "CR", " ")</f>
        <v xml:space="preserve"> </v>
      </c>
      <c r="AW408" s="21" t="str">
        <f>IF(AND(B408="3x800", OR(AND(E408='club records'!$N$16, F408&lt;='club records'!$O$16), AND(E408='club records'!$N$17, F408&lt;='club records'!$O$17), AND(E408='club records'!$N$18, F408&lt;='club records'!$O$18), AND(E408='club records'!$N$19, F408&lt;='club records'!$O$19))), "CR", " ")</f>
        <v xml:space="preserve"> </v>
      </c>
      <c r="AX408" s="21" t="str">
        <f>IF(AND(B408="pentathlon", OR(AND(E408='club records'!$N$21, F408&gt;='club records'!$O$21), AND(E408='club records'!$N$22, F408&gt;='club records'!$O$22), AND(E408='club records'!$N$23, F408&gt;='club records'!$O$23), AND(E408='club records'!$N$24, F408&gt;='club records'!$O$24), AND(E408='club records'!$N$25, F408&gt;='club records'!$O$25))), "CR", " ")</f>
        <v xml:space="preserve"> </v>
      </c>
      <c r="AY408" s="21" t="str">
        <f>IF(AND(B408="heptathlon", OR(AND(E408='club records'!$N$26, F408&gt;='club records'!$O$26), AND(E408='club records'!$N$27, F408&gt;='club records'!$O$27), AND(E408='club records'!$N$28, F408&gt;='club records'!$O$28), )), "CR", " ")</f>
        <v xml:space="preserve"> </v>
      </c>
    </row>
    <row r="409" spans="1:51" ht="15">
      <c r="A409" s="13" t="s">
        <v>472</v>
      </c>
      <c r="B409" s="2">
        <v>1500</v>
      </c>
      <c r="C409" s="2" t="s">
        <v>9</v>
      </c>
      <c r="D409" s="2" t="s">
        <v>2</v>
      </c>
      <c r="E409" s="13" t="s">
        <v>40</v>
      </c>
      <c r="F409" s="14" t="s">
        <v>296</v>
      </c>
      <c r="G409" s="19">
        <v>43562</v>
      </c>
      <c r="H409" s="2" t="s">
        <v>291</v>
      </c>
      <c r="I409" s="2" t="s">
        <v>290</v>
      </c>
      <c r="J409" s="20" t="str">
        <f t="shared" si="21"/>
        <v/>
      </c>
      <c r="K409" s="21" t="str">
        <f>IF(AND(B409=100, OR(AND(E409='club records'!$B$6, F409&lt;='club records'!$C$6), AND(E409='club records'!$B$7, F409&lt;='club records'!$C$7), AND(E409='club records'!$B$8, F409&lt;='club records'!$C$8), AND(E409='club records'!$B$9, F409&lt;='club records'!$C$9), AND(E409='club records'!$B$10, F409&lt;='club records'!$C$10))),"CR"," ")</f>
        <v xml:space="preserve"> </v>
      </c>
      <c r="L409" s="21" t="str">
        <f>IF(AND(B409=200, OR(AND(E409='club records'!$B$11, F409&lt;='club records'!$C$11), AND(E409='club records'!$B$12, F409&lt;='club records'!$C$12), AND(E409='club records'!$B$13, F409&lt;='club records'!$C$13), AND(E409='club records'!$B$14, F409&lt;='club records'!$C$14), AND(E409='club records'!$B$15, F409&lt;='club records'!$C$15))),"CR"," ")</f>
        <v xml:space="preserve"> </v>
      </c>
      <c r="M409" s="21" t="str">
        <f>IF(AND(B409=300, OR(AND(E409='club records'!$B$16, F409&lt;='club records'!$C$16), AND(E409='club records'!$B$17, F409&lt;='club records'!$C$17))),"CR"," ")</f>
        <v xml:space="preserve"> </v>
      </c>
      <c r="N409" s="21" t="str">
        <f>IF(AND(B409=400, OR(AND(E409='club records'!$B$19, F409&lt;='club records'!$C$19), AND(E409='club records'!$B$20, F409&lt;='club records'!$C$20), AND(E409='club records'!$B$21, F409&lt;='club records'!$C$21))),"CR"," ")</f>
        <v xml:space="preserve"> </v>
      </c>
      <c r="O409" s="21" t="str">
        <f>IF(AND(B409=800, OR(AND(E409='club records'!$B$22, F409&lt;='club records'!$C$22), AND(E409='club records'!$B$23, F409&lt;='club records'!$C$23), AND(E409='club records'!$B$24, F409&lt;='club records'!$C$24), AND(E409='club records'!$B$25, F409&lt;='club records'!$C$25), AND(E409='club records'!$B$26, F409&lt;='club records'!$C$26))),"CR"," ")</f>
        <v xml:space="preserve"> </v>
      </c>
      <c r="P409" s="21" t="str">
        <f>IF(AND(B409=1200, AND(E409='club records'!$B$28, F409&lt;='club records'!$C$28)),"CR"," ")</f>
        <v xml:space="preserve"> </v>
      </c>
      <c r="Q409" s="21" t="str">
        <f>IF(AND(B409=1500, OR(AND(E409='club records'!$B$29, F409&lt;='club records'!$C$29), AND(E409='club records'!$B$30, F409&lt;='club records'!$C$30), AND(E409='club records'!$B$31, F409&lt;='club records'!$C$31), AND(E409='club records'!$B$32, F409&lt;='club records'!$C$32), AND(E409='club records'!$B$33, F409&lt;='club records'!$C$33))),"CR"," ")</f>
        <v xml:space="preserve"> </v>
      </c>
      <c r="R409" s="21" t="str">
        <f>IF(AND(B409="1M", AND(E409='club records'!$B$37,F409&lt;='club records'!$C$37)),"CR"," ")</f>
        <v xml:space="preserve"> </v>
      </c>
      <c r="S409" s="21" t="str">
        <f>IF(AND(B409=3000, OR(AND(E409='club records'!$B$39, F409&lt;='club records'!$C$39), AND(E409='club records'!$B$40, F409&lt;='club records'!$C$40), AND(E409='club records'!$B$41, F409&lt;='club records'!$C$41))),"CR"," ")</f>
        <v xml:space="preserve"> </v>
      </c>
      <c r="T409" s="21" t="str">
        <f>IF(AND(B409=5000, OR(AND(E409='club records'!$B$42, F409&lt;='club records'!$C$42), AND(E409='club records'!$B$43, F409&lt;='club records'!$C$43))),"CR"," ")</f>
        <v xml:space="preserve"> </v>
      </c>
      <c r="U409" s="21" t="str">
        <f>IF(AND(B409=10000, OR(AND(E409='club records'!$B$44, F409&lt;='club records'!$C$44), AND(E409='club records'!$B$45, F409&lt;='club records'!$C$45))),"CR"," ")</f>
        <v xml:space="preserve"> </v>
      </c>
      <c r="V409" s="22" t="str">
        <f>IF(AND(B409="high jump", OR(AND(E409='club records'!$F$1, F409&gt;='club records'!$G$1), AND(E409='club records'!$F$2, F409&gt;='club records'!$G$2), AND(E409='club records'!$F$3, F409&gt;='club records'!$G$3),AND(E409='club records'!$F$4, F409&gt;='club records'!$G$4), AND(E409='club records'!$F$5, F409&gt;='club records'!$G$5))), "CR", " ")</f>
        <v xml:space="preserve"> </v>
      </c>
      <c r="W409" s="22" t="str">
        <f>IF(AND(B409="long jump", OR(AND(E409='club records'!$F$6, F409&gt;='club records'!$G$6), AND(E409='club records'!$F$7, F409&gt;='club records'!$G$7), AND(E409='club records'!$F$8, F409&gt;='club records'!$G$8), AND(E409='club records'!$F$9, F409&gt;='club records'!$G$9), AND(E409='club records'!$F$10, F409&gt;='club records'!$G$10))), "CR", " ")</f>
        <v xml:space="preserve"> </v>
      </c>
      <c r="X409" s="22" t="str">
        <f>IF(AND(B409="triple jump", OR(AND(E409='club records'!$F$11, F409&gt;='club records'!$G$11), AND(E409='club records'!$F$12, F409&gt;='club records'!$G$12), AND(E409='club records'!$F$13, F409&gt;='club records'!$G$13), AND(E409='club records'!$F$14, F409&gt;='club records'!$G$14), AND(E409='club records'!$F$15, F409&gt;='club records'!$G$15))), "CR", " ")</f>
        <v xml:space="preserve"> </v>
      </c>
      <c r="Y409" s="22" t="str">
        <f>IF(AND(B409="pole vault", OR(AND(E409='club records'!$F$16, F409&gt;='club records'!$G$16), AND(E409='club records'!$F$17, F409&gt;='club records'!$G$17), AND(E409='club records'!$F$18, F409&gt;='club records'!$G$18), AND(E409='club records'!$F$19, F409&gt;='club records'!$G$19), AND(E409='club records'!$F$20, F409&gt;='club records'!$G$20))), "CR", " ")</f>
        <v xml:space="preserve"> </v>
      </c>
      <c r="Z409" s="22" t="str">
        <f>IF(AND(B409="discus 0.75", AND(E409='club records'!$F$21, F409&gt;='club records'!$G$21)), "CR", " ")</f>
        <v xml:space="preserve"> </v>
      </c>
      <c r="AA409" s="22" t="str">
        <f>IF(AND(B409="discus 1", OR(AND(E409='club records'!$F$22, F409&gt;='club records'!$G$22), AND(E409='club records'!$F$23, F409&gt;='club records'!$G$23), AND(E409='club records'!$F$24, F409&gt;='club records'!$G$24), AND(E409='club records'!$F$25, F409&gt;='club records'!$G$25))), "CR", " ")</f>
        <v xml:space="preserve"> </v>
      </c>
      <c r="AB409" s="22" t="str">
        <f>IF(AND(B409="hammer 3", OR(AND(E409='club records'!$F$26, F409&gt;='club records'!$G$26), AND(E409='club records'!$F$27, F409&gt;='club records'!$G$27), AND(E409='club records'!$F$28, F409&gt;='club records'!$G$28))), "CR", " ")</f>
        <v xml:space="preserve"> </v>
      </c>
      <c r="AC409" s="22" t="str">
        <f>IF(AND(B409="hammer 4", OR(AND(E409='club records'!$F$29, F409&gt;='club records'!$G$29), AND(E409='club records'!$F$30, F409&gt;='club records'!$G$30))), "CR", " ")</f>
        <v xml:space="preserve"> </v>
      </c>
      <c r="AD409" s="22" t="str">
        <f>IF(AND(B409="javelin 400", AND(E409='club records'!$F$31, F409&gt;='club records'!$G$31)), "CR", " ")</f>
        <v xml:space="preserve"> </v>
      </c>
      <c r="AE409" s="22" t="str">
        <f>IF(AND(B409="javelin 500", OR(AND(E409='club records'!$F$32, F409&gt;='club records'!$G$32), AND(E409='club records'!$F$33, F409&gt;='club records'!$G$33))), "CR", " ")</f>
        <v xml:space="preserve"> </v>
      </c>
      <c r="AF409" s="22" t="str">
        <f>IF(AND(B409="javelin 600", OR(AND(E409='club records'!$F$34, F409&gt;='club records'!$G$34), AND(E409='club records'!$F$35, F409&gt;='club records'!$G$35))), "CR", " ")</f>
        <v xml:space="preserve"> </v>
      </c>
      <c r="AG409" s="22" t="str">
        <f>IF(AND(B409="shot 2.72", AND(E409='club records'!$F$36, F409&gt;='club records'!$G$36)), "CR", " ")</f>
        <v xml:space="preserve"> </v>
      </c>
      <c r="AH409" s="22" t="str">
        <f>IF(AND(B409="shot 3", OR(AND(E409='club records'!$F$37, F409&gt;='club records'!$G$37), AND(E409='club records'!$F$38, F409&gt;='club records'!$G$38))), "CR", " ")</f>
        <v xml:space="preserve"> </v>
      </c>
      <c r="AI409" s="22" t="str">
        <f>IF(AND(B409="shot 4", OR(AND(E409='club records'!$F$39, F409&gt;='club records'!$G$39), AND(E409='club records'!$F$40, F409&gt;='club records'!$G$40))), "CR", " ")</f>
        <v xml:space="preserve"> </v>
      </c>
      <c r="AJ409" s="22" t="str">
        <f>IF(AND(B409="70H", AND(E409='club records'!$J$6, F409&lt;='club records'!$K$6)), "CR", " ")</f>
        <v xml:space="preserve"> </v>
      </c>
      <c r="AK409" s="22" t="str">
        <f>IF(AND(B409="75H", AND(E409='club records'!$J$7, F409&lt;='club records'!$K$7)), "CR", " ")</f>
        <v xml:space="preserve"> </v>
      </c>
      <c r="AL409" s="22" t="str">
        <f>IF(AND(B409="80H", AND(E409='club records'!$J$8, F409&lt;='club records'!$K$8)), "CR", " ")</f>
        <v xml:space="preserve"> </v>
      </c>
      <c r="AM409" s="22" t="str">
        <f>IF(AND(B409="100H", OR(AND(E409='club records'!$J$9, F409&lt;='club records'!$K$9), AND(E409='club records'!$J$10, F409&lt;='club records'!$K$10))), "CR", " ")</f>
        <v xml:space="preserve"> </v>
      </c>
      <c r="AN409" s="22" t="str">
        <f>IF(AND(B409="300H", AND(E409='club records'!$J$11, F409&lt;='club records'!$K$11)), "CR", " ")</f>
        <v xml:space="preserve"> </v>
      </c>
      <c r="AO409" s="22" t="str">
        <f>IF(AND(B409="400H", OR(AND(E409='club records'!$J$12, F409&lt;='club records'!$K$12), AND(E409='club records'!$J$13, F409&lt;='club records'!$K$13), AND(E409='club records'!$J$14, F409&lt;='club records'!$K$14))), "CR", " ")</f>
        <v xml:space="preserve"> </v>
      </c>
      <c r="AP409" s="22" t="str">
        <f>IF(AND(B409="1500SC", OR(AND(E409='club records'!$J$15, F409&lt;='club records'!$K$15), AND(E409='club records'!$J$16, F409&lt;='club records'!$K$16))), "CR", " ")</f>
        <v xml:space="preserve"> </v>
      </c>
      <c r="AQ409" s="22" t="str">
        <f>IF(AND(B409="2000SC", OR(AND(E409='club records'!$J$18, F409&lt;='club records'!$K$18), AND(E409='club records'!$J$19, F409&lt;='club records'!$K$19))), "CR", " ")</f>
        <v xml:space="preserve"> </v>
      </c>
      <c r="AR409" s="22" t="str">
        <f>IF(AND(B409="3000SC", AND(E409='club records'!$J$21, F409&lt;='club records'!$K$21)), "CR", " ")</f>
        <v xml:space="preserve"> </v>
      </c>
      <c r="AS409" s="21" t="str">
        <f>IF(AND(B409="4x100", OR(AND(E409='club records'!$N$1, F409&lt;='club records'!$O$1), AND(E409='club records'!$N$2, F409&lt;='club records'!$O$2), AND(E409='club records'!$N$3, F409&lt;='club records'!$O$3), AND(E409='club records'!$N$4, F409&lt;='club records'!$O$4), AND(E409='club records'!$N$5, F409&lt;='club records'!$O$5))), "CR", " ")</f>
        <v xml:space="preserve"> </v>
      </c>
      <c r="AT409" s="21" t="str">
        <f>IF(AND(B409="4x200", OR(AND(E409='club records'!$N$6, F409&lt;='club records'!$O$6), AND(E409='club records'!$N$7, F409&lt;='club records'!$O$7), AND(E409='club records'!$N$8, F409&lt;='club records'!$O$8), AND(E409='club records'!$N$9, F409&lt;='club records'!$O$9), AND(E409='club records'!$N$10, F409&lt;='club records'!$O$10))), "CR", " ")</f>
        <v xml:space="preserve"> </v>
      </c>
      <c r="AU409" s="21" t="str">
        <f>IF(AND(B409="4x300", OR(AND(E409='club records'!$N$11, F409&lt;='club records'!$O$11), AND(E409='club records'!$N$12, F409&lt;='club records'!$O$12))), "CR", " ")</f>
        <v xml:space="preserve"> </v>
      </c>
      <c r="AV409" s="21" t="str">
        <f>IF(AND(B409="4x400", OR(AND(E409='club records'!$N$13, F409&lt;='club records'!$O$13), AND(E409='club records'!$N$14, F409&lt;='club records'!$O$14), AND(E409='club records'!$N$15, F409&lt;='club records'!$O$15))), "CR", " ")</f>
        <v xml:space="preserve"> </v>
      </c>
      <c r="AW409" s="21" t="str">
        <f>IF(AND(B409="3x800", OR(AND(E409='club records'!$N$16, F409&lt;='club records'!$O$16), AND(E409='club records'!$N$17, F409&lt;='club records'!$O$17), AND(E409='club records'!$N$18, F409&lt;='club records'!$O$18), AND(E409='club records'!$N$19, F409&lt;='club records'!$O$19))), "CR", " ")</f>
        <v xml:space="preserve"> </v>
      </c>
      <c r="AX409" s="21" t="str">
        <f>IF(AND(B409="pentathlon", OR(AND(E409='club records'!$N$21, F409&gt;='club records'!$O$21), AND(E409='club records'!$N$22, F409&gt;='club records'!$O$22), AND(E409='club records'!$N$23, F409&gt;='club records'!$O$23), AND(E409='club records'!$N$24, F409&gt;='club records'!$O$24), AND(E409='club records'!$N$25, F409&gt;='club records'!$O$25))), "CR", " ")</f>
        <v xml:space="preserve"> </v>
      </c>
      <c r="AY409" s="21" t="str">
        <f>IF(AND(B409="heptathlon", OR(AND(E409='club records'!$N$26, F409&gt;='club records'!$O$26), AND(E409='club records'!$N$27, F409&gt;='club records'!$O$27), AND(E409='club records'!$N$28, F409&gt;='club records'!$O$28), )), "CR", " ")</f>
        <v xml:space="preserve"> </v>
      </c>
    </row>
    <row r="410" spans="1:51" ht="15">
      <c r="A410" s="13" t="s">
        <v>472</v>
      </c>
      <c r="B410" s="2">
        <v>1500</v>
      </c>
      <c r="C410" s="2" t="s">
        <v>443</v>
      </c>
      <c r="D410" s="2" t="s">
        <v>444</v>
      </c>
      <c r="E410" s="13" t="s">
        <v>40</v>
      </c>
      <c r="F410" s="14" t="s">
        <v>495</v>
      </c>
      <c r="G410" s="19">
        <v>43687</v>
      </c>
      <c r="H410" s="2" t="s">
        <v>347</v>
      </c>
      <c r="I410" s="2" t="s">
        <v>348</v>
      </c>
      <c r="J410" s="20" t="str">
        <f t="shared" si="21"/>
        <v/>
      </c>
      <c r="K410" s="21" t="str">
        <f>IF(AND(B410=100, OR(AND(E410='club records'!$B$6, F410&lt;='club records'!$C$6), AND(E410='club records'!$B$7, F410&lt;='club records'!$C$7), AND(E410='club records'!$B$8, F410&lt;='club records'!$C$8), AND(E410='club records'!$B$9, F410&lt;='club records'!$C$9), AND(E410='club records'!$B$10, F410&lt;='club records'!$C$10))),"CR"," ")</f>
        <v xml:space="preserve"> </v>
      </c>
      <c r="L410" s="21" t="str">
        <f>IF(AND(B410=200, OR(AND(E410='club records'!$B$11, F410&lt;='club records'!$C$11), AND(E410='club records'!$B$12, F410&lt;='club records'!$C$12), AND(E410='club records'!$B$13, F410&lt;='club records'!$C$13), AND(E410='club records'!$B$14, F410&lt;='club records'!$C$14), AND(E410='club records'!$B$15, F410&lt;='club records'!$C$15))),"CR"," ")</f>
        <v xml:space="preserve"> </v>
      </c>
      <c r="M410" s="21" t="str">
        <f>IF(AND(B410=300, OR(AND(E410='club records'!$B$16, F410&lt;='club records'!$C$16), AND(E410='club records'!$B$17, F410&lt;='club records'!$C$17))),"CR"," ")</f>
        <v xml:space="preserve"> </v>
      </c>
      <c r="N410" s="21" t="str">
        <f>IF(AND(B410=400, OR(AND(E410='club records'!$B$19, F410&lt;='club records'!$C$19), AND(E410='club records'!$B$20, F410&lt;='club records'!$C$20), AND(E410='club records'!$B$21, F410&lt;='club records'!$C$21))),"CR"," ")</f>
        <v xml:space="preserve"> </v>
      </c>
      <c r="O410" s="21" t="str">
        <f>IF(AND(B410=800, OR(AND(E410='club records'!$B$22, F410&lt;='club records'!$C$22), AND(E410='club records'!$B$23, F410&lt;='club records'!$C$23), AND(E410='club records'!$B$24, F410&lt;='club records'!$C$24), AND(E410='club records'!$B$25, F410&lt;='club records'!$C$25), AND(E410='club records'!$B$26, F410&lt;='club records'!$C$26))),"CR"," ")</f>
        <v xml:space="preserve"> </v>
      </c>
      <c r="P410" s="21" t="str">
        <f>IF(AND(B410=1200, AND(E410='club records'!$B$28, F410&lt;='club records'!$C$28)),"CR"," ")</f>
        <v xml:space="preserve"> </v>
      </c>
      <c r="Q410" s="21" t="str">
        <f>IF(AND(B410=1500, OR(AND(E410='club records'!$B$29, F410&lt;='club records'!$C$29), AND(E410='club records'!$B$30, F410&lt;='club records'!$C$30), AND(E410='club records'!$B$31, F410&lt;='club records'!$C$31), AND(E410='club records'!$B$32, F410&lt;='club records'!$C$32), AND(E410='club records'!$B$33, F410&lt;='club records'!$C$33))),"CR"," ")</f>
        <v xml:space="preserve"> </v>
      </c>
      <c r="R410" s="21" t="str">
        <f>IF(AND(B410="1M", AND(E410='club records'!$B$37,F410&lt;='club records'!$C$37)),"CR"," ")</f>
        <v xml:space="preserve"> </v>
      </c>
      <c r="S410" s="21" t="str">
        <f>IF(AND(B410=3000, OR(AND(E410='club records'!$B$39, F410&lt;='club records'!$C$39), AND(E410='club records'!$B$40, F410&lt;='club records'!$C$40), AND(E410='club records'!$B$41, F410&lt;='club records'!$C$41))),"CR"," ")</f>
        <v xml:space="preserve"> </v>
      </c>
      <c r="T410" s="21" t="str">
        <f>IF(AND(B410=5000, OR(AND(E410='club records'!$B$42, F410&lt;='club records'!$C$42), AND(E410='club records'!$B$43, F410&lt;='club records'!$C$43))),"CR"," ")</f>
        <v xml:space="preserve"> </v>
      </c>
      <c r="U410" s="21" t="str">
        <f>IF(AND(B410=10000, OR(AND(E410='club records'!$B$44, F410&lt;='club records'!$C$44), AND(E410='club records'!$B$45, F410&lt;='club records'!$C$45))),"CR"," ")</f>
        <v xml:space="preserve"> </v>
      </c>
      <c r="V410" s="22" t="str">
        <f>IF(AND(B410="high jump", OR(AND(E410='club records'!$F$1, F410&gt;='club records'!$G$1), AND(E410='club records'!$F$2, F410&gt;='club records'!$G$2), AND(E410='club records'!$F$3, F410&gt;='club records'!$G$3),AND(E410='club records'!$F$4, F410&gt;='club records'!$G$4), AND(E410='club records'!$F$5, F410&gt;='club records'!$G$5))), "CR", " ")</f>
        <v xml:space="preserve"> </v>
      </c>
      <c r="W410" s="22" t="str">
        <f>IF(AND(B410="long jump", OR(AND(E410='club records'!$F$6, F410&gt;='club records'!$G$6), AND(E410='club records'!$F$7, F410&gt;='club records'!$G$7), AND(E410='club records'!$F$8, F410&gt;='club records'!$G$8), AND(E410='club records'!$F$9, F410&gt;='club records'!$G$9), AND(E410='club records'!$F$10, F410&gt;='club records'!$G$10))), "CR", " ")</f>
        <v xml:space="preserve"> </v>
      </c>
      <c r="X410" s="22" t="str">
        <f>IF(AND(B410="triple jump", OR(AND(E410='club records'!$F$11, F410&gt;='club records'!$G$11), AND(E410='club records'!$F$12, F410&gt;='club records'!$G$12), AND(E410='club records'!$F$13, F410&gt;='club records'!$G$13), AND(E410='club records'!$F$14, F410&gt;='club records'!$G$14), AND(E410='club records'!$F$15, F410&gt;='club records'!$G$15))), "CR", " ")</f>
        <v xml:space="preserve"> </v>
      </c>
      <c r="Y410" s="22" t="str">
        <f>IF(AND(B410="pole vault", OR(AND(E410='club records'!$F$16, F410&gt;='club records'!$G$16), AND(E410='club records'!$F$17, F410&gt;='club records'!$G$17), AND(E410='club records'!$F$18, F410&gt;='club records'!$G$18), AND(E410='club records'!$F$19, F410&gt;='club records'!$G$19), AND(E410='club records'!$F$20, F410&gt;='club records'!$G$20))), "CR", " ")</f>
        <v xml:space="preserve"> </v>
      </c>
      <c r="Z410" s="22" t="str">
        <f>IF(AND(B410="discus 0.75", AND(E410='club records'!$F$21, F410&gt;='club records'!$G$21)), "CR", " ")</f>
        <v xml:space="preserve"> </v>
      </c>
      <c r="AA410" s="22" t="str">
        <f>IF(AND(B410="discus 1", OR(AND(E410='club records'!$F$22, F410&gt;='club records'!$G$22), AND(E410='club records'!$F$23, F410&gt;='club records'!$G$23), AND(E410='club records'!$F$24, F410&gt;='club records'!$G$24), AND(E410='club records'!$F$25, F410&gt;='club records'!$G$25))), "CR", " ")</f>
        <v xml:space="preserve"> </v>
      </c>
      <c r="AB410" s="22" t="str">
        <f>IF(AND(B410="hammer 3", OR(AND(E410='club records'!$F$26, F410&gt;='club records'!$G$26), AND(E410='club records'!$F$27, F410&gt;='club records'!$G$27), AND(E410='club records'!$F$28, F410&gt;='club records'!$G$28))), "CR", " ")</f>
        <v xml:space="preserve"> </v>
      </c>
      <c r="AC410" s="22" t="str">
        <f>IF(AND(B410="hammer 4", OR(AND(E410='club records'!$F$29, F410&gt;='club records'!$G$29), AND(E410='club records'!$F$30, F410&gt;='club records'!$G$30))), "CR", " ")</f>
        <v xml:space="preserve"> </v>
      </c>
      <c r="AD410" s="22" t="str">
        <f>IF(AND(B410="javelin 400", AND(E410='club records'!$F$31, F410&gt;='club records'!$G$31)), "CR", " ")</f>
        <v xml:space="preserve"> </v>
      </c>
      <c r="AE410" s="22" t="str">
        <f>IF(AND(B410="javelin 500", OR(AND(E410='club records'!$F$32, F410&gt;='club records'!$G$32), AND(E410='club records'!$F$33, F410&gt;='club records'!$G$33))), "CR", " ")</f>
        <v xml:space="preserve"> </v>
      </c>
      <c r="AF410" s="22" t="str">
        <f>IF(AND(B410="javelin 600", OR(AND(E410='club records'!$F$34, F410&gt;='club records'!$G$34), AND(E410='club records'!$F$35, F410&gt;='club records'!$G$35))), "CR", " ")</f>
        <v xml:space="preserve"> </v>
      </c>
      <c r="AG410" s="22" t="str">
        <f>IF(AND(B410="shot 2.72", AND(E410='club records'!$F$36, F410&gt;='club records'!$G$36)), "CR", " ")</f>
        <v xml:space="preserve"> </v>
      </c>
      <c r="AH410" s="22" t="str">
        <f>IF(AND(B410="shot 3", OR(AND(E410='club records'!$F$37, F410&gt;='club records'!$G$37), AND(E410='club records'!$F$38, F410&gt;='club records'!$G$38))), "CR", " ")</f>
        <v xml:space="preserve"> </v>
      </c>
      <c r="AI410" s="22" t="str">
        <f>IF(AND(B410="shot 4", OR(AND(E410='club records'!$F$39, F410&gt;='club records'!$G$39), AND(E410='club records'!$F$40, F410&gt;='club records'!$G$40))), "CR", " ")</f>
        <v xml:space="preserve"> </v>
      </c>
      <c r="AJ410" s="22" t="str">
        <f>IF(AND(B410="70H", AND(E410='club records'!$J$6, F410&lt;='club records'!$K$6)), "CR", " ")</f>
        <v xml:space="preserve"> </v>
      </c>
      <c r="AK410" s="22" t="str">
        <f>IF(AND(B410="75H", AND(E410='club records'!$J$7, F410&lt;='club records'!$K$7)), "CR", " ")</f>
        <v xml:space="preserve"> </v>
      </c>
      <c r="AL410" s="22" t="str">
        <f>IF(AND(B410="80H", AND(E410='club records'!$J$8, F410&lt;='club records'!$K$8)), "CR", " ")</f>
        <v xml:space="preserve"> </v>
      </c>
      <c r="AM410" s="22" t="str">
        <f>IF(AND(B410="100H", OR(AND(E410='club records'!$J$9, F410&lt;='club records'!$K$9), AND(E410='club records'!$J$10, F410&lt;='club records'!$K$10))), "CR", " ")</f>
        <v xml:space="preserve"> </v>
      </c>
      <c r="AN410" s="22" t="str">
        <f>IF(AND(B410="300H", AND(E410='club records'!$J$11, F410&lt;='club records'!$K$11)), "CR", " ")</f>
        <v xml:space="preserve"> </v>
      </c>
      <c r="AO410" s="22" t="str">
        <f>IF(AND(B410="400H", OR(AND(E410='club records'!$J$12, F410&lt;='club records'!$K$12), AND(E410='club records'!$J$13, F410&lt;='club records'!$K$13), AND(E410='club records'!$J$14, F410&lt;='club records'!$K$14))), "CR", " ")</f>
        <v xml:space="preserve"> </v>
      </c>
      <c r="AP410" s="22" t="str">
        <f>IF(AND(B410="1500SC", OR(AND(E410='club records'!$J$15, F410&lt;='club records'!$K$15), AND(E410='club records'!$J$16, F410&lt;='club records'!$K$16))), "CR", " ")</f>
        <v xml:space="preserve"> </v>
      </c>
      <c r="AQ410" s="22" t="str">
        <f>IF(AND(B410="2000SC", OR(AND(E410='club records'!$J$18, F410&lt;='club records'!$K$18), AND(E410='club records'!$J$19, F410&lt;='club records'!$K$19))), "CR", " ")</f>
        <v xml:space="preserve"> </v>
      </c>
      <c r="AR410" s="22" t="str">
        <f>IF(AND(B410="3000SC", AND(E410='club records'!$J$21, F410&lt;='club records'!$K$21)), "CR", " ")</f>
        <v xml:space="preserve"> </v>
      </c>
      <c r="AS410" s="21" t="str">
        <f>IF(AND(B410="4x100", OR(AND(E410='club records'!$N$1, F410&lt;='club records'!$O$1), AND(E410='club records'!$N$2, F410&lt;='club records'!$O$2), AND(E410='club records'!$N$3, F410&lt;='club records'!$O$3), AND(E410='club records'!$N$4, F410&lt;='club records'!$O$4), AND(E410='club records'!$N$5, F410&lt;='club records'!$O$5))), "CR", " ")</f>
        <v xml:space="preserve"> </v>
      </c>
      <c r="AT410" s="21" t="str">
        <f>IF(AND(B410="4x200", OR(AND(E410='club records'!$N$6, F410&lt;='club records'!$O$6), AND(E410='club records'!$N$7, F410&lt;='club records'!$O$7), AND(E410='club records'!$N$8, F410&lt;='club records'!$O$8), AND(E410='club records'!$N$9, F410&lt;='club records'!$O$9), AND(E410='club records'!$N$10, F410&lt;='club records'!$O$10))), "CR", " ")</f>
        <v xml:space="preserve"> </v>
      </c>
      <c r="AU410" s="21" t="str">
        <f>IF(AND(B410="4x300", OR(AND(E410='club records'!$N$11, F410&lt;='club records'!$O$11), AND(E410='club records'!$N$12, F410&lt;='club records'!$O$12))), "CR", " ")</f>
        <v xml:space="preserve"> </v>
      </c>
      <c r="AV410" s="21" t="str">
        <f>IF(AND(B410="4x400", OR(AND(E410='club records'!$N$13, F410&lt;='club records'!$O$13), AND(E410='club records'!$N$14, F410&lt;='club records'!$O$14), AND(E410='club records'!$N$15, F410&lt;='club records'!$O$15))), "CR", " ")</f>
        <v xml:space="preserve"> </v>
      </c>
      <c r="AW410" s="21" t="str">
        <f>IF(AND(B410="3x800", OR(AND(E410='club records'!$N$16, F410&lt;='club records'!$O$16), AND(E410='club records'!$N$17, F410&lt;='club records'!$O$17), AND(E410='club records'!$N$18, F410&lt;='club records'!$O$18), AND(E410='club records'!$N$19, F410&lt;='club records'!$O$19))), "CR", " ")</f>
        <v xml:space="preserve"> </v>
      </c>
      <c r="AX410" s="21" t="str">
        <f>IF(AND(B410="pentathlon", OR(AND(E410='club records'!$N$21, F410&gt;='club records'!$O$21), AND(E410='club records'!$N$22, F410&gt;='club records'!$O$22), AND(E410='club records'!$N$23, F410&gt;='club records'!$O$23), AND(E410='club records'!$N$24, F410&gt;='club records'!$O$24), AND(E410='club records'!$N$25, F410&gt;='club records'!$O$25))), "CR", " ")</f>
        <v xml:space="preserve"> </v>
      </c>
      <c r="AY410" s="21" t="str">
        <f>IF(AND(B410="heptathlon", OR(AND(E410='club records'!$N$26, F410&gt;='club records'!$O$26), AND(E410='club records'!$N$27, F410&gt;='club records'!$O$27), AND(E410='club records'!$N$28, F410&gt;='club records'!$O$28), )), "CR", " ")</f>
        <v xml:space="preserve"> </v>
      </c>
    </row>
    <row r="411" spans="1:51" ht="15">
      <c r="A411" s="13" t="s">
        <v>472</v>
      </c>
      <c r="B411" s="2">
        <v>1500</v>
      </c>
      <c r="C411" s="2" t="s">
        <v>7</v>
      </c>
      <c r="D411" s="2" t="s">
        <v>8</v>
      </c>
      <c r="E411" s="13" t="s">
        <v>40</v>
      </c>
      <c r="F411" s="14" t="s">
        <v>420</v>
      </c>
      <c r="G411" s="23">
        <v>43621</v>
      </c>
      <c r="H411" s="2" t="s">
        <v>307</v>
      </c>
      <c r="J411" s="20" t="str">
        <f t="shared" si="21"/>
        <v/>
      </c>
      <c r="K411" s="21" t="str">
        <f>IF(AND(B411=100, OR(AND(E411='club records'!$B$6, F411&lt;='club records'!$C$6), AND(E411='club records'!$B$7, F411&lt;='club records'!$C$7), AND(E411='club records'!$B$8, F411&lt;='club records'!$C$8), AND(E411='club records'!$B$9, F411&lt;='club records'!$C$9), AND(E411='club records'!$B$10, F411&lt;='club records'!$C$10))),"CR"," ")</f>
        <v xml:space="preserve"> </v>
      </c>
      <c r="L411" s="21" t="str">
        <f>IF(AND(B411=200, OR(AND(E411='club records'!$B$11, F411&lt;='club records'!$C$11), AND(E411='club records'!$B$12, F411&lt;='club records'!$C$12), AND(E411='club records'!$B$13, F411&lt;='club records'!$C$13), AND(E411='club records'!$B$14, F411&lt;='club records'!$C$14), AND(E411='club records'!$B$15, F411&lt;='club records'!$C$15))),"CR"," ")</f>
        <v xml:space="preserve"> </v>
      </c>
      <c r="M411" s="21" t="str">
        <f>IF(AND(B411=300, OR(AND(E411='club records'!$B$16, F411&lt;='club records'!$C$16), AND(E411='club records'!$B$17, F411&lt;='club records'!$C$17))),"CR"," ")</f>
        <v xml:space="preserve"> </v>
      </c>
      <c r="N411" s="21" t="str">
        <f>IF(AND(B411=400, OR(AND(E411='club records'!$B$19, F411&lt;='club records'!$C$19), AND(E411='club records'!$B$20, F411&lt;='club records'!$C$20), AND(E411='club records'!$B$21, F411&lt;='club records'!$C$21))),"CR"," ")</f>
        <v xml:space="preserve"> </v>
      </c>
      <c r="O411" s="21" t="str">
        <f>IF(AND(B411=800, OR(AND(E411='club records'!$B$22, F411&lt;='club records'!$C$22), AND(E411='club records'!$B$23, F411&lt;='club records'!$C$23), AND(E411='club records'!$B$24, F411&lt;='club records'!$C$24), AND(E411='club records'!$B$25, F411&lt;='club records'!$C$25), AND(E411='club records'!$B$26, F411&lt;='club records'!$C$26))),"CR"," ")</f>
        <v xml:space="preserve"> </v>
      </c>
      <c r="P411" s="21" t="str">
        <f>IF(AND(B411=1200, AND(E411='club records'!$B$28, F411&lt;='club records'!$C$28)),"CR"," ")</f>
        <v xml:space="preserve"> </v>
      </c>
      <c r="Q411" s="21" t="str">
        <f>IF(AND(B411=1500, OR(AND(E411='club records'!$B$29, F411&lt;='club records'!$C$29), AND(E411='club records'!$B$30, F411&lt;='club records'!$C$30), AND(E411='club records'!$B$31, F411&lt;='club records'!$C$31), AND(E411='club records'!$B$32, F411&lt;='club records'!$C$32), AND(E411='club records'!$B$33, F411&lt;='club records'!$C$33))),"CR"," ")</f>
        <v xml:space="preserve"> </v>
      </c>
      <c r="R411" s="21" t="str">
        <f>IF(AND(B411="1M", AND(E411='club records'!$B$37,F411&lt;='club records'!$C$37)),"CR"," ")</f>
        <v xml:space="preserve"> </v>
      </c>
      <c r="S411" s="21" t="str">
        <f>IF(AND(B411=3000, OR(AND(E411='club records'!$B$39, F411&lt;='club records'!$C$39), AND(E411='club records'!$B$40, F411&lt;='club records'!$C$40), AND(E411='club records'!$B$41, F411&lt;='club records'!$C$41))),"CR"," ")</f>
        <v xml:space="preserve"> </v>
      </c>
      <c r="T411" s="21" t="str">
        <f>IF(AND(B411=5000, OR(AND(E411='club records'!$B$42, F411&lt;='club records'!$C$42), AND(E411='club records'!$B$43, F411&lt;='club records'!$C$43))),"CR"," ")</f>
        <v xml:space="preserve"> </v>
      </c>
      <c r="U411" s="21" t="str">
        <f>IF(AND(B411=10000, OR(AND(E411='club records'!$B$44, F411&lt;='club records'!$C$44), AND(E411='club records'!$B$45, F411&lt;='club records'!$C$45))),"CR"," ")</f>
        <v xml:space="preserve"> </v>
      </c>
      <c r="V411" s="22" t="str">
        <f>IF(AND(B411="high jump", OR(AND(E411='club records'!$F$1, F411&gt;='club records'!$G$1), AND(E411='club records'!$F$2, F411&gt;='club records'!$G$2), AND(E411='club records'!$F$3, F411&gt;='club records'!$G$3),AND(E411='club records'!$F$4, F411&gt;='club records'!$G$4), AND(E411='club records'!$F$5, F411&gt;='club records'!$G$5))), "CR", " ")</f>
        <v xml:space="preserve"> </v>
      </c>
      <c r="W411" s="22" t="str">
        <f>IF(AND(B411="long jump", OR(AND(E411='club records'!$F$6, F411&gt;='club records'!$G$6), AND(E411='club records'!$F$7, F411&gt;='club records'!$G$7), AND(E411='club records'!$F$8, F411&gt;='club records'!$G$8), AND(E411='club records'!$F$9, F411&gt;='club records'!$G$9), AND(E411='club records'!$F$10, F411&gt;='club records'!$G$10))), "CR", " ")</f>
        <v xml:space="preserve"> </v>
      </c>
      <c r="X411" s="22" t="str">
        <f>IF(AND(B411="triple jump", OR(AND(E411='club records'!$F$11, F411&gt;='club records'!$G$11), AND(E411='club records'!$F$12, F411&gt;='club records'!$G$12), AND(E411='club records'!$F$13, F411&gt;='club records'!$G$13), AND(E411='club records'!$F$14, F411&gt;='club records'!$G$14), AND(E411='club records'!$F$15, F411&gt;='club records'!$G$15))), "CR", " ")</f>
        <v xml:space="preserve"> </v>
      </c>
      <c r="Y411" s="22" t="str">
        <f>IF(AND(B411="pole vault", OR(AND(E411='club records'!$F$16, F411&gt;='club records'!$G$16), AND(E411='club records'!$F$17, F411&gt;='club records'!$G$17), AND(E411='club records'!$F$18, F411&gt;='club records'!$G$18), AND(E411='club records'!$F$19, F411&gt;='club records'!$G$19), AND(E411='club records'!$F$20, F411&gt;='club records'!$G$20))), "CR", " ")</f>
        <v xml:space="preserve"> </v>
      </c>
      <c r="Z411" s="22" t="str">
        <f>IF(AND(B411="discus 0.75", AND(E411='club records'!$F$21, F411&gt;='club records'!$G$21)), "CR", " ")</f>
        <v xml:space="preserve"> </v>
      </c>
      <c r="AA411" s="22" t="str">
        <f>IF(AND(B411="discus 1", OR(AND(E411='club records'!$F$22, F411&gt;='club records'!$G$22), AND(E411='club records'!$F$23, F411&gt;='club records'!$G$23), AND(E411='club records'!$F$24, F411&gt;='club records'!$G$24), AND(E411='club records'!$F$25, F411&gt;='club records'!$G$25))), "CR", " ")</f>
        <v xml:space="preserve"> </v>
      </c>
      <c r="AB411" s="22" t="str">
        <f>IF(AND(B411="hammer 3", OR(AND(E411='club records'!$F$26, F411&gt;='club records'!$G$26), AND(E411='club records'!$F$27, F411&gt;='club records'!$G$27), AND(E411='club records'!$F$28, F411&gt;='club records'!$G$28))), "CR", " ")</f>
        <v xml:space="preserve"> </v>
      </c>
      <c r="AC411" s="22" t="str">
        <f>IF(AND(B411="hammer 4", OR(AND(E411='club records'!$F$29, F411&gt;='club records'!$G$29), AND(E411='club records'!$F$30, F411&gt;='club records'!$G$30))), "CR", " ")</f>
        <v xml:space="preserve"> </v>
      </c>
      <c r="AD411" s="22" t="str">
        <f>IF(AND(B411="javelin 400", AND(E411='club records'!$F$31, F411&gt;='club records'!$G$31)), "CR", " ")</f>
        <v xml:space="preserve"> </v>
      </c>
      <c r="AE411" s="22" t="str">
        <f>IF(AND(B411="javelin 500", OR(AND(E411='club records'!$F$32, F411&gt;='club records'!$G$32), AND(E411='club records'!$F$33, F411&gt;='club records'!$G$33))), "CR", " ")</f>
        <v xml:space="preserve"> </v>
      </c>
      <c r="AF411" s="22" t="str">
        <f>IF(AND(B411="javelin 600", OR(AND(E411='club records'!$F$34, F411&gt;='club records'!$G$34), AND(E411='club records'!$F$35, F411&gt;='club records'!$G$35))), "CR", " ")</f>
        <v xml:space="preserve"> </v>
      </c>
      <c r="AG411" s="22" t="str">
        <f>IF(AND(B411="shot 2.72", AND(E411='club records'!$F$36, F411&gt;='club records'!$G$36)), "CR", " ")</f>
        <v xml:space="preserve"> </v>
      </c>
      <c r="AH411" s="22" t="str">
        <f>IF(AND(B411="shot 3", OR(AND(E411='club records'!$F$37, F411&gt;='club records'!$G$37), AND(E411='club records'!$F$38, F411&gt;='club records'!$G$38))), "CR", " ")</f>
        <v xml:space="preserve"> </v>
      </c>
      <c r="AI411" s="22" t="str">
        <f>IF(AND(B411="shot 4", OR(AND(E411='club records'!$F$39, F411&gt;='club records'!$G$39), AND(E411='club records'!$F$40, F411&gt;='club records'!$G$40))), "CR", " ")</f>
        <v xml:space="preserve"> </v>
      </c>
      <c r="AJ411" s="22" t="str">
        <f>IF(AND(B411="70H", AND(E411='club records'!$J$6, F411&lt;='club records'!$K$6)), "CR", " ")</f>
        <v xml:space="preserve"> </v>
      </c>
      <c r="AK411" s="22" t="str">
        <f>IF(AND(B411="75H", AND(E411='club records'!$J$7, F411&lt;='club records'!$K$7)), "CR", " ")</f>
        <v xml:space="preserve"> </v>
      </c>
      <c r="AL411" s="22" t="str">
        <f>IF(AND(B411="80H", AND(E411='club records'!$J$8, F411&lt;='club records'!$K$8)), "CR", " ")</f>
        <v xml:space="preserve"> </v>
      </c>
      <c r="AM411" s="22" t="str">
        <f>IF(AND(B411="100H", OR(AND(E411='club records'!$J$9, F411&lt;='club records'!$K$9), AND(E411='club records'!$J$10, F411&lt;='club records'!$K$10))), "CR", " ")</f>
        <v xml:space="preserve"> </v>
      </c>
      <c r="AN411" s="22" t="str">
        <f>IF(AND(B411="300H", AND(E411='club records'!$J$11, F411&lt;='club records'!$K$11)), "CR", " ")</f>
        <v xml:space="preserve"> </v>
      </c>
      <c r="AO411" s="22" t="str">
        <f>IF(AND(B411="400H", OR(AND(E411='club records'!$J$12, F411&lt;='club records'!$K$12), AND(E411='club records'!$J$13, F411&lt;='club records'!$K$13), AND(E411='club records'!$J$14, F411&lt;='club records'!$K$14))), "CR", " ")</f>
        <v xml:space="preserve"> </v>
      </c>
      <c r="AP411" s="22" t="str">
        <f>IF(AND(B411="1500SC", OR(AND(E411='club records'!$J$15, F411&lt;='club records'!$K$15), AND(E411='club records'!$J$16, F411&lt;='club records'!$K$16))), "CR", " ")</f>
        <v xml:space="preserve"> </v>
      </c>
      <c r="AQ411" s="22" t="str">
        <f>IF(AND(B411="2000SC", OR(AND(E411='club records'!$J$18, F411&lt;='club records'!$K$18), AND(E411='club records'!$J$19, F411&lt;='club records'!$K$19))), "CR", " ")</f>
        <v xml:space="preserve"> </v>
      </c>
      <c r="AR411" s="22" t="str">
        <f>IF(AND(B411="3000SC", AND(E411='club records'!$J$21, F411&lt;='club records'!$K$21)), "CR", " ")</f>
        <v xml:space="preserve"> </v>
      </c>
      <c r="AS411" s="21" t="str">
        <f>IF(AND(B411="4x100", OR(AND(E411='club records'!$N$1, F411&lt;='club records'!$O$1), AND(E411='club records'!$N$2, F411&lt;='club records'!$O$2), AND(E411='club records'!$N$3, F411&lt;='club records'!$O$3), AND(E411='club records'!$N$4, F411&lt;='club records'!$O$4), AND(E411='club records'!$N$5, F411&lt;='club records'!$O$5))), "CR", " ")</f>
        <v xml:space="preserve"> </v>
      </c>
      <c r="AT411" s="21" t="str">
        <f>IF(AND(B411="4x200", OR(AND(E411='club records'!$N$6, F411&lt;='club records'!$O$6), AND(E411='club records'!$N$7, F411&lt;='club records'!$O$7), AND(E411='club records'!$N$8, F411&lt;='club records'!$O$8), AND(E411='club records'!$N$9, F411&lt;='club records'!$O$9), AND(E411='club records'!$N$10, F411&lt;='club records'!$O$10))), "CR", " ")</f>
        <v xml:space="preserve"> </v>
      </c>
      <c r="AU411" s="21" t="str">
        <f>IF(AND(B411="4x300", OR(AND(E411='club records'!$N$11, F411&lt;='club records'!$O$11), AND(E411='club records'!$N$12, F411&lt;='club records'!$O$12))), "CR", " ")</f>
        <v xml:space="preserve"> </v>
      </c>
      <c r="AV411" s="21" t="str">
        <f>IF(AND(B411="4x400", OR(AND(E411='club records'!$N$13, F411&lt;='club records'!$O$13), AND(E411='club records'!$N$14, F411&lt;='club records'!$O$14), AND(E411='club records'!$N$15, F411&lt;='club records'!$O$15))), "CR", " ")</f>
        <v xml:space="preserve"> </v>
      </c>
      <c r="AW411" s="21" t="str">
        <f>IF(AND(B411="3x800", OR(AND(E411='club records'!$N$16, F411&lt;='club records'!$O$16), AND(E411='club records'!$N$17, F411&lt;='club records'!$O$17), AND(E411='club records'!$N$18, F411&lt;='club records'!$O$18), AND(E411='club records'!$N$19, F411&lt;='club records'!$O$19))), "CR", " ")</f>
        <v xml:space="preserve"> </v>
      </c>
      <c r="AX411" s="21" t="str">
        <f>IF(AND(B411="pentathlon", OR(AND(E411='club records'!$N$21, F411&gt;='club records'!$O$21), AND(E411='club records'!$N$22, F411&gt;='club records'!$O$22), AND(E411='club records'!$N$23, F411&gt;='club records'!$O$23), AND(E411='club records'!$N$24, F411&gt;='club records'!$O$24), AND(E411='club records'!$N$25, F411&gt;='club records'!$O$25))), "CR", " ")</f>
        <v xml:space="preserve"> </v>
      </c>
      <c r="AY411" s="21" t="str">
        <f>IF(AND(B411="heptathlon", OR(AND(E411='club records'!$N$26, F411&gt;='club records'!$O$26), AND(E411='club records'!$N$27, F411&gt;='club records'!$O$27), AND(E411='club records'!$N$28, F411&gt;='club records'!$O$28), )), "CR", " ")</f>
        <v xml:space="preserve"> </v>
      </c>
    </row>
    <row r="412" spans="1:51" ht="15">
      <c r="A412" s="13" t="s">
        <v>472</v>
      </c>
      <c r="B412" s="2">
        <v>1500</v>
      </c>
      <c r="C412" s="2" t="s">
        <v>7</v>
      </c>
      <c r="D412" s="2" t="s">
        <v>160</v>
      </c>
      <c r="E412" s="13" t="s">
        <v>40</v>
      </c>
      <c r="F412" s="14" t="s">
        <v>421</v>
      </c>
      <c r="G412" s="19">
        <v>43619</v>
      </c>
      <c r="H412" s="2" t="s">
        <v>360</v>
      </c>
      <c r="I412" s="2" t="s">
        <v>348</v>
      </c>
      <c r="J412" s="20" t="str">
        <f t="shared" si="21"/>
        <v/>
      </c>
      <c r="K412" s="21" t="str">
        <f>IF(AND(B412=100, OR(AND(E412='club records'!$B$6, F412&lt;='club records'!$C$6), AND(E412='club records'!$B$7, F412&lt;='club records'!$C$7), AND(E412='club records'!$B$8, F412&lt;='club records'!$C$8), AND(E412='club records'!$B$9, F412&lt;='club records'!$C$9), AND(E412='club records'!$B$10, F412&lt;='club records'!$C$10))),"CR"," ")</f>
        <v xml:space="preserve"> </v>
      </c>
      <c r="L412" s="21" t="str">
        <f>IF(AND(B412=200, OR(AND(E412='club records'!$B$11, F412&lt;='club records'!$C$11), AND(E412='club records'!$B$12, F412&lt;='club records'!$C$12), AND(E412='club records'!$B$13, F412&lt;='club records'!$C$13), AND(E412='club records'!$B$14, F412&lt;='club records'!$C$14), AND(E412='club records'!$B$15, F412&lt;='club records'!$C$15))),"CR"," ")</f>
        <v xml:space="preserve"> </v>
      </c>
      <c r="M412" s="21" t="str">
        <f>IF(AND(B412=300, OR(AND(E412='club records'!$B$16, F412&lt;='club records'!$C$16), AND(E412='club records'!$B$17, F412&lt;='club records'!$C$17))),"CR"," ")</f>
        <v xml:space="preserve"> </v>
      </c>
      <c r="N412" s="21" t="str">
        <f>IF(AND(B412=400, OR(AND(E412='club records'!$B$19, F412&lt;='club records'!$C$19), AND(E412='club records'!$B$20, F412&lt;='club records'!$C$20), AND(E412='club records'!$B$21, F412&lt;='club records'!$C$21))),"CR"," ")</f>
        <v xml:space="preserve"> </v>
      </c>
      <c r="O412" s="21" t="str">
        <f>IF(AND(B412=800, OR(AND(E412='club records'!$B$22, F412&lt;='club records'!$C$22), AND(E412='club records'!$B$23, F412&lt;='club records'!$C$23), AND(E412='club records'!$B$24, F412&lt;='club records'!$C$24), AND(E412='club records'!$B$25, F412&lt;='club records'!$C$25), AND(E412='club records'!$B$26, F412&lt;='club records'!$C$26))),"CR"," ")</f>
        <v xml:space="preserve"> </v>
      </c>
      <c r="P412" s="21" t="str">
        <f>IF(AND(B412=1200, AND(E412='club records'!$B$28, F412&lt;='club records'!$C$28)),"CR"," ")</f>
        <v xml:space="preserve"> </v>
      </c>
      <c r="Q412" s="21" t="str">
        <f>IF(AND(B412=1500, OR(AND(E412='club records'!$B$29, F412&lt;='club records'!$C$29), AND(E412='club records'!$B$30, F412&lt;='club records'!$C$30), AND(E412='club records'!$B$31, F412&lt;='club records'!$C$31), AND(E412='club records'!$B$32, F412&lt;='club records'!$C$32), AND(E412='club records'!$B$33, F412&lt;='club records'!$C$33))),"CR"," ")</f>
        <v xml:space="preserve"> </v>
      </c>
      <c r="R412" s="21" t="str">
        <f>IF(AND(B412="1M", AND(E412='club records'!$B$37,F412&lt;='club records'!$C$37)),"CR"," ")</f>
        <v xml:space="preserve"> </v>
      </c>
      <c r="S412" s="21" t="str">
        <f>IF(AND(B412=3000, OR(AND(E412='club records'!$B$39, F412&lt;='club records'!$C$39), AND(E412='club records'!$B$40, F412&lt;='club records'!$C$40), AND(E412='club records'!$B$41, F412&lt;='club records'!$C$41))),"CR"," ")</f>
        <v xml:space="preserve"> </v>
      </c>
      <c r="T412" s="21" t="str">
        <f>IF(AND(B412=5000, OR(AND(E412='club records'!$B$42, F412&lt;='club records'!$C$42), AND(E412='club records'!$B$43, F412&lt;='club records'!$C$43))),"CR"," ")</f>
        <v xml:space="preserve"> </v>
      </c>
      <c r="U412" s="21" t="str">
        <f>IF(AND(B412=10000, OR(AND(E412='club records'!$B$44, F412&lt;='club records'!$C$44), AND(E412='club records'!$B$45, F412&lt;='club records'!$C$45))),"CR"," ")</f>
        <v xml:space="preserve"> </v>
      </c>
      <c r="V412" s="22" t="str">
        <f>IF(AND(B412="high jump", OR(AND(E412='club records'!$F$1, F412&gt;='club records'!$G$1), AND(E412='club records'!$F$2, F412&gt;='club records'!$G$2), AND(E412='club records'!$F$3, F412&gt;='club records'!$G$3),AND(E412='club records'!$F$4, F412&gt;='club records'!$G$4), AND(E412='club records'!$F$5, F412&gt;='club records'!$G$5))), "CR", " ")</f>
        <v xml:space="preserve"> </v>
      </c>
      <c r="W412" s="22" t="str">
        <f>IF(AND(B412="long jump", OR(AND(E412='club records'!$F$6, F412&gt;='club records'!$G$6), AND(E412='club records'!$F$7, F412&gt;='club records'!$G$7), AND(E412='club records'!$F$8, F412&gt;='club records'!$G$8), AND(E412='club records'!$F$9, F412&gt;='club records'!$G$9), AND(E412='club records'!$F$10, F412&gt;='club records'!$G$10))), "CR", " ")</f>
        <v xml:space="preserve"> </v>
      </c>
      <c r="X412" s="22" t="str">
        <f>IF(AND(B412="triple jump", OR(AND(E412='club records'!$F$11, F412&gt;='club records'!$G$11), AND(E412='club records'!$F$12, F412&gt;='club records'!$G$12), AND(E412='club records'!$F$13, F412&gt;='club records'!$G$13), AND(E412='club records'!$F$14, F412&gt;='club records'!$G$14), AND(E412='club records'!$F$15, F412&gt;='club records'!$G$15))), "CR", " ")</f>
        <v xml:space="preserve"> </v>
      </c>
      <c r="Y412" s="22" t="str">
        <f>IF(AND(B412="pole vault", OR(AND(E412='club records'!$F$16, F412&gt;='club records'!$G$16), AND(E412='club records'!$F$17, F412&gt;='club records'!$G$17), AND(E412='club records'!$F$18, F412&gt;='club records'!$G$18), AND(E412='club records'!$F$19, F412&gt;='club records'!$G$19), AND(E412='club records'!$F$20, F412&gt;='club records'!$G$20))), "CR", " ")</f>
        <v xml:space="preserve"> </v>
      </c>
      <c r="Z412" s="22" t="str">
        <f>IF(AND(B412="discus 0.75", AND(E412='club records'!$F$21, F412&gt;='club records'!$G$21)), "CR", " ")</f>
        <v xml:space="preserve"> </v>
      </c>
      <c r="AA412" s="22" t="str">
        <f>IF(AND(B412="discus 1", OR(AND(E412='club records'!$F$22, F412&gt;='club records'!$G$22), AND(E412='club records'!$F$23, F412&gt;='club records'!$G$23), AND(E412='club records'!$F$24, F412&gt;='club records'!$G$24), AND(E412='club records'!$F$25, F412&gt;='club records'!$G$25))), "CR", " ")</f>
        <v xml:space="preserve"> </v>
      </c>
      <c r="AB412" s="22" t="str">
        <f>IF(AND(B412="hammer 3", OR(AND(E412='club records'!$F$26, F412&gt;='club records'!$G$26), AND(E412='club records'!$F$27, F412&gt;='club records'!$G$27), AND(E412='club records'!$F$28, F412&gt;='club records'!$G$28))), "CR", " ")</f>
        <v xml:space="preserve"> </v>
      </c>
      <c r="AC412" s="22" t="str">
        <f>IF(AND(B412="hammer 4", OR(AND(E412='club records'!$F$29, F412&gt;='club records'!$G$29), AND(E412='club records'!$F$30, F412&gt;='club records'!$G$30))), "CR", " ")</f>
        <v xml:space="preserve"> </v>
      </c>
      <c r="AD412" s="22" t="str">
        <f>IF(AND(B412="javelin 400", AND(E412='club records'!$F$31, F412&gt;='club records'!$G$31)), "CR", " ")</f>
        <v xml:space="preserve"> </v>
      </c>
      <c r="AE412" s="22" t="str">
        <f>IF(AND(B412="javelin 500", OR(AND(E412='club records'!$F$32, F412&gt;='club records'!$G$32), AND(E412='club records'!$F$33, F412&gt;='club records'!$G$33))), "CR", " ")</f>
        <v xml:space="preserve"> </v>
      </c>
      <c r="AF412" s="22" t="str">
        <f>IF(AND(B412="javelin 600", OR(AND(E412='club records'!$F$34, F412&gt;='club records'!$G$34), AND(E412='club records'!$F$35, F412&gt;='club records'!$G$35))), "CR", " ")</f>
        <v xml:space="preserve"> </v>
      </c>
      <c r="AG412" s="22" t="str">
        <f>IF(AND(B412="shot 2.72", AND(E412='club records'!$F$36, F412&gt;='club records'!$G$36)), "CR", " ")</f>
        <v xml:space="preserve"> </v>
      </c>
      <c r="AH412" s="22" t="str">
        <f>IF(AND(B412="shot 3", OR(AND(E412='club records'!$F$37, F412&gt;='club records'!$G$37), AND(E412='club records'!$F$38, F412&gt;='club records'!$G$38))), "CR", " ")</f>
        <v xml:space="preserve"> </v>
      </c>
      <c r="AI412" s="22" t="str">
        <f>IF(AND(B412="shot 4", OR(AND(E412='club records'!$F$39, F412&gt;='club records'!$G$39), AND(E412='club records'!$F$40, F412&gt;='club records'!$G$40))), "CR", " ")</f>
        <v xml:space="preserve"> </v>
      </c>
      <c r="AJ412" s="22" t="str">
        <f>IF(AND(B412="70H", AND(E412='club records'!$J$6, F412&lt;='club records'!$K$6)), "CR", " ")</f>
        <v xml:space="preserve"> </v>
      </c>
      <c r="AK412" s="22" t="str">
        <f>IF(AND(B412="75H", AND(E412='club records'!$J$7, F412&lt;='club records'!$K$7)), "CR", " ")</f>
        <v xml:space="preserve"> </v>
      </c>
      <c r="AL412" s="22" t="str">
        <f>IF(AND(B412="80H", AND(E412='club records'!$J$8, F412&lt;='club records'!$K$8)), "CR", " ")</f>
        <v xml:space="preserve"> </v>
      </c>
      <c r="AM412" s="22" t="str">
        <f>IF(AND(B412="100H", OR(AND(E412='club records'!$J$9, F412&lt;='club records'!$K$9), AND(E412='club records'!$J$10, F412&lt;='club records'!$K$10))), "CR", " ")</f>
        <v xml:space="preserve"> </v>
      </c>
      <c r="AN412" s="22" t="str">
        <f>IF(AND(B412="300H", AND(E412='club records'!$J$11, F412&lt;='club records'!$K$11)), "CR", " ")</f>
        <v xml:space="preserve"> </v>
      </c>
      <c r="AO412" s="22" t="str">
        <f>IF(AND(B412="400H", OR(AND(E412='club records'!$J$12, F412&lt;='club records'!$K$12), AND(E412='club records'!$J$13, F412&lt;='club records'!$K$13), AND(E412='club records'!$J$14, F412&lt;='club records'!$K$14))), "CR", " ")</f>
        <v xml:space="preserve"> </v>
      </c>
      <c r="AP412" s="22" t="str">
        <f>IF(AND(B412="1500SC", OR(AND(E412='club records'!$J$15, F412&lt;='club records'!$K$15), AND(E412='club records'!$J$16, F412&lt;='club records'!$K$16))), "CR", " ")</f>
        <v xml:space="preserve"> </v>
      </c>
      <c r="AQ412" s="22" t="str">
        <f>IF(AND(B412="2000SC", OR(AND(E412='club records'!$J$18, F412&lt;='club records'!$K$18), AND(E412='club records'!$J$19, F412&lt;='club records'!$K$19))), "CR", " ")</f>
        <v xml:space="preserve"> </v>
      </c>
      <c r="AR412" s="22" t="str">
        <f>IF(AND(B412="3000SC", AND(E412='club records'!$J$21, F412&lt;='club records'!$K$21)), "CR", " ")</f>
        <v xml:space="preserve"> </v>
      </c>
      <c r="AS412" s="21" t="str">
        <f>IF(AND(B412="4x100", OR(AND(E412='club records'!$N$1, F412&lt;='club records'!$O$1), AND(E412='club records'!$N$2, F412&lt;='club records'!$O$2), AND(E412='club records'!$N$3, F412&lt;='club records'!$O$3), AND(E412='club records'!$N$4, F412&lt;='club records'!$O$4), AND(E412='club records'!$N$5, F412&lt;='club records'!$O$5))), "CR", " ")</f>
        <v xml:space="preserve"> </v>
      </c>
      <c r="AT412" s="21" t="str">
        <f>IF(AND(B412="4x200", OR(AND(E412='club records'!$N$6, F412&lt;='club records'!$O$6), AND(E412='club records'!$N$7, F412&lt;='club records'!$O$7), AND(E412='club records'!$N$8, F412&lt;='club records'!$O$8), AND(E412='club records'!$N$9, F412&lt;='club records'!$O$9), AND(E412='club records'!$N$10, F412&lt;='club records'!$O$10))), "CR", " ")</f>
        <v xml:space="preserve"> </v>
      </c>
      <c r="AU412" s="21" t="str">
        <f>IF(AND(B412="4x300", OR(AND(E412='club records'!$N$11, F412&lt;='club records'!$O$11), AND(E412='club records'!$N$12, F412&lt;='club records'!$O$12))), "CR", " ")</f>
        <v xml:space="preserve"> </v>
      </c>
      <c r="AV412" s="21" t="str">
        <f>IF(AND(B412="4x400", OR(AND(E412='club records'!$N$13, F412&lt;='club records'!$O$13), AND(E412='club records'!$N$14, F412&lt;='club records'!$O$14), AND(E412='club records'!$N$15, F412&lt;='club records'!$O$15))), "CR", " ")</f>
        <v xml:space="preserve"> </v>
      </c>
      <c r="AW412" s="21" t="str">
        <f>IF(AND(B412="3x800", OR(AND(E412='club records'!$N$16, F412&lt;='club records'!$O$16), AND(E412='club records'!$N$17, F412&lt;='club records'!$O$17), AND(E412='club records'!$N$18, F412&lt;='club records'!$O$18), AND(E412='club records'!$N$19, F412&lt;='club records'!$O$19))), "CR", " ")</f>
        <v xml:space="preserve"> </v>
      </c>
      <c r="AX412" s="21" t="str">
        <f>IF(AND(B412="pentathlon", OR(AND(E412='club records'!$N$21, F412&gt;='club records'!$O$21), AND(E412='club records'!$N$22, F412&gt;='club records'!$O$22), AND(E412='club records'!$N$23, F412&gt;='club records'!$O$23), AND(E412='club records'!$N$24, F412&gt;='club records'!$O$24), AND(E412='club records'!$N$25, F412&gt;='club records'!$O$25))), "CR", " ")</f>
        <v xml:space="preserve"> </v>
      </c>
      <c r="AY412" s="21" t="str">
        <f>IF(AND(B412="heptathlon", OR(AND(E412='club records'!$N$26, F412&gt;='club records'!$O$26), AND(E412='club records'!$N$27, F412&gt;='club records'!$O$27), AND(E412='club records'!$N$28, F412&gt;='club records'!$O$28), )), "CR", " ")</f>
        <v xml:space="preserve"> </v>
      </c>
    </row>
    <row r="413" spans="1:51" ht="15">
      <c r="A413" s="13" t="s">
        <v>472</v>
      </c>
      <c r="B413" s="2">
        <v>1500</v>
      </c>
      <c r="C413" s="2" t="s">
        <v>5</v>
      </c>
      <c r="D413" s="2" t="s">
        <v>377</v>
      </c>
      <c r="E413" s="13" t="s">
        <v>40</v>
      </c>
      <c r="F413" s="14" t="s">
        <v>454</v>
      </c>
      <c r="G413" s="19">
        <v>43667</v>
      </c>
      <c r="H413" s="23" t="s">
        <v>297</v>
      </c>
      <c r="I413" s="2" t="s">
        <v>446</v>
      </c>
      <c r="J413" s="20" t="s">
        <v>372</v>
      </c>
      <c r="O413" s="2"/>
      <c r="P413" s="21"/>
      <c r="Q413" s="21"/>
      <c r="R413" s="21"/>
      <c r="S413" s="21"/>
      <c r="T413" s="21"/>
      <c r="U413" s="21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1"/>
      <c r="AT413" s="21"/>
      <c r="AU413" s="21"/>
      <c r="AV413" s="21"/>
      <c r="AW413" s="21"/>
      <c r="AX413" s="21"/>
      <c r="AY413" s="21"/>
    </row>
    <row r="414" spans="1:51" ht="15">
      <c r="A414" s="13" t="s">
        <v>472</v>
      </c>
      <c r="B414" s="2">
        <v>1500</v>
      </c>
      <c r="C414" s="2" t="s">
        <v>19</v>
      </c>
      <c r="D414" s="2" t="s">
        <v>33</v>
      </c>
      <c r="E414" s="13" t="s">
        <v>40</v>
      </c>
      <c r="F414" s="14" t="s">
        <v>463</v>
      </c>
      <c r="G414" s="19">
        <v>43680</v>
      </c>
      <c r="H414" s="2" t="s">
        <v>428</v>
      </c>
      <c r="I414" s="2" t="s">
        <v>461</v>
      </c>
      <c r="J414" s="20" t="s">
        <v>372</v>
      </c>
      <c r="O414" s="2"/>
      <c r="P414" s="2"/>
      <c r="Q414" s="2"/>
      <c r="R414" s="2"/>
      <c r="S414" s="2"/>
      <c r="T414" s="2"/>
    </row>
    <row r="415" spans="1:51" ht="15">
      <c r="A415" s="13" t="s">
        <v>472</v>
      </c>
      <c r="B415" s="2">
        <v>1500</v>
      </c>
      <c r="C415" s="2" t="s">
        <v>501</v>
      </c>
      <c r="D415" s="2" t="s">
        <v>502</v>
      </c>
      <c r="E415" s="13" t="s">
        <v>40</v>
      </c>
      <c r="F415" s="14" t="s">
        <v>503</v>
      </c>
      <c r="G415" s="19">
        <v>43695</v>
      </c>
      <c r="H415" s="23" t="s">
        <v>297</v>
      </c>
      <c r="I415" s="2" t="s">
        <v>494</v>
      </c>
      <c r="J415" s="20" t="str">
        <f>IF(OR(L415="CR", K415="CR", M415="CR", N415="CR", O415="CR", P415="CR", Q415="CR", R415="CR", S415="CR", T415="CR",U415="CR", V415="CR", W415="CR", X415="CR", Y415="CR", Z415="CR", AA415="CR", AB415="CR", AC415="CR", AD415="CR", AE415="CR", AF415="CR", AG415="CR", AH415="CR", AI415="CR", AJ415="CR", AK415="CR", AL415="CR", AM415="CR", AN415="CR", AO415="CR", AP415="CR", AQ415="CR", AR415="CR", AS415="CR", AT415="CR", AU415="CR", AV415="CR", AW415="CR", AX415="CR", AY415="CR"), "***CLUB RECORD***", "")</f>
        <v/>
      </c>
      <c r="K415" s="21" t="str">
        <f>IF(AND(B415=100, OR(AND(E415='club records'!$B$6, F415&lt;='club records'!$C$6), AND(E415='club records'!$B$7, F415&lt;='club records'!$C$7), AND(E415='club records'!$B$8, F415&lt;='club records'!$C$8), AND(E415='club records'!$B$9, F415&lt;='club records'!$C$9), AND(E415='club records'!$B$10, F415&lt;='club records'!$C$10))),"CR"," ")</f>
        <v xml:space="preserve"> </v>
      </c>
      <c r="L415" s="21" t="str">
        <f>IF(AND(B415=200, OR(AND(E415='club records'!$B$11, F415&lt;='club records'!$C$11), AND(E415='club records'!$B$12, F415&lt;='club records'!$C$12), AND(E415='club records'!$B$13, F415&lt;='club records'!$C$13), AND(E415='club records'!$B$14, F415&lt;='club records'!$C$14), AND(E415='club records'!$B$15, F415&lt;='club records'!$C$15))),"CR"," ")</f>
        <v xml:space="preserve"> </v>
      </c>
      <c r="M415" s="21" t="str">
        <f>IF(AND(B415=300, OR(AND(E415='club records'!$B$16, F415&lt;='club records'!$C$16), AND(E415='club records'!$B$17, F415&lt;='club records'!$C$17))),"CR"," ")</f>
        <v xml:space="preserve"> </v>
      </c>
      <c r="N415" s="21" t="str">
        <f>IF(AND(B415=400, OR(AND(E415='club records'!$B$19, F415&lt;='club records'!$C$19), AND(E415='club records'!$B$20, F415&lt;='club records'!$C$20), AND(E415='club records'!$B$21, F415&lt;='club records'!$C$21))),"CR"," ")</f>
        <v xml:space="preserve"> </v>
      </c>
      <c r="O415" s="21" t="str">
        <f>IF(AND(B415=800, OR(AND(E415='club records'!$B$22, F415&lt;='club records'!$C$22), AND(E415='club records'!$B$23, F415&lt;='club records'!$C$23), AND(E415='club records'!$B$24, F415&lt;='club records'!$C$24), AND(E415='club records'!$B$25, F415&lt;='club records'!$C$25), AND(E415='club records'!$B$26, F415&lt;='club records'!$C$26))),"CR"," ")</f>
        <v xml:space="preserve"> </v>
      </c>
      <c r="P415" s="21" t="str">
        <f>IF(AND(B415=1200, AND(E415='club records'!$B$28, F415&lt;='club records'!$C$28)),"CR"," ")</f>
        <v xml:space="preserve"> </v>
      </c>
      <c r="Q415" s="21" t="str">
        <f>IF(AND(B415=1500, OR(AND(E415='club records'!$B$29, F415&lt;='club records'!$C$29), AND(E415='club records'!$B$30, F415&lt;='club records'!$C$30), AND(E415='club records'!$B$31, F415&lt;='club records'!$C$31), AND(E415='club records'!$B$32, F415&lt;='club records'!$C$32), AND(E415='club records'!$B$33, F415&lt;='club records'!$C$33))),"CR"," ")</f>
        <v xml:space="preserve"> </v>
      </c>
      <c r="R415" s="21" t="str">
        <f>IF(AND(B415="1M", AND(E415='club records'!$B$37,F415&lt;='club records'!$C$37)),"CR"," ")</f>
        <v xml:space="preserve"> </v>
      </c>
      <c r="S415" s="21" t="str">
        <f>IF(AND(B415=3000, OR(AND(E415='club records'!$B$39, F415&lt;='club records'!$C$39), AND(E415='club records'!$B$40, F415&lt;='club records'!$C$40), AND(E415='club records'!$B$41, F415&lt;='club records'!$C$41))),"CR"," ")</f>
        <v xml:space="preserve"> </v>
      </c>
      <c r="T415" s="21" t="str">
        <f>IF(AND(B415=5000, OR(AND(E415='club records'!$B$42, F415&lt;='club records'!$C$42), AND(E415='club records'!$B$43, F415&lt;='club records'!$C$43))),"CR"," ")</f>
        <v xml:space="preserve"> </v>
      </c>
      <c r="U415" s="21" t="str">
        <f>IF(AND(B415=10000, OR(AND(E415='club records'!$B$44, F415&lt;='club records'!$C$44), AND(E415='club records'!$B$45, F415&lt;='club records'!$C$45))),"CR"," ")</f>
        <v xml:space="preserve"> </v>
      </c>
      <c r="V415" s="22" t="str">
        <f>IF(AND(B415="high jump", OR(AND(E415='club records'!$F$1, F415&gt;='club records'!$G$1), AND(E415='club records'!$F$2, F415&gt;='club records'!$G$2), AND(E415='club records'!$F$3, F415&gt;='club records'!$G$3),AND(E415='club records'!$F$4, F415&gt;='club records'!$G$4), AND(E415='club records'!$F$5, F415&gt;='club records'!$G$5))), "CR", " ")</f>
        <v xml:space="preserve"> </v>
      </c>
      <c r="W415" s="22" t="str">
        <f>IF(AND(B415="long jump", OR(AND(E415='club records'!$F$6, F415&gt;='club records'!$G$6), AND(E415='club records'!$F$7, F415&gt;='club records'!$G$7), AND(E415='club records'!$F$8, F415&gt;='club records'!$G$8), AND(E415='club records'!$F$9, F415&gt;='club records'!$G$9), AND(E415='club records'!$F$10, F415&gt;='club records'!$G$10))), "CR", " ")</f>
        <v xml:space="preserve"> </v>
      </c>
      <c r="X415" s="22" t="str">
        <f>IF(AND(B415="triple jump", OR(AND(E415='club records'!$F$11, F415&gt;='club records'!$G$11), AND(E415='club records'!$F$12, F415&gt;='club records'!$G$12), AND(E415='club records'!$F$13, F415&gt;='club records'!$G$13), AND(E415='club records'!$F$14, F415&gt;='club records'!$G$14), AND(E415='club records'!$F$15, F415&gt;='club records'!$G$15))), "CR", " ")</f>
        <v xml:space="preserve"> </v>
      </c>
      <c r="Y415" s="22" t="str">
        <f>IF(AND(B415="pole vault", OR(AND(E415='club records'!$F$16, F415&gt;='club records'!$G$16), AND(E415='club records'!$F$17, F415&gt;='club records'!$G$17), AND(E415='club records'!$F$18, F415&gt;='club records'!$G$18), AND(E415='club records'!$F$19, F415&gt;='club records'!$G$19), AND(E415='club records'!$F$20, F415&gt;='club records'!$G$20))), "CR", " ")</f>
        <v xml:space="preserve"> </v>
      </c>
      <c r="Z415" s="22" t="str">
        <f>IF(AND(B415="discus 0.75", AND(E415='club records'!$F$21, F415&gt;='club records'!$G$21)), "CR", " ")</f>
        <v xml:space="preserve"> </v>
      </c>
      <c r="AA415" s="22" t="str">
        <f>IF(AND(B415="discus 1", OR(AND(E415='club records'!$F$22, F415&gt;='club records'!$G$22), AND(E415='club records'!$F$23, F415&gt;='club records'!$G$23), AND(E415='club records'!$F$24, F415&gt;='club records'!$G$24), AND(E415='club records'!$F$25, F415&gt;='club records'!$G$25))), "CR", " ")</f>
        <v xml:space="preserve"> </v>
      </c>
      <c r="AB415" s="22" t="str">
        <f>IF(AND(B415="hammer 3", OR(AND(E415='club records'!$F$26, F415&gt;='club records'!$G$26), AND(E415='club records'!$F$27, F415&gt;='club records'!$G$27), AND(E415='club records'!$F$28, F415&gt;='club records'!$G$28))), "CR", " ")</f>
        <v xml:space="preserve"> </v>
      </c>
      <c r="AC415" s="22" t="str">
        <f>IF(AND(B415="hammer 4", OR(AND(E415='club records'!$F$29, F415&gt;='club records'!$G$29), AND(E415='club records'!$F$30, F415&gt;='club records'!$G$30))), "CR", " ")</f>
        <v xml:space="preserve"> </v>
      </c>
      <c r="AD415" s="22" t="str">
        <f>IF(AND(B415="javelin 400", AND(E415='club records'!$F$31, F415&gt;='club records'!$G$31)), "CR", " ")</f>
        <v xml:space="preserve"> </v>
      </c>
      <c r="AE415" s="22" t="str">
        <f>IF(AND(B415="javelin 500", OR(AND(E415='club records'!$F$32, F415&gt;='club records'!$G$32), AND(E415='club records'!$F$33, F415&gt;='club records'!$G$33))), "CR", " ")</f>
        <v xml:space="preserve"> </v>
      </c>
      <c r="AF415" s="22" t="str">
        <f>IF(AND(B415="javelin 600", OR(AND(E415='club records'!$F$34, F415&gt;='club records'!$G$34), AND(E415='club records'!$F$35, F415&gt;='club records'!$G$35))), "CR", " ")</f>
        <v xml:space="preserve"> </v>
      </c>
      <c r="AG415" s="22" t="str">
        <f>IF(AND(B415="shot 2.72", AND(E415='club records'!$F$36, F415&gt;='club records'!$G$36)), "CR", " ")</f>
        <v xml:space="preserve"> </v>
      </c>
      <c r="AH415" s="22" t="str">
        <f>IF(AND(B415="shot 3", OR(AND(E415='club records'!$F$37, F415&gt;='club records'!$G$37), AND(E415='club records'!$F$38, F415&gt;='club records'!$G$38))), "CR", " ")</f>
        <v xml:space="preserve"> </v>
      </c>
      <c r="AI415" s="22" t="str">
        <f>IF(AND(B415="shot 4", OR(AND(E415='club records'!$F$39, F415&gt;='club records'!$G$39), AND(E415='club records'!$F$40, F415&gt;='club records'!$G$40))), "CR", " ")</f>
        <v xml:space="preserve"> </v>
      </c>
      <c r="AJ415" s="22" t="str">
        <f>IF(AND(B415="70H", AND(E415='club records'!$J$6, F415&lt;='club records'!$K$6)), "CR", " ")</f>
        <v xml:space="preserve"> </v>
      </c>
      <c r="AK415" s="22" t="str">
        <f>IF(AND(B415="75H", AND(E415='club records'!$J$7, F415&lt;='club records'!$K$7)), "CR", " ")</f>
        <v xml:space="preserve"> </v>
      </c>
      <c r="AL415" s="22" t="str">
        <f>IF(AND(B415="80H", AND(E415='club records'!$J$8, F415&lt;='club records'!$K$8)), "CR", " ")</f>
        <v xml:space="preserve"> </v>
      </c>
      <c r="AM415" s="22" t="str">
        <f>IF(AND(B415="100H", OR(AND(E415='club records'!$J$9, F415&lt;='club records'!$K$9), AND(E415='club records'!$J$10, F415&lt;='club records'!$K$10))), "CR", " ")</f>
        <v xml:space="preserve"> </v>
      </c>
      <c r="AN415" s="22" t="str">
        <f>IF(AND(B415="300H", AND(E415='club records'!$J$11, F415&lt;='club records'!$K$11)), "CR", " ")</f>
        <v xml:space="preserve"> </v>
      </c>
      <c r="AO415" s="22" t="str">
        <f>IF(AND(B415="400H", OR(AND(E415='club records'!$J$12, F415&lt;='club records'!$K$12), AND(E415='club records'!$J$13, F415&lt;='club records'!$K$13), AND(E415='club records'!$J$14, F415&lt;='club records'!$K$14))), "CR", " ")</f>
        <v xml:space="preserve"> </v>
      </c>
      <c r="AP415" s="22" t="str">
        <f>IF(AND(B415="1500SC", OR(AND(E415='club records'!$J$15, F415&lt;='club records'!$K$15), AND(E415='club records'!$J$16, F415&lt;='club records'!$K$16))), "CR", " ")</f>
        <v xml:space="preserve"> </v>
      </c>
      <c r="AQ415" s="22" t="str">
        <f>IF(AND(B415="2000SC", OR(AND(E415='club records'!$J$18, F415&lt;='club records'!$K$18), AND(E415='club records'!$J$19, F415&lt;='club records'!$K$19))), "CR", " ")</f>
        <v xml:space="preserve"> </v>
      </c>
      <c r="AR415" s="22" t="str">
        <f>IF(AND(B415="3000SC", AND(E415='club records'!$J$21, F415&lt;='club records'!$K$21)), "CR", " ")</f>
        <v xml:space="preserve"> </v>
      </c>
      <c r="AS415" s="21" t="str">
        <f>IF(AND(B415="4x100", OR(AND(E415='club records'!$N$1, F415&lt;='club records'!$O$1), AND(E415='club records'!$N$2, F415&lt;='club records'!$O$2), AND(E415='club records'!$N$3, F415&lt;='club records'!$O$3), AND(E415='club records'!$N$4, F415&lt;='club records'!$O$4), AND(E415='club records'!$N$5, F415&lt;='club records'!$O$5))), "CR", " ")</f>
        <v xml:space="preserve"> </v>
      </c>
      <c r="AT415" s="21" t="str">
        <f>IF(AND(B415="4x200", OR(AND(E415='club records'!$N$6, F415&lt;='club records'!$O$6), AND(E415='club records'!$N$7, F415&lt;='club records'!$O$7), AND(E415='club records'!$N$8, F415&lt;='club records'!$O$8), AND(E415='club records'!$N$9, F415&lt;='club records'!$O$9), AND(E415='club records'!$N$10, F415&lt;='club records'!$O$10))), "CR", " ")</f>
        <v xml:space="preserve"> </v>
      </c>
      <c r="AU415" s="21" t="str">
        <f>IF(AND(B415="4x300", OR(AND(E415='club records'!$N$11, F415&lt;='club records'!$O$11), AND(E415='club records'!$N$12, F415&lt;='club records'!$O$12))), "CR", " ")</f>
        <v xml:space="preserve"> </v>
      </c>
      <c r="AV415" s="21" t="str">
        <f>IF(AND(B415="4x400", OR(AND(E415='club records'!$N$13, F415&lt;='club records'!$O$13), AND(E415='club records'!$N$14, F415&lt;='club records'!$O$14), AND(E415='club records'!$N$15, F415&lt;='club records'!$O$15))), "CR", " ")</f>
        <v xml:space="preserve"> </v>
      </c>
      <c r="AW415" s="21" t="str">
        <f>IF(AND(B415="3x800", OR(AND(E415='club records'!$N$16, F415&lt;='club records'!$O$16), AND(E415='club records'!$N$17, F415&lt;='club records'!$O$17), AND(E415='club records'!$N$18, F415&lt;='club records'!$O$18), AND(E415='club records'!$N$19, F415&lt;='club records'!$O$19))), "CR", " ")</f>
        <v xml:space="preserve"> </v>
      </c>
      <c r="AX415" s="21" t="str">
        <f>IF(AND(B415="pentathlon", OR(AND(E415='club records'!$N$21, F415&gt;='club records'!$O$21), AND(E415='club records'!$N$22, F415&gt;='club records'!$O$22), AND(E415='club records'!$N$23, F415&gt;='club records'!$O$23), AND(E415='club records'!$N$24, F415&gt;='club records'!$O$24), AND(E415='club records'!$N$25, F415&gt;='club records'!$O$25))), "CR", " ")</f>
        <v xml:space="preserve"> </v>
      </c>
      <c r="AY415" s="21" t="str">
        <f>IF(AND(B415="heptathlon", OR(AND(E415='club records'!$N$26, F415&gt;='club records'!$O$26), AND(E415='club records'!$N$27, F415&gt;='club records'!$O$27), AND(E415='club records'!$N$28, F415&gt;='club records'!$O$28), )), "CR", " ")</f>
        <v xml:space="preserve"> </v>
      </c>
    </row>
    <row r="416" spans="1:51" ht="15">
      <c r="A416" s="13" t="s">
        <v>472</v>
      </c>
      <c r="B416" s="2">
        <v>1500</v>
      </c>
      <c r="C416" s="2" t="s">
        <v>395</v>
      </c>
      <c r="D416" s="2" t="s">
        <v>396</v>
      </c>
      <c r="E416" s="13" t="s">
        <v>40</v>
      </c>
      <c r="F416" s="14" t="s">
        <v>397</v>
      </c>
      <c r="G416" s="19">
        <v>43632</v>
      </c>
      <c r="H416" s="2" t="s">
        <v>357</v>
      </c>
      <c r="I416" s="2" t="s">
        <v>389</v>
      </c>
      <c r="J416" s="20" t="str">
        <f>IF(OR(L416="CR", K416="CR", M416="CR", N416="CR", O416="CR", P416="CR", Q416="CR", R416="CR", S416="CR", T416="CR",U416="CR", V416="CR", W416="CR", X416="CR", Y416="CR", Z416="CR", AA416="CR", AB416="CR", AC416="CR", AD416="CR", AE416="CR", AF416="CR", AG416="CR", AH416="CR", AI416="CR", AJ416="CR", AK416="CR", AL416="CR", AM416="CR", AN416="CR", AO416="CR", AP416="CR", AQ416="CR", AR416="CR", AS416="CR", AT416="CR", AU416="CR", AV416="CR", AW416="CR", AX416="CR", AY416="CR"), "***CLUB RECORD***", "")</f>
        <v/>
      </c>
      <c r="K416" s="21" t="str">
        <f>IF(AND(B416=100, OR(AND(E416='club records'!$B$6, F416&lt;='club records'!$C$6), AND(E416='club records'!$B$7, F416&lt;='club records'!$C$7), AND(E416='club records'!$B$8, F416&lt;='club records'!$C$8), AND(E416='club records'!$B$9, F416&lt;='club records'!$C$9), AND(E416='club records'!$B$10, F416&lt;='club records'!$C$10))),"CR"," ")</f>
        <v xml:space="preserve"> </v>
      </c>
      <c r="L416" s="21" t="str">
        <f>IF(AND(B416=200, OR(AND(E416='club records'!$B$11, F416&lt;='club records'!$C$11), AND(E416='club records'!$B$12, F416&lt;='club records'!$C$12), AND(E416='club records'!$B$13, F416&lt;='club records'!$C$13), AND(E416='club records'!$B$14, F416&lt;='club records'!$C$14), AND(E416='club records'!$B$15, F416&lt;='club records'!$C$15))),"CR"," ")</f>
        <v xml:space="preserve"> </v>
      </c>
      <c r="M416" s="21" t="str">
        <f>IF(AND(B416=300, OR(AND(E416='club records'!$B$16, F416&lt;='club records'!$C$16), AND(E416='club records'!$B$17, F416&lt;='club records'!$C$17))),"CR"," ")</f>
        <v xml:space="preserve"> </v>
      </c>
      <c r="N416" s="21" t="str">
        <f>IF(AND(B416=400, OR(AND(E416='club records'!$B$19, F416&lt;='club records'!$C$19), AND(E416='club records'!$B$20, F416&lt;='club records'!$C$20), AND(E416='club records'!$B$21, F416&lt;='club records'!$C$21))),"CR"," ")</f>
        <v xml:space="preserve"> </v>
      </c>
      <c r="O416" s="21" t="str">
        <f>IF(AND(B416=800, OR(AND(E416='club records'!$B$22, F416&lt;='club records'!$C$22), AND(E416='club records'!$B$23, F416&lt;='club records'!$C$23), AND(E416='club records'!$B$24, F416&lt;='club records'!$C$24), AND(E416='club records'!$B$25, F416&lt;='club records'!$C$25), AND(E416='club records'!$B$26, F416&lt;='club records'!$C$26))),"CR"," ")</f>
        <v xml:space="preserve"> </v>
      </c>
      <c r="P416" s="21" t="str">
        <f>IF(AND(B416=1200, AND(E416='club records'!$B$28, F416&lt;='club records'!$C$28)),"CR"," ")</f>
        <v xml:space="preserve"> </v>
      </c>
      <c r="Q416" s="21" t="str">
        <f>IF(AND(B416=1500, OR(AND(E416='club records'!$B$29, F416&lt;='club records'!$C$29), AND(E416='club records'!$B$30, F416&lt;='club records'!$C$30), AND(E416='club records'!$B$31, F416&lt;='club records'!$C$31), AND(E416='club records'!$B$32, F416&lt;='club records'!$C$32), AND(E416='club records'!$B$33, F416&lt;='club records'!$C$33))),"CR"," ")</f>
        <v xml:space="preserve"> </v>
      </c>
      <c r="R416" s="21" t="str">
        <f>IF(AND(B416="1M", AND(E416='club records'!$B$37,F416&lt;='club records'!$C$37)),"CR"," ")</f>
        <v xml:space="preserve"> </v>
      </c>
      <c r="S416" s="21" t="str">
        <f>IF(AND(B416=3000, OR(AND(E416='club records'!$B$39, F416&lt;='club records'!$C$39), AND(E416='club records'!$B$40, F416&lt;='club records'!$C$40), AND(E416='club records'!$B$41, F416&lt;='club records'!$C$41))),"CR"," ")</f>
        <v xml:space="preserve"> </v>
      </c>
      <c r="T416" s="21" t="str">
        <f>IF(AND(B416=5000, OR(AND(E416='club records'!$B$42, F416&lt;='club records'!$C$42), AND(E416='club records'!$B$43, F416&lt;='club records'!$C$43))),"CR"," ")</f>
        <v xml:space="preserve"> </v>
      </c>
      <c r="U416" s="21" t="str">
        <f>IF(AND(B416=10000, OR(AND(E416='club records'!$B$44, F416&lt;='club records'!$C$44), AND(E416='club records'!$B$45, F416&lt;='club records'!$C$45))),"CR"," ")</f>
        <v xml:space="preserve"> </v>
      </c>
      <c r="V416" s="22" t="str">
        <f>IF(AND(B416="high jump", OR(AND(E416='club records'!$F$1, F416&gt;='club records'!$G$1), AND(E416='club records'!$F$2, F416&gt;='club records'!$G$2), AND(E416='club records'!$F$3, F416&gt;='club records'!$G$3),AND(E416='club records'!$F$4, F416&gt;='club records'!$G$4), AND(E416='club records'!$F$5, F416&gt;='club records'!$G$5))), "CR", " ")</f>
        <v xml:space="preserve"> </v>
      </c>
      <c r="W416" s="22" t="str">
        <f>IF(AND(B416="long jump", OR(AND(E416='club records'!$F$6, F416&gt;='club records'!$G$6), AND(E416='club records'!$F$7, F416&gt;='club records'!$G$7), AND(E416='club records'!$F$8, F416&gt;='club records'!$G$8), AND(E416='club records'!$F$9, F416&gt;='club records'!$G$9), AND(E416='club records'!$F$10, F416&gt;='club records'!$G$10))), "CR", " ")</f>
        <v xml:space="preserve"> </v>
      </c>
      <c r="X416" s="22" t="str">
        <f>IF(AND(B416="triple jump", OR(AND(E416='club records'!$F$11, F416&gt;='club records'!$G$11), AND(E416='club records'!$F$12, F416&gt;='club records'!$G$12), AND(E416='club records'!$F$13, F416&gt;='club records'!$G$13), AND(E416='club records'!$F$14, F416&gt;='club records'!$G$14), AND(E416='club records'!$F$15, F416&gt;='club records'!$G$15))), "CR", " ")</f>
        <v xml:space="preserve"> </v>
      </c>
      <c r="Y416" s="22" t="str">
        <f>IF(AND(B416="pole vault", OR(AND(E416='club records'!$F$16, F416&gt;='club records'!$G$16), AND(E416='club records'!$F$17, F416&gt;='club records'!$G$17), AND(E416='club records'!$F$18, F416&gt;='club records'!$G$18), AND(E416='club records'!$F$19, F416&gt;='club records'!$G$19), AND(E416='club records'!$F$20, F416&gt;='club records'!$G$20))), "CR", " ")</f>
        <v xml:space="preserve"> </v>
      </c>
      <c r="Z416" s="22" t="str">
        <f>IF(AND(B416="discus 0.75", AND(E416='club records'!$F$21, F416&gt;='club records'!$G$21)), "CR", " ")</f>
        <v xml:space="preserve"> </v>
      </c>
      <c r="AA416" s="22" t="str">
        <f>IF(AND(B416="discus 1", OR(AND(E416='club records'!$F$22, F416&gt;='club records'!$G$22), AND(E416='club records'!$F$23, F416&gt;='club records'!$G$23), AND(E416='club records'!$F$24, F416&gt;='club records'!$G$24), AND(E416='club records'!$F$25, F416&gt;='club records'!$G$25))), "CR", " ")</f>
        <v xml:space="preserve"> </v>
      </c>
      <c r="AB416" s="22" t="str">
        <f>IF(AND(B416="hammer 3", OR(AND(E416='club records'!$F$26, F416&gt;='club records'!$G$26), AND(E416='club records'!$F$27, F416&gt;='club records'!$G$27), AND(E416='club records'!$F$28, F416&gt;='club records'!$G$28))), "CR", " ")</f>
        <v xml:space="preserve"> </v>
      </c>
      <c r="AC416" s="22" t="str">
        <f>IF(AND(B416="hammer 4", OR(AND(E416='club records'!$F$29, F416&gt;='club records'!$G$29), AND(E416='club records'!$F$30, F416&gt;='club records'!$G$30))), "CR", " ")</f>
        <v xml:space="preserve"> </v>
      </c>
      <c r="AD416" s="22" t="str">
        <f>IF(AND(B416="javelin 400", AND(E416='club records'!$F$31, F416&gt;='club records'!$G$31)), "CR", " ")</f>
        <v xml:space="preserve"> </v>
      </c>
      <c r="AE416" s="22" t="str">
        <f>IF(AND(B416="javelin 500", OR(AND(E416='club records'!$F$32, F416&gt;='club records'!$G$32), AND(E416='club records'!$F$33, F416&gt;='club records'!$G$33))), "CR", " ")</f>
        <v xml:space="preserve"> </v>
      </c>
      <c r="AF416" s="22" t="str">
        <f>IF(AND(B416="javelin 600", OR(AND(E416='club records'!$F$34, F416&gt;='club records'!$G$34), AND(E416='club records'!$F$35, F416&gt;='club records'!$G$35))), "CR", " ")</f>
        <v xml:space="preserve"> </v>
      </c>
      <c r="AG416" s="22" t="str">
        <f>IF(AND(B416="shot 2.72", AND(E416='club records'!$F$36, F416&gt;='club records'!$G$36)), "CR", " ")</f>
        <v xml:space="preserve"> </v>
      </c>
      <c r="AH416" s="22" t="str">
        <f>IF(AND(B416="shot 3", OR(AND(E416='club records'!$F$37, F416&gt;='club records'!$G$37), AND(E416='club records'!$F$38, F416&gt;='club records'!$G$38))), "CR", " ")</f>
        <v xml:space="preserve"> </v>
      </c>
      <c r="AI416" s="22" t="str">
        <f>IF(AND(B416="shot 4", OR(AND(E416='club records'!$F$39, F416&gt;='club records'!$G$39), AND(E416='club records'!$F$40, F416&gt;='club records'!$G$40))), "CR", " ")</f>
        <v xml:space="preserve"> </v>
      </c>
      <c r="AJ416" s="22" t="str">
        <f>IF(AND(B416="70H", AND(E416='club records'!$J$6, F416&lt;='club records'!$K$6)), "CR", " ")</f>
        <v xml:space="preserve"> </v>
      </c>
      <c r="AK416" s="22" t="str">
        <f>IF(AND(B416="75H", AND(E416='club records'!$J$7, F416&lt;='club records'!$K$7)), "CR", " ")</f>
        <v xml:space="preserve"> </v>
      </c>
      <c r="AL416" s="22" t="str">
        <f>IF(AND(B416="80H", AND(E416='club records'!$J$8, F416&lt;='club records'!$K$8)), "CR", " ")</f>
        <v xml:space="preserve"> </v>
      </c>
      <c r="AM416" s="22" t="str">
        <f>IF(AND(B416="100H", OR(AND(E416='club records'!$J$9, F416&lt;='club records'!$K$9), AND(E416='club records'!$J$10, F416&lt;='club records'!$K$10))), "CR", " ")</f>
        <v xml:space="preserve"> </v>
      </c>
      <c r="AN416" s="22" t="str">
        <f>IF(AND(B416="300H", AND(E416='club records'!$J$11, F416&lt;='club records'!$K$11)), "CR", " ")</f>
        <v xml:space="preserve"> </v>
      </c>
      <c r="AO416" s="22" t="str">
        <f>IF(AND(B416="400H", OR(AND(E416='club records'!$J$12, F416&lt;='club records'!$K$12), AND(E416='club records'!$J$13, F416&lt;='club records'!$K$13), AND(E416='club records'!$J$14, F416&lt;='club records'!$K$14))), "CR", " ")</f>
        <v xml:space="preserve"> </v>
      </c>
      <c r="AP416" s="22" t="str">
        <f>IF(AND(B416="1500SC", OR(AND(E416='club records'!$J$15, F416&lt;='club records'!$K$15), AND(E416='club records'!$J$16, F416&lt;='club records'!$K$16))), "CR", " ")</f>
        <v xml:space="preserve"> </v>
      </c>
      <c r="AQ416" s="22" t="str">
        <f>IF(AND(B416="2000SC", OR(AND(E416='club records'!$J$18, F416&lt;='club records'!$K$18), AND(E416='club records'!$J$19, F416&lt;='club records'!$K$19))), "CR", " ")</f>
        <v xml:space="preserve"> </v>
      </c>
      <c r="AR416" s="22" t="str">
        <f>IF(AND(B416="3000SC", AND(E416='club records'!$J$21, F416&lt;='club records'!$K$21)), "CR", " ")</f>
        <v xml:space="preserve"> </v>
      </c>
      <c r="AS416" s="21" t="str">
        <f>IF(AND(B416="4x100", OR(AND(E416='club records'!$N$1, F416&lt;='club records'!$O$1), AND(E416='club records'!$N$2, F416&lt;='club records'!$O$2), AND(E416='club records'!$N$3, F416&lt;='club records'!$O$3), AND(E416='club records'!$N$4, F416&lt;='club records'!$O$4), AND(E416='club records'!$N$5, F416&lt;='club records'!$O$5))), "CR", " ")</f>
        <v xml:space="preserve"> </v>
      </c>
      <c r="AT416" s="21" t="str">
        <f>IF(AND(B416="4x200", OR(AND(E416='club records'!$N$6, F416&lt;='club records'!$O$6), AND(E416='club records'!$N$7, F416&lt;='club records'!$O$7), AND(E416='club records'!$N$8, F416&lt;='club records'!$O$8), AND(E416='club records'!$N$9, F416&lt;='club records'!$O$9), AND(E416='club records'!$N$10, F416&lt;='club records'!$O$10))), "CR", " ")</f>
        <v xml:space="preserve"> </v>
      </c>
      <c r="AU416" s="21" t="str">
        <f>IF(AND(B416="4x300", OR(AND(E416='club records'!$N$11, F416&lt;='club records'!$O$11), AND(E416='club records'!$N$12, F416&lt;='club records'!$O$12))), "CR", " ")</f>
        <v xml:space="preserve"> </v>
      </c>
      <c r="AV416" s="21" t="str">
        <f>IF(AND(B416="4x400", OR(AND(E416='club records'!$N$13, F416&lt;='club records'!$O$13), AND(E416='club records'!$N$14, F416&lt;='club records'!$O$14), AND(E416='club records'!$N$15, F416&lt;='club records'!$O$15))), "CR", " ")</f>
        <v xml:space="preserve"> </v>
      </c>
      <c r="AW416" s="21" t="str">
        <f>IF(AND(B416="3x800", OR(AND(E416='club records'!$N$16, F416&lt;='club records'!$O$16), AND(E416='club records'!$N$17, F416&lt;='club records'!$O$17), AND(E416='club records'!$N$18, F416&lt;='club records'!$O$18), AND(E416='club records'!$N$19, F416&lt;='club records'!$O$19))), "CR", " ")</f>
        <v xml:space="preserve"> </v>
      </c>
      <c r="AX416" s="21" t="str">
        <f>IF(AND(B416="pentathlon", OR(AND(E416='club records'!$N$21, F416&gt;='club records'!$O$21), AND(E416='club records'!$N$22, F416&gt;='club records'!$O$22), AND(E416='club records'!$N$23, F416&gt;='club records'!$O$23), AND(E416='club records'!$N$24, F416&gt;='club records'!$O$24), AND(E416='club records'!$N$25, F416&gt;='club records'!$O$25))), "CR", " ")</f>
        <v xml:space="preserve"> </v>
      </c>
      <c r="AY416" s="21" t="str">
        <f>IF(AND(B416="heptathlon", OR(AND(E416='club records'!$N$26, F416&gt;='club records'!$O$26), AND(E416='club records'!$N$27, F416&gt;='club records'!$O$27), AND(E416='club records'!$N$28, F416&gt;='club records'!$O$28), )), "CR", " ")</f>
        <v xml:space="preserve"> </v>
      </c>
    </row>
    <row r="417" spans="1:51" ht="15">
      <c r="A417" s="13" t="s">
        <v>472</v>
      </c>
      <c r="B417" s="2">
        <v>1500</v>
      </c>
      <c r="C417" s="2" t="s">
        <v>430</v>
      </c>
      <c r="D417" s="2" t="s">
        <v>431</v>
      </c>
      <c r="E417" s="13" t="s">
        <v>40</v>
      </c>
      <c r="F417" s="14" t="s">
        <v>432</v>
      </c>
      <c r="G417" s="19">
        <v>43652</v>
      </c>
      <c r="H417" s="2" t="s">
        <v>429</v>
      </c>
      <c r="I417" s="2" t="s">
        <v>466</v>
      </c>
      <c r="J417" s="20" t="s">
        <v>372</v>
      </c>
      <c r="O417" s="2"/>
      <c r="P417" s="2"/>
      <c r="Q417" s="2"/>
      <c r="R417" s="2"/>
      <c r="S417" s="2"/>
      <c r="T417" s="2"/>
    </row>
    <row r="418" spans="1:51" ht="15">
      <c r="A418" s="13" t="s">
        <v>472</v>
      </c>
      <c r="B418" s="2">
        <v>1500</v>
      </c>
      <c r="C418" s="2" t="s">
        <v>12</v>
      </c>
      <c r="D418" s="2" t="s">
        <v>13</v>
      </c>
      <c r="E418" s="13" t="s">
        <v>125</v>
      </c>
      <c r="F418" s="14" t="s">
        <v>437</v>
      </c>
      <c r="G418" s="19">
        <v>43659</v>
      </c>
      <c r="H418" s="2" t="s">
        <v>297</v>
      </c>
      <c r="I418" s="2" t="s">
        <v>435</v>
      </c>
      <c r="J418" s="20" t="str">
        <f t="shared" ref="J418:J424" si="22">IF(OR(L418="CR", K418="CR", M418="CR", N418="CR", O418="CR", P418="CR", Q418="CR", R418="CR", S418="CR", T418="CR",U418="CR", V418="CR", W418="CR", X418="CR", Y418="CR", Z418="CR", AA418="CR", AB418="CR", AC418="CR", AD418="CR", AE418="CR", AF418="CR", AG418="CR", AH418="CR", AI418="CR", AJ418="CR", AK418="CR", AL418="CR", AM418="CR", AN418="CR", AO418="CR", AP418="CR", AQ418="CR", AR418="CR", AS418="CR", AT418="CR", AU418="CR", AV418="CR", AW418="CR", AX418="CR", AY418="CR"), "***CLUB RECORD***", "")</f>
        <v/>
      </c>
      <c r="K418" s="21" t="str">
        <f>IF(AND(B418=100, OR(AND(E418='club records'!$B$6, F418&lt;='club records'!$C$6), AND(E418='club records'!$B$7, F418&lt;='club records'!$C$7), AND(E418='club records'!$B$8, F418&lt;='club records'!$C$8), AND(E418='club records'!$B$9, F418&lt;='club records'!$C$9), AND(E418='club records'!$B$10, F418&lt;='club records'!$C$10))),"CR"," ")</f>
        <v xml:space="preserve"> </v>
      </c>
      <c r="L418" s="21" t="str">
        <f>IF(AND(B418=200, OR(AND(E418='club records'!$B$11, F418&lt;='club records'!$C$11), AND(E418='club records'!$B$12, F418&lt;='club records'!$C$12), AND(E418='club records'!$B$13, F418&lt;='club records'!$C$13), AND(E418='club records'!$B$14, F418&lt;='club records'!$C$14), AND(E418='club records'!$B$15, F418&lt;='club records'!$C$15))),"CR"," ")</f>
        <v xml:space="preserve"> </v>
      </c>
      <c r="M418" s="21" t="str">
        <f>IF(AND(B418=300, OR(AND(E418='club records'!$B$16, F418&lt;='club records'!$C$16), AND(E418='club records'!$B$17, F418&lt;='club records'!$C$17))),"CR"," ")</f>
        <v xml:space="preserve"> </v>
      </c>
      <c r="N418" s="21" t="str">
        <f>IF(AND(B418=400, OR(AND(E418='club records'!$B$19, F418&lt;='club records'!$C$19), AND(E418='club records'!$B$20, F418&lt;='club records'!$C$20), AND(E418='club records'!$B$21, F418&lt;='club records'!$C$21))),"CR"," ")</f>
        <v xml:space="preserve"> </v>
      </c>
      <c r="O418" s="21" t="str">
        <f>IF(AND(B418=800, OR(AND(E418='club records'!$B$22, F418&lt;='club records'!$C$22), AND(E418='club records'!$B$23, F418&lt;='club records'!$C$23), AND(E418='club records'!$B$24, F418&lt;='club records'!$C$24), AND(E418='club records'!$B$25, F418&lt;='club records'!$C$25), AND(E418='club records'!$B$26, F418&lt;='club records'!$C$26))),"CR"," ")</f>
        <v xml:space="preserve"> </v>
      </c>
      <c r="P418" s="21" t="str">
        <f>IF(AND(B418=1200, AND(E418='club records'!$B$28, F418&lt;='club records'!$C$28)),"CR"," ")</f>
        <v xml:space="preserve"> </v>
      </c>
      <c r="Q418" s="21" t="str">
        <f>IF(AND(B418=1500, OR(AND(E418='club records'!$B$29, F418&lt;='club records'!$C$29), AND(E418='club records'!$B$30, F418&lt;='club records'!$C$30), AND(E418='club records'!$B$31, F418&lt;='club records'!$C$31), AND(E418='club records'!$B$32, F418&lt;='club records'!$C$32), AND(E418='club records'!$B$33, F418&lt;='club records'!$C$33))),"CR"," ")</f>
        <v xml:space="preserve"> </v>
      </c>
      <c r="R418" s="21" t="str">
        <f>IF(AND(B418="1M", AND(E418='club records'!$B$37,F418&lt;='club records'!$C$37)),"CR"," ")</f>
        <v xml:space="preserve"> </v>
      </c>
      <c r="S418" s="21" t="str">
        <f>IF(AND(B418=3000, OR(AND(E418='club records'!$B$39, F418&lt;='club records'!$C$39), AND(E418='club records'!$B$40, F418&lt;='club records'!$C$40), AND(E418='club records'!$B$41, F418&lt;='club records'!$C$41))),"CR"," ")</f>
        <v xml:space="preserve"> </v>
      </c>
      <c r="T418" s="21" t="str">
        <f>IF(AND(B418=5000, OR(AND(E418='club records'!$B$42, F418&lt;='club records'!$C$42), AND(E418='club records'!$B$43, F418&lt;='club records'!$C$43))),"CR"," ")</f>
        <v xml:space="preserve"> </v>
      </c>
      <c r="U418" s="21" t="str">
        <f>IF(AND(B418=10000, OR(AND(E418='club records'!$B$44, F418&lt;='club records'!$C$44), AND(E418='club records'!$B$45, F418&lt;='club records'!$C$45))),"CR"," ")</f>
        <v xml:space="preserve"> </v>
      </c>
      <c r="V418" s="22" t="str">
        <f>IF(AND(B418="high jump", OR(AND(E418='club records'!$F$1, F418&gt;='club records'!$G$1), AND(E418='club records'!$F$2, F418&gt;='club records'!$G$2), AND(E418='club records'!$F$3, F418&gt;='club records'!$G$3),AND(E418='club records'!$F$4, F418&gt;='club records'!$G$4), AND(E418='club records'!$F$5, F418&gt;='club records'!$G$5))), "CR", " ")</f>
        <v xml:space="preserve"> </v>
      </c>
      <c r="W418" s="22" t="str">
        <f>IF(AND(B418="long jump", OR(AND(E418='club records'!$F$6, F418&gt;='club records'!$G$6), AND(E418='club records'!$F$7, F418&gt;='club records'!$G$7), AND(E418='club records'!$F$8, F418&gt;='club records'!$G$8), AND(E418='club records'!$F$9, F418&gt;='club records'!$G$9), AND(E418='club records'!$F$10, F418&gt;='club records'!$G$10))), "CR", " ")</f>
        <v xml:space="preserve"> </v>
      </c>
      <c r="X418" s="22" t="str">
        <f>IF(AND(B418="triple jump", OR(AND(E418='club records'!$F$11, F418&gt;='club records'!$G$11), AND(E418='club records'!$F$12, F418&gt;='club records'!$G$12), AND(E418='club records'!$F$13, F418&gt;='club records'!$G$13), AND(E418='club records'!$F$14, F418&gt;='club records'!$G$14), AND(E418='club records'!$F$15, F418&gt;='club records'!$G$15))), "CR", " ")</f>
        <v xml:space="preserve"> </v>
      </c>
      <c r="Y418" s="22" t="str">
        <f>IF(AND(B418="pole vault", OR(AND(E418='club records'!$F$16, F418&gt;='club records'!$G$16), AND(E418='club records'!$F$17, F418&gt;='club records'!$G$17), AND(E418='club records'!$F$18, F418&gt;='club records'!$G$18), AND(E418='club records'!$F$19, F418&gt;='club records'!$G$19), AND(E418='club records'!$F$20, F418&gt;='club records'!$G$20))), "CR", " ")</f>
        <v xml:space="preserve"> </v>
      </c>
      <c r="Z418" s="22" t="str">
        <f>IF(AND(B418="discus 0.75", AND(E418='club records'!$F$21, F418&gt;='club records'!$G$21)), "CR", " ")</f>
        <v xml:space="preserve"> </v>
      </c>
      <c r="AA418" s="22" t="str">
        <f>IF(AND(B418="discus 1", OR(AND(E418='club records'!$F$22, F418&gt;='club records'!$G$22), AND(E418='club records'!$F$23, F418&gt;='club records'!$G$23), AND(E418='club records'!$F$24, F418&gt;='club records'!$G$24), AND(E418='club records'!$F$25, F418&gt;='club records'!$G$25))), "CR", " ")</f>
        <v xml:space="preserve"> </v>
      </c>
      <c r="AB418" s="22" t="str">
        <f>IF(AND(B418="hammer 3", OR(AND(E418='club records'!$F$26, F418&gt;='club records'!$G$26), AND(E418='club records'!$F$27, F418&gt;='club records'!$G$27), AND(E418='club records'!$F$28, F418&gt;='club records'!$G$28))), "CR", " ")</f>
        <v xml:space="preserve"> </v>
      </c>
      <c r="AC418" s="22" t="str">
        <f>IF(AND(B418="hammer 4", OR(AND(E418='club records'!$F$29, F418&gt;='club records'!$G$29), AND(E418='club records'!$F$30, F418&gt;='club records'!$G$30))), "CR", " ")</f>
        <v xml:space="preserve"> </v>
      </c>
      <c r="AD418" s="22" t="str">
        <f>IF(AND(B418="javelin 400", AND(E418='club records'!$F$31, F418&gt;='club records'!$G$31)), "CR", " ")</f>
        <v xml:space="preserve"> </v>
      </c>
      <c r="AE418" s="22" t="str">
        <f>IF(AND(B418="javelin 500", OR(AND(E418='club records'!$F$32, F418&gt;='club records'!$G$32), AND(E418='club records'!$F$33, F418&gt;='club records'!$G$33))), "CR", " ")</f>
        <v xml:space="preserve"> </v>
      </c>
      <c r="AF418" s="22" t="str">
        <f>IF(AND(B418="javelin 600", OR(AND(E418='club records'!$F$34, F418&gt;='club records'!$G$34), AND(E418='club records'!$F$35, F418&gt;='club records'!$G$35))), "CR", " ")</f>
        <v xml:space="preserve"> </v>
      </c>
      <c r="AG418" s="22" t="str">
        <f>IF(AND(B418="shot 2.72", AND(E418='club records'!$F$36, F418&gt;='club records'!$G$36)), "CR", " ")</f>
        <v xml:space="preserve"> </v>
      </c>
      <c r="AH418" s="22" t="str">
        <f>IF(AND(B418="shot 3", OR(AND(E418='club records'!$F$37, F418&gt;='club records'!$G$37), AND(E418='club records'!$F$38, F418&gt;='club records'!$G$38))), "CR", " ")</f>
        <v xml:space="preserve"> </v>
      </c>
      <c r="AI418" s="22" t="str">
        <f>IF(AND(B418="shot 4", OR(AND(E418='club records'!$F$39, F418&gt;='club records'!$G$39), AND(E418='club records'!$F$40, F418&gt;='club records'!$G$40))), "CR", " ")</f>
        <v xml:space="preserve"> </v>
      </c>
      <c r="AJ418" s="22" t="str">
        <f>IF(AND(B418="70H", AND(E418='club records'!$J$6, F418&lt;='club records'!$K$6)), "CR", " ")</f>
        <v xml:space="preserve"> </v>
      </c>
      <c r="AK418" s="22" t="str">
        <f>IF(AND(B418="75H", AND(E418='club records'!$J$7, F418&lt;='club records'!$K$7)), "CR", " ")</f>
        <v xml:space="preserve"> </v>
      </c>
      <c r="AL418" s="22" t="str">
        <f>IF(AND(B418="80H", AND(E418='club records'!$J$8, F418&lt;='club records'!$K$8)), "CR", " ")</f>
        <v xml:space="preserve"> </v>
      </c>
      <c r="AM418" s="22" t="str">
        <f>IF(AND(B418="100H", OR(AND(E418='club records'!$J$9, F418&lt;='club records'!$K$9), AND(E418='club records'!$J$10, F418&lt;='club records'!$K$10))), "CR", " ")</f>
        <v xml:space="preserve"> </v>
      </c>
      <c r="AN418" s="22" t="str">
        <f>IF(AND(B418="300H", AND(E418='club records'!$J$11, F418&lt;='club records'!$K$11)), "CR", " ")</f>
        <v xml:space="preserve"> </v>
      </c>
      <c r="AO418" s="22" t="str">
        <f>IF(AND(B418="400H", OR(AND(E418='club records'!$J$12, F418&lt;='club records'!$K$12), AND(E418='club records'!$J$13, F418&lt;='club records'!$K$13), AND(E418='club records'!$J$14, F418&lt;='club records'!$K$14))), "CR", " ")</f>
        <v xml:space="preserve"> </v>
      </c>
      <c r="AP418" s="22" t="str">
        <f>IF(AND(B418="1500SC", OR(AND(E418='club records'!$J$15, F418&lt;='club records'!$K$15), AND(E418='club records'!$J$16, F418&lt;='club records'!$K$16))), "CR", " ")</f>
        <v xml:space="preserve"> </v>
      </c>
      <c r="AQ418" s="22" t="str">
        <f>IF(AND(B418="2000SC", OR(AND(E418='club records'!$J$18, F418&lt;='club records'!$K$18), AND(E418='club records'!$J$19, F418&lt;='club records'!$K$19))), "CR", " ")</f>
        <v xml:space="preserve"> </v>
      </c>
      <c r="AR418" s="22" t="str">
        <f>IF(AND(B418="3000SC", AND(E418='club records'!$J$21, F418&lt;='club records'!$K$21)), "CR", " ")</f>
        <v xml:space="preserve"> </v>
      </c>
      <c r="AS418" s="21" t="str">
        <f>IF(AND(B418="4x100", OR(AND(E418='club records'!$N$1, F418&lt;='club records'!$O$1), AND(E418='club records'!$N$2, F418&lt;='club records'!$O$2), AND(E418='club records'!$N$3, F418&lt;='club records'!$O$3), AND(E418='club records'!$N$4, F418&lt;='club records'!$O$4), AND(E418='club records'!$N$5, F418&lt;='club records'!$O$5))), "CR", " ")</f>
        <v xml:space="preserve"> </v>
      </c>
      <c r="AT418" s="21" t="str">
        <f>IF(AND(B418="4x200", OR(AND(E418='club records'!$N$6, F418&lt;='club records'!$O$6), AND(E418='club records'!$N$7, F418&lt;='club records'!$O$7), AND(E418='club records'!$N$8, F418&lt;='club records'!$O$8), AND(E418='club records'!$N$9, F418&lt;='club records'!$O$9), AND(E418='club records'!$N$10, F418&lt;='club records'!$O$10))), "CR", " ")</f>
        <v xml:space="preserve"> </v>
      </c>
      <c r="AU418" s="21" t="str">
        <f>IF(AND(B418="4x300", OR(AND(E418='club records'!$N$11, F418&lt;='club records'!$O$11), AND(E418='club records'!$N$12, F418&lt;='club records'!$O$12))), "CR", " ")</f>
        <v xml:space="preserve"> </v>
      </c>
      <c r="AV418" s="21" t="str">
        <f>IF(AND(B418="4x400", OR(AND(E418='club records'!$N$13, F418&lt;='club records'!$O$13), AND(E418='club records'!$N$14, F418&lt;='club records'!$O$14), AND(E418='club records'!$N$15, F418&lt;='club records'!$O$15))), "CR", " ")</f>
        <v xml:space="preserve"> </v>
      </c>
      <c r="AW418" s="21" t="str">
        <f>IF(AND(B418="3x800", OR(AND(E418='club records'!$N$16, F418&lt;='club records'!$O$16), AND(E418='club records'!$N$17, F418&lt;='club records'!$O$17), AND(E418='club records'!$N$18, F418&lt;='club records'!$O$18), AND(E418='club records'!$N$19, F418&lt;='club records'!$O$19))), "CR", " ")</f>
        <v xml:space="preserve"> </v>
      </c>
      <c r="AX418" s="21" t="str">
        <f>IF(AND(B418="pentathlon", OR(AND(E418='club records'!$N$21, F418&gt;='club records'!$O$21), AND(E418='club records'!$N$22, F418&gt;='club records'!$O$22), AND(E418='club records'!$N$23, F418&gt;='club records'!$O$23), AND(E418='club records'!$N$24, F418&gt;='club records'!$O$24), AND(E418='club records'!$N$25, F418&gt;='club records'!$O$25))), "CR", " ")</f>
        <v xml:space="preserve"> </v>
      </c>
      <c r="AY418" s="21" t="str">
        <f>IF(AND(B418="heptathlon", OR(AND(E418='club records'!$N$26, F418&gt;='club records'!$O$26), AND(E418='club records'!$N$27, F418&gt;='club records'!$O$27), AND(E418='club records'!$N$28, F418&gt;='club records'!$O$28), )), "CR", " ")</f>
        <v xml:space="preserve"> </v>
      </c>
    </row>
    <row r="419" spans="1:51" ht="15">
      <c r="A419" s="13" t="s">
        <v>472</v>
      </c>
      <c r="B419" s="2">
        <v>1500</v>
      </c>
      <c r="C419" s="2" t="s">
        <v>439</v>
      </c>
      <c r="D419" s="2" t="s">
        <v>440</v>
      </c>
      <c r="E419" s="13" t="s">
        <v>188</v>
      </c>
      <c r="F419" s="14" t="s">
        <v>438</v>
      </c>
      <c r="G419" s="19">
        <v>43659</v>
      </c>
      <c r="H419" s="2" t="s">
        <v>297</v>
      </c>
      <c r="I419" s="2" t="s">
        <v>435</v>
      </c>
      <c r="J419" s="20" t="str">
        <f t="shared" si="22"/>
        <v/>
      </c>
      <c r="K419" s="21" t="str">
        <f>IF(AND(B419=100, OR(AND(E419='club records'!$B$6, F419&lt;='club records'!$C$6), AND(E419='club records'!$B$7, F419&lt;='club records'!$C$7), AND(E419='club records'!$B$8, F419&lt;='club records'!$C$8), AND(E419='club records'!$B$9, F419&lt;='club records'!$C$9), AND(E419='club records'!$B$10, F419&lt;='club records'!$C$10))),"CR"," ")</f>
        <v xml:space="preserve"> </v>
      </c>
      <c r="L419" s="21" t="str">
        <f>IF(AND(B419=200, OR(AND(E419='club records'!$B$11, F419&lt;='club records'!$C$11), AND(E419='club records'!$B$12, F419&lt;='club records'!$C$12), AND(E419='club records'!$B$13, F419&lt;='club records'!$C$13), AND(E419='club records'!$B$14, F419&lt;='club records'!$C$14), AND(E419='club records'!$B$15, F419&lt;='club records'!$C$15))),"CR"," ")</f>
        <v xml:space="preserve"> </v>
      </c>
      <c r="M419" s="21" t="str">
        <f>IF(AND(B419=300, OR(AND(E419='club records'!$B$16, F419&lt;='club records'!$C$16), AND(E419='club records'!$B$17, F419&lt;='club records'!$C$17))),"CR"," ")</f>
        <v xml:space="preserve"> </v>
      </c>
      <c r="N419" s="21" t="str">
        <f>IF(AND(B419=400, OR(AND(E419='club records'!$B$19, F419&lt;='club records'!$C$19), AND(E419='club records'!$B$20, F419&lt;='club records'!$C$20), AND(E419='club records'!$B$21, F419&lt;='club records'!$C$21))),"CR"," ")</f>
        <v xml:space="preserve"> </v>
      </c>
      <c r="O419" s="21" t="str">
        <f>IF(AND(B419=800, OR(AND(E419='club records'!$B$22, F419&lt;='club records'!$C$22), AND(E419='club records'!$B$23, F419&lt;='club records'!$C$23), AND(E419='club records'!$B$24, F419&lt;='club records'!$C$24), AND(E419='club records'!$B$25, F419&lt;='club records'!$C$25), AND(E419='club records'!$B$26, F419&lt;='club records'!$C$26))),"CR"," ")</f>
        <v xml:space="preserve"> </v>
      </c>
      <c r="P419" s="21" t="str">
        <f>IF(AND(B419=1200, AND(E419='club records'!$B$28, F419&lt;='club records'!$C$28)),"CR"," ")</f>
        <v xml:space="preserve"> </v>
      </c>
      <c r="Q419" s="21" t="str">
        <f>IF(AND(B419=1500, OR(AND(E419='club records'!$B$29, F419&lt;='club records'!$C$29), AND(E419='club records'!$B$30, F419&lt;='club records'!$C$30), AND(E419='club records'!$B$31, F419&lt;='club records'!$C$31), AND(E419='club records'!$B$32, F419&lt;='club records'!$C$32), AND(E419='club records'!$B$33, F419&lt;='club records'!$C$33))),"CR"," ")</f>
        <v xml:space="preserve"> </v>
      </c>
      <c r="R419" s="21" t="str">
        <f>IF(AND(B419="1M", AND(E419='club records'!$B$37,F419&lt;='club records'!$C$37)),"CR"," ")</f>
        <v xml:space="preserve"> </v>
      </c>
      <c r="S419" s="21" t="str">
        <f>IF(AND(B419=3000, OR(AND(E419='club records'!$B$39, F419&lt;='club records'!$C$39), AND(E419='club records'!$B$40, F419&lt;='club records'!$C$40), AND(E419='club records'!$B$41, F419&lt;='club records'!$C$41))),"CR"," ")</f>
        <v xml:space="preserve"> </v>
      </c>
      <c r="T419" s="21" t="str">
        <f>IF(AND(B419=5000, OR(AND(E419='club records'!$B$42, F419&lt;='club records'!$C$42), AND(E419='club records'!$B$43, F419&lt;='club records'!$C$43))),"CR"," ")</f>
        <v xml:space="preserve"> </v>
      </c>
      <c r="U419" s="21" t="str">
        <f>IF(AND(B419=10000, OR(AND(E419='club records'!$B$44, F419&lt;='club records'!$C$44), AND(E419='club records'!$B$45, F419&lt;='club records'!$C$45))),"CR"," ")</f>
        <v xml:space="preserve"> </v>
      </c>
      <c r="V419" s="22" t="str">
        <f>IF(AND(B419="high jump", OR(AND(E419='club records'!$F$1, F419&gt;='club records'!$G$1), AND(E419='club records'!$F$2, F419&gt;='club records'!$G$2), AND(E419='club records'!$F$3, F419&gt;='club records'!$G$3),AND(E419='club records'!$F$4, F419&gt;='club records'!$G$4), AND(E419='club records'!$F$5, F419&gt;='club records'!$G$5))), "CR", " ")</f>
        <v xml:space="preserve"> </v>
      </c>
      <c r="W419" s="22" t="str">
        <f>IF(AND(B419="long jump", OR(AND(E419='club records'!$F$6, F419&gt;='club records'!$G$6), AND(E419='club records'!$F$7, F419&gt;='club records'!$G$7), AND(E419='club records'!$F$8, F419&gt;='club records'!$G$8), AND(E419='club records'!$F$9, F419&gt;='club records'!$G$9), AND(E419='club records'!$F$10, F419&gt;='club records'!$G$10))), "CR", " ")</f>
        <v xml:space="preserve"> </v>
      </c>
      <c r="X419" s="22" t="str">
        <f>IF(AND(B419="triple jump", OR(AND(E419='club records'!$F$11, F419&gt;='club records'!$G$11), AND(E419='club records'!$F$12, F419&gt;='club records'!$G$12), AND(E419='club records'!$F$13, F419&gt;='club records'!$G$13), AND(E419='club records'!$F$14, F419&gt;='club records'!$G$14), AND(E419='club records'!$F$15, F419&gt;='club records'!$G$15))), "CR", " ")</f>
        <v xml:space="preserve"> </v>
      </c>
      <c r="Y419" s="22" t="str">
        <f>IF(AND(B419="pole vault", OR(AND(E419='club records'!$F$16, F419&gt;='club records'!$G$16), AND(E419='club records'!$F$17, F419&gt;='club records'!$G$17), AND(E419='club records'!$F$18, F419&gt;='club records'!$G$18), AND(E419='club records'!$F$19, F419&gt;='club records'!$G$19), AND(E419='club records'!$F$20, F419&gt;='club records'!$G$20))), "CR", " ")</f>
        <v xml:space="preserve"> </v>
      </c>
      <c r="Z419" s="22" t="str">
        <f>IF(AND(B419="discus 0.75", AND(E419='club records'!$F$21, F419&gt;='club records'!$G$21)), "CR", " ")</f>
        <v xml:space="preserve"> </v>
      </c>
      <c r="AA419" s="22" t="str">
        <f>IF(AND(B419="discus 1", OR(AND(E419='club records'!$F$22, F419&gt;='club records'!$G$22), AND(E419='club records'!$F$23, F419&gt;='club records'!$G$23), AND(E419='club records'!$F$24, F419&gt;='club records'!$G$24), AND(E419='club records'!$F$25, F419&gt;='club records'!$G$25))), "CR", " ")</f>
        <v xml:space="preserve"> </v>
      </c>
      <c r="AB419" s="22" t="str">
        <f>IF(AND(B419="hammer 3", OR(AND(E419='club records'!$F$26, F419&gt;='club records'!$G$26), AND(E419='club records'!$F$27, F419&gt;='club records'!$G$27), AND(E419='club records'!$F$28, F419&gt;='club records'!$G$28))), "CR", " ")</f>
        <v xml:space="preserve"> </v>
      </c>
      <c r="AC419" s="22" t="str">
        <f>IF(AND(B419="hammer 4", OR(AND(E419='club records'!$F$29, F419&gt;='club records'!$G$29), AND(E419='club records'!$F$30, F419&gt;='club records'!$G$30))), "CR", " ")</f>
        <v xml:space="preserve"> </v>
      </c>
      <c r="AD419" s="22" t="str">
        <f>IF(AND(B419="javelin 400", AND(E419='club records'!$F$31, F419&gt;='club records'!$G$31)), "CR", " ")</f>
        <v xml:space="preserve"> </v>
      </c>
      <c r="AE419" s="22" t="str">
        <f>IF(AND(B419="javelin 500", OR(AND(E419='club records'!$F$32, F419&gt;='club records'!$G$32), AND(E419='club records'!$F$33, F419&gt;='club records'!$G$33))), "CR", " ")</f>
        <v xml:space="preserve"> </v>
      </c>
      <c r="AF419" s="22" t="str">
        <f>IF(AND(B419="javelin 600", OR(AND(E419='club records'!$F$34, F419&gt;='club records'!$G$34), AND(E419='club records'!$F$35, F419&gt;='club records'!$G$35))), "CR", " ")</f>
        <v xml:space="preserve"> </v>
      </c>
      <c r="AG419" s="22" t="str">
        <f>IF(AND(B419="shot 2.72", AND(E419='club records'!$F$36, F419&gt;='club records'!$G$36)), "CR", " ")</f>
        <v xml:space="preserve"> </v>
      </c>
      <c r="AH419" s="22" t="str">
        <f>IF(AND(B419="shot 3", OR(AND(E419='club records'!$F$37, F419&gt;='club records'!$G$37), AND(E419='club records'!$F$38, F419&gt;='club records'!$G$38))), "CR", " ")</f>
        <v xml:space="preserve"> </v>
      </c>
      <c r="AI419" s="22" t="str">
        <f>IF(AND(B419="shot 4", OR(AND(E419='club records'!$F$39, F419&gt;='club records'!$G$39), AND(E419='club records'!$F$40, F419&gt;='club records'!$G$40))), "CR", " ")</f>
        <v xml:space="preserve"> </v>
      </c>
      <c r="AJ419" s="22" t="str">
        <f>IF(AND(B419="70H", AND(E419='club records'!$J$6, F419&lt;='club records'!$K$6)), "CR", " ")</f>
        <v xml:space="preserve"> </v>
      </c>
      <c r="AK419" s="22" t="str">
        <f>IF(AND(B419="75H", AND(E419='club records'!$J$7, F419&lt;='club records'!$K$7)), "CR", " ")</f>
        <v xml:space="preserve"> </v>
      </c>
      <c r="AL419" s="22" t="str">
        <f>IF(AND(B419="80H", AND(E419='club records'!$J$8, F419&lt;='club records'!$K$8)), "CR", " ")</f>
        <v xml:space="preserve"> </v>
      </c>
      <c r="AM419" s="22" t="str">
        <f>IF(AND(B419="100H", OR(AND(E419='club records'!$J$9, F419&lt;='club records'!$K$9), AND(E419='club records'!$J$10, F419&lt;='club records'!$K$10))), "CR", " ")</f>
        <v xml:space="preserve"> </v>
      </c>
      <c r="AN419" s="22" t="str">
        <f>IF(AND(B419="300H", AND(E419='club records'!$J$11, F419&lt;='club records'!$K$11)), "CR", " ")</f>
        <v xml:space="preserve"> </v>
      </c>
      <c r="AO419" s="22" t="str">
        <f>IF(AND(B419="400H", OR(AND(E419='club records'!$J$12, F419&lt;='club records'!$K$12), AND(E419='club records'!$J$13, F419&lt;='club records'!$K$13), AND(E419='club records'!$J$14, F419&lt;='club records'!$K$14))), "CR", " ")</f>
        <v xml:space="preserve"> </v>
      </c>
      <c r="AP419" s="22" t="str">
        <f>IF(AND(B419="1500SC", OR(AND(E419='club records'!$J$15, F419&lt;='club records'!$K$15), AND(E419='club records'!$J$16, F419&lt;='club records'!$K$16))), "CR", " ")</f>
        <v xml:space="preserve"> </v>
      </c>
      <c r="AQ419" s="22" t="str">
        <f>IF(AND(B419="2000SC", OR(AND(E419='club records'!$J$18, F419&lt;='club records'!$K$18), AND(E419='club records'!$J$19, F419&lt;='club records'!$K$19))), "CR", " ")</f>
        <v xml:space="preserve"> </v>
      </c>
      <c r="AR419" s="22" t="str">
        <f>IF(AND(B419="3000SC", AND(E419='club records'!$J$21, F419&lt;='club records'!$K$21)), "CR", " ")</f>
        <v xml:space="preserve"> </v>
      </c>
      <c r="AS419" s="21" t="str">
        <f>IF(AND(B419="4x100", OR(AND(E419='club records'!$N$1, F419&lt;='club records'!$O$1), AND(E419='club records'!$N$2, F419&lt;='club records'!$O$2), AND(E419='club records'!$N$3, F419&lt;='club records'!$O$3), AND(E419='club records'!$N$4, F419&lt;='club records'!$O$4), AND(E419='club records'!$N$5, F419&lt;='club records'!$O$5))), "CR", " ")</f>
        <v xml:space="preserve"> </v>
      </c>
      <c r="AT419" s="21" t="str">
        <f>IF(AND(B419="4x200", OR(AND(E419='club records'!$N$6, F419&lt;='club records'!$O$6), AND(E419='club records'!$N$7, F419&lt;='club records'!$O$7), AND(E419='club records'!$N$8, F419&lt;='club records'!$O$8), AND(E419='club records'!$N$9, F419&lt;='club records'!$O$9), AND(E419='club records'!$N$10, F419&lt;='club records'!$O$10))), "CR", " ")</f>
        <v xml:space="preserve"> </v>
      </c>
      <c r="AU419" s="21" t="str">
        <f>IF(AND(B419="4x300", OR(AND(E419='club records'!$N$11, F419&lt;='club records'!$O$11), AND(E419='club records'!$N$12, F419&lt;='club records'!$O$12))), "CR", " ")</f>
        <v xml:space="preserve"> </v>
      </c>
      <c r="AV419" s="21" t="str">
        <f>IF(AND(B419="4x400", OR(AND(E419='club records'!$N$13, F419&lt;='club records'!$O$13), AND(E419='club records'!$N$14, F419&lt;='club records'!$O$14), AND(E419='club records'!$N$15, F419&lt;='club records'!$O$15))), "CR", " ")</f>
        <v xml:space="preserve"> </v>
      </c>
      <c r="AW419" s="21" t="str">
        <f>IF(AND(B419="3x800", OR(AND(E419='club records'!$N$16, F419&lt;='club records'!$O$16), AND(E419='club records'!$N$17, F419&lt;='club records'!$O$17), AND(E419='club records'!$N$18, F419&lt;='club records'!$O$18), AND(E419='club records'!$N$19, F419&lt;='club records'!$O$19))), "CR", " ")</f>
        <v xml:space="preserve"> </v>
      </c>
      <c r="AX419" s="21" t="str">
        <f>IF(AND(B419="pentathlon", OR(AND(E419='club records'!$N$21, F419&gt;='club records'!$O$21), AND(E419='club records'!$N$22, F419&gt;='club records'!$O$22), AND(E419='club records'!$N$23, F419&gt;='club records'!$O$23), AND(E419='club records'!$N$24, F419&gt;='club records'!$O$24), AND(E419='club records'!$N$25, F419&gt;='club records'!$O$25))), "CR", " ")</f>
        <v xml:space="preserve"> </v>
      </c>
      <c r="AY419" s="21" t="str">
        <f>IF(AND(B419="heptathlon", OR(AND(E419='club records'!$N$26, F419&gt;='club records'!$O$26), AND(E419='club records'!$N$27, F419&gt;='club records'!$O$27), AND(E419='club records'!$N$28, F419&gt;='club records'!$O$28), )), "CR", " ")</f>
        <v xml:space="preserve"> </v>
      </c>
    </row>
    <row r="420" spans="1:51" ht="15">
      <c r="A420" s="13" t="s">
        <v>472</v>
      </c>
      <c r="B420" s="2">
        <v>1500</v>
      </c>
      <c r="C420" s="2" t="s">
        <v>186</v>
      </c>
      <c r="D420" s="2" t="s">
        <v>187</v>
      </c>
      <c r="E420" s="13" t="s">
        <v>188</v>
      </c>
      <c r="F420" s="14" t="s">
        <v>398</v>
      </c>
      <c r="G420" s="19">
        <v>43632</v>
      </c>
      <c r="H420" s="2" t="s">
        <v>357</v>
      </c>
      <c r="I420" s="2" t="s">
        <v>389</v>
      </c>
      <c r="J420" s="20" t="str">
        <f t="shared" si="22"/>
        <v/>
      </c>
      <c r="K420" s="21" t="str">
        <f>IF(AND(B420=100, OR(AND(E420='club records'!$B$6, F420&lt;='club records'!$C$6), AND(E420='club records'!$B$7, F420&lt;='club records'!$C$7), AND(E420='club records'!$B$8, F420&lt;='club records'!$C$8), AND(E420='club records'!$B$9, F420&lt;='club records'!$C$9), AND(E420='club records'!$B$10, F420&lt;='club records'!$C$10))),"CR"," ")</f>
        <v xml:space="preserve"> </v>
      </c>
      <c r="L420" s="21" t="str">
        <f>IF(AND(B420=200, OR(AND(E420='club records'!$B$11, F420&lt;='club records'!$C$11), AND(E420='club records'!$B$12, F420&lt;='club records'!$C$12), AND(E420='club records'!$B$13, F420&lt;='club records'!$C$13), AND(E420='club records'!$B$14, F420&lt;='club records'!$C$14), AND(E420='club records'!$B$15, F420&lt;='club records'!$C$15))),"CR"," ")</f>
        <v xml:space="preserve"> </v>
      </c>
      <c r="M420" s="21" t="str">
        <f>IF(AND(B420=300, OR(AND(E420='club records'!$B$16, F420&lt;='club records'!$C$16), AND(E420='club records'!$B$17, F420&lt;='club records'!$C$17))),"CR"," ")</f>
        <v xml:space="preserve"> </v>
      </c>
      <c r="N420" s="21" t="str">
        <f>IF(AND(B420=400, OR(AND(E420='club records'!$B$19, F420&lt;='club records'!$C$19), AND(E420='club records'!$B$20, F420&lt;='club records'!$C$20), AND(E420='club records'!$B$21, F420&lt;='club records'!$C$21))),"CR"," ")</f>
        <v xml:space="preserve"> </v>
      </c>
      <c r="O420" s="21" t="str">
        <f>IF(AND(B420=800, OR(AND(E420='club records'!$B$22, F420&lt;='club records'!$C$22), AND(E420='club records'!$B$23, F420&lt;='club records'!$C$23), AND(E420='club records'!$B$24, F420&lt;='club records'!$C$24), AND(E420='club records'!$B$25, F420&lt;='club records'!$C$25), AND(E420='club records'!$B$26, F420&lt;='club records'!$C$26))),"CR"," ")</f>
        <v xml:space="preserve"> </v>
      </c>
      <c r="P420" s="21" t="str">
        <f>IF(AND(B420=1200, AND(E420='club records'!$B$28, F420&lt;='club records'!$C$28)),"CR"," ")</f>
        <v xml:space="preserve"> </v>
      </c>
      <c r="Q420" s="21" t="str">
        <f>IF(AND(B420=1500, OR(AND(E420='club records'!$B$29, F420&lt;='club records'!$C$29), AND(E420='club records'!$B$30, F420&lt;='club records'!$C$30), AND(E420='club records'!$B$31, F420&lt;='club records'!$C$31), AND(E420='club records'!$B$32, F420&lt;='club records'!$C$32), AND(E420='club records'!$B$33, F420&lt;='club records'!$C$33))),"CR"," ")</f>
        <v xml:space="preserve"> </v>
      </c>
      <c r="R420" s="21" t="str">
        <f>IF(AND(B420="1M", AND(E420='club records'!$B$37,F420&lt;='club records'!$C$37)),"CR"," ")</f>
        <v xml:space="preserve"> </v>
      </c>
      <c r="S420" s="21" t="str">
        <f>IF(AND(B420=3000, OR(AND(E420='club records'!$B$39, F420&lt;='club records'!$C$39), AND(E420='club records'!$B$40, F420&lt;='club records'!$C$40), AND(E420='club records'!$B$41, F420&lt;='club records'!$C$41))),"CR"," ")</f>
        <v xml:space="preserve"> </v>
      </c>
      <c r="T420" s="21" t="str">
        <f>IF(AND(B420=5000, OR(AND(E420='club records'!$B$42, F420&lt;='club records'!$C$42), AND(E420='club records'!$B$43, F420&lt;='club records'!$C$43))),"CR"," ")</f>
        <v xml:space="preserve"> </v>
      </c>
      <c r="U420" s="21" t="str">
        <f>IF(AND(B420=10000, OR(AND(E420='club records'!$B$44, F420&lt;='club records'!$C$44), AND(E420='club records'!$B$45, F420&lt;='club records'!$C$45))),"CR"," ")</f>
        <v xml:space="preserve"> </v>
      </c>
      <c r="V420" s="22" t="str">
        <f>IF(AND(B420="high jump", OR(AND(E420='club records'!$F$1, F420&gt;='club records'!$G$1), AND(E420='club records'!$F$2, F420&gt;='club records'!$G$2), AND(E420='club records'!$F$3, F420&gt;='club records'!$G$3),AND(E420='club records'!$F$4, F420&gt;='club records'!$G$4), AND(E420='club records'!$F$5, F420&gt;='club records'!$G$5))), "CR", " ")</f>
        <v xml:space="preserve"> </v>
      </c>
      <c r="W420" s="22" t="str">
        <f>IF(AND(B420="long jump", OR(AND(E420='club records'!$F$6, F420&gt;='club records'!$G$6), AND(E420='club records'!$F$7, F420&gt;='club records'!$G$7), AND(E420='club records'!$F$8, F420&gt;='club records'!$G$8), AND(E420='club records'!$F$9, F420&gt;='club records'!$G$9), AND(E420='club records'!$F$10, F420&gt;='club records'!$G$10))), "CR", " ")</f>
        <v xml:space="preserve"> </v>
      </c>
      <c r="X420" s="22" t="str">
        <f>IF(AND(B420="triple jump", OR(AND(E420='club records'!$F$11, F420&gt;='club records'!$G$11), AND(E420='club records'!$F$12, F420&gt;='club records'!$G$12), AND(E420='club records'!$F$13, F420&gt;='club records'!$G$13), AND(E420='club records'!$F$14, F420&gt;='club records'!$G$14), AND(E420='club records'!$F$15, F420&gt;='club records'!$G$15))), "CR", " ")</f>
        <v xml:space="preserve"> </v>
      </c>
      <c r="Y420" s="22" t="str">
        <f>IF(AND(B420="pole vault", OR(AND(E420='club records'!$F$16, F420&gt;='club records'!$G$16), AND(E420='club records'!$F$17, F420&gt;='club records'!$G$17), AND(E420='club records'!$F$18, F420&gt;='club records'!$G$18), AND(E420='club records'!$F$19, F420&gt;='club records'!$G$19), AND(E420='club records'!$F$20, F420&gt;='club records'!$G$20))), "CR", " ")</f>
        <v xml:space="preserve"> </v>
      </c>
      <c r="Z420" s="22" t="str">
        <f>IF(AND(B420="discus 0.75", AND(E420='club records'!$F$21, F420&gt;='club records'!$G$21)), "CR", " ")</f>
        <v xml:space="preserve"> </v>
      </c>
      <c r="AA420" s="22" t="str">
        <f>IF(AND(B420="discus 1", OR(AND(E420='club records'!$F$22, F420&gt;='club records'!$G$22), AND(E420='club records'!$F$23, F420&gt;='club records'!$G$23), AND(E420='club records'!$F$24, F420&gt;='club records'!$G$24), AND(E420='club records'!$F$25, F420&gt;='club records'!$G$25))), "CR", " ")</f>
        <v xml:space="preserve"> </v>
      </c>
      <c r="AB420" s="22" t="str">
        <f>IF(AND(B420="hammer 3", OR(AND(E420='club records'!$F$26, F420&gt;='club records'!$G$26), AND(E420='club records'!$F$27, F420&gt;='club records'!$G$27), AND(E420='club records'!$F$28, F420&gt;='club records'!$G$28))), "CR", " ")</f>
        <v xml:space="preserve"> </v>
      </c>
      <c r="AC420" s="22" t="str">
        <f>IF(AND(B420="hammer 4", OR(AND(E420='club records'!$F$29, F420&gt;='club records'!$G$29), AND(E420='club records'!$F$30, F420&gt;='club records'!$G$30))), "CR", " ")</f>
        <v xml:space="preserve"> </v>
      </c>
      <c r="AD420" s="22" t="str">
        <f>IF(AND(B420="javelin 400", AND(E420='club records'!$F$31, F420&gt;='club records'!$G$31)), "CR", " ")</f>
        <v xml:space="preserve"> </v>
      </c>
      <c r="AE420" s="22" t="str">
        <f>IF(AND(B420="javelin 500", OR(AND(E420='club records'!$F$32, F420&gt;='club records'!$G$32), AND(E420='club records'!$F$33, F420&gt;='club records'!$G$33))), "CR", " ")</f>
        <v xml:space="preserve"> </v>
      </c>
      <c r="AF420" s="22" t="str">
        <f>IF(AND(B420="javelin 600", OR(AND(E420='club records'!$F$34, F420&gt;='club records'!$G$34), AND(E420='club records'!$F$35, F420&gt;='club records'!$G$35))), "CR", " ")</f>
        <v xml:space="preserve"> </v>
      </c>
      <c r="AG420" s="22" t="str">
        <f>IF(AND(B420="shot 2.72", AND(E420='club records'!$F$36, F420&gt;='club records'!$G$36)), "CR", " ")</f>
        <v xml:space="preserve"> </v>
      </c>
      <c r="AH420" s="22" t="str">
        <f>IF(AND(B420="shot 3", OR(AND(E420='club records'!$F$37, F420&gt;='club records'!$G$37), AND(E420='club records'!$F$38, F420&gt;='club records'!$G$38))), "CR", " ")</f>
        <v xml:space="preserve"> </v>
      </c>
      <c r="AI420" s="22" t="str">
        <f>IF(AND(B420="shot 4", OR(AND(E420='club records'!$F$39, F420&gt;='club records'!$G$39), AND(E420='club records'!$F$40, F420&gt;='club records'!$G$40))), "CR", " ")</f>
        <v xml:space="preserve"> </v>
      </c>
      <c r="AJ420" s="22" t="str">
        <f>IF(AND(B420="70H", AND(E420='club records'!$J$6, F420&lt;='club records'!$K$6)), "CR", " ")</f>
        <v xml:space="preserve"> </v>
      </c>
      <c r="AK420" s="22" t="str">
        <f>IF(AND(B420="75H", AND(E420='club records'!$J$7, F420&lt;='club records'!$K$7)), "CR", " ")</f>
        <v xml:space="preserve"> </v>
      </c>
      <c r="AL420" s="22" t="str">
        <f>IF(AND(B420="80H", AND(E420='club records'!$J$8, F420&lt;='club records'!$K$8)), "CR", " ")</f>
        <v xml:space="preserve"> </v>
      </c>
      <c r="AM420" s="22" t="str">
        <f>IF(AND(B420="100H", OR(AND(E420='club records'!$J$9, F420&lt;='club records'!$K$9), AND(E420='club records'!$J$10, F420&lt;='club records'!$K$10))), "CR", " ")</f>
        <v xml:space="preserve"> </v>
      </c>
      <c r="AN420" s="22" t="str">
        <f>IF(AND(B420="300H", AND(E420='club records'!$J$11, F420&lt;='club records'!$K$11)), "CR", " ")</f>
        <v xml:space="preserve"> </v>
      </c>
      <c r="AO420" s="22" t="str">
        <f>IF(AND(B420="400H", OR(AND(E420='club records'!$J$12, F420&lt;='club records'!$K$12), AND(E420='club records'!$J$13, F420&lt;='club records'!$K$13), AND(E420='club records'!$J$14, F420&lt;='club records'!$K$14))), "CR", " ")</f>
        <v xml:space="preserve"> </v>
      </c>
      <c r="AP420" s="22" t="str">
        <f>IF(AND(B420="1500SC", OR(AND(E420='club records'!$J$15, F420&lt;='club records'!$K$15), AND(E420='club records'!$J$16, F420&lt;='club records'!$K$16))), "CR", " ")</f>
        <v xml:space="preserve"> </v>
      </c>
      <c r="AQ420" s="22" t="str">
        <f>IF(AND(B420="2000SC", OR(AND(E420='club records'!$J$18, F420&lt;='club records'!$K$18), AND(E420='club records'!$J$19, F420&lt;='club records'!$K$19))), "CR", " ")</f>
        <v xml:space="preserve"> </v>
      </c>
      <c r="AR420" s="22" t="str">
        <f>IF(AND(B420="3000SC", AND(E420='club records'!$J$21, F420&lt;='club records'!$K$21)), "CR", " ")</f>
        <v xml:space="preserve"> </v>
      </c>
      <c r="AS420" s="21" t="str">
        <f>IF(AND(B420="4x100", OR(AND(E420='club records'!$N$1, F420&lt;='club records'!$O$1), AND(E420='club records'!$N$2, F420&lt;='club records'!$O$2), AND(E420='club records'!$N$3, F420&lt;='club records'!$O$3), AND(E420='club records'!$N$4, F420&lt;='club records'!$O$4), AND(E420='club records'!$N$5, F420&lt;='club records'!$O$5))), "CR", " ")</f>
        <v xml:space="preserve"> </v>
      </c>
      <c r="AT420" s="21" t="str">
        <f>IF(AND(B420="4x200", OR(AND(E420='club records'!$N$6, F420&lt;='club records'!$O$6), AND(E420='club records'!$N$7, F420&lt;='club records'!$O$7), AND(E420='club records'!$N$8, F420&lt;='club records'!$O$8), AND(E420='club records'!$N$9, F420&lt;='club records'!$O$9), AND(E420='club records'!$N$10, F420&lt;='club records'!$O$10))), "CR", " ")</f>
        <v xml:space="preserve"> </v>
      </c>
      <c r="AU420" s="21" t="str">
        <f>IF(AND(B420="4x300", OR(AND(E420='club records'!$N$11, F420&lt;='club records'!$O$11), AND(E420='club records'!$N$12, F420&lt;='club records'!$O$12))), "CR", " ")</f>
        <v xml:space="preserve"> </v>
      </c>
      <c r="AV420" s="21" t="str">
        <f>IF(AND(B420="4x400", OR(AND(E420='club records'!$N$13, F420&lt;='club records'!$O$13), AND(E420='club records'!$N$14, F420&lt;='club records'!$O$14), AND(E420='club records'!$N$15, F420&lt;='club records'!$O$15))), "CR", " ")</f>
        <v xml:space="preserve"> </v>
      </c>
      <c r="AW420" s="21" t="str">
        <f>IF(AND(B420="3x800", OR(AND(E420='club records'!$N$16, F420&lt;='club records'!$O$16), AND(E420='club records'!$N$17, F420&lt;='club records'!$O$17), AND(E420='club records'!$N$18, F420&lt;='club records'!$O$18), AND(E420='club records'!$N$19, F420&lt;='club records'!$O$19))), "CR", " ")</f>
        <v xml:space="preserve"> </v>
      </c>
      <c r="AX420" s="21" t="str">
        <f>IF(AND(B420="pentathlon", OR(AND(E420='club records'!$N$21, F420&gt;='club records'!$O$21), AND(E420='club records'!$N$22, F420&gt;='club records'!$O$22), AND(E420='club records'!$N$23, F420&gt;='club records'!$O$23), AND(E420='club records'!$N$24, F420&gt;='club records'!$O$24), AND(E420='club records'!$N$25, F420&gt;='club records'!$O$25))), "CR", " ")</f>
        <v xml:space="preserve"> </v>
      </c>
      <c r="AY420" s="21" t="str">
        <f>IF(AND(B420="heptathlon", OR(AND(E420='club records'!$N$26, F420&gt;='club records'!$O$26), AND(E420='club records'!$N$27, F420&gt;='club records'!$O$27), AND(E420='club records'!$N$28, F420&gt;='club records'!$O$28), )), "CR", " ")</f>
        <v xml:space="preserve"> </v>
      </c>
    </row>
    <row r="421" spans="1:51" ht="15">
      <c r="A421" s="13" t="s">
        <v>472</v>
      </c>
      <c r="B421" s="2">
        <v>1500</v>
      </c>
      <c r="C421" s="2" t="s">
        <v>547</v>
      </c>
      <c r="D421" s="2" t="s">
        <v>548</v>
      </c>
      <c r="E421" s="13" t="s">
        <v>549</v>
      </c>
      <c r="F421" s="14" t="s">
        <v>550</v>
      </c>
      <c r="G421" s="19">
        <v>43646</v>
      </c>
      <c r="H421" s="2" t="s">
        <v>297</v>
      </c>
      <c r="I421" s="2" t="s">
        <v>551</v>
      </c>
      <c r="J421" s="20" t="str">
        <f t="shared" si="22"/>
        <v/>
      </c>
      <c r="K421" s="21" t="str">
        <f>IF(AND(B421=100, OR(AND(E421='club records'!$B$6, F421&lt;='club records'!$C$6), AND(E421='club records'!$B$7, F421&lt;='club records'!$C$7), AND(E421='club records'!$B$8, F421&lt;='club records'!$C$8), AND(E421='club records'!$B$9, F421&lt;='club records'!$C$9), AND(E421='club records'!$B$10, F421&lt;='club records'!$C$10))),"CR"," ")</f>
        <v xml:space="preserve"> </v>
      </c>
      <c r="L421" s="21" t="str">
        <f>IF(AND(B421=200, OR(AND(E421='club records'!$B$11, F421&lt;='club records'!$C$11), AND(E421='club records'!$B$12, F421&lt;='club records'!$C$12), AND(E421='club records'!$B$13, F421&lt;='club records'!$C$13), AND(E421='club records'!$B$14, F421&lt;='club records'!$C$14), AND(E421='club records'!$B$15, F421&lt;='club records'!$C$15))),"CR"," ")</f>
        <v xml:space="preserve"> </v>
      </c>
      <c r="M421" s="21" t="str">
        <f>IF(AND(B421=300, OR(AND(E421='club records'!$B$16, F421&lt;='club records'!$C$16), AND(E421='club records'!$B$17, F421&lt;='club records'!$C$17))),"CR"," ")</f>
        <v xml:space="preserve"> </v>
      </c>
      <c r="N421" s="21" t="str">
        <f>IF(AND(B421=400, OR(AND(E421='club records'!$B$19, F421&lt;='club records'!$C$19), AND(E421='club records'!$B$20, F421&lt;='club records'!$C$20), AND(E421='club records'!$B$21, F421&lt;='club records'!$C$21))),"CR"," ")</f>
        <v xml:space="preserve"> </v>
      </c>
      <c r="O421" s="21" t="str">
        <f>IF(AND(B421=800, OR(AND(E421='club records'!$B$22, F421&lt;='club records'!$C$22), AND(E421='club records'!$B$23, F421&lt;='club records'!$C$23), AND(E421='club records'!$B$24, F421&lt;='club records'!$C$24), AND(E421='club records'!$B$25, F421&lt;='club records'!$C$25), AND(E421='club records'!$B$26, F421&lt;='club records'!$C$26))),"CR"," ")</f>
        <v xml:space="preserve"> </v>
      </c>
      <c r="P421" s="21" t="str">
        <f>IF(AND(B421=1200, AND(E421='club records'!$B$28, F421&lt;='club records'!$C$28)),"CR"," ")</f>
        <v xml:space="preserve"> </v>
      </c>
      <c r="Q421" s="21" t="str">
        <f>IF(AND(B421=1500, OR(AND(E421='club records'!$B$29, F421&lt;='club records'!$C$29), AND(E421='club records'!$B$30, F421&lt;='club records'!$C$30), AND(E421='club records'!$B$31, F421&lt;='club records'!$C$31), AND(E421='club records'!$B$32, F421&lt;='club records'!$C$32), AND(E421='club records'!$B$33, F421&lt;='club records'!$C$33))),"CR"," ")</f>
        <v xml:space="preserve"> </v>
      </c>
      <c r="R421" s="21" t="str">
        <f>IF(AND(B421="1M", AND(E421='club records'!$B$37,F421&lt;='club records'!$C$37)),"CR"," ")</f>
        <v xml:space="preserve"> </v>
      </c>
      <c r="S421" s="21" t="str">
        <f>IF(AND(B421=3000, OR(AND(E421='club records'!$B$39, F421&lt;='club records'!$C$39), AND(E421='club records'!$B$40, F421&lt;='club records'!$C$40), AND(E421='club records'!$B$41, F421&lt;='club records'!$C$41))),"CR"," ")</f>
        <v xml:space="preserve"> </v>
      </c>
      <c r="T421" s="21" t="str">
        <f>IF(AND(B421=5000, OR(AND(E421='club records'!$B$42, F421&lt;='club records'!$C$42), AND(E421='club records'!$B$43, F421&lt;='club records'!$C$43))),"CR"," ")</f>
        <v xml:space="preserve"> </v>
      </c>
      <c r="U421" s="21" t="str">
        <f>IF(AND(B421=10000, OR(AND(E421='club records'!$B$44, F421&lt;='club records'!$C$44), AND(E421='club records'!$B$45, F421&lt;='club records'!$C$45))),"CR"," ")</f>
        <v xml:space="preserve"> </v>
      </c>
      <c r="V421" s="22" t="str">
        <f>IF(AND(B421="high jump", OR(AND(E421='club records'!$F$1, F421&gt;='club records'!$G$1), AND(E421='club records'!$F$2, F421&gt;='club records'!$G$2), AND(E421='club records'!$F$3, F421&gt;='club records'!$G$3),AND(E421='club records'!$F$4, F421&gt;='club records'!$G$4), AND(E421='club records'!$F$5, F421&gt;='club records'!$G$5))), "CR", " ")</f>
        <v xml:space="preserve"> </v>
      </c>
      <c r="W421" s="22" t="str">
        <f>IF(AND(B421="long jump", OR(AND(E421='club records'!$F$6, F421&gt;='club records'!$G$6), AND(E421='club records'!$F$7, F421&gt;='club records'!$G$7), AND(E421='club records'!$F$8, F421&gt;='club records'!$G$8), AND(E421='club records'!$F$9, F421&gt;='club records'!$G$9), AND(E421='club records'!$F$10, F421&gt;='club records'!$G$10))), "CR", " ")</f>
        <v xml:space="preserve"> </v>
      </c>
      <c r="X421" s="22" t="str">
        <f>IF(AND(B421="triple jump", OR(AND(E421='club records'!$F$11, F421&gt;='club records'!$G$11), AND(E421='club records'!$F$12, F421&gt;='club records'!$G$12), AND(E421='club records'!$F$13, F421&gt;='club records'!$G$13), AND(E421='club records'!$F$14, F421&gt;='club records'!$G$14), AND(E421='club records'!$F$15, F421&gt;='club records'!$G$15))), "CR", " ")</f>
        <v xml:space="preserve"> </v>
      </c>
      <c r="Y421" s="22" t="str">
        <f>IF(AND(B421="pole vault", OR(AND(E421='club records'!$F$16, F421&gt;='club records'!$G$16), AND(E421='club records'!$F$17, F421&gt;='club records'!$G$17), AND(E421='club records'!$F$18, F421&gt;='club records'!$G$18), AND(E421='club records'!$F$19, F421&gt;='club records'!$G$19), AND(E421='club records'!$F$20, F421&gt;='club records'!$G$20))), "CR", " ")</f>
        <v xml:space="preserve"> </v>
      </c>
      <c r="Z421" s="22" t="str">
        <f>IF(AND(B421="discus 0.75", AND(E421='club records'!$F$21, F421&gt;='club records'!$G$21)), "CR", " ")</f>
        <v xml:space="preserve"> </v>
      </c>
      <c r="AA421" s="22" t="str">
        <f>IF(AND(B421="discus 1", OR(AND(E421='club records'!$F$22, F421&gt;='club records'!$G$22), AND(E421='club records'!$F$23, F421&gt;='club records'!$G$23), AND(E421='club records'!$F$24, F421&gt;='club records'!$G$24), AND(E421='club records'!$F$25, F421&gt;='club records'!$G$25))), "CR", " ")</f>
        <v xml:space="preserve"> </v>
      </c>
      <c r="AB421" s="22" t="str">
        <f>IF(AND(B421="hammer 3", OR(AND(E421='club records'!$F$26, F421&gt;='club records'!$G$26), AND(E421='club records'!$F$27, F421&gt;='club records'!$G$27), AND(E421='club records'!$F$28, F421&gt;='club records'!$G$28))), "CR", " ")</f>
        <v xml:space="preserve"> </v>
      </c>
      <c r="AC421" s="22" t="str">
        <f>IF(AND(B421="hammer 4", OR(AND(E421='club records'!$F$29, F421&gt;='club records'!$G$29), AND(E421='club records'!$F$30, F421&gt;='club records'!$G$30))), "CR", " ")</f>
        <v xml:space="preserve"> </v>
      </c>
      <c r="AD421" s="22" t="str">
        <f>IF(AND(B421="javelin 400", AND(E421='club records'!$F$31, F421&gt;='club records'!$G$31)), "CR", " ")</f>
        <v xml:space="preserve"> </v>
      </c>
      <c r="AE421" s="22" t="str">
        <f>IF(AND(B421="javelin 500", OR(AND(E421='club records'!$F$32, F421&gt;='club records'!$G$32), AND(E421='club records'!$F$33, F421&gt;='club records'!$G$33))), "CR", " ")</f>
        <v xml:space="preserve"> </v>
      </c>
      <c r="AF421" s="22" t="str">
        <f>IF(AND(B421="javelin 600", OR(AND(E421='club records'!$F$34, F421&gt;='club records'!$G$34), AND(E421='club records'!$F$35, F421&gt;='club records'!$G$35))), "CR", " ")</f>
        <v xml:space="preserve"> </v>
      </c>
      <c r="AG421" s="22" t="str">
        <f>IF(AND(B421="shot 2.72", AND(E421='club records'!$F$36, F421&gt;='club records'!$G$36)), "CR", " ")</f>
        <v xml:space="preserve"> </v>
      </c>
      <c r="AH421" s="22" t="str">
        <f>IF(AND(B421="shot 3", OR(AND(E421='club records'!$F$37, F421&gt;='club records'!$G$37), AND(E421='club records'!$F$38, F421&gt;='club records'!$G$38))), "CR", " ")</f>
        <v xml:space="preserve"> </v>
      </c>
      <c r="AI421" s="22" t="str">
        <f>IF(AND(B421="shot 4", OR(AND(E421='club records'!$F$39, F421&gt;='club records'!$G$39), AND(E421='club records'!$F$40, F421&gt;='club records'!$G$40))), "CR", " ")</f>
        <v xml:space="preserve"> </v>
      </c>
      <c r="AJ421" s="22" t="str">
        <f>IF(AND(B421="70H", AND(E421='club records'!$J$6, F421&lt;='club records'!$K$6)), "CR", " ")</f>
        <v xml:space="preserve"> </v>
      </c>
      <c r="AK421" s="22" t="str">
        <f>IF(AND(B421="75H", AND(E421='club records'!$J$7, F421&lt;='club records'!$K$7)), "CR", " ")</f>
        <v xml:space="preserve"> </v>
      </c>
      <c r="AL421" s="22" t="str">
        <f>IF(AND(B421="80H", AND(E421='club records'!$J$8, F421&lt;='club records'!$K$8)), "CR", " ")</f>
        <v xml:space="preserve"> </v>
      </c>
      <c r="AM421" s="22" t="str">
        <f>IF(AND(B421="100H", OR(AND(E421='club records'!$J$9, F421&lt;='club records'!$K$9), AND(E421='club records'!$J$10, F421&lt;='club records'!$K$10))), "CR", " ")</f>
        <v xml:space="preserve"> </v>
      </c>
      <c r="AN421" s="22" t="str">
        <f>IF(AND(B421="300H", AND(E421='club records'!$J$11, F421&lt;='club records'!$K$11)), "CR", " ")</f>
        <v xml:space="preserve"> </v>
      </c>
      <c r="AO421" s="22" t="str">
        <f>IF(AND(B421="400H", OR(AND(E421='club records'!$J$12, F421&lt;='club records'!$K$12), AND(E421='club records'!$J$13, F421&lt;='club records'!$K$13), AND(E421='club records'!$J$14, F421&lt;='club records'!$K$14))), "CR", " ")</f>
        <v xml:space="preserve"> </v>
      </c>
      <c r="AP421" s="22" t="str">
        <f>IF(AND(B421="1500SC", OR(AND(E421='club records'!$J$15, F421&lt;='club records'!$K$15), AND(E421='club records'!$J$16, F421&lt;='club records'!$K$16))), "CR", " ")</f>
        <v xml:space="preserve"> </v>
      </c>
      <c r="AQ421" s="22" t="str">
        <f>IF(AND(B421="2000SC", OR(AND(E421='club records'!$J$18, F421&lt;='club records'!$K$18), AND(E421='club records'!$J$19, F421&lt;='club records'!$K$19))), "CR", " ")</f>
        <v xml:space="preserve"> </v>
      </c>
      <c r="AR421" s="22" t="str">
        <f>IF(AND(B421="3000SC", AND(E421='club records'!$J$21, F421&lt;='club records'!$K$21)), "CR", " ")</f>
        <v xml:space="preserve"> </v>
      </c>
      <c r="AS421" s="21" t="str">
        <f>IF(AND(B421="4x100", OR(AND(E421='club records'!$N$1, F421&lt;='club records'!$O$1), AND(E421='club records'!$N$2, F421&lt;='club records'!$O$2), AND(E421='club records'!$N$3, F421&lt;='club records'!$O$3), AND(E421='club records'!$N$4, F421&lt;='club records'!$O$4), AND(E421='club records'!$N$5, F421&lt;='club records'!$O$5))), "CR", " ")</f>
        <v xml:space="preserve"> </v>
      </c>
      <c r="AT421" s="21" t="str">
        <f>IF(AND(B421="4x200", OR(AND(E421='club records'!$N$6, F421&lt;='club records'!$O$6), AND(E421='club records'!$N$7, F421&lt;='club records'!$O$7), AND(E421='club records'!$N$8, F421&lt;='club records'!$O$8), AND(E421='club records'!$N$9, F421&lt;='club records'!$O$9), AND(E421='club records'!$N$10, F421&lt;='club records'!$O$10))), "CR", " ")</f>
        <v xml:space="preserve"> </v>
      </c>
      <c r="AU421" s="21" t="str">
        <f>IF(AND(B421="4x300", OR(AND(E421='club records'!$N$11, F421&lt;='club records'!$O$11), AND(E421='club records'!$N$12, F421&lt;='club records'!$O$12))), "CR", " ")</f>
        <v xml:space="preserve"> </v>
      </c>
      <c r="AV421" s="21" t="str">
        <f>IF(AND(B421="4x400", OR(AND(E421='club records'!$N$13, F421&lt;='club records'!$O$13), AND(E421='club records'!$N$14, F421&lt;='club records'!$O$14), AND(E421='club records'!$N$15, F421&lt;='club records'!$O$15))), "CR", " ")</f>
        <v xml:space="preserve"> </v>
      </c>
      <c r="AW421" s="21" t="str">
        <f>IF(AND(B421="3x800", OR(AND(E421='club records'!$N$16, F421&lt;='club records'!$O$16), AND(E421='club records'!$N$17, F421&lt;='club records'!$O$17), AND(E421='club records'!$N$18, F421&lt;='club records'!$O$18), AND(E421='club records'!$N$19, F421&lt;='club records'!$O$19))), "CR", " ")</f>
        <v xml:space="preserve"> </v>
      </c>
      <c r="AX421" s="21" t="str">
        <f>IF(AND(B421="pentathlon", OR(AND(E421='club records'!$N$21, F421&gt;='club records'!$O$21), AND(E421='club records'!$N$22, F421&gt;='club records'!$O$22), AND(E421='club records'!$N$23, F421&gt;='club records'!$O$23), AND(E421='club records'!$N$24, F421&gt;='club records'!$O$24), AND(E421='club records'!$N$25, F421&gt;='club records'!$O$25))), "CR", " ")</f>
        <v xml:space="preserve"> </v>
      </c>
      <c r="AY421" s="21" t="str">
        <f>IF(AND(B421="heptathlon", OR(AND(E421='club records'!$N$26, F421&gt;='club records'!$O$26), AND(E421='club records'!$N$27, F421&gt;='club records'!$O$27), AND(E421='club records'!$N$28, F421&gt;='club records'!$O$28), )), "CR", " ")</f>
        <v xml:space="preserve"> </v>
      </c>
    </row>
    <row r="422" spans="1:51" ht="15">
      <c r="A422" s="13" t="s">
        <v>472</v>
      </c>
      <c r="B422" s="2">
        <v>3000</v>
      </c>
      <c r="C422" s="2" t="s">
        <v>7</v>
      </c>
      <c r="D422" s="2" t="s">
        <v>160</v>
      </c>
      <c r="E422" s="13" t="s">
        <v>40</v>
      </c>
      <c r="F422" s="14" t="s">
        <v>379</v>
      </c>
      <c r="G422" s="19">
        <v>43625</v>
      </c>
      <c r="H422" s="2" t="s">
        <v>375</v>
      </c>
      <c r="I422" s="2" t="s">
        <v>376</v>
      </c>
      <c r="J422" s="20" t="str">
        <f t="shared" si="22"/>
        <v/>
      </c>
      <c r="K422" s="21" t="str">
        <f>IF(AND(B422=100, OR(AND(E422='club records'!$B$6, F422&lt;='club records'!$C$6), AND(E422='club records'!$B$7, F422&lt;='club records'!$C$7), AND(E422='club records'!$B$8, F422&lt;='club records'!$C$8), AND(E422='club records'!$B$9, F422&lt;='club records'!$C$9), AND(E422='club records'!$B$10, F422&lt;='club records'!$C$10))),"CR"," ")</f>
        <v xml:space="preserve"> </v>
      </c>
      <c r="L422" s="21" t="str">
        <f>IF(AND(B422=200, OR(AND(E422='club records'!$B$11, F422&lt;='club records'!$C$11), AND(E422='club records'!$B$12, F422&lt;='club records'!$C$12), AND(E422='club records'!$B$13, F422&lt;='club records'!$C$13), AND(E422='club records'!$B$14, F422&lt;='club records'!$C$14), AND(E422='club records'!$B$15, F422&lt;='club records'!$C$15))),"CR"," ")</f>
        <v xml:space="preserve"> </v>
      </c>
      <c r="M422" s="21" t="str">
        <f>IF(AND(B422=300, OR(AND(E422='club records'!$B$16, F422&lt;='club records'!$C$16), AND(E422='club records'!$B$17, F422&lt;='club records'!$C$17))),"CR"," ")</f>
        <v xml:space="preserve"> </v>
      </c>
      <c r="N422" s="21" t="str">
        <f>IF(AND(B422=400, OR(AND(E422='club records'!$B$19, F422&lt;='club records'!$C$19), AND(E422='club records'!$B$20, F422&lt;='club records'!$C$20), AND(E422='club records'!$B$21, F422&lt;='club records'!$C$21))),"CR"," ")</f>
        <v xml:space="preserve"> </v>
      </c>
      <c r="O422" s="21" t="str">
        <f>IF(AND(B422=800, OR(AND(E422='club records'!$B$22, F422&lt;='club records'!$C$22), AND(E422='club records'!$B$23, F422&lt;='club records'!$C$23), AND(E422='club records'!$B$24, F422&lt;='club records'!$C$24), AND(E422='club records'!$B$25, F422&lt;='club records'!$C$25), AND(E422='club records'!$B$26, F422&lt;='club records'!$C$26))),"CR"," ")</f>
        <v xml:space="preserve"> </v>
      </c>
      <c r="P422" s="21" t="str">
        <f>IF(AND(B422=1200, AND(E422='club records'!$B$28, F422&lt;='club records'!$C$28)),"CR"," ")</f>
        <v xml:space="preserve"> </v>
      </c>
      <c r="Q422" s="21" t="str">
        <f>IF(AND(B422=1500, OR(AND(E422='club records'!$B$29, F422&lt;='club records'!$C$29), AND(E422='club records'!$B$30, F422&lt;='club records'!$C$30), AND(E422='club records'!$B$31, F422&lt;='club records'!$C$31), AND(E422='club records'!$B$32, F422&lt;='club records'!$C$32), AND(E422='club records'!$B$33, F422&lt;='club records'!$C$33))),"CR"," ")</f>
        <v xml:space="preserve"> </v>
      </c>
      <c r="R422" s="21" t="str">
        <f>IF(AND(B422="1M", AND(E422='club records'!$B$37,F422&lt;='club records'!$C$37)),"CR"," ")</f>
        <v xml:space="preserve"> </v>
      </c>
      <c r="S422" s="21" t="str">
        <f>IF(AND(B422=3000, OR(AND(E422='club records'!$B$39, F422&lt;='club records'!$C$39), AND(E422='club records'!$B$40, F422&lt;='club records'!$C$40), AND(E422='club records'!$B$41, F422&lt;='club records'!$C$41))),"CR"," ")</f>
        <v xml:space="preserve"> </v>
      </c>
      <c r="T422" s="21" t="str">
        <f>IF(AND(B422=5000, OR(AND(E422='club records'!$B$42, F422&lt;='club records'!$C$42), AND(E422='club records'!$B$43, F422&lt;='club records'!$C$43))),"CR"," ")</f>
        <v xml:space="preserve"> </v>
      </c>
      <c r="U422" s="21" t="str">
        <f>IF(AND(B422=10000, OR(AND(E422='club records'!$B$44, F422&lt;='club records'!$C$44), AND(E422='club records'!$B$45, F422&lt;='club records'!$C$45))),"CR"," ")</f>
        <v xml:space="preserve"> </v>
      </c>
      <c r="V422" s="22" t="str">
        <f>IF(AND(B422="high jump", OR(AND(E422='club records'!$F$1, F422&gt;='club records'!$G$1), AND(E422='club records'!$F$2, F422&gt;='club records'!$G$2), AND(E422='club records'!$F$3, F422&gt;='club records'!$G$3),AND(E422='club records'!$F$4, F422&gt;='club records'!$G$4), AND(E422='club records'!$F$5, F422&gt;='club records'!$G$5))), "CR", " ")</f>
        <v xml:space="preserve"> </v>
      </c>
      <c r="W422" s="22" t="str">
        <f>IF(AND(B422="long jump", OR(AND(E422='club records'!$F$6, F422&gt;='club records'!$G$6), AND(E422='club records'!$F$7, F422&gt;='club records'!$G$7), AND(E422='club records'!$F$8, F422&gt;='club records'!$G$8), AND(E422='club records'!$F$9, F422&gt;='club records'!$G$9), AND(E422='club records'!$F$10, F422&gt;='club records'!$G$10))), "CR", " ")</f>
        <v xml:space="preserve"> </v>
      </c>
      <c r="X422" s="22" t="str">
        <f>IF(AND(B422="triple jump", OR(AND(E422='club records'!$F$11, F422&gt;='club records'!$G$11), AND(E422='club records'!$F$12, F422&gt;='club records'!$G$12), AND(E422='club records'!$F$13, F422&gt;='club records'!$G$13), AND(E422='club records'!$F$14, F422&gt;='club records'!$G$14), AND(E422='club records'!$F$15, F422&gt;='club records'!$G$15))), "CR", " ")</f>
        <v xml:space="preserve"> </v>
      </c>
      <c r="Y422" s="22" t="str">
        <f>IF(AND(B422="pole vault", OR(AND(E422='club records'!$F$16, F422&gt;='club records'!$G$16), AND(E422='club records'!$F$17, F422&gt;='club records'!$G$17), AND(E422='club records'!$F$18, F422&gt;='club records'!$G$18), AND(E422='club records'!$F$19, F422&gt;='club records'!$G$19), AND(E422='club records'!$F$20, F422&gt;='club records'!$G$20))), "CR", " ")</f>
        <v xml:space="preserve"> </v>
      </c>
      <c r="Z422" s="22" t="str">
        <f>IF(AND(B422="discus 0.75", AND(E422='club records'!$F$21, F422&gt;='club records'!$G$21)), "CR", " ")</f>
        <v xml:space="preserve"> </v>
      </c>
      <c r="AA422" s="22" t="str">
        <f>IF(AND(B422="discus 1", OR(AND(E422='club records'!$F$22, F422&gt;='club records'!$G$22), AND(E422='club records'!$F$23, F422&gt;='club records'!$G$23), AND(E422='club records'!$F$24, F422&gt;='club records'!$G$24), AND(E422='club records'!$F$25, F422&gt;='club records'!$G$25))), "CR", " ")</f>
        <v xml:space="preserve"> </v>
      </c>
      <c r="AB422" s="22" t="str">
        <f>IF(AND(B422="hammer 3", OR(AND(E422='club records'!$F$26, F422&gt;='club records'!$G$26), AND(E422='club records'!$F$27, F422&gt;='club records'!$G$27), AND(E422='club records'!$F$28, F422&gt;='club records'!$G$28))), "CR", " ")</f>
        <v xml:space="preserve"> </v>
      </c>
      <c r="AC422" s="22" t="str">
        <f>IF(AND(B422="hammer 4", OR(AND(E422='club records'!$F$29, F422&gt;='club records'!$G$29), AND(E422='club records'!$F$30, F422&gt;='club records'!$G$30))), "CR", " ")</f>
        <v xml:space="preserve"> </v>
      </c>
      <c r="AD422" s="22" t="str">
        <f>IF(AND(B422="javelin 400", AND(E422='club records'!$F$31, F422&gt;='club records'!$G$31)), "CR", " ")</f>
        <v xml:space="preserve"> </v>
      </c>
      <c r="AE422" s="22" t="str">
        <f>IF(AND(B422="javelin 500", OR(AND(E422='club records'!$F$32, F422&gt;='club records'!$G$32), AND(E422='club records'!$F$33, F422&gt;='club records'!$G$33))), "CR", " ")</f>
        <v xml:space="preserve"> </v>
      </c>
      <c r="AF422" s="22" t="str">
        <f>IF(AND(B422="javelin 600", OR(AND(E422='club records'!$F$34, F422&gt;='club records'!$G$34), AND(E422='club records'!$F$35, F422&gt;='club records'!$G$35))), "CR", " ")</f>
        <v xml:space="preserve"> </v>
      </c>
      <c r="AG422" s="22" t="str">
        <f>IF(AND(B422="shot 2.72", AND(E422='club records'!$F$36, F422&gt;='club records'!$G$36)), "CR", " ")</f>
        <v xml:space="preserve"> </v>
      </c>
      <c r="AH422" s="22" t="str">
        <f>IF(AND(B422="shot 3", OR(AND(E422='club records'!$F$37, F422&gt;='club records'!$G$37), AND(E422='club records'!$F$38, F422&gt;='club records'!$G$38))), "CR", " ")</f>
        <v xml:space="preserve"> </v>
      </c>
      <c r="AI422" s="22" t="str">
        <f>IF(AND(B422="shot 4", OR(AND(E422='club records'!$F$39, F422&gt;='club records'!$G$39), AND(E422='club records'!$F$40, F422&gt;='club records'!$G$40))), "CR", " ")</f>
        <v xml:space="preserve"> </v>
      </c>
      <c r="AJ422" s="22" t="str">
        <f>IF(AND(B422="70H", AND(E422='club records'!$J$6, F422&lt;='club records'!$K$6)), "CR", " ")</f>
        <v xml:space="preserve"> </v>
      </c>
      <c r="AK422" s="22" t="str">
        <f>IF(AND(B422="75H", AND(E422='club records'!$J$7, F422&lt;='club records'!$K$7)), "CR", " ")</f>
        <v xml:space="preserve"> </v>
      </c>
      <c r="AL422" s="22" t="str">
        <f>IF(AND(B422="80H", AND(E422='club records'!$J$8, F422&lt;='club records'!$K$8)), "CR", " ")</f>
        <v xml:space="preserve"> </v>
      </c>
      <c r="AM422" s="22" t="str">
        <f>IF(AND(B422="100H", OR(AND(E422='club records'!$J$9, F422&lt;='club records'!$K$9), AND(E422='club records'!$J$10, F422&lt;='club records'!$K$10))), "CR", " ")</f>
        <v xml:space="preserve"> </v>
      </c>
      <c r="AN422" s="22" t="str">
        <f>IF(AND(B422="300H", AND(E422='club records'!$J$11, F422&lt;='club records'!$K$11)), "CR", " ")</f>
        <v xml:space="preserve"> </v>
      </c>
      <c r="AO422" s="22" t="str">
        <f>IF(AND(B422="400H", OR(AND(E422='club records'!$J$12, F422&lt;='club records'!$K$12), AND(E422='club records'!$J$13, F422&lt;='club records'!$K$13), AND(E422='club records'!$J$14, F422&lt;='club records'!$K$14))), "CR", " ")</f>
        <v xml:space="preserve"> </v>
      </c>
      <c r="AP422" s="22" t="str">
        <f>IF(AND(B422="1500SC", OR(AND(E422='club records'!$J$15, F422&lt;='club records'!$K$15), AND(E422='club records'!$J$16, F422&lt;='club records'!$K$16))), "CR", " ")</f>
        <v xml:space="preserve"> </v>
      </c>
      <c r="AQ422" s="22" t="str">
        <f>IF(AND(B422="2000SC", OR(AND(E422='club records'!$J$18, F422&lt;='club records'!$K$18), AND(E422='club records'!$J$19, F422&lt;='club records'!$K$19))), "CR", " ")</f>
        <v xml:space="preserve"> </v>
      </c>
      <c r="AR422" s="22" t="str">
        <f>IF(AND(B422="3000SC", AND(E422='club records'!$J$21, F422&lt;='club records'!$K$21)), "CR", " ")</f>
        <v xml:space="preserve"> </v>
      </c>
      <c r="AS422" s="21" t="str">
        <f>IF(AND(B422="4x100", OR(AND(E422='club records'!$N$1, F422&lt;='club records'!$O$1), AND(E422='club records'!$N$2, F422&lt;='club records'!$O$2), AND(E422='club records'!$N$3, F422&lt;='club records'!$O$3), AND(E422='club records'!$N$4, F422&lt;='club records'!$O$4), AND(E422='club records'!$N$5, F422&lt;='club records'!$O$5))), "CR", " ")</f>
        <v xml:space="preserve"> </v>
      </c>
      <c r="AT422" s="21" t="str">
        <f>IF(AND(B422="4x200", OR(AND(E422='club records'!$N$6, F422&lt;='club records'!$O$6), AND(E422='club records'!$N$7, F422&lt;='club records'!$O$7), AND(E422='club records'!$N$8, F422&lt;='club records'!$O$8), AND(E422='club records'!$N$9, F422&lt;='club records'!$O$9), AND(E422='club records'!$N$10, F422&lt;='club records'!$O$10))), "CR", " ")</f>
        <v xml:space="preserve"> </v>
      </c>
      <c r="AU422" s="21" t="str">
        <f>IF(AND(B422="4x300", OR(AND(E422='club records'!$N$11, F422&lt;='club records'!$O$11), AND(E422='club records'!$N$12, F422&lt;='club records'!$O$12))), "CR", " ")</f>
        <v xml:space="preserve"> </v>
      </c>
      <c r="AV422" s="21" t="str">
        <f>IF(AND(B422="4x400", OR(AND(E422='club records'!$N$13, F422&lt;='club records'!$O$13), AND(E422='club records'!$N$14, F422&lt;='club records'!$O$14), AND(E422='club records'!$N$15, F422&lt;='club records'!$O$15))), "CR", " ")</f>
        <v xml:space="preserve"> </v>
      </c>
      <c r="AW422" s="21" t="str">
        <f>IF(AND(B422="3x800", OR(AND(E422='club records'!$N$16, F422&lt;='club records'!$O$16), AND(E422='club records'!$N$17, F422&lt;='club records'!$O$17), AND(E422='club records'!$N$18, F422&lt;='club records'!$O$18), AND(E422='club records'!$N$19, F422&lt;='club records'!$O$19))), "CR", " ")</f>
        <v xml:space="preserve"> </v>
      </c>
      <c r="AX422" s="21" t="str">
        <f>IF(AND(B422="pentathlon", OR(AND(E422='club records'!$N$21, F422&gt;='club records'!$O$21), AND(E422='club records'!$N$22, F422&gt;='club records'!$O$22), AND(E422='club records'!$N$23, F422&gt;='club records'!$O$23), AND(E422='club records'!$N$24, F422&gt;='club records'!$O$24), AND(E422='club records'!$N$25, F422&gt;='club records'!$O$25))), "CR", " ")</f>
        <v xml:space="preserve"> </v>
      </c>
      <c r="AY422" s="21" t="str">
        <f>IF(AND(B422="heptathlon", OR(AND(E422='club records'!$N$26, F422&gt;='club records'!$O$26), AND(E422='club records'!$N$27, F422&gt;='club records'!$O$27), AND(E422='club records'!$N$28, F422&gt;='club records'!$O$28), )), "CR", " ")</f>
        <v xml:space="preserve"> </v>
      </c>
    </row>
    <row r="423" spans="1:51" ht="15">
      <c r="A423" s="13" t="s">
        <v>472</v>
      </c>
      <c r="B423" s="2">
        <v>3000</v>
      </c>
      <c r="C423" s="2" t="s">
        <v>19</v>
      </c>
      <c r="D423" s="2" t="s">
        <v>33</v>
      </c>
      <c r="E423" s="13" t="s">
        <v>40</v>
      </c>
      <c r="F423" s="14" t="s">
        <v>464</v>
      </c>
      <c r="G423" s="19">
        <v>43680</v>
      </c>
      <c r="H423" s="2" t="s">
        <v>428</v>
      </c>
      <c r="I423" s="2" t="s">
        <v>461</v>
      </c>
      <c r="J423" s="20" t="str">
        <f t="shared" si="22"/>
        <v/>
      </c>
      <c r="K423" s="21" t="str">
        <f>IF(AND(B423=100, OR(AND(E423='club records'!$B$6, F423&lt;='club records'!$C$6), AND(E423='club records'!$B$7, F423&lt;='club records'!$C$7), AND(E423='club records'!$B$8, F423&lt;='club records'!$C$8), AND(E423='club records'!$B$9, F423&lt;='club records'!$C$9), AND(E423='club records'!$B$10, F423&lt;='club records'!$C$10))),"CR"," ")</f>
        <v xml:space="preserve"> </v>
      </c>
      <c r="L423" s="21" t="str">
        <f>IF(AND(B423=200, OR(AND(E423='club records'!$B$11, F423&lt;='club records'!$C$11), AND(E423='club records'!$B$12, F423&lt;='club records'!$C$12), AND(E423='club records'!$B$13, F423&lt;='club records'!$C$13), AND(E423='club records'!$B$14, F423&lt;='club records'!$C$14), AND(E423='club records'!$B$15, F423&lt;='club records'!$C$15))),"CR"," ")</f>
        <v xml:space="preserve"> </v>
      </c>
      <c r="M423" s="21" t="str">
        <f>IF(AND(B423=300, OR(AND(E423='club records'!$B$16, F423&lt;='club records'!$C$16), AND(E423='club records'!$B$17, F423&lt;='club records'!$C$17))),"CR"," ")</f>
        <v xml:space="preserve"> </v>
      </c>
      <c r="N423" s="21" t="str">
        <f>IF(AND(B423=400, OR(AND(E423='club records'!$B$19, F423&lt;='club records'!$C$19), AND(E423='club records'!$B$20, F423&lt;='club records'!$C$20), AND(E423='club records'!$B$21, F423&lt;='club records'!$C$21))),"CR"," ")</f>
        <v xml:space="preserve"> </v>
      </c>
      <c r="O423" s="21" t="str">
        <f>IF(AND(B423=800, OR(AND(E423='club records'!$B$22, F423&lt;='club records'!$C$22), AND(E423='club records'!$B$23, F423&lt;='club records'!$C$23), AND(E423='club records'!$B$24, F423&lt;='club records'!$C$24), AND(E423='club records'!$B$25, F423&lt;='club records'!$C$25), AND(E423='club records'!$B$26, F423&lt;='club records'!$C$26))),"CR"," ")</f>
        <v xml:space="preserve"> </v>
      </c>
      <c r="P423" s="21" t="str">
        <f>IF(AND(B423=1200, AND(E423='club records'!$B$28, F423&lt;='club records'!$C$28)),"CR"," ")</f>
        <v xml:space="preserve"> </v>
      </c>
      <c r="Q423" s="21" t="str">
        <f>IF(AND(B423=1500, OR(AND(E423='club records'!$B$29, F423&lt;='club records'!$C$29), AND(E423='club records'!$B$30, F423&lt;='club records'!$C$30), AND(E423='club records'!$B$31, F423&lt;='club records'!$C$31), AND(E423='club records'!$B$32, F423&lt;='club records'!$C$32), AND(E423='club records'!$B$33, F423&lt;='club records'!$C$33))),"CR"," ")</f>
        <v xml:space="preserve"> </v>
      </c>
      <c r="R423" s="21" t="str">
        <f>IF(AND(B423="1M", AND(E423='club records'!$B$37,F423&lt;='club records'!$C$37)),"CR"," ")</f>
        <v xml:space="preserve"> </v>
      </c>
      <c r="S423" s="21" t="str">
        <f>IF(AND(B423=3000, OR(AND(E423='club records'!$B$39, F423&lt;='club records'!$C$39), AND(E423='club records'!$B$40, F423&lt;='club records'!$C$40), AND(E423='club records'!$B$41, F423&lt;='club records'!$C$41))),"CR"," ")</f>
        <v xml:space="preserve"> </v>
      </c>
      <c r="T423" s="21" t="str">
        <f>IF(AND(B423=5000, OR(AND(E423='club records'!$B$42, F423&lt;='club records'!$C$42), AND(E423='club records'!$B$43, F423&lt;='club records'!$C$43))),"CR"," ")</f>
        <v xml:space="preserve"> </v>
      </c>
      <c r="U423" s="21" t="str">
        <f>IF(AND(B423=10000, OR(AND(E423='club records'!$B$44, F423&lt;='club records'!$C$44), AND(E423='club records'!$B$45, F423&lt;='club records'!$C$45))),"CR"," ")</f>
        <v xml:space="preserve"> </v>
      </c>
      <c r="V423" s="22" t="str">
        <f>IF(AND(B423="high jump", OR(AND(E423='club records'!$F$1, F423&gt;='club records'!$G$1), AND(E423='club records'!$F$2, F423&gt;='club records'!$G$2), AND(E423='club records'!$F$3, F423&gt;='club records'!$G$3),AND(E423='club records'!$F$4, F423&gt;='club records'!$G$4), AND(E423='club records'!$F$5, F423&gt;='club records'!$G$5))), "CR", " ")</f>
        <v xml:space="preserve"> </v>
      </c>
      <c r="W423" s="22" t="str">
        <f>IF(AND(B423="long jump", OR(AND(E423='club records'!$F$6, F423&gt;='club records'!$G$6), AND(E423='club records'!$F$7, F423&gt;='club records'!$G$7), AND(E423='club records'!$F$8, F423&gt;='club records'!$G$8), AND(E423='club records'!$F$9, F423&gt;='club records'!$G$9), AND(E423='club records'!$F$10, F423&gt;='club records'!$G$10))), "CR", " ")</f>
        <v xml:space="preserve"> </v>
      </c>
      <c r="X423" s="22" t="str">
        <f>IF(AND(B423="triple jump", OR(AND(E423='club records'!$F$11, F423&gt;='club records'!$G$11), AND(E423='club records'!$F$12, F423&gt;='club records'!$G$12), AND(E423='club records'!$F$13, F423&gt;='club records'!$G$13), AND(E423='club records'!$F$14, F423&gt;='club records'!$G$14), AND(E423='club records'!$F$15, F423&gt;='club records'!$G$15))), "CR", " ")</f>
        <v xml:space="preserve"> </v>
      </c>
      <c r="Y423" s="22" t="str">
        <f>IF(AND(B423="pole vault", OR(AND(E423='club records'!$F$16, F423&gt;='club records'!$G$16), AND(E423='club records'!$F$17, F423&gt;='club records'!$G$17), AND(E423='club records'!$F$18, F423&gt;='club records'!$G$18), AND(E423='club records'!$F$19, F423&gt;='club records'!$G$19), AND(E423='club records'!$F$20, F423&gt;='club records'!$G$20))), "CR", " ")</f>
        <v xml:space="preserve"> </v>
      </c>
      <c r="Z423" s="22" t="str">
        <f>IF(AND(B423="discus 0.75", AND(E423='club records'!$F$21, F423&gt;='club records'!$G$21)), "CR", " ")</f>
        <v xml:space="preserve"> </v>
      </c>
      <c r="AA423" s="22" t="str">
        <f>IF(AND(B423="discus 1", OR(AND(E423='club records'!$F$22, F423&gt;='club records'!$G$22), AND(E423='club records'!$F$23, F423&gt;='club records'!$G$23), AND(E423='club records'!$F$24, F423&gt;='club records'!$G$24), AND(E423='club records'!$F$25, F423&gt;='club records'!$G$25))), "CR", " ")</f>
        <v xml:space="preserve"> </v>
      </c>
      <c r="AB423" s="22" t="str">
        <f>IF(AND(B423="hammer 3", OR(AND(E423='club records'!$F$26, F423&gt;='club records'!$G$26), AND(E423='club records'!$F$27, F423&gt;='club records'!$G$27), AND(E423='club records'!$F$28, F423&gt;='club records'!$G$28))), "CR", " ")</f>
        <v xml:space="preserve"> </v>
      </c>
      <c r="AC423" s="22" t="str">
        <f>IF(AND(B423="hammer 4", OR(AND(E423='club records'!$F$29, F423&gt;='club records'!$G$29), AND(E423='club records'!$F$30, F423&gt;='club records'!$G$30))), "CR", " ")</f>
        <v xml:space="preserve"> </v>
      </c>
      <c r="AD423" s="22" t="str">
        <f>IF(AND(B423="javelin 400", AND(E423='club records'!$F$31, F423&gt;='club records'!$G$31)), "CR", " ")</f>
        <v xml:space="preserve"> </v>
      </c>
      <c r="AE423" s="22" t="str">
        <f>IF(AND(B423="javelin 500", OR(AND(E423='club records'!$F$32, F423&gt;='club records'!$G$32), AND(E423='club records'!$F$33, F423&gt;='club records'!$G$33))), "CR", " ")</f>
        <v xml:space="preserve"> </v>
      </c>
      <c r="AF423" s="22" t="str">
        <f>IF(AND(B423="javelin 600", OR(AND(E423='club records'!$F$34, F423&gt;='club records'!$G$34), AND(E423='club records'!$F$35, F423&gt;='club records'!$G$35))), "CR", " ")</f>
        <v xml:space="preserve"> </v>
      </c>
      <c r="AG423" s="22" t="str">
        <f>IF(AND(B423="shot 2.72", AND(E423='club records'!$F$36, F423&gt;='club records'!$G$36)), "CR", " ")</f>
        <v xml:space="preserve"> </v>
      </c>
      <c r="AH423" s="22" t="str">
        <f>IF(AND(B423="shot 3", OR(AND(E423='club records'!$F$37, F423&gt;='club records'!$G$37), AND(E423='club records'!$F$38, F423&gt;='club records'!$G$38))), "CR", " ")</f>
        <v xml:space="preserve"> </v>
      </c>
      <c r="AI423" s="22" t="str">
        <f>IF(AND(B423="shot 4", OR(AND(E423='club records'!$F$39, F423&gt;='club records'!$G$39), AND(E423='club records'!$F$40, F423&gt;='club records'!$G$40))), "CR", " ")</f>
        <v xml:space="preserve"> </v>
      </c>
      <c r="AJ423" s="22" t="str">
        <f>IF(AND(B423="70H", AND(E423='club records'!$J$6, F423&lt;='club records'!$K$6)), "CR", " ")</f>
        <v xml:space="preserve"> </v>
      </c>
      <c r="AK423" s="22" t="str">
        <f>IF(AND(B423="75H", AND(E423='club records'!$J$7, F423&lt;='club records'!$K$7)), "CR", " ")</f>
        <v xml:space="preserve"> </v>
      </c>
      <c r="AL423" s="22" t="str">
        <f>IF(AND(B423="80H", AND(E423='club records'!$J$8, F423&lt;='club records'!$K$8)), "CR", " ")</f>
        <v xml:space="preserve"> </v>
      </c>
      <c r="AM423" s="22" t="str">
        <f>IF(AND(B423="100H", OR(AND(E423='club records'!$J$9, F423&lt;='club records'!$K$9), AND(E423='club records'!$J$10, F423&lt;='club records'!$K$10))), "CR", " ")</f>
        <v xml:space="preserve"> </v>
      </c>
      <c r="AN423" s="22" t="str">
        <f>IF(AND(B423="300H", AND(E423='club records'!$J$11, F423&lt;='club records'!$K$11)), "CR", " ")</f>
        <v xml:space="preserve"> </v>
      </c>
      <c r="AO423" s="22" t="str">
        <f>IF(AND(B423="400H", OR(AND(E423='club records'!$J$12, F423&lt;='club records'!$K$12), AND(E423='club records'!$J$13, F423&lt;='club records'!$K$13), AND(E423='club records'!$J$14, F423&lt;='club records'!$K$14))), "CR", " ")</f>
        <v xml:space="preserve"> </v>
      </c>
      <c r="AP423" s="22" t="str">
        <f>IF(AND(B423="1500SC", OR(AND(E423='club records'!$J$15, F423&lt;='club records'!$K$15), AND(E423='club records'!$J$16, F423&lt;='club records'!$K$16))), "CR", " ")</f>
        <v xml:space="preserve"> </v>
      </c>
      <c r="AQ423" s="22" t="str">
        <f>IF(AND(B423="2000SC", OR(AND(E423='club records'!$J$18, F423&lt;='club records'!$K$18), AND(E423='club records'!$J$19, F423&lt;='club records'!$K$19))), "CR", " ")</f>
        <v xml:space="preserve"> </v>
      </c>
      <c r="AR423" s="22" t="str">
        <f>IF(AND(B423="3000SC", AND(E423='club records'!$J$21, F423&lt;='club records'!$K$21)), "CR", " ")</f>
        <v xml:space="preserve"> </v>
      </c>
      <c r="AS423" s="21" t="str">
        <f>IF(AND(B423="4x100", OR(AND(E423='club records'!$N$1, F423&lt;='club records'!$O$1), AND(E423='club records'!$N$2, F423&lt;='club records'!$O$2), AND(E423='club records'!$N$3, F423&lt;='club records'!$O$3), AND(E423='club records'!$N$4, F423&lt;='club records'!$O$4), AND(E423='club records'!$N$5, F423&lt;='club records'!$O$5))), "CR", " ")</f>
        <v xml:space="preserve"> </v>
      </c>
      <c r="AT423" s="21" t="str">
        <f>IF(AND(B423="4x200", OR(AND(E423='club records'!$N$6, F423&lt;='club records'!$O$6), AND(E423='club records'!$N$7, F423&lt;='club records'!$O$7), AND(E423='club records'!$N$8, F423&lt;='club records'!$O$8), AND(E423='club records'!$N$9, F423&lt;='club records'!$O$9), AND(E423='club records'!$N$10, F423&lt;='club records'!$O$10))), "CR", " ")</f>
        <v xml:space="preserve"> </v>
      </c>
      <c r="AU423" s="21" t="str">
        <f>IF(AND(B423="4x300", OR(AND(E423='club records'!$N$11, F423&lt;='club records'!$O$11), AND(E423='club records'!$N$12, F423&lt;='club records'!$O$12))), "CR", " ")</f>
        <v xml:space="preserve"> </v>
      </c>
      <c r="AV423" s="21" t="str">
        <f>IF(AND(B423="4x400", OR(AND(E423='club records'!$N$13, F423&lt;='club records'!$O$13), AND(E423='club records'!$N$14, F423&lt;='club records'!$O$14), AND(E423='club records'!$N$15, F423&lt;='club records'!$O$15))), "CR", " ")</f>
        <v xml:space="preserve"> </v>
      </c>
      <c r="AW423" s="21" t="str">
        <f>IF(AND(B423="3x800", OR(AND(E423='club records'!$N$16, F423&lt;='club records'!$O$16), AND(E423='club records'!$N$17, F423&lt;='club records'!$O$17), AND(E423='club records'!$N$18, F423&lt;='club records'!$O$18), AND(E423='club records'!$N$19, F423&lt;='club records'!$O$19))), "CR", " ")</f>
        <v xml:space="preserve"> </v>
      </c>
      <c r="AX423" s="21" t="str">
        <f>IF(AND(B423="pentathlon", OR(AND(E423='club records'!$N$21, F423&gt;='club records'!$O$21), AND(E423='club records'!$N$22, F423&gt;='club records'!$O$22), AND(E423='club records'!$N$23, F423&gt;='club records'!$O$23), AND(E423='club records'!$N$24, F423&gt;='club records'!$O$24), AND(E423='club records'!$N$25, F423&gt;='club records'!$O$25))), "CR", " ")</f>
        <v xml:space="preserve"> </v>
      </c>
      <c r="AY423" s="21" t="str">
        <f>IF(AND(B423="heptathlon", OR(AND(E423='club records'!$N$26, F423&gt;='club records'!$O$26), AND(E423='club records'!$N$27, F423&gt;='club records'!$O$27), AND(E423='club records'!$N$28, F423&gt;='club records'!$O$28), )), "CR", " ")</f>
        <v xml:space="preserve"> </v>
      </c>
    </row>
    <row r="424" spans="1:51" ht="15">
      <c r="A424" s="13" t="s">
        <v>472</v>
      </c>
      <c r="B424" s="2">
        <v>3000</v>
      </c>
      <c r="C424" s="2" t="s">
        <v>395</v>
      </c>
      <c r="D424" s="2" t="s">
        <v>396</v>
      </c>
      <c r="E424" s="13" t="s">
        <v>40</v>
      </c>
      <c r="F424" s="14" t="s">
        <v>450</v>
      </c>
      <c r="G424" s="19">
        <v>43667</v>
      </c>
      <c r="H424" s="2" t="s">
        <v>297</v>
      </c>
      <c r="I424" s="2" t="s">
        <v>446</v>
      </c>
      <c r="J424" s="20" t="str">
        <f t="shared" si="22"/>
        <v/>
      </c>
      <c r="K424" s="21" t="str">
        <f>IF(AND(B424=100, OR(AND(E424='club records'!$B$6, F424&lt;='club records'!$C$6), AND(E424='club records'!$B$7, F424&lt;='club records'!$C$7), AND(E424='club records'!$B$8, F424&lt;='club records'!$C$8), AND(E424='club records'!$B$9, F424&lt;='club records'!$C$9), AND(E424='club records'!$B$10, F424&lt;='club records'!$C$10))),"CR"," ")</f>
        <v xml:space="preserve"> </v>
      </c>
      <c r="L424" s="21" t="str">
        <f>IF(AND(B424=200, OR(AND(E424='club records'!$B$11, F424&lt;='club records'!$C$11), AND(E424='club records'!$B$12, F424&lt;='club records'!$C$12), AND(E424='club records'!$B$13, F424&lt;='club records'!$C$13), AND(E424='club records'!$B$14, F424&lt;='club records'!$C$14), AND(E424='club records'!$B$15, F424&lt;='club records'!$C$15))),"CR"," ")</f>
        <v xml:space="preserve"> </v>
      </c>
      <c r="M424" s="21" t="str">
        <f>IF(AND(B424=300, OR(AND(E424='club records'!$B$16, F424&lt;='club records'!$C$16), AND(E424='club records'!$B$17, F424&lt;='club records'!$C$17))),"CR"," ")</f>
        <v xml:space="preserve"> </v>
      </c>
      <c r="N424" s="21" t="str">
        <f>IF(AND(B424=400, OR(AND(E424='club records'!$B$19, F424&lt;='club records'!$C$19), AND(E424='club records'!$B$20, F424&lt;='club records'!$C$20), AND(E424='club records'!$B$21, F424&lt;='club records'!$C$21))),"CR"," ")</f>
        <v xml:space="preserve"> </v>
      </c>
      <c r="O424" s="21" t="str">
        <f>IF(AND(B424=800, OR(AND(E424='club records'!$B$22, F424&lt;='club records'!$C$22), AND(E424='club records'!$B$23, F424&lt;='club records'!$C$23), AND(E424='club records'!$B$24, F424&lt;='club records'!$C$24), AND(E424='club records'!$B$25, F424&lt;='club records'!$C$25), AND(E424='club records'!$B$26, F424&lt;='club records'!$C$26))),"CR"," ")</f>
        <v xml:space="preserve"> </v>
      </c>
      <c r="P424" s="21" t="str">
        <f>IF(AND(B424=1200, AND(E424='club records'!$B$28, F424&lt;='club records'!$C$28)),"CR"," ")</f>
        <v xml:space="preserve"> </v>
      </c>
      <c r="Q424" s="21" t="str">
        <f>IF(AND(B424=1500, OR(AND(E424='club records'!$B$29, F424&lt;='club records'!$C$29), AND(E424='club records'!$B$30, F424&lt;='club records'!$C$30), AND(E424='club records'!$B$31, F424&lt;='club records'!$C$31), AND(E424='club records'!$B$32, F424&lt;='club records'!$C$32), AND(E424='club records'!$B$33, F424&lt;='club records'!$C$33))),"CR"," ")</f>
        <v xml:space="preserve"> </v>
      </c>
      <c r="R424" s="21" t="str">
        <f>IF(AND(B424="1M", AND(E424='club records'!$B$37,F424&lt;='club records'!$C$37)),"CR"," ")</f>
        <v xml:space="preserve"> </v>
      </c>
      <c r="S424" s="21" t="str">
        <f>IF(AND(B424=3000, OR(AND(E424='club records'!$B$39, F424&lt;='club records'!$C$39), AND(E424='club records'!$B$40, F424&lt;='club records'!$C$40), AND(E424='club records'!$B$41, F424&lt;='club records'!$C$41))),"CR"," ")</f>
        <v xml:space="preserve"> </v>
      </c>
      <c r="T424" s="21" t="str">
        <f>IF(AND(B424=5000, OR(AND(E424='club records'!$B$42, F424&lt;='club records'!$C$42), AND(E424='club records'!$B$43, F424&lt;='club records'!$C$43))),"CR"," ")</f>
        <v xml:space="preserve"> </v>
      </c>
      <c r="U424" s="21" t="str">
        <f>IF(AND(B424=10000, OR(AND(E424='club records'!$B$44, F424&lt;='club records'!$C$44), AND(E424='club records'!$B$45, F424&lt;='club records'!$C$45))),"CR"," ")</f>
        <v xml:space="preserve"> </v>
      </c>
      <c r="V424" s="22" t="str">
        <f>IF(AND(B424="high jump", OR(AND(E424='club records'!$F$1, F424&gt;='club records'!$G$1), AND(E424='club records'!$F$2, F424&gt;='club records'!$G$2), AND(E424='club records'!$F$3, F424&gt;='club records'!$G$3),AND(E424='club records'!$F$4, F424&gt;='club records'!$G$4), AND(E424='club records'!$F$5, F424&gt;='club records'!$G$5))), "CR", " ")</f>
        <v xml:space="preserve"> </v>
      </c>
      <c r="W424" s="22" t="str">
        <f>IF(AND(B424="long jump", OR(AND(E424='club records'!$F$6, F424&gt;='club records'!$G$6), AND(E424='club records'!$F$7, F424&gt;='club records'!$G$7), AND(E424='club records'!$F$8, F424&gt;='club records'!$G$8), AND(E424='club records'!$F$9, F424&gt;='club records'!$G$9), AND(E424='club records'!$F$10, F424&gt;='club records'!$G$10))), "CR", " ")</f>
        <v xml:space="preserve"> </v>
      </c>
      <c r="X424" s="22" t="str">
        <f>IF(AND(B424="triple jump", OR(AND(E424='club records'!$F$11, F424&gt;='club records'!$G$11), AND(E424='club records'!$F$12, F424&gt;='club records'!$G$12), AND(E424='club records'!$F$13, F424&gt;='club records'!$G$13), AND(E424='club records'!$F$14, F424&gt;='club records'!$G$14), AND(E424='club records'!$F$15, F424&gt;='club records'!$G$15))), "CR", " ")</f>
        <v xml:space="preserve"> </v>
      </c>
      <c r="Y424" s="22" t="str">
        <f>IF(AND(B424="pole vault", OR(AND(E424='club records'!$F$16, F424&gt;='club records'!$G$16), AND(E424='club records'!$F$17, F424&gt;='club records'!$G$17), AND(E424='club records'!$F$18, F424&gt;='club records'!$G$18), AND(E424='club records'!$F$19, F424&gt;='club records'!$G$19), AND(E424='club records'!$F$20, F424&gt;='club records'!$G$20))), "CR", " ")</f>
        <v xml:space="preserve"> </v>
      </c>
      <c r="Z424" s="22" t="str">
        <f>IF(AND(B424="discus 0.75", AND(E424='club records'!$F$21, F424&gt;='club records'!$G$21)), "CR", " ")</f>
        <v xml:space="preserve"> </v>
      </c>
      <c r="AA424" s="22" t="str">
        <f>IF(AND(B424="discus 1", OR(AND(E424='club records'!$F$22, F424&gt;='club records'!$G$22), AND(E424='club records'!$F$23, F424&gt;='club records'!$G$23), AND(E424='club records'!$F$24, F424&gt;='club records'!$G$24), AND(E424='club records'!$F$25, F424&gt;='club records'!$G$25))), "CR", " ")</f>
        <v xml:space="preserve"> </v>
      </c>
      <c r="AB424" s="22" t="str">
        <f>IF(AND(B424="hammer 3", OR(AND(E424='club records'!$F$26, F424&gt;='club records'!$G$26), AND(E424='club records'!$F$27, F424&gt;='club records'!$G$27), AND(E424='club records'!$F$28, F424&gt;='club records'!$G$28))), "CR", " ")</f>
        <v xml:space="preserve"> </v>
      </c>
      <c r="AC424" s="22" t="str">
        <f>IF(AND(B424="hammer 4", OR(AND(E424='club records'!$F$29, F424&gt;='club records'!$G$29), AND(E424='club records'!$F$30, F424&gt;='club records'!$G$30))), "CR", " ")</f>
        <v xml:space="preserve"> </v>
      </c>
      <c r="AD424" s="22" t="str">
        <f>IF(AND(B424="javelin 400", AND(E424='club records'!$F$31, F424&gt;='club records'!$G$31)), "CR", " ")</f>
        <v xml:space="preserve"> </v>
      </c>
      <c r="AE424" s="22" t="str">
        <f>IF(AND(B424="javelin 500", OR(AND(E424='club records'!$F$32, F424&gt;='club records'!$G$32), AND(E424='club records'!$F$33, F424&gt;='club records'!$G$33))), "CR", " ")</f>
        <v xml:space="preserve"> </v>
      </c>
      <c r="AF424" s="22" t="str">
        <f>IF(AND(B424="javelin 600", OR(AND(E424='club records'!$F$34, F424&gt;='club records'!$G$34), AND(E424='club records'!$F$35, F424&gt;='club records'!$G$35))), "CR", " ")</f>
        <v xml:space="preserve"> </v>
      </c>
      <c r="AG424" s="22" t="str">
        <f>IF(AND(B424="shot 2.72", AND(E424='club records'!$F$36, F424&gt;='club records'!$G$36)), "CR", " ")</f>
        <v xml:space="preserve"> </v>
      </c>
      <c r="AH424" s="22" t="str">
        <f>IF(AND(B424="shot 3", OR(AND(E424='club records'!$F$37, F424&gt;='club records'!$G$37), AND(E424='club records'!$F$38, F424&gt;='club records'!$G$38))), "CR", " ")</f>
        <v xml:space="preserve"> </v>
      </c>
      <c r="AI424" s="22" t="str">
        <f>IF(AND(B424="shot 4", OR(AND(E424='club records'!$F$39, F424&gt;='club records'!$G$39), AND(E424='club records'!$F$40, F424&gt;='club records'!$G$40))), "CR", " ")</f>
        <v xml:space="preserve"> </v>
      </c>
      <c r="AJ424" s="22" t="str">
        <f>IF(AND(B424="70H", AND(E424='club records'!$J$6, F424&lt;='club records'!$K$6)), "CR", " ")</f>
        <v xml:space="preserve"> </v>
      </c>
      <c r="AK424" s="22" t="str">
        <f>IF(AND(B424="75H", AND(E424='club records'!$J$7, F424&lt;='club records'!$K$7)), "CR", " ")</f>
        <v xml:space="preserve"> </v>
      </c>
      <c r="AL424" s="22" t="str">
        <f>IF(AND(B424="80H", AND(E424='club records'!$J$8, F424&lt;='club records'!$K$8)), "CR", " ")</f>
        <v xml:space="preserve"> </v>
      </c>
      <c r="AM424" s="22" t="str">
        <f>IF(AND(B424="100H", OR(AND(E424='club records'!$J$9, F424&lt;='club records'!$K$9), AND(E424='club records'!$J$10, F424&lt;='club records'!$K$10))), "CR", " ")</f>
        <v xml:space="preserve"> </v>
      </c>
      <c r="AN424" s="22" t="str">
        <f>IF(AND(B424="300H", AND(E424='club records'!$J$11, F424&lt;='club records'!$K$11)), "CR", " ")</f>
        <v xml:space="preserve"> </v>
      </c>
      <c r="AO424" s="22" t="str">
        <f>IF(AND(B424="400H", OR(AND(E424='club records'!$J$12, F424&lt;='club records'!$K$12), AND(E424='club records'!$J$13, F424&lt;='club records'!$K$13), AND(E424='club records'!$J$14, F424&lt;='club records'!$K$14))), "CR", " ")</f>
        <v xml:space="preserve"> </v>
      </c>
      <c r="AP424" s="22" t="str">
        <f>IF(AND(B424="1500SC", OR(AND(E424='club records'!$J$15, F424&lt;='club records'!$K$15), AND(E424='club records'!$J$16, F424&lt;='club records'!$K$16))), "CR", " ")</f>
        <v xml:space="preserve"> </v>
      </c>
      <c r="AQ424" s="22" t="str">
        <f>IF(AND(B424="2000SC", OR(AND(E424='club records'!$J$18, F424&lt;='club records'!$K$18), AND(E424='club records'!$J$19, F424&lt;='club records'!$K$19))), "CR", " ")</f>
        <v xml:space="preserve"> </v>
      </c>
      <c r="AR424" s="22" t="str">
        <f>IF(AND(B424="3000SC", AND(E424='club records'!$J$21, F424&lt;='club records'!$K$21)), "CR", " ")</f>
        <v xml:space="preserve"> </v>
      </c>
      <c r="AS424" s="21" t="str">
        <f>IF(AND(B424="4x100", OR(AND(E424='club records'!$N$1, F424&lt;='club records'!$O$1), AND(E424='club records'!$N$2, F424&lt;='club records'!$O$2), AND(E424='club records'!$N$3, F424&lt;='club records'!$O$3), AND(E424='club records'!$N$4, F424&lt;='club records'!$O$4), AND(E424='club records'!$N$5, F424&lt;='club records'!$O$5))), "CR", " ")</f>
        <v xml:space="preserve"> </v>
      </c>
      <c r="AT424" s="21" t="str">
        <f>IF(AND(B424="4x200", OR(AND(E424='club records'!$N$6, F424&lt;='club records'!$O$6), AND(E424='club records'!$N$7, F424&lt;='club records'!$O$7), AND(E424='club records'!$N$8, F424&lt;='club records'!$O$8), AND(E424='club records'!$N$9, F424&lt;='club records'!$O$9), AND(E424='club records'!$N$10, F424&lt;='club records'!$O$10))), "CR", " ")</f>
        <v xml:space="preserve"> </v>
      </c>
      <c r="AU424" s="21" t="str">
        <f>IF(AND(B424="4x300", OR(AND(E424='club records'!$N$11, F424&lt;='club records'!$O$11), AND(E424='club records'!$N$12, F424&lt;='club records'!$O$12))), "CR", " ")</f>
        <v xml:space="preserve"> </v>
      </c>
      <c r="AV424" s="21" t="str">
        <f>IF(AND(B424="4x400", OR(AND(E424='club records'!$N$13, F424&lt;='club records'!$O$13), AND(E424='club records'!$N$14, F424&lt;='club records'!$O$14), AND(E424='club records'!$N$15, F424&lt;='club records'!$O$15))), "CR", " ")</f>
        <v xml:space="preserve"> </v>
      </c>
      <c r="AW424" s="21" t="str">
        <f>IF(AND(B424="3x800", OR(AND(E424='club records'!$N$16, F424&lt;='club records'!$O$16), AND(E424='club records'!$N$17, F424&lt;='club records'!$O$17), AND(E424='club records'!$N$18, F424&lt;='club records'!$O$18), AND(E424='club records'!$N$19, F424&lt;='club records'!$O$19))), "CR", " ")</f>
        <v xml:space="preserve"> </v>
      </c>
      <c r="AX424" s="21" t="str">
        <f>IF(AND(B424="pentathlon", OR(AND(E424='club records'!$N$21, F424&gt;='club records'!$O$21), AND(E424='club records'!$N$22, F424&gt;='club records'!$O$22), AND(E424='club records'!$N$23, F424&gt;='club records'!$O$23), AND(E424='club records'!$N$24, F424&gt;='club records'!$O$24), AND(E424='club records'!$N$25, F424&gt;='club records'!$O$25))), "CR", " ")</f>
        <v xml:space="preserve"> </v>
      </c>
      <c r="AY424" s="21" t="str">
        <f>IF(AND(B424="heptathlon", OR(AND(E424='club records'!$N$26, F424&gt;='club records'!$O$26), AND(E424='club records'!$N$27, F424&gt;='club records'!$O$27), AND(E424='club records'!$N$28, F424&gt;='club records'!$O$28), )), "CR", " ")</f>
        <v xml:space="preserve"> </v>
      </c>
    </row>
    <row r="425" spans="1:51" ht="15">
      <c r="A425" s="13" t="s">
        <v>472</v>
      </c>
      <c r="B425" s="2">
        <v>3000</v>
      </c>
      <c r="C425" s="2" t="s">
        <v>5</v>
      </c>
      <c r="D425" s="2" t="s">
        <v>377</v>
      </c>
      <c r="E425" s="13" t="s">
        <v>40</v>
      </c>
      <c r="F425" s="14" t="s">
        <v>378</v>
      </c>
      <c r="G425" s="19">
        <v>43625</v>
      </c>
      <c r="H425" s="23" t="s">
        <v>375</v>
      </c>
      <c r="I425" s="2" t="s">
        <v>376</v>
      </c>
      <c r="J425" s="20" t="s">
        <v>372</v>
      </c>
      <c r="O425" s="2"/>
      <c r="P425" s="21"/>
      <c r="Q425" s="21"/>
      <c r="R425" s="21"/>
      <c r="S425" s="21"/>
      <c r="T425" s="21"/>
      <c r="U425" s="21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1"/>
      <c r="AT425" s="21"/>
      <c r="AU425" s="21"/>
      <c r="AV425" s="21"/>
      <c r="AW425" s="21"/>
      <c r="AX425" s="21"/>
      <c r="AY425" s="21"/>
    </row>
    <row r="426" spans="1:51" ht="15">
      <c r="A426" s="13" t="s">
        <v>472</v>
      </c>
      <c r="B426" s="2">
        <v>3000</v>
      </c>
      <c r="C426" s="2" t="s">
        <v>430</v>
      </c>
      <c r="D426" s="2" t="s">
        <v>431</v>
      </c>
      <c r="E426" s="13" t="s">
        <v>40</v>
      </c>
      <c r="F426" s="14" t="s">
        <v>433</v>
      </c>
      <c r="G426" s="19">
        <v>43652</v>
      </c>
      <c r="H426" s="2" t="s">
        <v>429</v>
      </c>
      <c r="I426" s="2" t="s">
        <v>466</v>
      </c>
      <c r="J426" s="20" t="s">
        <v>372</v>
      </c>
      <c r="O426" s="2"/>
      <c r="P426" s="2"/>
      <c r="Q426" s="2"/>
      <c r="R426" s="2"/>
      <c r="S426" s="2"/>
      <c r="T426" s="2"/>
    </row>
    <row r="427" spans="1:51" ht="15">
      <c r="A427" s="13" t="s">
        <v>472</v>
      </c>
      <c r="B427" s="2">
        <v>3000</v>
      </c>
      <c r="C427" s="2" t="s">
        <v>186</v>
      </c>
      <c r="D427" s="2" t="s">
        <v>187</v>
      </c>
      <c r="E427" s="13" t="s">
        <v>188</v>
      </c>
      <c r="F427" s="14" t="s">
        <v>399</v>
      </c>
      <c r="G427" s="19">
        <v>43632</v>
      </c>
      <c r="H427" s="2" t="s">
        <v>357</v>
      </c>
      <c r="I427" s="2" t="s">
        <v>389</v>
      </c>
      <c r="J427" s="20" t="str">
        <f>IF(OR(L427="CR", K427="CR", M427="CR", N427="CR", O427="CR", P427="CR", Q427="CR", R427="CR", S427="CR", T427="CR",U427="CR", V427="CR", W427="CR", X427="CR", Y427="CR", Z427="CR", AA427="CR", AB427="CR", AC427="CR", AD427="CR", AE427="CR", AF427="CR", AG427="CR", AH427="CR", AI427="CR", AJ427="CR", AK427="CR", AL427="CR", AM427="CR", AN427="CR", AO427="CR", AP427="CR", AQ427="CR", AR427="CR", AS427="CR", AT427="CR", AU427="CR", AV427="CR", AW427="CR", AX427="CR", AY427="CR"), "***CLUB RECORD***", "")</f>
        <v/>
      </c>
      <c r="K427" s="21" t="str">
        <f>IF(AND(B427=100, OR(AND(E427='club records'!$B$6, F427&lt;='club records'!$C$6), AND(E427='club records'!$B$7, F427&lt;='club records'!$C$7), AND(E427='club records'!$B$8, F427&lt;='club records'!$C$8), AND(E427='club records'!$B$9, F427&lt;='club records'!$C$9), AND(E427='club records'!$B$10, F427&lt;='club records'!$C$10))),"CR"," ")</f>
        <v xml:space="preserve"> </v>
      </c>
      <c r="L427" s="21" t="str">
        <f>IF(AND(B427=200, OR(AND(E427='club records'!$B$11, F427&lt;='club records'!$C$11), AND(E427='club records'!$B$12, F427&lt;='club records'!$C$12), AND(E427='club records'!$B$13, F427&lt;='club records'!$C$13), AND(E427='club records'!$B$14, F427&lt;='club records'!$C$14), AND(E427='club records'!$B$15, F427&lt;='club records'!$C$15))),"CR"," ")</f>
        <v xml:space="preserve"> </v>
      </c>
      <c r="M427" s="21" t="str">
        <f>IF(AND(B427=300, OR(AND(E427='club records'!$B$16, F427&lt;='club records'!$C$16), AND(E427='club records'!$B$17, F427&lt;='club records'!$C$17))),"CR"," ")</f>
        <v xml:space="preserve"> </v>
      </c>
      <c r="N427" s="21" t="str">
        <f>IF(AND(B427=400, OR(AND(E427='club records'!$B$19, F427&lt;='club records'!$C$19), AND(E427='club records'!$B$20, F427&lt;='club records'!$C$20), AND(E427='club records'!$B$21, F427&lt;='club records'!$C$21))),"CR"," ")</f>
        <v xml:space="preserve"> </v>
      </c>
      <c r="O427" s="21" t="str">
        <f>IF(AND(B427=800, OR(AND(E427='club records'!$B$22, F427&lt;='club records'!$C$22), AND(E427='club records'!$B$23, F427&lt;='club records'!$C$23), AND(E427='club records'!$B$24, F427&lt;='club records'!$C$24), AND(E427='club records'!$B$25, F427&lt;='club records'!$C$25), AND(E427='club records'!$B$26, F427&lt;='club records'!$C$26))),"CR"," ")</f>
        <v xml:space="preserve"> </v>
      </c>
      <c r="P427" s="21" t="str">
        <f>IF(AND(B427=1200, AND(E427='club records'!$B$28, F427&lt;='club records'!$C$28)),"CR"," ")</f>
        <v xml:space="preserve"> </v>
      </c>
      <c r="Q427" s="21" t="str">
        <f>IF(AND(B427=1500, OR(AND(E427='club records'!$B$29, F427&lt;='club records'!$C$29), AND(E427='club records'!$B$30, F427&lt;='club records'!$C$30), AND(E427='club records'!$B$31, F427&lt;='club records'!$C$31), AND(E427='club records'!$B$32, F427&lt;='club records'!$C$32), AND(E427='club records'!$B$33, F427&lt;='club records'!$C$33))),"CR"," ")</f>
        <v xml:space="preserve"> </v>
      </c>
      <c r="R427" s="21" t="str">
        <f>IF(AND(B427="1M", AND(E427='club records'!$B$37,F427&lt;='club records'!$C$37)),"CR"," ")</f>
        <v xml:space="preserve"> </v>
      </c>
      <c r="S427" s="21" t="str">
        <f>IF(AND(B427=3000, OR(AND(E427='club records'!$B$39, F427&lt;='club records'!$C$39), AND(E427='club records'!$B$40, F427&lt;='club records'!$C$40), AND(E427='club records'!$B$41, F427&lt;='club records'!$C$41))),"CR"," ")</f>
        <v xml:space="preserve"> </v>
      </c>
      <c r="T427" s="21" t="str">
        <f>IF(AND(B427=5000, OR(AND(E427='club records'!$B$42, F427&lt;='club records'!$C$42), AND(E427='club records'!$B$43, F427&lt;='club records'!$C$43))),"CR"," ")</f>
        <v xml:space="preserve"> </v>
      </c>
      <c r="U427" s="21" t="str">
        <f>IF(AND(B427=10000, OR(AND(E427='club records'!$B$44, F427&lt;='club records'!$C$44), AND(E427='club records'!$B$45, F427&lt;='club records'!$C$45))),"CR"," ")</f>
        <v xml:space="preserve"> </v>
      </c>
      <c r="V427" s="22" t="str">
        <f>IF(AND(B427="high jump", OR(AND(E427='club records'!$F$1, F427&gt;='club records'!$G$1), AND(E427='club records'!$F$2, F427&gt;='club records'!$G$2), AND(E427='club records'!$F$3, F427&gt;='club records'!$G$3),AND(E427='club records'!$F$4, F427&gt;='club records'!$G$4), AND(E427='club records'!$F$5, F427&gt;='club records'!$G$5))), "CR", " ")</f>
        <v xml:space="preserve"> </v>
      </c>
      <c r="W427" s="22" t="str">
        <f>IF(AND(B427="long jump", OR(AND(E427='club records'!$F$6, F427&gt;='club records'!$G$6), AND(E427='club records'!$F$7, F427&gt;='club records'!$G$7), AND(E427='club records'!$F$8, F427&gt;='club records'!$G$8), AND(E427='club records'!$F$9, F427&gt;='club records'!$G$9), AND(E427='club records'!$F$10, F427&gt;='club records'!$G$10))), "CR", " ")</f>
        <v xml:space="preserve"> </v>
      </c>
      <c r="X427" s="22" t="str">
        <f>IF(AND(B427="triple jump", OR(AND(E427='club records'!$F$11, F427&gt;='club records'!$G$11), AND(E427='club records'!$F$12, F427&gt;='club records'!$G$12), AND(E427='club records'!$F$13, F427&gt;='club records'!$G$13), AND(E427='club records'!$F$14, F427&gt;='club records'!$G$14), AND(E427='club records'!$F$15, F427&gt;='club records'!$G$15))), "CR", " ")</f>
        <v xml:space="preserve"> </v>
      </c>
      <c r="Y427" s="22" t="str">
        <f>IF(AND(B427="pole vault", OR(AND(E427='club records'!$F$16, F427&gt;='club records'!$G$16), AND(E427='club records'!$F$17, F427&gt;='club records'!$G$17), AND(E427='club records'!$F$18, F427&gt;='club records'!$G$18), AND(E427='club records'!$F$19, F427&gt;='club records'!$G$19), AND(E427='club records'!$F$20, F427&gt;='club records'!$G$20))), "CR", " ")</f>
        <v xml:space="preserve"> </v>
      </c>
      <c r="Z427" s="22" t="str">
        <f>IF(AND(B427="discus 0.75", AND(E427='club records'!$F$21, F427&gt;='club records'!$G$21)), "CR", " ")</f>
        <v xml:space="preserve"> </v>
      </c>
      <c r="AA427" s="22" t="str">
        <f>IF(AND(B427="discus 1", OR(AND(E427='club records'!$F$22, F427&gt;='club records'!$G$22), AND(E427='club records'!$F$23, F427&gt;='club records'!$G$23), AND(E427='club records'!$F$24, F427&gt;='club records'!$G$24), AND(E427='club records'!$F$25, F427&gt;='club records'!$G$25))), "CR", " ")</f>
        <v xml:space="preserve"> </v>
      </c>
      <c r="AB427" s="22" t="str">
        <f>IF(AND(B427="hammer 3", OR(AND(E427='club records'!$F$26, F427&gt;='club records'!$G$26), AND(E427='club records'!$F$27, F427&gt;='club records'!$G$27), AND(E427='club records'!$F$28, F427&gt;='club records'!$G$28))), "CR", " ")</f>
        <v xml:space="preserve"> </v>
      </c>
      <c r="AC427" s="22" t="str">
        <f>IF(AND(B427="hammer 4", OR(AND(E427='club records'!$F$29, F427&gt;='club records'!$G$29), AND(E427='club records'!$F$30, F427&gt;='club records'!$G$30))), "CR", " ")</f>
        <v xml:space="preserve"> </v>
      </c>
      <c r="AD427" s="22" t="str">
        <f>IF(AND(B427="javelin 400", AND(E427='club records'!$F$31, F427&gt;='club records'!$G$31)), "CR", " ")</f>
        <v xml:space="preserve"> </v>
      </c>
      <c r="AE427" s="22" t="str">
        <f>IF(AND(B427="javelin 500", OR(AND(E427='club records'!$F$32, F427&gt;='club records'!$G$32), AND(E427='club records'!$F$33, F427&gt;='club records'!$G$33))), "CR", " ")</f>
        <v xml:space="preserve"> </v>
      </c>
      <c r="AF427" s="22" t="str">
        <f>IF(AND(B427="javelin 600", OR(AND(E427='club records'!$F$34, F427&gt;='club records'!$G$34), AND(E427='club records'!$F$35, F427&gt;='club records'!$G$35))), "CR", " ")</f>
        <v xml:space="preserve"> </v>
      </c>
      <c r="AG427" s="22" t="str">
        <f>IF(AND(B427="shot 2.72", AND(E427='club records'!$F$36, F427&gt;='club records'!$G$36)), "CR", " ")</f>
        <v xml:space="preserve"> </v>
      </c>
      <c r="AH427" s="22" t="str">
        <f>IF(AND(B427="shot 3", OR(AND(E427='club records'!$F$37, F427&gt;='club records'!$G$37), AND(E427='club records'!$F$38, F427&gt;='club records'!$G$38))), "CR", " ")</f>
        <v xml:space="preserve"> </v>
      </c>
      <c r="AI427" s="22" t="str">
        <f>IF(AND(B427="shot 4", OR(AND(E427='club records'!$F$39, F427&gt;='club records'!$G$39), AND(E427='club records'!$F$40, F427&gt;='club records'!$G$40))), "CR", " ")</f>
        <v xml:space="preserve"> </v>
      </c>
      <c r="AJ427" s="22" t="str">
        <f>IF(AND(B427="70H", AND(E427='club records'!$J$6, F427&lt;='club records'!$K$6)), "CR", " ")</f>
        <v xml:space="preserve"> </v>
      </c>
      <c r="AK427" s="22" t="str">
        <f>IF(AND(B427="75H", AND(E427='club records'!$J$7, F427&lt;='club records'!$K$7)), "CR", " ")</f>
        <v xml:space="preserve"> </v>
      </c>
      <c r="AL427" s="22" t="str">
        <f>IF(AND(B427="80H", AND(E427='club records'!$J$8, F427&lt;='club records'!$K$8)), "CR", " ")</f>
        <v xml:space="preserve"> </v>
      </c>
      <c r="AM427" s="22" t="str">
        <f>IF(AND(B427="100H", OR(AND(E427='club records'!$J$9, F427&lt;='club records'!$K$9), AND(E427='club records'!$J$10, F427&lt;='club records'!$K$10))), "CR", " ")</f>
        <v xml:space="preserve"> </v>
      </c>
      <c r="AN427" s="22" t="str">
        <f>IF(AND(B427="300H", AND(E427='club records'!$J$11, F427&lt;='club records'!$K$11)), "CR", " ")</f>
        <v xml:space="preserve"> </v>
      </c>
      <c r="AO427" s="22" t="str">
        <f>IF(AND(B427="400H", OR(AND(E427='club records'!$J$12, F427&lt;='club records'!$K$12), AND(E427='club records'!$J$13, F427&lt;='club records'!$K$13), AND(E427='club records'!$J$14, F427&lt;='club records'!$K$14))), "CR", " ")</f>
        <v xml:space="preserve"> </v>
      </c>
      <c r="AP427" s="22" t="str">
        <f>IF(AND(B427="1500SC", OR(AND(E427='club records'!$J$15, F427&lt;='club records'!$K$15), AND(E427='club records'!$J$16, F427&lt;='club records'!$K$16))), "CR", " ")</f>
        <v xml:space="preserve"> </v>
      </c>
      <c r="AQ427" s="22" t="str">
        <f>IF(AND(B427="2000SC", OR(AND(E427='club records'!$J$18, F427&lt;='club records'!$K$18), AND(E427='club records'!$J$19, F427&lt;='club records'!$K$19))), "CR", " ")</f>
        <v xml:space="preserve"> </v>
      </c>
      <c r="AR427" s="22" t="str">
        <f>IF(AND(B427="3000SC", AND(E427='club records'!$J$21, F427&lt;='club records'!$K$21)), "CR", " ")</f>
        <v xml:space="preserve"> </v>
      </c>
      <c r="AS427" s="21" t="str">
        <f>IF(AND(B427="4x100", OR(AND(E427='club records'!$N$1, F427&lt;='club records'!$O$1), AND(E427='club records'!$N$2, F427&lt;='club records'!$O$2), AND(E427='club records'!$N$3, F427&lt;='club records'!$O$3), AND(E427='club records'!$N$4, F427&lt;='club records'!$O$4), AND(E427='club records'!$N$5, F427&lt;='club records'!$O$5))), "CR", " ")</f>
        <v xml:space="preserve"> </v>
      </c>
      <c r="AT427" s="21" t="str">
        <f>IF(AND(B427="4x200", OR(AND(E427='club records'!$N$6, F427&lt;='club records'!$O$6), AND(E427='club records'!$N$7, F427&lt;='club records'!$O$7), AND(E427='club records'!$N$8, F427&lt;='club records'!$O$8), AND(E427='club records'!$N$9, F427&lt;='club records'!$O$9), AND(E427='club records'!$N$10, F427&lt;='club records'!$O$10))), "CR", " ")</f>
        <v xml:space="preserve"> </v>
      </c>
      <c r="AU427" s="21" t="str">
        <f>IF(AND(B427="4x300", OR(AND(E427='club records'!$N$11, F427&lt;='club records'!$O$11), AND(E427='club records'!$N$12, F427&lt;='club records'!$O$12))), "CR", " ")</f>
        <v xml:space="preserve"> </v>
      </c>
      <c r="AV427" s="21" t="str">
        <f>IF(AND(B427="4x400", OR(AND(E427='club records'!$N$13, F427&lt;='club records'!$O$13), AND(E427='club records'!$N$14, F427&lt;='club records'!$O$14), AND(E427='club records'!$N$15, F427&lt;='club records'!$O$15))), "CR", " ")</f>
        <v xml:space="preserve"> </v>
      </c>
      <c r="AW427" s="21" t="str">
        <f>IF(AND(B427="3x800", OR(AND(E427='club records'!$N$16, F427&lt;='club records'!$O$16), AND(E427='club records'!$N$17, F427&lt;='club records'!$O$17), AND(E427='club records'!$N$18, F427&lt;='club records'!$O$18), AND(E427='club records'!$N$19, F427&lt;='club records'!$O$19))), "CR", " ")</f>
        <v xml:space="preserve"> </v>
      </c>
      <c r="AX427" s="21" t="str">
        <f>IF(AND(B427="pentathlon", OR(AND(E427='club records'!$N$21, F427&gt;='club records'!$O$21), AND(E427='club records'!$N$22, F427&gt;='club records'!$O$22), AND(E427='club records'!$N$23, F427&gt;='club records'!$O$23), AND(E427='club records'!$N$24, F427&gt;='club records'!$O$24), AND(E427='club records'!$N$25, F427&gt;='club records'!$O$25))), "CR", " ")</f>
        <v xml:space="preserve"> </v>
      </c>
      <c r="AY427" s="21" t="str">
        <f>IF(AND(B427="heptathlon", OR(AND(E427='club records'!$N$26, F427&gt;='club records'!$O$26), AND(E427='club records'!$N$27, F427&gt;='club records'!$O$27), AND(E427='club records'!$N$28, F427&gt;='club records'!$O$28), )), "CR", " ")</f>
        <v xml:space="preserve"> </v>
      </c>
    </row>
    <row r="428" spans="1:51" ht="15">
      <c r="A428" s="13" t="s">
        <v>472</v>
      </c>
      <c r="B428" s="2">
        <v>5000</v>
      </c>
      <c r="C428" s="2" t="s">
        <v>19</v>
      </c>
      <c r="D428" s="2" t="s">
        <v>33</v>
      </c>
      <c r="E428" s="13" t="s">
        <v>40</v>
      </c>
      <c r="F428" s="14" t="s">
        <v>449</v>
      </c>
      <c r="G428" s="19">
        <v>43672</v>
      </c>
      <c r="H428" s="2" t="s">
        <v>357</v>
      </c>
      <c r="I428" s="2" t="s">
        <v>348</v>
      </c>
      <c r="J428" s="20" t="s">
        <v>372</v>
      </c>
      <c r="O428" s="2"/>
      <c r="P428" s="2"/>
      <c r="Q428" s="2"/>
      <c r="R428" s="2"/>
      <c r="S428" s="2"/>
      <c r="T428" s="2"/>
    </row>
    <row r="429" spans="1:51" ht="15">
      <c r="A429" s="13" t="s">
        <v>472</v>
      </c>
      <c r="B429" s="2" t="s">
        <v>27</v>
      </c>
      <c r="C429" s="2" t="s">
        <v>28</v>
      </c>
      <c r="D429" s="2" t="s">
        <v>299</v>
      </c>
      <c r="E429" s="13" t="s">
        <v>40</v>
      </c>
      <c r="F429" s="14">
        <v>13.74</v>
      </c>
      <c r="G429" s="19">
        <v>43695</v>
      </c>
      <c r="H429" s="2" t="s">
        <v>297</v>
      </c>
      <c r="I429" s="2" t="s">
        <v>494</v>
      </c>
      <c r="J429" s="20" t="str">
        <f>IF(OR(L429="CR", K429="CR", M429="CR", N429="CR", O429="CR", P429="CR", Q429="CR", R429="CR", S429="CR", T429="CR",U429="CR", V429="CR", W429="CR", X429="CR", Y429="CR", Z429="CR", AA429="CR", AB429="CR", AC429="CR", AD429="CR", AE429="CR", AF429="CR", AG429="CR", AH429="CR", AI429="CR", AJ429="CR", AK429="CR", AL429="CR", AM429="CR", AN429="CR", AO429="CR", AP429="CR", AQ429="CR", AR429="CR", AS429="CR", AT429="CR", AU429="CR", AV429="CR", AW429="CR", AX429="CR", AY429="CR"), "***CLUB RECORD***", "")</f>
        <v/>
      </c>
      <c r="K429" s="21" t="str">
        <f>IF(AND(B429=100, OR(AND(E429='club records'!$B$6, F429&lt;='club records'!$C$6), AND(E429='club records'!$B$7, F429&lt;='club records'!$C$7), AND(E429='club records'!$B$8, F429&lt;='club records'!$C$8), AND(E429='club records'!$B$9, F429&lt;='club records'!$C$9), AND(E429='club records'!$B$10, F429&lt;='club records'!$C$10))),"CR"," ")</f>
        <v xml:space="preserve"> </v>
      </c>
      <c r="L429" s="21" t="str">
        <f>IF(AND(B429=200, OR(AND(E429='club records'!$B$11, F429&lt;='club records'!$C$11), AND(E429='club records'!$B$12, F429&lt;='club records'!$C$12), AND(E429='club records'!$B$13, F429&lt;='club records'!$C$13), AND(E429='club records'!$B$14, F429&lt;='club records'!$C$14), AND(E429='club records'!$B$15, F429&lt;='club records'!$C$15))),"CR"," ")</f>
        <v xml:space="preserve"> </v>
      </c>
      <c r="M429" s="21" t="str">
        <f>IF(AND(B429=300, OR(AND(E429='club records'!$B$16, F429&lt;='club records'!$C$16), AND(E429='club records'!$B$17, F429&lt;='club records'!$C$17))),"CR"," ")</f>
        <v xml:space="preserve"> </v>
      </c>
      <c r="N429" s="21" t="str">
        <f>IF(AND(B429=400, OR(AND(E429='club records'!$B$19, F429&lt;='club records'!$C$19), AND(E429='club records'!$B$20, F429&lt;='club records'!$C$20), AND(E429='club records'!$B$21, F429&lt;='club records'!$C$21))),"CR"," ")</f>
        <v xml:space="preserve"> </v>
      </c>
      <c r="O429" s="21" t="str">
        <f>IF(AND(B429=800, OR(AND(E429='club records'!$B$22, F429&lt;='club records'!$C$22), AND(E429='club records'!$B$23, F429&lt;='club records'!$C$23), AND(E429='club records'!$B$24, F429&lt;='club records'!$C$24), AND(E429='club records'!$B$25, F429&lt;='club records'!$C$25), AND(E429='club records'!$B$26, F429&lt;='club records'!$C$26))),"CR"," ")</f>
        <v xml:space="preserve"> </v>
      </c>
      <c r="P429" s="21" t="str">
        <f>IF(AND(B429=1200, AND(E429='club records'!$B$28, F429&lt;='club records'!$C$28)),"CR"," ")</f>
        <v xml:space="preserve"> </v>
      </c>
      <c r="Q429" s="21" t="str">
        <f>IF(AND(B429=1500, OR(AND(E429='club records'!$B$29, F429&lt;='club records'!$C$29), AND(E429='club records'!$B$30, F429&lt;='club records'!$C$30), AND(E429='club records'!$B$31, F429&lt;='club records'!$C$31), AND(E429='club records'!$B$32, F429&lt;='club records'!$C$32), AND(E429='club records'!$B$33, F429&lt;='club records'!$C$33))),"CR"," ")</f>
        <v xml:space="preserve"> </v>
      </c>
      <c r="R429" s="21" t="str">
        <f>IF(AND(B429="1M", AND(E429='club records'!$B$37,F429&lt;='club records'!$C$37)),"CR"," ")</f>
        <v xml:space="preserve"> </v>
      </c>
      <c r="S429" s="21" t="str">
        <f>IF(AND(B429=3000, OR(AND(E429='club records'!$B$39, F429&lt;='club records'!$C$39), AND(E429='club records'!$B$40, F429&lt;='club records'!$C$40), AND(E429='club records'!$B$41, F429&lt;='club records'!$C$41))),"CR"," ")</f>
        <v xml:space="preserve"> </v>
      </c>
      <c r="T429" s="21" t="str">
        <f>IF(AND(B429=5000, OR(AND(E429='club records'!$B$42, F429&lt;='club records'!$C$42), AND(E429='club records'!$B$43, F429&lt;='club records'!$C$43))),"CR"," ")</f>
        <v xml:space="preserve"> </v>
      </c>
      <c r="U429" s="21" t="str">
        <f>IF(AND(B429=10000, OR(AND(E429='club records'!$B$44, F429&lt;='club records'!$C$44), AND(E429='club records'!$B$45, F429&lt;='club records'!$C$45))),"CR"," ")</f>
        <v xml:space="preserve"> </v>
      </c>
      <c r="V429" s="22" t="str">
        <f>IF(AND(B429="high jump", OR(AND(E429='club records'!$F$1, F429&gt;='club records'!$G$1), AND(E429='club records'!$F$2, F429&gt;='club records'!$G$2), AND(E429='club records'!$F$3, F429&gt;='club records'!$G$3),AND(E429='club records'!$F$4, F429&gt;='club records'!$G$4), AND(E429='club records'!$F$5, F429&gt;='club records'!$G$5))), "CR", " ")</f>
        <v xml:space="preserve"> </v>
      </c>
      <c r="W429" s="22" t="str">
        <f>IF(AND(B429="long jump", OR(AND(E429='club records'!$F$6, F429&gt;='club records'!$G$6), AND(E429='club records'!$F$7, F429&gt;='club records'!$G$7), AND(E429='club records'!$F$8, F429&gt;='club records'!$G$8), AND(E429='club records'!$F$9, F429&gt;='club records'!$G$9), AND(E429='club records'!$F$10, F429&gt;='club records'!$G$10))), "CR", " ")</f>
        <v xml:space="preserve"> </v>
      </c>
      <c r="X429" s="22" t="str">
        <f>IF(AND(B429="triple jump", OR(AND(E429='club records'!$F$11, F429&gt;='club records'!$G$11), AND(E429='club records'!$F$12, F429&gt;='club records'!$G$12), AND(E429='club records'!$F$13, F429&gt;='club records'!$G$13), AND(E429='club records'!$F$14, F429&gt;='club records'!$G$14), AND(E429='club records'!$F$15, F429&gt;='club records'!$G$15))), "CR", " ")</f>
        <v xml:space="preserve"> </v>
      </c>
      <c r="Y429" s="22" t="str">
        <f>IF(AND(B429="pole vault", OR(AND(E429='club records'!$F$16, F429&gt;='club records'!$G$16), AND(E429='club records'!$F$17, F429&gt;='club records'!$G$17), AND(E429='club records'!$F$18, F429&gt;='club records'!$G$18), AND(E429='club records'!$F$19, F429&gt;='club records'!$G$19), AND(E429='club records'!$F$20, F429&gt;='club records'!$G$20))), "CR", " ")</f>
        <v xml:space="preserve"> </v>
      </c>
      <c r="Z429" s="22" t="str">
        <f>IF(AND(B429="discus 0.75", AND(E429='club records'!$F$21, F429&gt;='club records'!$G$21)), "CR", " ")</f>
        <v xml:space="preserve"> </v>
      </c>
      <c r="AA429" s="22" t="str">
        <f>IF(AND(B429="discus 1", OR(AND(E429='club records'!$F$22, F429&gt;='club records'!$G$22), AND(E429='club records'!$F$23, F429&gt;='club records'!$G$23), AND(E429='club records'!$F$24, F429&gt;='club records'!$G$24), AND(E429='club records'!$F$25, F429&gt;='club records'!$G$25))), "CR", " ")</f>
        <v xml:space="preserve"> </v>
      </c>
      <c r="AB429" s="22" t="str">
        <f>IF(AND(B429="hammer 3", OR(AND(E429='club records'!$F$26, F429&gt;='club records'!$G$26), AND(E429='club records'!$F$27, F429&gt;='club records'!$G$27), AND(E429='club records'!$F$28, F429&gt;='club records'!$G$28))), "CR", " ")</f>
        <v xml:space="preserve"> </v>
      </c>
      <c r="AC429" s="22" t="str">
        <f>IF(AND(B429="hammer 4", OR(AND(E429='club records'!$F$29, F429&gt;='club records'!$G$29), AND(E429='club records'!$F$30, F429&gt;='club records'!$G$30))), "CR", " ")</f>
        <v xml:space="preserve"> </v>
      </c>
      <c r="AD429" s="22" t="str">
        <f>IF(AND(B429="javelin 400", AND(E429='club records'!$F$31, F429&gt;='club records'!$G$31)), "CR", " ")</f>
        <v xml:space="preserve"> </v>
      </c>
      <c r="AE429" s="22" t="str">
        <f>IF(AND(B429="javelin 500", OR(AND(E429='club records'!$F$32, F429&gt;='club records'!$G$32), AND(E429='club records'!$F$33, F429&gt;='club records'!$G$33))), "CR", " ")</f>
        <v xml:space="preserve"> </v>
      </c>
      <c r="AF429" s="22" t="str">
        <f>IF(AND(B429="javelin 600", OR(AND(E429='club records'!$F$34, F429&gt;='club records'!$G$34), AND(E429='club records'!$F$35, F429&gt;='club records'!$G$35))), "CR", " ")</f>
        <v xml:space="preserve"> </v>
      </c>
      <c r="AG429" s="22" t="str">
        <f>IF(AND(B429="shot 2.72", AND(E429='club records'!$F$36, F429&gt;='club records'!$G$36)), "CR", " ")</f>
        <v xml:space="preserve"> </v>
      </c>
      <c r="AH429" s="22" t="str">
        <f>IF(AND(B429="shot 3", OR(AND(E429='club records'!$F$37, F429&gt;='club records'!$G$37), AND(E429='club records'!$F$38, F429&gt;='club records'!$G$38))), "CR", " ")</f>
        <v xml:space="preserve"> </v>
      </c>
      <c r="AI429" s="22" t="str">
        <f>IF(AND(B429="shot 4", OR(AND(E429='club records'!$F$39, F429&gt;='club records'!$G$39), AND(E429='club records'!$F$40, F429&gt;='club records'!$G$40))), "CR", " ")</f>
        <v xml:space="preserve"> </v>
      </c>
      <c r="AJ429" s="22" t="str">
        <f>IF(AND(B429="70H", AND(E429='club records'!$J$6, F429&lt;='club records'!$K$6)), "CR", " ")</f>
        <v xml:space="preserve"> </v>
      </c>
      <c r="AK429" s="22" t="str">
        <f>IF(AND(B429="75H", AND(E429='club records'!$J$7, F429&lt;='club records'!$K$7)), "CR", " ")</f>
        <v xml:space="preserve"> </v>
      </c>
      <c r="AL429" s="22" t="str">
        <f>IF(AND(B429="80H", AND(E429='club records'!$J$8, F429&lt;='club records'!$K$8)), "CR", " ")</f>
        <v xml:space="preserve"> </v>
      </c>
      <c r="AM429" s="22" t="str">
        <f>IF(AND(B429="100H", OR(AND(E429='club records'!$J$9, F429&lt;='club records'!$K$9), AND(E429='club records'!$J$10, F429&lt;='club records'!$K$10))), "CR", " ")</f>
        <v xml:space="preserve"> </v>
      </c>
      <c r="AN429" s="22" t="str">
        <f>IF(AND(B429="300H", AND(E429='club records'!$J$11, F429&lt;='club records'!$K$11)), "CR", " ")</f>
        <v xml:space="preserve"> </v>
      </c>
      <c r="AO429" s="22" t="str">
        <f>IF(AND(B429="400H", OR(AND(E429='club records'!$J$12, F429&lt;='club records'!$K$12), AND(E429='club records'!$J$13, F429&lt;='club records'!$K$13), AND(E429='club records'!$J$14, F429&lt;='club records'!$K$14))), "CR", " ")</f>
        <v xml:space="preserve"> </v>
      </c>
      <c r="AP429" s="22" t="str">
        <f>IF(AND(B429="1500SC", OR(AND(E429='club records'!$J$15, F429&lt;='club records'!$K$15), AND(E429='club records'!$J$16, F429&lt;='club records'!$K$16))), "CR", " ")</f>
        <v xml:space="preserve"> </v>
      </c>
      <c r="AQ429" s="22" t="str">
        <f>IF(AND(B429="2000SC", OR(AND(E429='club records'!$J$18, F429&lt;='club records'!$K$18), AND(E429='club records'!$J$19, F429&lt;='club records'!$K$19))), "CR", " ")</f>
        <v xml:space="preserve"> </v>
      </c>
      <c r="AR429" s="22" t="str">
        <f>IF(AND(B429="3000SC", AND(E429='club records'!$J$21, F429&lt;='club records'!$K$21)), "CR", " ")</f>
        <v xml:space="preserve"> </v>
      </c>
      <c r="AS429" s="21" t="str">
        <f>IF(AND(B429="4x100", OR(AND(E429='club records'!$N$1, F429&lt;='club records'!$O$1), AND(E429='club records'!$N$2, F429&lt;='club records'!$O$2), AND(E429='club records'!$N$3, F429&lt;='club records'!$O$3), AND(E429='club records'!$N$4, F429&lt;='club records'!$O$4), AND(E429='club records'!$N$5, F429&lt;='club records'!$O$5))), "CR", " ")</f>
        <v xml:space="preserve"> </v>
      </c>
      <c r="AT429" s="21" t="str">
        <f>IF(AND(B429="4x200", OR(AND(E429='club records'!$N$6, F429&lt;='club records'!$O$6), AND(E429='club records'!$N$7, F429&lt;='club records'!$O$7), AND(E429='club records'!$N$8, F429&lt;='club records'!$O$8), AND(E429='club records'!$N$9, F429&lt;='club records'!$O$9), AND(E429='club records'!$N$10, F429&lt;='club records'!$O$10))), "CR", " ")</f>
        <v xml:space="preserve"> </v>
      </c>
      <c r="AU429" s="21" t="str">
        <f>IF(AND(B429="4x300", OR(AND(E429='club records'!$N$11, F429&lt;='club records'!$O$11), AND(E429='club records'!$N$12, F429&lt;='club records'!$O$12))), "CR", " ")</f>
        <v xml:space="preserve"> </v>
      </c>
      <c r="AV429" s="21" t="str">
        <f>IF(AND(B429="4x400", OR(AND(E429='club records'!$N$13, F429&lt;='club records'!$O$13), AND(E429='club records'!$N$14, F429&lt;='club records'!$O$14), AND(E429='club records'!$N$15, F429&lt;='club records'!$O$15))), "CR", " ")</f>
        <v xml:space="preserve"> </v>
      </c>
      <c r="AW429" s="21" t="str">
        <f>IF(AND(B429="3x800", OR(AND(E429='club records'!$N$16, F429&lt;='club records'!$O$16), AND(E429='club records'!$N$17, F429&lt;='club records'!$O$17), AND(E429='club records'!$N$18, F429&lt;='club records'!$O$18), AND(E429='club records'!$N$19, F429&lt;='club records'!$O$19))), "CR", " ")</f>
        <v xml:space="preserve"> </v>
      </c>
      <c r="AX429" s="21" t="str">
        <f>IF(AND(B429="pentathlon", OR(AND(E429='club records'!$N$21, F429&gt;='club records'!$O$21), AND(E429='club records'!$N$22, F429&gt;='club records'!$O$22), AND(E429='club records'!$N$23, F429&gt;='club records'!$O$23), AND(E429='club records'!$N$24, F429&gt;='club records'!$O$24), AND(E429='club records'!$N$25, F429&gt;='club records'!$O$25))), "CR", " ")</f>
        <v xml:space="preserve"> </v>
      </c>
      <c r="AY429" s="21" t="str">
        <f>IF(AND(B429="heptathlon", OR(AND(E429='club records'!$N$26, F429&gt;='club records'!$O$26), AND(E429='club records'!$N$27, F429&gt;='club records'!$O$27), AND(E429='club records'!$N$28, F429&gt;='club records'!$O$28), )), "CR", " ")</f>
        <v xml:space="preserve"> </v>
      </c>
    </row>
    <row r="430" spans="1:51" ht="15">
      <c r="A430" s="13" t="s">
        <v>472</v>
      </c>
      <c r="B430" s="2" t="s">
        <v>27</v>
      </c>
      <c r="C430" s="2" t="s">
        <v>71</v>
      </c>
      <c r="D430" s="2" t="s">
        <v>72</v>
      </c>
      <c r="E430" s="13" t="s">
        <v>40</v>
      </c>
      <c r="F430" s="14">
        <v>13.77</v>
      </c>
      <c r="G430" s="23">
        <v>43680</v>
      </c>
      <c r="H430" s="2" t="s">
        <v>347</v>
      </c>
      <c r="I430" s="2" t="s">
        <v>470</v>
      </c>
      <c r="J430" s="20" t="str">
        <f>IF(OR(L430="CR", K430="CR", M430="CR", N430="CR", O430="CR", P430="CR", Q430="CR", R430="CR", S430="CR", T430="CR",U430="CR", V430="CR", W430="CR", X430="CR", Y430="CR", Z430="CR", AA430="CR", AB430="CR", AC430="CR", AD430="CR", AE430="CR", AF430="CR", AG430="CR", AH430="CR", AI430="CR", AJ430="CR", AK430="CR", AL430="CR", AM430="CR", AN430="CR", AO430="CR", AP430="CR", AQ430="CR", AR430="CR", AS430="CR", AT430="CR", AU430="CR", AV430="CR", AW430="CR", AX430="CR", AY430="CR"), "***CLUB RECORD***", "")</f>
        <v/>
      </c>
      <c r="K430" s="21" t="str">
        <f>IF(AND(B430=100, OR(AND(E430='club records'!$B$6, F430&lt;='club records'!$C$6), AND(E430='club records'!$B$7, F430&lt;='club records'!$C$7), AND(E430='club records'!$B$8, F430&lt;='club records'!$C$8), AND(E430='club records'!$B$9, F430&lt;='club records'!$C$9), AND(E430='club records'!$B$10, F430&lt;='club records'!$C$10))),"CR"," ")</f>
        <v xml:space="preserve"> </v>
      </c>
      <c r="L430" s="21" t="str">
        <f>IF(AND(B430=200, OR(AND(E430='club records'!$B$11, F430&lt;='club records'!$C$11), AND(E430='club records'!$B$12, F430&lt;='club records'!$C$12), AND(E430='club records'!$B$13, F430&lt;='club records'!$C$13), AND(E430='club records'!$B$14, F430&lt;='club records'!$C$14), AND(E430='club records'!$B$15, F430&lt;='club records'!$C$15))),"CR"," ")</f>
        <v xml:space="preserve"> </v>
      </c>
      <c r="M430" s="21" t="str">
        <f>IF(AND(B430=300, OR(AND(E430='club records'!$B$16, F430&lt;='club records'!$C$16), AND(E430='club records'!$B$17, F430&lt;='club records'!$C$17))),"CR"," ")</f>
        <v xml:space="preserve"> </v>
      </c>
      <c r="N430" s="21" t="str">
        <f>IF(AND(B430=400, OR(AND(E430='club records'!$B$19, F430&lt;='club records'!$C$19), AND(E430='club records'!$B$20, F430&lt;='club records'!$C$20), AND(E430='club records'!$B$21, F430&lt;='club records'!$C$21))),"CR"," ")</f>
        <v xml:space="preserve"> </v>
      </c>
      <c r="O430" s="21" t="str">
        <f>IF(AND(B430=800, OR(AND(E430='club records'!$B$22, F430&lt;='club records'!$C$22), AND(E430='club records'!$B$23, F430&lt;='club records'!$C$23), AND(E430='club records'!$B$24, F430&lt;='club records'!$C$24), AND(E430='club records'!$B$25, F430&lt;='club records'!$C$25), AND(E430='club records'!$B$26, F430&lt;='club records'!$C$26))),"CR"," ")</f>
        <v xml:space="preserve"> </v>
      </c>
      <c r="P430" s="21" t="str">
        <f>IF(AND(B430=1200, AND(E430='club records'!$B$28, F430&lt;='club records'!$C$28)),"CR"," ")</f>
        <v xml:space="preserve"> </v>
      </c>
      <c r="Q430" s="21" t="str">
        <f>IF(AND(B430=1500, OR(AND(E430='club records'!$B$29, F430&lt;='club records'!$C$29), AND(E430='club records'!$B$30, F430&lt;='club records'!$C$30), AND(E430='club records'!$B$31, F430&lt;='club records'!$C$31), AND(E430='club records'!$B$32, F430&lt;='club records'!$C$32), AND(E430='club records'!$B$33, F430&lt;='club records'!$C$33))),"CR"," ")</f>
        <v xml:space="preserve"> </v>
      </c>
      <c r="R430" s="21" t="str">
        <f>IF(AND(B430="1M", AND(E430='club records'!$B$37,F430&lt;='club records'!$C$37)),"CR"," ")</f>
        <v xml:space="preserve"> </v>
      </c>
      <c r="S430" s="21" t="str">
        <f>IF(AND(B430=3000, OR(AND(E430='club records'!$B$39, F430&lt;='club records'!$C$39), AND(E430='club records'!$B$40, F430&lt;='club records'!$C$40), AND(E430='club records'!$B$41, F430&lt;='club records'!$C$41))),"CR"," ")</f>
        <v xml:space="preserve"> </v>
      </c>
      <c r="T430" s="21" t="str">
        <f>IF(AND(B430=5000, OR(AND(E430='club records'!$B$42, F430&lt;='club records'!$C$42), AND(E430='club records'!$B$43, F430&lt;='club records'!$C$43))),"CR"," ")</f>
        <v xml:space="preserve"> </v>
      </c>
      <c r="U430" s="21" t="str">
        <f>IF(AND(B430=10000, OR(AND(E430='club records'!$B$44, F430&lt;='club records'!$C$44), AND(E430='club records'!$B$45, F430&lt;='club records'!$C$45))),"CR"," ")</f>
        <v xml:space="preserve"> </v>
      </c>
      <c r="V430" s="22" t="str">
        <f>IF(AND(B430="high jump", OR(AND(E430='club records'!$F$1, F430&gt;='club records'!$G$1), AND(E430='club records'!$F$2, F430&gt;='club records'!$G$2), AND(E430='club records'!$F$3, F430&gt;='club records'!$G$3),AND(E430='club records'!$F$4, F430&gt;='club records'!$G$4), AND(E430='club records'!$F$5, F430&gt;='club records'!$G$5))), "CR", " ")</f>
        <v xml:space="preserve"> </v>
      </c>
      <c r="W430" s="22" t="str">
        <f>IF(AND(B430="long jump", OR(AND(E430='club records'!$F$6, F430&gt;='club records'!$G$6), AND(E430='club records'!$F$7, F430&gt;='club records'!$G$7), AND(E430='club records'!$F$8, F430&gt;='club records'!$G$8), AND(E430='club records'!$F$9, F430&gt;='club records'!$G$9), AND(E430='club records'!$F$10, F430&gt;='club records'!$G$10))), "CR", " ")</f>
        <v xml:space="preserve"> </v>
      </c>
      <c r="X430" s="22" t="str">
        <f>IF(AND(B430="triple jump", OR(AND(E430='club records'!$F$11, F430&gt;='club records'!$G$11), AND(E430='club records'!$F$12, F430&gt;='club records'!$G$12), AND(E430='club records'!$F$13, F430&gt;='club records'!$G$13), AND(E430='club records'!$F$14, F430&gt;='club records'!$G$14), AND(E430='club records'!$F$15, F430&gt;='club records'!$G$15))), "CR", " ")</f>
        <v xml:space="preserve"> </v>
      </c>
      <c r="Y430" s="22" t="str">
        <f>IF(AND(B430="pole vault", OR(AND(E430='club records'!$F$16, F430&gt;='club records'!$G$16), AND(E430='club records'!$F$17, F430&gt;='club records'!$G$17), AND(E430='club records'!$F$18, F430&gt;='club records'!$G$18), AND(E430='club records'!$F$19, F430&gt;='club records'!$G$19), AND(E430='club records'!$F$20, F430&gt;='club records'!$G$20))), "CR", " ")</f>
        <v xml:space="preserve"> </v>
      </c>
      <c r="Z430" s="22" t="str">
        <f>IF(AND(B430="discus 0.75", AND(E430='club records'!$F$21, F430&gt;='club records'!$G$21)), "CR", " ")</f>
        <v xml:space="preserve"> </v>
      </c>
      <c r="AA430" s="22" t="str">
        <f>IF(AND(B430="discus 1", OR(AND(E430='club records'!$F$22, F430&gt;='club records'!$G$22), AND(E430='club records'!$F$23, F430&gt;='club records'!$G$23), AND(E430='club records'!$F$24, F430&gt;='club records'!$G$24), AND(E430='club records'!$F$25, F430&gt;='club records'!$G$25))), "CR", " ")</f>
        <v xml:space="preserve"> </v>
      </c>
      <c r="AB430" s="22" t="str">
        <f>IF(AND(B430="hammer 3", OR(AND(E430='club records'!$F$26, F430&gt;='club records'!$G$26), AND(E430='club records'!$F$27, F430&gt;='club records'!$G$27), AND(E430='club records'!$F$28, F430&gt;='club records'!$G$28))), "CR", " ")</f>
        <v xml:space="preserve"> </v>
      </c>
      <c r="AC430" s="22" t="str">
        <f>IF(AND(B430="hammer 4", OR(AND(E430='club records'!$F$29, F430&gt;='club records'!$G$29), AND(E430='club records'!$F$30, F430&gt;='club records'!$G$30))), "CR", " ")</f>
        <v xml:space="preserve"> </v>
      </c>
      <c r="AD430" s="22" t="str">
        <f>IF(AND(B430="javelin 400", AND(E430='club records'!$F$31, F430&gt;='club records'!$G$31)), "CR", " ")</f>
        <v xml:space="preserve"> </v>
      </c>
      <c r="AE430" s="22" t="str">
        <f>IF(AND(B430="javelin 500", OR(AND(E430='club records'!$F$32, F430&gt;='club records'!$G$32), AND(E430='club records'!$F$33, F430&gt;='club records'!$G$33))), "CR", " ")</f>
        <v xml:space="preserve"> </v>
      </c>
      <c r="AF430" s="22" t="str">
        <f>IF(AND(B430="javelin 600", OR(AND(E430='club records'!$F$34, F430&gt;='club records'!$G$34), AND(E430='club records'!$F$35, F430&gt;='club records'!$G$35))), "CR", " ")</f>
        <v xml:space="preserve"> </v>
      </c>
      <c r="AG430" s="22" t="str">
        <f>IF(AND(B430="shot 2.72", AND(E430='club records'!$F$36, F430&gt;='club records'!$G$36)), "CR", " ")</f>
        <v xml:space="preserve"> </v>
      </c>
      <c r="AH430" s="22" t="str">
        <f>IF(AND(B430="shot 3", OR(AND(E430='club records'!$F$37, F430&gt;='club records'!$G$37), AND(E430='club records'!$F$38, F430&gt;='club records'!$G$38))), "CR", " ")</f>
        <v xml:space="preserve"> </v>
      </c>
      <c r="AI430" s="22" t="str">
        <f>IF(AND(B430="shot 4", OR(AND(E430='club records'!$F$39, F430&gt;='club records'!$G$39), AND(E430='club records'!$F$40, F430&gt;='club records'!$G$40))), "CR", " ")</f>
        <v xml:space="preserve"> </v>
      </c>
      <c r="AJ430" s="22" t="str">
        <f>IF(AND(B430="70H", AND(E430='club records'!$J$6, F430&lt;='club records'!$K$6)), "CR", " ")</f>
        <v xml:space="preserve"> </v>
      </c>
      <c r="AK430" s="22" t="str">
        <f>IF(AND(B430="75H", AND(E430='club records'!$J$7, F430&lt;='club records'!$K$7)), "CR", " ")</f>
        <v xml:space="preserve"> </v>
      </c>
      <c r="AL430" s="22" t="str">
        <f>IF(AND(B430="80H", AND(E430='club records'!$J$8, F430&lt;='club records'!$K$8)), "CR", " ")</f>
        <v xml:space="preserve"> </v>
      </c>
      <c r="AM430" s="22" t="str">
        <f>IF(AND(B430="100H", OR(AND(E430='club records'!$J$9, F430&lt;='club records'!$K$9), AND(E430='club records'!$J$10, F430&lt;='club records'!$K$10))), "CR", " ")</f>
        <v xml:space="preserve"> </v>
      </c>
      <c r="AN430" s="22" t="str">
        <f>IF(AND(B430="300H", AND(E430='club records'!$J$11, F430&lt;='club records'!$K$11)), "CR", " ")</f>
        <v xml:space="preserve"> </v>
      </c>
      <c r="AO430" s="22" t="str">
        <f>IF(AND(B430="400H", OR(AND(E430='club records'!$J$12, F430&lt;='club records'!$K$12), AND(E430='club records'!$J$13, F430&lt;='club records'!$K$13), AND(E430='club records'!$J$14, F430&lt;='club records'!$K$14))), "CR", " ")</f>
        <v xml:space="preserve"> </v>
      </c>
      <c r="AP430" s="22" t="str">
        <f>IF(AND(B430="1500SC", OR(AND(E430='club records'!$J$15, F430&lt;='club records'!$K$15), AND(E430='club records'!$J$16, F430&lt;='club records'!$K$16))), "CR", " ")</f>
        <v xml:space="preserve"> </v>
      </c>
      <c r="AQ430" s="22" t="str">
        <f>IF(AND(B430="2000SC", OR(AND(E430='club records'!$J$18, F430&lt;='club records'!$K$18), AND(E430='club records'!$J$19, F430&lt;='club records'!$K$19))), "CR", " ")</f>
        <v xml:space="preserve"> </v>
      </c>
      <c r="AR430" s="22" t="str">
        <f>IF(AND(B430="3000SC", AND(E430='club records'!$J$21, F430&lt;='club records'!$K$21)), "CR", " ")</f>
        <v xml:space="preserve"> </v>
      </c>
      <c r="AS430" s="21" t="str">
        <f>IF(AND(B430="4x100", OR(AND(E430='club records'!$N$1, F430&lt;='club records'!$O$1), AND(E430='club records'!$N$2, F430&lt;='club records'!$O$2), AND(E430='club records'!$N$3, F430&lt;='club records'!$O$3), AND(E430='club records'!$N$4, F430&lt;='club records'!$O$4), AND(E430='club records'!$N$5, F430&lt;='club records'!$O$5))), "CR", " ")</f>
        <v xml:space="preserve"> </v>
      </c>
      <c r="AT430" s="21" t="str">
        <f>IF(AND(B430="4x200", OR(AND(E430='club records'!$N$6, F430&lt;='club records'!$O$6), AND(E430='club records'!$N$7, F430&lt;='club records'!$O$7), AND(E430='club records'!$N$8, F430&lt;='club records'!$O$8), AND(E430='club records'!$N$9, F430&lt;='club records'!$O$9), AND(E430='club records'!$N$10, F430&lt;='club records'!$O$10))), "CR", " ")</f>
        <v xml:space="preserve"> </v>
      </c>
      <c r="AU430" s="21" t="str">
        <f>IF(AND(B430="4x300", OR(AND(E430='club records'!$N$11, F430&lt;='club records'!$O$11), AND(E430='club records'!$N$12, F430&lt;='club records'!$O$12))), "CR", " ")</f>
        <v xml:space="preserve"> </v>
      </c>
      <c r="AV430" s="21" t="str">
        <f>IF(AND(B430="4x400", OR(AND(E430='club records'!$N$13, F430&lt;='club records'!$O$13), AND(E430='club records'!$N$14, F430&lt;='club records'!$O$14), AND(E430='club records'!$N$15, F430&lt;='club records'!$O$15))), "CR", " ")</f>
        <v xml:space="preserve"> </v>
      </c>
      <c r="AW430" s="21" t="str">
        <f>IF(AND(B430="3x800", OR(AND(E430='club records'!$N$16, F430&lt;='club records'!$O$16), AND(E430='club records'!$N$17, F430&lt;='club records'!$O$17), AND(E430='club records'!$N$18, F430&lt;='club records'!$O$18), AND(E430='club records'!$N$19, F430&lt;='club records'!$O$19))), "CR", " ")</f>
        <v xml:space="preserve"> </v>
      </c>
      <c r="AX430" s="21" t="str">
        <f>IF(AND(B430="pentathlon", OR(AND(E430='club records'!$N$21, F430&gt;='club records'!$O$21), AND(E430='club records'!$N$22, F430&gt;='club records'!$O$22), AND(E430='club records'!$N$23, F430&gt;='club records'!$O$23), AND(E430='club records'!$N$24, F430&gt;='club records'!$O$24), AND(E430='club records'!$N$25, F430&gt;='club records'!$O$25))), "CR", " ")</f>
        <v xml:space="preserve"> </v>
      </c>
      <c r="AY430" s="21" t="str">
        <f>IF(AND(B430="heptathlon", OR(AND(E430='club records'!$N$26, F430&gt;='club records'!$O$26), AND(E430='club records'!$N$27, F430&gt;='club records'!$O$27), AND(E430='club records'!$N$28, F430&gt;='club records'!$O$28), )), "CR", " ")</f>
        <v xml:space="preserve"> </v>
      </c>
    </row>
    <row r="431" spans="1:51" ht="15">
      <c r="A431" s="13" t="s">
        <v>472</v>
      </c>
      <c r="B431" s="2" t="s">
        <v>27</v>
      </c>
      <c r="C431" s="2" t="s">
        <v>25</v>
      </c>
      <c r="D431" s="2" t="s">
        <v>159</v>
      </c>
      <c r="E431" s="13" t="s">
        <v>40</v>
      </c>
      <c r="F431" s="14">
        <v>14.15</v>
      </c>
      <c r="G431" s="19">
        <v>43625</v>
      </c>
      <c r="H431" s="23" t="s">
        <v>375</v>
      </c>
      <c r="I431" s="2" t="s">
        <v>376</v>
      </c>
      <c r="J431" s="20" t="s">
        <v>372</v>
      </c>
      <c r="O431" s="2"/>
      <c r="P431" s="21"/>
      <c r="Q431" s="21"/>
      <c r="R431" s="21"/>
      <c r="S431" s="21"/>
      <c r="T431" s="21"/>
      <c r="U431" s="21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1"/>
      <c r="AT431" s="21"/>
      <c r="AU431" s="21"/>
      <c r="AV431" s="21"/>
      <c r="AW431" s="21"/>
      <c r="AX431" s="21"/>
      <c r="AY431" s="21"/>
    </row>
    <row r="432" spans="1:51" ht="15">
      <c r="A432" s="13" t="s">
        <v>472</v>
      </c>
      <c r="B432" s="2" t="s">
        <v>27</v>
      </c>
      <c r="C432" s="2" t="s">
        <v>26</v>
      </c>
      <c r="D432" s="2" t="s">
        <v>70</v>
      </c>
      <c r="E432" s="13" t="s">
        <v>40</v>
      </c>
      <c r="F432" s="14">
        <v>14.42</v>
      </c>
      <c r="G432" s="23">
        <v>43680</v>
      </c>
      <c r="H432" s="2" t="s">
        <v>347</v>
      </c>
      <c r="I432" s="2" t="s">
        <v>470</v>
      </c>
      <c r="J432" s="20" t="str">
        <f t="shared" ref="J432:J437" si="23">IF(OR(L432="CR", K432="CR", M432="CR", N432="CR", O432="CR", P432="CR", Q432="CR", R432="CR", S432="CR", T432="CR",U432="CR", V432="CR", W432="CR", X432="CR", Y432="CR", Z432="CR", AA432="CR", AB432="CR", AC432="CR", AD432="CR", AE432="CR", AF432="CR", AG432="CR", AH432="CR", AI432="CR", AJ432="CR", AK432="CR", AL432="CR", AM432="CR", AN432="CR", AO432="CR", AP432="CR", AQ432="CR", AR432="CR", AS432="CR", AT432="CR", AU432="CR", AV432="CR", AW432="CR", AX432="CR", AY432="CR"), "***CLUB RECORD***", "")</f>
        <v/>
      </c>
      <c r="K432" s="21" t="str">
        <f>IF(AND(B432=100, OR(AND(E432='club records'!$B$6, F432&lt;='club records'!$C$6), AND(E432='club records'!$B$7, F432&lt;='club records'!$C$7), AND(E432='club records'!$B$8, F432&lt;='club records'!$C$8), AND(E432='club records'!$B$9, F432&lt;='club records'!$C$9), AND(E432='club records'!$B$10, F432&lt;='club records'!$C$10))),"CR"," ")</f>
        <v xml:space="preserve"> </v>
      </c>
      <c r="L432" s="21" t="str">
        <f>IF(AND(B432=200, OR(AND(E432='club records'!$B$11, F432&lt;='club records'!$C$11), AND(E432='club records'!$B$12, F432&lt;='club records'!$C$12), AND(E432='club records'!$B$13, F432&lt;='club records'!$C$13), AND(E432='club records'!$B$14, F432&lt;='club records'!$C$14), AND(E432='club records'!$B$15, F432&lt;='club records'!$C$15))),"CR"," ")</f>
        <v xml:space="preserve"> </v>
      </c>
      <c r="M432" s="21" t="str">
        <f>IF(AND(B432=300, OR(AND(E432='club records'!$B$16, F432&lt;='club records'!$C$16), AND(E432='club records'!$B$17, F432&lt;='club records'!$C$17))),"CR"," ")</f>
        <v xml:space="preserve"> </v>
      </c>
      <c r="N432" s="21" t="str">
        <f>IF(AND(B432=400, OR(AND(E432='club records'!$B$19, F432&lt;='club records'!$C$19), AND(E432='club records'!$B$20, F432&lt;='club records'!$C$20), AND(E432='club records'!$B$21, F432&lt;='club records'!$C$21))),"CR"," ")</f>
        <v xml:space="preserve"> </v>
      </c>
      <c r="O432" s="21" t="str">
        <f>IF(AND(B432=800, OR(AND(E432='club records'!$B$22, F432&lt;='club records'!$C$22), AND(E432='club records'!$B$23, F432&lt;='club records'!$C$23), AND(E432='club records'!$B$24, F432&lt;='club records'!$C$24), AND(E432='club records'!$B$25, F432&lt;='club records'!$C$25), AND(E432='club records'!$B$26, F432&lt;='club records'!$C$26))),"CR"," ")</f>
        <v xml:space="preserve"> </v>
      </c>
      <c r="P432" s="21" t="str">
        <f>IF(AND(B432=1200, AND(E432='club records'!$B$28, F432&lt;='club records'!$C$28)),"CR"," ")</f>
        <v xml:space="preserve"> </v>
      </c>
      <c r="Q432" s="21" t="str">
        <f>IF(AND(B432=1500, OR(AND(E432='club records'!$B$29, F432&lt;='club records'!$C$29), AND(E432='club records'!$B$30, F432&lt;='club records'!$C$30), AND(E432='club records'!$B$31, F432&lt;='club records'!$C$31), AND(E432='club records'!$B$32, F432&lt;='club records'!$C$32), AND(E432='club records'!$B$33, F432&lt;='club records'!$C$33))),"CR"," ")</f>
        <v xml:space="preserve"> </v>
      </c>
      <c r="R432" s="21" t="str">
        <f>IF(AND(B432="1M", AND(E432='club records'!$B$37,F432&lt;='club records'!$C$37)),"CR"," ")</f>
        <v xml:space="preserve"> </v>
      </c>
      <c r="S432" s="21" t="str">
        <f>IF(AND(B432=3000, OR(AND(E432='club records'!$B$39, F432&lt;='club records'!$C$39), AND(E432='club records'!$B$40, F432&lt;='club records'!$C$40), AND(E432='club records'!$B$41, F432&lt;='club records'!$C$41))),"CR"," ")</f>
        <v xml:space="preserve"> </v>
      </c>
      <c r="T432" s="21" t="str">
        <f>IF(AND(B432=5000, OR(AND(E432='club records'!$B$42, F432&lt;='club records'!$C$42), AND(E432='club records'!$B$43, F432&lt;='club records'!$C$43))),"CR"," ")</f>
        <v xml:space="preserve"> </v>
      </c>
      <c r="U432" s="21" t="str">
        <f>IF(AND(B432=10000, OR(AND(E432='club records'!$B$44, F432&lt;='club records'!$C$44), AND(E432='club records'!$B$45, F432&lt;='club records'!$C$45))),"CR"," ")</f>
        <v xml:space="preserve"> </v>
      </c>
      <c r="V432" s="22" t="str">
        <f>IF(AND(B432="high jump", OR(AND(E432='club records'!$F$1, F432&gt;='club records'!$G$1), AND(E432='club records'!$F$2, F432&gt;='club records'!$G$2), AND(E432='club records'!$F$3, F432&gt;='club records'!$G$3),AND(E432='club records'!$F$4, F432&gt;='club records'!$G$4), AND(E432='club records'!$F$5, F432&gt;='club records'!$G$5))), "CR", " ")</f>
        <v xml:space="preserve"> </v>
      </c>
      <c r="W432" s="22" t="str">
        <f>IF(AND(B432="long jump", OR(AND(E432='club records'!$F$6, F432&gt;='club records'!$G$6), AND(E432='club records'!$F$7, F432&gt;='club records'!$G$7), AND(E432='club records'!$F$8, F432&gt;='club records'!$G$8), AND(E432='club records'!$F$9, F432&gt;='club records'!$G$9), AND(E432='club records'!$F$10, F432&gt;='club records'!$G$10))), "CR", " ")</f>
        <v xml:space="preserve"> </v>
      </c>
      <c r="X432" s="22" t="str">
        <f>IF(AND(B432="triple jump", OR(AND(E432='club records'!$F$11, F432&gt;='club records'!$G$11), AND(E432='club records'!$F$12, F432&gt;='club records'!$G$12), AND(E432='club records'!$F$13, F432&gt;='club records'!$G$13), AND(E432='club records'!$F$14, F432&gt;='club records'!$G$14), AND(E432='club records'!$F$15, F432&gt;='club records'!$G$15))), "CR", " ")</f>
        <v xml:space="preserve"> </v>
      </c>
      <c r="Y432" s="22" t="str">
        <f>IF(AND(B432="pole vault", OR(AND(E432='club records'!$F$16, F432&gt;='club records'!$G$16), AND(E432='club records'!$F$17, F432&gt;='club records'!$G$17), AND(E432='club records'!$F$18, F432&gt;='club records'!$G$18), AND(E432='club records'!$F$19, F432&gt;='club records'!$G$19), AND(E432='club records'!$F$20, F432&gt;='club records'!$G$20))), "CR", " ")</f>
        <v xml:space="preserve"> </v>
      </c>
      <c r="Z432" s="22" t="str">
        <f>IF(AND(B432="discus 0.75", AND(E432='club records'!$F$21, F432&gt;='club records'!$G$21)), "CR", " ")</f>
        <v xml:space="preserve"> </v>
      </c>
      <c r="AA432" s="22" t="str">
        <f>IF(AND(B432="discus 1", OR(AND(E432='club records'!$F$22, F432&gt;='club records'!$G$22), AND(E432='club records'!$F$23, F432&gt;='club records'!$G$23), AND(E432='club records'!$F$24, F432&gt;='club records'!$G$24), AND(E432='club records'!$F$25, F432&gt;='club records'!$G$25))), "CR", " ")</f>
        <v xml:space="preserve"> </v>
      </c>
      <c r="AB432" s="22" t="str">
        <f>IF(AND(B432="hammer 3", OR(AND(E432='club records'!$F$26, F432&gt;='club records'!$G$26), AND(E432='club records'!$F$27, F432&gt;='club records'!$G$27), AND(E432='club records'!$F$28, F432&gt;='club records'!$G$28))), "CR", " ")</f>
        <v xml:space="preserve"> </v>
      </c>
      <c r="AC432" s="22" t="str">
        <f>IF(AND(B432="hammer 4", OR(AND(E432='club records'!$F$29, F432&gt;='club records'!$G$29), AND(E432='club records'!$F$30, F432&gt;='club records'!$G$30))), "CR", " ")</f>
        <v xml:space="preserve"> </v>
      </c>
      <c r="AD432" s="22" t="str">
        <f>IF(AND(B432="javelin 400", AND(E432='club records'!$F$31, F432&gt;='club records'!$G$31)), "CR", " ")</f>
        <v xml:space="preserve"> </v>
      </c>
      <c r="AE432" s="22" t="str">
        <f>IF(AND(B432="javelin 500", OR(AND(E432='club records'!$F$32, F432&gt;='club records'!$G$32), AND(E432='club records'!$F$33, F432&gt;='club records'!$G$33))), "CR", " ")</f>
        <v xml:space="preserve"> </v>
      </c>
      <c r="AF432" s="22" t="str">
        <f>IF(AND(B432="javelin 600", OR(AND(E432='club records'!$F$34, F432&gt;='club records'!$G$34), AND(E432='club records'!$F$35, F432&gt;='club records'!$G$35))), "CR", " ")</f>
        <v xml:space="preserve"> </v>
      </c>
      <c r="AG432" s="22" t="str">
        <f>IF(AND(B432="shot 2.72", AND(E432='club records'!$F$36, F432&gt;='club records'!$G$36)), "CR", " ")</f>
        <v xml:space="preserve"> </v>
      </c>
      <c r="AH432" s="22" t="str">
        <f>IF(AND(B432="shot 3", OR(AND(E432='club records'!$F$37, F432&gt;='club records'!$G$37), AND(E432='club records'!$F$38, F432&gt;='club records'!$G$38))), "CR", " ")</f>
        <v xml:space="preserve"> </v>
      </c>
      <c r="AI432" s="22" t="str">
        <f>IF(AND(B432="shot 4", OR(AND(E432='club records'!$F$39, F432&gt;='club records'!$G$39), AND(E432='club records'!$F$40, F432&gt;='club records'!$G$40))), "CR", " ")</f>
        <v xml:space="preserve"> </v>
      </c>
      <c r="AJ432" s="22" t="str">
        <f>IF(AND(B432="70H", AND(E432='club records'!$J$6, F432&lt;='club records'!$K$6)), "CR", " ")</f>
        <v xml:space="preserve"> </v>
      </c>
      <c r="AK432" s="22" t="str">
        <f>IF(AND(B432="75H", AND(E432='club records'!$J$7, F432&lt;='club records'!$K$7)), "CR", " ")</f>
        <v xml:space="preserve"> </v>
      </c>
      <c r="AL432" s="22" t="str">
        <f>IF(AND(B432="80H", AND(E432='club records'!$J$8, F432&lt;='club records'!$K$8)), "CR", " ")</f>
        <v xml:space="preserve"> </v>
      </c>
      <c r="AM432" s="22" t="str">
        <f>IF(AND(B432="100H", OR(AND(E432='club records'!$J$9, F432&lt;='club records'!$K$9), AND(E432='club records'!$J$10, F432&lt;='club records'!$K$10))), "CR", " ")</f>
        <v xml:space="preserve"> </v>
      </c>
      <c r="AN432" s="22" t="str">
        <f>IF(AND(B432="300H", AND(E432='club records'!$J$11, F432&lt;='club records'!$K$11)), "CR", " ")</f>
        <v xml:space="preserve"> </v>
      </c>
      <c r="AO432" s="22" t="str">
        <f>IF(AND(B432="400H", OR(AND(E432='club records'!$J$12, F432&lt;='club records'!$K$12), AND(E432='club records'!$J$13, F432&lt;='club records'!$K$13), AND(E432='club records'!$J$14, F432&lt;='club records'!$K$14))), "CR", " ")</f>
        <v xml:space="preserve"> </v>
      </c>
      <c r="AP432" s="22" t="str">
        <f>IF(AND(B432="1500SC", OR(AND(E432='club records'!$J$15, F432&lt;='club records'!$K$15), AND(E432='club records'!$J$16, F432&lt;='club records'!$K$16))), "CR", " ")</f>
        <v xml:space="preserve"> </v>
      </c>
      <c r="AQ432" s="22" t="str">
        <f>IF(AND(B432="2000SC", OR(AND(E432='club records'!$J$18, F432&lt;='club records'!$K$18), AND(E432='club records'!$J$19, F432&lt;='club records'!$K$19))), "CR", " ")</f>
        <v xml:space="preserve"> </v>
      </c>
      <c r="AR432" s="22" t="str">
        <f>IF(AND(B432="3000SC", AND(E432='club records'!$J$21, F432&lt;='club records'!$K$21)), "CR", " ")</f>
        <v xml:space="preserve"> </v>
      </c>
      <c r="AS432" s="21" t="str">
        <f>IF(AND(B432="4x100", OR(AND(E432='club records'!$N$1, F432&lt;='club records'!$O$1), AND(E432='club records'!$N$2, F432&lt;='club records'!$O$2), AND(E432='club records'!$N$3, F432&lt;='club records'!$O$3), AND(E432='club records'!$N$4, F432&lt;='club records'!$O$4), AND(E432='club records'!$N$5, F432&lt;='club records'!$O$5))), "CR", " ")</f>
        <v xml:space="preserve"> </v>
      </c>
      <c r="AT432" s="21" t="str">
        <f>IF(AND(B432="4x200", OR(AND(E432='club records'!$N$6, F432&lt;='club records'!$O$6), AND(E432='club records'!$N$7, F432&lt;='club records'!$O$7), AND(E432='club records'!$N$8, F432&lt;='club records'!$O$8), AND(E432='club records'!$N$9, F432&lt;='club records'!$O$9), AND(E432='club records'!$N$10, F432&lt;='club records'!$O$10))), "CR", " ")</f>
        <v xml:space="preserve"> </v>
      </c>
      <c r="AU432" s="21" t="str">
        <f>IF(AND(B432="4x300", OR(AND(E432='club records'!$N$11, F432&lt;='club records'!$O$11), AND(E432='club records'!$N$12, F432&lt;='club records'!$O$12))), "CR", " ")</f>
        <v xml:space="preserve"> </v>
      </c>
      <c r="AV432" s="21" t="str">
        <f>IF(AND(B432="4x400", OR(AND(E432='club records'!$N$13, F432&lt;='club records'!$O$13), AND(E432='club records'!$N$14, F432&lt;='club records'!$O$14), AND(E432='club records'!$N$15, F432&lt;='club records'!$O$15))), "CR", " ")</f>
        <v xml:space="preserve"> </v>
      </c>
      <c r="AW432" s="21" t="str">
        <f>IF(AND(B432="3x800", OR(AND(E432='club records'!$N$16, F432&lt;='club records'!$O$16), AND(E432='club records'!$N$17, F432&lt;='club records'!$O$17), AND(E432='club records'!$N$18, F432&lt;='club records'!$O$18), AND(E432='club records'!$N$19, F432&lt;='club records'!$O$19))), "CR", " ")</f>
        <v xml:space="preserve"> </v>
      </c>
      <c r="AX432" s="21" t="str">
        <f>IF(AND(B432="pentathlon", OR(AND(E432='club records'!$N$21, F432&gt;='club records'!$O$21), AND(E432='club records'!$N$22, F432&gt;='club records'!$O$22), AND(E432='club records'!$N$23, F432&gt;='club records'!$O$23), AND(E432='club records'!$N$24, F432&gt;='club records'!$O$24), AND(E432='club records'!$N$25, F432&gt;='club records'!$O$25))), "CR", " ")</f>
        <v xml:space="preserve"> </v>
      </c>
      <c r="AY432" s="21" t="str">
        <f>IF(AND(B432="heptathlon", OR(AND(E432='club records'!$N$26, F432&gt;='club records'!$O$26), AND(E432='club records'!$N$27, F432&gt;='club records'!$O$27), AND(E432='club records'!$N$28, F432&gt;='club records'!$O$28), )), "CR", " ")</f>
        <v xml:space="preserve"> </v>
      </c>
    </row>
    <row r="433" spans="1:51" ht="15">
      <c r="A433" s="13" t="s">
        <v>472</v>
      </c>
      <c r="B433" s="2" t="s">
        <v>27</v>
      </c>
      <c r="C433" s="2" t="s">
        <v>15</v>
      </c>
      <c r="D433" s="2" t="s">
        <v>16</v>
      </c>
      <c r="E433" s="13" t="s">
        <v>436</v>
      </c>
      <c r="F433" s="14">
        <v>14.99</v>
      </c>
      <c r="G433" s="19">
        <v>43659</v>
      </c>
      <c r="H433" s="2" t="s">
        <v>297</v>
      </c>
      <c r="I433" s="2" t="s">
        <v>435</v>
      </c>
      <c r="J433" s="20" t="str">
        <f t="shared" si="23"/>
        <v/>
      </c>
      <c r="K433" s="21" t="str">
        <f>IF(AND(B433=100, OR(AND(E433='club records'!$B$6, F433&lt;='club records'!$C$6), AND(E433='club records'!$B$7, F433&lt;='club records'!$C$7), AND(E433='club records'!$B$8, F433&lt;='club records'!$C$8), AND(E433='club records'!$B$9, F433&lt;='club records'!$C$9), AND(E433='club records'!$B$10, F433&lt;='club records'!$C$10))),"CR"," ")</f>
        <v xml:space="preserve"> </v>
      </c>
      <c r="L433" s="21" t="str">
        <f>IF(AND(B433=200, OR(AND(E433='club records'!$B$11, F433&lt;='club records'!$C$11), AND(E433='club records'!$B$12, F433&lt;='club records'!$C$12), AND(E433='club records'!$B$13, F433&lt;='club records'!$C$13), AND(E433='club records'!$B$14, F433&lt;='club records'!$C$14), AND(E433='club records'!$B$15, F433&lt;='club records'!$C$15))),"CR"," ")</f>
        <v xml:space="preserve"> </v>
      </c>
      <c r="M433" s="21" t="str">
        <f>IF(AND(B433=300, OR(AND(E433='club records'!$B$16, F433&lt;='club records'!$C$16), AND(E433='club records'!$B$17, F433&lt;='club records'!$C$17))),"CR"," ")</f>
        <v xml:space="preserve"> </v>
      </c>
      <c r="N433" s="21" t="str">
        <f>IF(AND(B433=400, OR(AND(E433='club records'!$B$19, F433&lt;='club records'!$C$19), AND(E433='club records'!$B$20, F433&lt;='club records'!$C$20), AND(E433='club records'!$B$21, F433&lt;='club records'!$C$21))),"CR"," ")</f>
        <v xml:space="preserve"> </v>
      </c>
      <c r="O433" s="21" t="str">
        <f>IF(AND(B433=800, OR(AND(E433='club records'!$B$22, F433&lt;='club records'!$C$22), AND(E433='club records'!$B$23, F433&lt;='club records'!$C$23), AND(E433='club records'!$B$24, F433&lt;='club records'!$C$24), AND(E433='club records'!$B$25, F433&lt;='club records'!$C$25), AND(E433='club records'!$B$26, F433&lt;='club records'!$C$26))),"CR"," ")</f>
        <v xml:space="preserve"> </v>
      </c>
      <c r="P433" s="21" t="str">
        <f>IF(AND(B433=1200, AND(E433='club records'!$B$28, F433&lt;='club records'!$C$28)),"CR"," ")</f>
        <v xml:space="preserve"> </v>
      </c>
      <c r="Q433" s="21" t="str">
        <f>IF(AND(B433=1500, OR(AND(E433='club records'!$B$29, F433&lt;='club records'!$C$29), AND(E433='club records'!$B$30, F433&lt;='club records'!$C$30), AND(E433='club records'!$B$31, F433&lt;='club records'!$C$31), AND(E433='club records'!$B$32, F433&lt;='club records'!$C$32), AND(E433='club records'!$B$33, F433&lt;='club records'!$C$33))),"CR"," ")</f>
        <v xml:space="preserve"> </v>
      </c>
      <c r="R433" s="21" t="str">
        <f>IF(AND(B433="1M", AND(E433='club records'!$B$37,F433&lt;='club records'!$C$37)),"CR"," ")</f>
        <v xml:space="preserve"> </v>
      </c>
      <c r="S433" s="21" t="str">
        <f>IF(AND(B433=3000, OR(AND(E433='club records'!$B$39, F433&lt;='club records'!$C$39), AND(E433='club records'!$B$40, F433&lt;='club records'!$C$40), AND(E433='club records'!$B$41, F433&lt;='club records'!$C$41))),"CR"," ")</f>
        <v xml:space="preserve"> </v>
      </c>
      <c r="T433" s="21" t="str">
        <f>IF(AND(B433=5000, OR(AND(E433='club records'!$B$42, F433&lt;='club records'!$C$42), AND(E433='club records'!$B$43, F433&lt;='club records'!$C$43))),"CR"," ")</f>
        <v xml:space="preserve"> </v>
      </c>
      <c r="U433" s="21" t="str">
        <f>IF(AND(B433=10000, OR(AND(E433='club records'!$B$44, F433&lt;='club records'!$C$44), AND(E433='club records'!$B$45, F433&lt;='club records'!$C$45))),"CR"," ")</f>
        <v xml:space="preserve"> </v>
      </c>
      <c r="V433" s="22" t="str">
        <f>IF(AND(B433="high jump", OR(AND(E433='club records'!$F$1, F433&gt;='club records'!$G$1), AND(E433='club records'!$F$2, F433&gt;='club records'!$G$2), AND(E433='club records'!$F$3, F433&gt;='club records'!$G$3),AND(E433='club records'!$F$4, F433&gt;='club records'!$G$4), AND(E433='club records'!$F$5, F433&gt;='club records'!$G$5))), "CR", " ")</f>
        <v xml:space="preserve"> </v>
      </c>
      <c r="W433" s="22" t="str">
        <f>IF(AND(B433="long jump", OR(AND(E433='club records'!$F$6, F433&gt;='club records'!$G$6), AND(E433='club records'!$F$7, F433&gt;='club records'!$G$7), AND(E433='club records'!$F$8, F433&gt;='club records'!$G$8), AND(E433='club records'!$F$9, F433&gt;='club records'!$G$9), AND(E433='club records'!$F$10, F433&gt;='club records'!$G$10))), "CR", " ")</f>
        <v xml:space="preserve"> </v>
      </c>
      <c r="X433" s="22" t="str">
        <f>IF(AND(B433="triple jump", OR(AND(E433='club records'!$F$11, F433&gt;='club records'!$G$11), AND(E433='club records'!$F$12, F433&gt;='club records'!$G$12), AND(E433='club records'!$F$13, F433&gt;='club records'!$G$13), AND(E433='club records'!$F$14, F433&gt;='club records'!$G$14), AND(E433='club records'!$F$15, F433&gt;='club records'!$G$15))), "CR", " ")</f>
        <v xml:space="preserve"> </v>
      </c>
      <c r="Y433" s="22" t="str">
        <f>IF(AND(B433="pole vault", OR(AND(E433='club records'!$F$16, F433&gt;='club records'!$G$16), AND(E433='club records'!$F$17, F433&gt;='club records'!$G$17), AND(E433='club records'!$F$18, F433&gt;='club records'!$G$18), AND(E433='club records'!$F$19, F433&gt;='club records'!$G$19), AND(E433='club records'!$F$20, F433&gt;='club records'!$G$20))), "CR", " ")</f>
        <v xml:space="preserve"> </v>
      </c>
      <c r="Z433" s="22" t="str">
        <f>IF(AND(B433="discus 0.75", AND(E433='club records'!$F$21, F433&gt;='club records'!$G$21)), "CR", " ")</f>
        <v xml:space="preserve"> </v>
      </c>
      <c r="AA433" s="22" t="str">
        <f>IF(AND(B433="discus 1", OR(AND(E433='club records'!$F$22, F433&gt;='club records'!$G$22), AND(E433='club records'!$F$23, F433&gt;='club records'!$G$23), AND(E433='club records'!$F$24, F433&gt;='club records'!$G$24), AND(E433='club records'!$F$25, F433&gt;='club records'!$G$25))), "CR", " ")</f>
        <v xml:space="preserve"> </v>
      </c>
      <c r="AB433" s="22" t="str">
        <f>IF(AND(B433="hammer 3", OR(AND(E433='club records'!$F$26, F433&gt;='club records'!$G$26), AND(E433='club records'!$F$27, F433&gt;='club records'!$G$27), AND(E433='club records'!$F$28, F433&gt;='club records'!$G$28))), "CR", " ")</f>
        <v xml:space="preserve"> </v>
      </c>
      <c r="AC433" s="22" t="str">
        <f>IF(AND(B433="hammer 4", OR(AND(E433='club records'!$F$29, F433&gt;='club records'!$G$29), AND(E433='club records'!$F$30, F433&gt;='club records'!$G$30))), "CR", " ")</f>
        <v xml:space="preserve"> </v>
      </c>
      <c r="AD433" s="22" t="str">
        <f>IF(AND(B433="javelin 400", AND(E433='club records'!$F$31, F433&gt;='club records'!$G$31)), "CR", " ")</f>
        <v xml:space="preserve"> </v>
      </c>
      <c r="AE433" s="22" t="str">
        <f>IF(AND(B433="javelin 500", OR(AND(E433='club records'!$F$32, F433&gt;='club records'!$G$32), AND(E433='club records'!$F$33, F433&gt;='club records'!$G$33))), "CR", " ")</f>
        <v xml:space="preserve"> </v>
      </c>
      <c r="AF433" s="22" t="str">
        <f>IF(AND(B433="javelin 600", OR(AND(E433='club records'!$F$34, F433&gt;='club records'!$G$34), AND(E433='club records'!$F$35, F433&gt;='club records'!$G$35))), "CR", " ")</f>
        <v xml:space="preserve"> </v>
      </c>
      <c r="AG433" s="22" t="str">
        <f>IF(AND(B433="shot 2.72", AND(E433='club records'!$F$36, F433&gt;='club records'!$G$36)), "CR", " ")</f>
        <v xml:space="preserve"> </v>
      </c>
      <c r="AH433" s="22" t="str">
        <f>IF(AND(B433="shot 3", OR(AND(E433='club records'!$F$37, F433&gt;='club records'!$G$37), AND(E433='club records'!$F$38, F433&gt;='club records'!$G$38))), "CR", " ")</f>
        <v xml:space="preserve"> </v>
      </c>
      <c r="AI433" s="22" t="str">
        <f>IF(AND(B433="shot 4", OR(AND(E433='club records'!$F$39, F433&gt;='club records'!$G$39), AND(E433='club records'!$F$40, F433&gt;='club records'!$G$40))), "CR", " ")</f>
        <v xml:space="preserve"> </v>
      </c>
      <c r="AJ433" s="22" t="str">
        <f>IF(AND(B433="70H", AND(E433='club records'!$J$6, F433&lt;='club records'!$K$6)), "CR", " ")</f>
        <v xml:space="preserve"> </v>
      </c>
      <c r="AK433" s="22" t="str">
        <f>IF(AND(B433="75H", AND(E433='club records'!$J$7, F433&lt;='club records'!$K$7)), "CR", " ")</f>
        <v xml:space="preserve"> </v>
      </c>
      <c r="AL433" s="22" t="str">
        <f>IF(AND(B433="80H", AND(E433='club records'!$J$8, F433&lt;='club records'!$K$8)), "CR", " ")</f>
        <v xml:space="preserve"> </v>
      </c>
      <c r="AM433" s="22" t="str">
        <f>IF(AND(B433="100H", OR(AND(E433='club records'!$J$9, F433&lt;='club records'!$K$9), AND(E433='club records'!$J$10, F433&lt;='club records'!$K$10))), "CR", " ")</f>
        <v xml:space="preserve"> </v>
      </c>
      <c r="AN433" s="22" t="str">
        <f>IF(AND(B433="300H", AND(E433='club records'!$J$11, F433&lt;='club records'!$K$11)), "CR", " ")</f>
        <v xml:space="preserve"> </v>
      </c>
      <c r="AO433" s="22" t="str">
        <f>IF(AND(B433="400H", OR(AND(E433='club records'!$J$12, F433&lt;='club records'!$K$12), AND(E433='club records'!$J$13, F433&lt;='club records'!$K$13), AND(E433='club records'!$J$14, F433&lt;='club records'!$K$14))), "CR", " ")</f>
        <v xml:space="preserve"> </v>
      </c>
      <c r="AP433" s="22" t="str">
        <f>IF(AND(B433="1500SC", OR(AND(E433='club records'!$J$15, F433&lt;='club records'!$K$15), AND(E433='club records'!$J$16, F433&lt;='club records'!$K$16))), "CR", " ")</f>
        <v xml:space="preserve"> </v>
      </c>
      <c r="AQ433" s="22" t="str">
        <f>IF(AND(B433="2000SC", OR(AND(E433='club records'!$J$18, F433&lt;='club records'!$K$18), AND(E433='club records'!$J$19, F433&lt;='club records'!$K$19))), "CR", " ")</f>
        <v xml:space="preserve"> </v>
      </c>
      <c r="AR433" s="22" t="str">
        <f>IF(AND(B433="3000SC", AND(E433='club records'!$J$21, F433&lt;='club records'!$K$21)), "CR", " ")</f>
        <v xml:space="preserve"> </v>
      </c>
      <c r="AS433" s="21" t="str">
        <f>IF(AND(B433="4x100", OR(AND(E433='club records'!$N$1, F433&lt;='club records'!$O$1), AND(E433='club records'!$N$2, F433&lt;='club records'!$O$2), AND(E433='club records'!$N$3, F433&lt;='club records'!$O$3), AND(E433='club records'!$N$4, F433&lt;='club records'!$O$4), AND(E433='club records'!$N$5, F433&lt;='club records'!$O$5))), "CR", " ")</f>
        <v xml:space="preserve"> </v>
      </c>
      <c r="AT433" s="21" t="str">
        <f>IF(AND(B433="4x200", OR(AND(E433='club records'!$N$6, F433&lt;='club records'!$O$6), AND(E433='club records'!$N$7, F433&lt;='club records'!$O$7), AND(E433='club records'!$N$8, F433&lt;='club records'!$O$8), AND(E433='club records'!$N$9, F433&lt;='club records'!$O$9), AND(E433='club records'!$N$10, F433&lt;='club records'!$O$10))), "CR", " ")</f>
        <v xml:space="preserve"> </v>
      </c>
      <c r="AU433" s="21" t="str">
        <f>IF(AND(B433="4x300", OR(AND(E433='club records'!$N$11, F433&lt;='club records'!$O$11), AND(E433='club records'!$N$12, F433&lt;='club records'!$O$12))), "CR", " ")</f>
        <v xml:space="preserve"> </v>
      </c>
      <c r="AV433" s="21" t="str">
        <f>IF(AND(B433="4x400", OR(AND(E433='club records'!$N$13, F433&lt;='club records'!$O$13), AND(E433='club records'!$N$14, F433&lt;='club records'!$O$14), AND(E433='club records'!$N$15, F433&lt;='club records'!$O$15))), "CR", " ")</f>
        <v xml:space="preserve"> </v>
      </c>
      <c r="AW433" s="21" t="str">
        <f>IF(AND(B433="3x800", OR(AND(E433='club records'!$N$16, F433&lt;='club records'!$O$16), AND(E433='club records'!$N$17, F433&lt;='club records'!$O$17), AND(E433='club records'!$N$18, F433&lt;='club records'!$O$18), AND(E433='club records'!$N$19, F433&lt;='club records'!$O$19))), "CR", " ")</f>
        <v xml:space="preserve"> </v>
      </c>
      <c r="AX433" s="21" t="str">
        <f>IF(AND(B433="pentathlon", OR(AND(E433='club records'!$N$21, F433&gt;='club records'!$O$21), AND(E433='club records'!$N$22, F433&gt;='club records'!$O$22), AND(E433='club records'!$N$23, F433&gt;='club records'!$O$23), AND(E433='club records'!$N$24, F433&gt;='club records'!$O$24), AND(E433='club records'!$N$25, F433&gt;='club records'!$O$25))), "CR", " ")</f>
        <v xml:space="preserve"> </v>
      </c>
      <c r="AY433" s="21" t="str">
        <f>IF(AND(B433="heptathlon", OR(AND(E433='club records'!$N$26, F433&gt;='club records'!$O$26), AND(E433='club records'!$N$27, F433&gt;='club records'!$O$27), AND(E433='club records'!$N$28, F433&gt;='club records'!$O$28), )), "CR", " ")</f>
        <v xml:space="preserve"> </v>
      </c>
    </row>
    <row r="434" spans="1:51" ht="15">
      <c r="A434" s="13" t="s">
        <v>472</v>
      </c>
      <c r="B434" s="2" t="s">
        <v>27</v>
      </c>
      <c r="C434" s="2" t="s">
        <v>17</v>
      </c>
      <c r="D434" s="2" t="s">
        <v>3</v>
      </c>
      <c r="E434" s="13" t="s">
        <v>40</v>
      </c>
      <c r="F434" s="14">
        <v>17.14</v>
      </c>
      <c r="G434" s="19">
        <v>43590</v>
      </c>
      <c r="H434" s="2" t="s">
        <v>311</v>
      </c>
      <c r="I434" s="2" t="s">
        <v>312</v>
      </c>
      <c r="J434" s="20" t="str">
        <f t="shared" si="23"/>
        <v/>
      </c>
      <c r="K434" s="21" t="str">
        <f>IF(AND(B434=100, OR(AND(E434='club records'!$B$6, F434&lt;='club records'!$C$6), AND(E434='club records'!$B$7, F434&lt;='club records'!$C$7), AND(E434='club records'!$B$8, F434&lt;='club records'!$C$8), AND(E434='club records'!$B$9, F434&lt;='club records'!$C$9), AND(E434='club records'!$B$10, F434&lt;='club records'!$C$10))),"CR"," ")</f>
        <v xml:space="preserve"> </v>
      </c>
      <c r="L434" s="21" t="str">
        <f>IF(AND(B434=200, OR(AND(E434='club records'!$B$11, F434&lt;='club records'!$C$11), AND(E434='club records'!$B$12, F434&lt;='club records'!$C$12), AND(E434='club records'!$B$13, F434&lt;='club records'!$C$13), AND(E434='club records'!$B$14, F434&lt;='club records'!$C$14), AND(E434='club records'!$B$15, F434&lt;='club records'!$C$15))),"CR"," ")</f>
        <v xml:space="preserve"> </v>
      </c>
      <c r="M434" s="21" t="str">
        <f>IF(AND(B434=300, OR(AND(E434='club records'!$B$16, F434&lt;='club records'!$C$16), AND(E434='club records'!$B$17, F434&lt;='club records'!$C$17))),"CR"," ")</f>
        <v xml:space="preserve"> </v>
      </c>
      <c r="N434" s="21" t="str">
        <f>IF(AND(B434=400, OR(AND(E434='club records'!$B$19, F434&lt;='club records'!$C$19), AND(E434='club records'!$B$20, F434&lt;='club records'!$C$20), AND(E434='club records'!$B$21, F434&lt;='club records'!$C$21))),"CR"," ")</f>
        <v xml:space="preserve"> </v>
      </c>
      <c r="O434" s="21" t="str">
        <f>IF(AND(B434=800, OR(AND(E434='club records'!$B$22, F434&lt;='club records'!$C$22), AND(E434='club records'!$B$23, F434&lt;='club records'!$C$23), AND(E434='club records'!$B$24, F434&lt;='club records'!$C$24), AND(E434='club records'!$B$25, F434&lt;='club records'!$C$25), AND(E434='club records'!$B$26, F434&lt;='club records'!$C$26))),"CR"," ")</f>
        <v xml:space="preserve"> </v>
      </c>
      <c r="P434" s="21" t="str">
        <f>IF(AND(B434=1200, AND(E434='club records'!$B$28, F434&lt;='club records'!$C$28)),"CR"," ")</f>
        <v xml:space="preserve"> </v>
      </c>
      <c r="Q434" s="21" t="str">
        <f>IF(AND(B434=1500, OR(AND(E434='club records'!$B$29, F434&lt;='club records'!$C$29), AND(E434='club records'!$B$30, F434&lt;='club records'!$C$30), AND(E434='club records'!$B$31, F434&lt;='club records'!$C$31), AND(E434='club records'!$B$32, F434&lt;='club records'!$C$32), AND(E434='club records'!$B$33, F434&lt;='club records'!$C$33))),"CR"," ")</f>
        <v xml:space="preserve"> </v>
      </c>
      <c r="R434" s="21" t="str">
        <f>IF(AND(B434="1M", AND(E434='club records'!$B$37,F434&lt;='club records'!$C$37)),"CR"," ")</f>
        <v xml:space="preserve"> </v>
      </c>
      <c r="S434" s="21" t="str">
        <f>IF(AND(B434=3000, OR(AND(E434='club records'!$B$39, F434&lt;='club records'!$C$39), AND(E434='club records'!$B$40, F434&lt;='club records'!$C$40), AND(E434='club records'!$B$41, F434&lt;='club records'!$C$41))),"CR"," ")</f>
        <v xml:space="preserve"> </v>
      </c>
      <c r="T434" s="21" t="str">
        <f>IF(AND(B434=5000, OR(AND(E434='club records'!$B$42, F434&lt;='club records'!$C$42), AND(E434='club records'!$B$43, F434&lt;='club records'!$C$43))),"CR"," ")</f>
        <v xml:space="preserve"> </v>
      </c>
      <c r="U434" s="21" t="str">
        <f>IF(AND(B434=10000, OR(AND(E434='club records'!$B$44, F434&lt;='club records'!$C$44), AND(E434='club records'!$B$45, F434&lt;='club records'!$C$45))),"CR"," ")</f>
        <v xml:space="preserve"> </v>
      </c>
      <c r="V434" s="22" t="str">
        <f>IF(AND(B434="high jump", OR(AND(E434='club records'!$F$1, F434&gt;='club records'!$G$1), AND(E434='club records'!$F$2, F434&gt;='club records'!$G$2), AND(E434='club records'!$F$3, F434&gt;='club records'!$G$3),AND(E434='club records'!$F$4, F434&gt;='club records'!$G$4), AND(E434='club records'!$F$5, F434&gt;='club records'!$G$5))), "CR", " ")</f>
        <v xml:space="preserve"> </v>
      </c>
      <c r="W434" s="22" t="str">
        <f>IF(AND(B434="long jump", OR(AND(E434='club records'!$F$6, F434&gt;='club records'!$G$6), AND(E434='club records'!$F$7, F434&gt;='club records'!$G$7), AND(E434='club records'!$F$8, F434&gt;='club records'!$G$8), AND(E434='club records'!$F$9, F434&gt;='club records'!$G$9), AND(E434='club records'!$F$10, F434&gt;='club records'!$G$10))), "CR", " ")</f>
        <v xml:space="preserve"> </v>
      </c>
      <c r="X434" s="22" t="str">
        <f>IF(AND(B434="triple jump", OR(AND(E434='club records'!$F$11, F434&gt;='club records'!$G$11), AND(E434='club records'!$F$12, F434&gt;='club records'!$G$12), AND(E434='club records'!$F$13, F434&gt;='club records'!$G$13), AND(E434='club records'!$F$14, F434&gt;='club records'!$G$14), AND(E434='club records'!$F$15, F434&gt;='club records'!$G$15))), "CR", " ")</f>
        <v xml:space="preserve"> </v>
      </c>
      <c r="Y434" s="22" t="str">
        <f>IF(AND(B434="pole vault", OR(AND(E434='club records'!$F$16, F434&gt;='club records'!$G$16), AND(E434='club records'!$F$17, F434&gt;='club records'!$G$17), AND(E434='club records'!$F$18, F434&gt;='club records'!$G$18), AND(E434='club records'!$F$19, F434&gt;='club records'!$G$19), AND(E434='club records'!$F$20, F434&gt;='club records'!$G$20))), "CR", " ")</f>
        <v xml:space="preserve"> </v>
      </c>
      <c r="Z434" s="22" t="str">
        <f>IF(AND(B434="discus 0.75", AND(E434='club records'!$F$21, F434&gt;='club records'!$G$21)), "CR", " ")</f>
        <v xml:space="preserve"> </v>
      </c>
      <c r="AA434" s="22" t="str">
        <f>IF(AND(B434="discus 1", OR(AND(E434='club records'!$F$22, F434&gt;='club records'!$G$22), AND(E434='club records'!$F$23, F434&gt;='club records'!$G$23), AND(E434='club records'!$F$24, F434&gt;='club records'!$G$24), AND(E434='club records'!$F$25, F434&gt;='club records'!$G$25))), "CR", " ")</f>
        <v xml:space="preserve"> </v>
      </c>
      <c r="AB434" s="22" t="str">
        <f>IF(AND(B434="hammer 3", OR(AND(E434='club records'!$F$26, F434&gt;='club records'!$G$26), AND(E434='club records'!$F$27, F434&gt;='club records'!$G$27), AND(E434='club records'!$F$28, F434&gt;='club records'!$G$28))), "CR", " ")</f>
        <v xml:space="preserve"> </v>
      </c>
      <c r="AC434" s="22" t="str">
        <f>IF(AND(B434="hammer 4", OR(AND(E434='club records'!$F$29, F434&gt;='club records'!$G$29), AND(E434='club records'!$F$30, F434&gt;='club records'!$G$30))), "CR", " ")</f>
        <v xml:space="preserve"> </v>
      </c>
      <c r="AD434" s="22" t="str">
        <f>IF(AND(B434="javelin 400", AND(E434='club records'!$F$31, F434&gt;='club records'!$G$31)), "CR", " ")</f>
        <v xml:space="preserve"> </v>
      </c>
      <c r="AE434" s="22" t="str">
        <f>IF(AND(B434="javelin 500", OR(AND(E434='club records'!$F$32, F434&gt;='club records'!$G$32), AND(E434='club records'!$F$33, F434&gt;='club records'!$G$33))), "CR", " ")</f>
        <v xml:space="preserve"> </v>
      </c>
      <c r="AF434" s="22" t="str">
        <f>IF(AND(B434="javelin 600", OR(AND(E434='club records'!$F$34, F434&gt;='club records'!$G$34), AND(E434='club records'!$F$35, F434&gt;='club records'!$G$35))), "CR", " ")</f>
        <v xml:space="preserve"> </v>
      </c>
      <c r="AG434" s="22" t="str">
        <f>IF(AND(B434="shot 2.72", AND(E434='club records'!$F$36, F434&gt;='club records'!$G$36)), "CR", " ")</f>
        <v xml:space="preserve"> </v>
      </c>
      <c r="AH434" s="22" t="str">
        <f>IF(AND(B434="shot 3", OR(AND(E434='club records'!$F$37, F434&gt;='club records'!$G$37), AND(E434='club records'!$F$38, F434&gt;='club records'!$G$38))), "CR", " ")</f>
        <v xml:space="preserve"> </v>
      </c>
      <c r="AI434" s="22" t="str">
        <f>IF(AND(B434="shot 4", OR(AND(E434='club records'!$F$39, F434&gt;='club records'!$G$39), AND(E434='club records'!$F$40, F434&gt;='club records'!$G$40))), "CR", " ")</f>
        <v xml:space="preserve"> </v>
      </c>
      <c r="AJ434" s="22" t="str">
        <f>IF(AND(B434="70H", AND(E434='club records'!$J$6, F434&lt;='club records'!$K$6)), "CR", " ")</f>
        <v xml:space="preserve"> </v>
      </c>
      <c r="AK434" s="22" t="str">
        <f>IF(AND(B434="75H", AND(E434='club records'!$J$7, F434&lt;='club records'!$K$7)), "CR", " ")</f>
        <v xml:space="preserve"> </v>
      </c>
      <c r="AL434" s="22" t="str">
        <f>IF(AND(B434="80H", AND(E434='club records'!$J$8, F434&lt;='club records'!$K$8)), "CR", " ")</f>
        <v xml:space="preserve"> </v>
      </c>
      <c r="AM434" s="22" t="str">
        <f>IF(AND(B434="100H", OR(AND(E434='club records'!$J$9, F434&lt;='club records'!$K$9), AND(E434='club records'!$J$10, F434&lt;='club records'!$K$10))), "CR", " ")</f>
        <v xml:space="preserve"> </v>
      </c>
      <c r="AN434" s="22" t="str">
        <f>IF(AND(B434="300H", AND(E434='club records'!$J$11, F434&lt;='club records'!$K$11)), "CR", " ")</f>
        <v xml:space="preserve"> </v>
      </c>
      <c r="AO434" s="22" t="str">
        <f>IF(AND(B434="400H", OR(AND(E434='club records'!$J$12, F434&lt;='club records'!$K$12), AND(E434='club records'!$J$13, F434&lt;='club records'!$K$13), AND(E434='club records'!$J$14, F434&lt;='club records'!$K$14))), "CR", " ")</f>
        <v xml:space="preserve"> </v>
      </c>
      <c r="AP434" s="22" t="str">
        <f>IF(AND(B434="1500SC", OR(AND(E434='club records'!$J$15, F434&lt;='club records'!$K$15), AND(E434='club records'!$J$16, F434&lt;='club records'!$K$16))), "CR", " ")</f>
        <v xml:space="preserve"> </v>
      </c>
      <c r="AQ434" s="22" t="str">
        <f>IF(AND(B434="2000SC", OR(AND(E434='club records'!$J$18, F434&lt;='club records'!$K$18), AND(E434='club records'!$J$19, F434&lt;='club records'!$K$19))), "CR", " ")</f>
        <v xml:space="preserve"> </v>
      </c>
      <c r="AR434" s="22" t="str">
        <f>IF(AND(B434="3000SC", AND(E434='club records'!$J$21, F434&lt;='club records'!$K$21)), "CR", " ")</f>
        <v xml:space="preserve"> </v>
      </c>
      <c r="AS434" s="21" t="str">
        <f>IF(AND(B434="4x100", OR(AND(E434='club records'!$N$1, F434&lt;='club records'!$O$1), AND(E434='club records'!$N$2, F434&lt;='club records'!$O$2), AND(E434='club records'!$N$3, F434&lt;='club records'!$O$3), AND(E434='club records'!$N$4, F434&lt;='club records'!$O$4), AND(E434='club records'!$N$5, F434&lt;='club records'!$O$5))), "CR", " ")</f>
        <v xml:space="preserve"> </v>
      </c>
      <c r="AT434" s="21" t="str">
        <f>IF(AND(B434="4x200", OR(AND(E434='club records'!$N$6, F434&lt;='club records'!$O$6), AND(E434='club records'!$N$7, F434&lt;='club records'!$O$7), AND(E434='club records'!$N$8, F434&lt;='club records'!$O$8), AND(E434='club records'!$N$9, F434&lt;='club records'!$O$9), AND(E434='club records'!$N$10, F434&lt;='club records'!$O$10))), "CR", " ")</f>
        <v xml:space="preserve"> </v>
      </c>
      <c r="AU434" s="21" t="str">
        <f>IF(AND(B434="4x300", OR(AND(E434='club records'!$N$11, F434&lt;='club records'!$O$11), AND(E434='club records'!$N$12, F434&lt;='club records'!$O$12))), "CR", " ")</f>
        <v xml:space="preserve"> </v>
      </c>
      <c r="AV434" s="21" t="str">
        <f>IF(AND(B434="4x400", OR(AND(E434='club records'!$N$13, F434&lt;='club records'!$O$13), AND(E434='club records'!$N$14, F434&lt;='club records'!$O$14), AND(E434='club records'!$N$15, F434&lt;='club records'!$O$15))), "CR", " ")</f>
        <v xml:space="preserve"> </v>
      </c>
      <c r="AW434" s="21" t="str">
        <f>IF(AND(B434="3x800", OR(AND(E434='club records'!$N$16, F434&lt;='club records'!$O$16), AND(E434='club records'!$N$17, F434&lt;='club records'!$O$17), AND(E434='club records'!$N$18, F434&lt;='club records'!$O$18), AND(E434='club records'!$N$19, F434&lt;='club records'!$O$19))), "CR", " ")</f>
        <v xml:space="preserve"> </v>
      </c>
      <c r="AX434" s="21" t="str">
        <f>IF(AND(B434="pentathlon", OR(AND(E434='club records'!$N$21, F434&gt;='club records'!$O$21), AND(E434='club records'!$N$22, F434&gt;='club records'!$O$22), AND(E434='club records'!$N$23, F434&gt;='club records'!$O$23), AND(E434='club records'!$N$24, F434&gt;='club records'!$O$24), AND(E434='club records'!$N$25, F434&gt;='club records'!$O$25))), "CR", " ")</f>
        <v xml:space="preserve"> </v>
      </c>
      <c r="AY434" s="21" t="str">
        <f>IF(AND(B434="heptathlon", OR(AND(E434='club records'!$N$26, F434&gt;='club records'!$O$26), AND(E434='club records'!$N$27, F434&gt;='club records'!$O$27), AND(E434='club records'!$N$28, F434&gt;='club records'!$O$28), )), "CR", " ")</f>
        <v xml:space="preserve"> </v>
      </c>
    </row>
    <row r="435" spans="1:51" ht="15">
      <c r="A435" s="13" t="s">
        <v>472</v>
      </c>
      <c r="B435" s="2" t="s">
        <v>349</v>
      </c>
      <c r="C435" s="2" t="s">
        <v>501</v>
      </c>
      <c r="D435" s="2" t="s">
        <v>502</v>
      </c>
      <c r="E435" s="13" t="s">
        <v>40</v>
      </c>
      <c r="F435" s="14" t="s">
        <v>556</v>
      </c>
      <c r="G435" s="19">
        <v>43659</v>
      </c>
      <c r="H435" s="23" t="s">
        <v>557</v>
      </c>
      <c r="I435" s="2" t="s">
        <v>348</v>
      </c>
      <c r="J435" s="20" t="str">
        <f t="shared" si="23"/>
        <v/>
      </c>
      <c r="K435" s="21" t="str">
        <f>IF(AND(B435=100, OR(AND(E435='club records'!$B$6, F435&lt;='club records'!$C$6), AND(E435='club records'!$B$7, F435&lt;='club records'!$C$7), AND(E435='club records'!$B$8, F435&lt;='club records'!$C$8), AND(E435='club records'!$B$9, F435&lt;='club records'!$C$9), AND(E435='club records'!$B$10, F435&lt;='club records'!$C$10))),"CR"," ")</f>
        <v xml:space="preserve"> </v>
      </c>
      <c r="L435" s="21" t="str">
        <f>IF(AND(B435=200, OR(AND(E435='club records'!$B$11, F435&lt;='club records'!$C$11), AND(E435='club records'!$B$12, F435&lt;='club records'!$C$12), AND(E435='club records'!$B$13, F435&lt;='club records'!$C$13), AND(E435='club records'!$B$14, F435&lt;='club records'!$C$14), AND(E435='club records'!$B$15, F435&lt;='club records'!$C$15))),"CR"," ")</f>
        <v xml:space="preserve"> </v>
      </c>
      <c r="M435" s="21" t="str">
        <f>IF(AND(B435=300, OR(AND(E435='club records'!$B$16, F435&lt;='club records'!$C$16), AND(E435='club records'!$B$17, F435&lt;='club records'!$C$17))),"CR"," ")</f>
        <v xml:space="preserve"> </v>
      </c>
      <c r="N435" s="21" t="str">
        <f>IF(AND(B435=400, OR(AND(E435='club records'!$B$19, F435&lt;='club records'!$C$19), AND(E435='club records'!$B$20, F435&lt;='club records'!$C$20), AND(E435='club records'!$B$21, F435&lt;='club records'!$C$21))),"CR"," ")</f>
        <v xml:space="preserve"> </v>
      </c>
      <c r="O435" s="21" t="str">
        <f>IF(AND(B435=800, OR(AND(E435='club records'!$B$22, F435&lt;='club records'!$C$22), AND(E435='club records'!$B$23, F435&lt;='club records'!$C$23), AND(E435='club records'!$B$24, F435&lt;='club records'!$C$24), AND(E435='club records'!$B$25, F435&lt;='club records'!$C$25), AND(E435='club records'!$B$26, F435&lt;='club records'!$C$26))),"CR"," ")</f>
        <v xml:space="preserve"> </v>
      </c>
      <c r="P435" s="21" t="str">
        <f>IF(AND(B435=1200, AND(E435='club records'!$B$28, F435&lt;='club records'!$C$28)),"CR"," ")</f>
        <v xml:space="preserve"> </v>
      </c>
      <c r="Q435" s="21" t="str">
        <f>IF(AND(B435=1500, OR(AND(E435='club records'!$B$29, F435&lt;='club records'!$C$29), AND(E435='club records'!$B$30, F435&lt;='club records'!$C$30), AND(E435='club records'!$B$31, F435&lt;='club records'!$C$31), AND(E435='club records'!$B$32, F435&lt;='club records'!$C$32), AND(E435='club records'!$B$33, F435&lt;='club records'!$C$33))),"CR"," ")</f>
        <v xml:space="preserve"> </v>
      </c>
      <c r="R435" s="21" t="str">
        <f>IF(AND(B435="1M", AND(E435='club records'!$B$37,F435&lt;='club records'!$C$37)),"CR"," ")</f>
        <v xml:space="preserve"> </v>
      </c>
      <c r="S435" s="21" t="str">
        <f>IF(AND(B435=3000, OR(AND(E435='club records'!$B$39, F435&lt;='club records'!$C$39), AND(E435='club records'!$B$40, F435&lt;='club records'!$C$40), AND(E435='club records'!$B$41, F435&lt;='club records'!$C$41))),"CR"," ")</f>
        <v xml:space="preserve"> </v>
      </c>
      <c r="T435" s="21" t="str">
        <f>IF(AND(B435=5000, OR(AND(E435='club records'!$B$42, F435&lt;='club records'!$C$42), AND(E435='club records'!$B$43, F435&lt;='club records'!$C$43))),"CR"," ")</f>
        <v xml:space="preserve"> </v>
      </c>
      <c r="U435" s="21" t="str">
        <f>IF(AND(B435=10000, OR(AND(E435='club records'!$B$44, F435&lt;='club records'!$C$44), AND(E435='club records'!$B$45, F435&lt;='club records'!$C$45))),"CR"," ")</f>
        <v xml:space="preserve"> </v>
      </c>
      <c r="V435" s="22" t="str">
        <f>IF(AND(B435="high jump", OR(AND(E435='club records'!$F$1, F435&gt;='club records'!$G$1), AND(E435='club records'!$F$2, F435&gt;='club records'!$G$2), AND(E435='club records'!$F$3, F435&gt;='club records'!$G$3),AND(E435='club records'!$F$4, F435&gt;='club records'!$G$4), AND(E435='club records'!$F$5, F435&gt;='club records'!$G$5))), "CR", " ")</f>
        <v xml:space="preserve"> </v>
      </c>
      <c r="W435" s="22" t="str">
        <f>IF(AND(B435="long jump", OR(AND(E435='club records'!$F$6, F435&gt;='club records'!$G$6), AND(E435='club records'!$F$7, F435&gt;='club records'!$G$7), AND(E435='club records'!$F$8, F435&gt;='club records'!$G$8), AND(E435='club records'!$F$9, F435&gt;='club records'!$G$9), AND(E435='club records'!$F$10, F435&gt;='club records'!$G$10))), "CR", " ")</f>
        <v xml:space="preserve"> </v>
      </c>
      <c r="X435" s="22" t="str">
        <f>IF(AND(B435="triple jump", OR(AND(E435='club records'!$F$11, F435&gt;='club records'!$G$11), AND(E435='club records'!$F$12, F435&gt;='club records'!$G$12), AND(E435='club records'!$F$13, F435&gt;='club records'!$G$13), AND(E435='club records'!$F$14, F435&gt;='club records'!$G$14), AND(E435='club records'!$F$15, F435&gt;='club records'!$G$15))), "CR", " ")</f>
        <v xml:space="preserve"> </v>
      </c>
      <c r="Y435" s="22" t="str">
        <f>IF(AND(B435="pole vault", OR(AND(E435='club records'!$F$16, F435&gt;='club records'!$G$16), AND(E435='club records'!$F$17, F435&gt;='club records'!$G$17), AND(E435='club records'!$F$18, F435&gt;='club records'!$G$18), AND(E435='club records'!$F$19, F435&gt;='club records'!$G$19), AND(E435='club records'!$F$20, F435&gt;='club records'!$G$20))), "CR", " ")</f>
        <v xml:space="preserve"> </v>
      </c>
      <c r="Z435" s="22" t="str">
        <f>IF(AND(B435="discus 0.75", AND(E435='club records'!$F$21, F435&gt;='club records'!$G$21)), "CR", " ")</f>
        <v xml:space="preserve"> </v>
      </c>
      <c r="AA435" s="22" t="str">
        <f>IF(AND(B435="discus 1", OR(AND(E435='club records'!$F$22, F435&gt;='club records'!$G$22), AND(E435='club records'!$F$23, F435&gt;='club records'!$G$23), AND(E435='club records'!$F$24, F435&gt;='club records'!$G$24), AND(E435='club records'!$F$25, F435&gt;='club records'!$G$25))), "CR", " ")</f>
        <v xml:space="preserve"> </v>
      </c>
      <c r="AB435" s="22" t="str">
        <f>IF(AND(B435="hammer 3", OR(AND(E435='club records'!$F$26, F435&gt;='club records'!$G$26), AND(E435='club records'!$F$27, F435&gt;='club records'!$G$27), AND(E435='club records'!$F$28, F435&gt;='club records'!$G$28))), "CR", " ")</f>
        <v xml:space="preserve"> </v>
      </c>
      <c r="AC435" s="22" t="str">
        <f>IF(AND(B435="hammer 4", OR(AND(E435='club records'!$F$29, F435&gt;='club records'!$G$29), AND(E435='club records'!$F$30, F435&gt;='club records'!$G$30))), "CR", " ")</f>
        <v xml:space="preserve"> </v>
      </c>
      <c r="AD435" s="22" t="str">
        <f>IF(AND(B435="javelin 400", AND(E435='club records'!$F$31, F435&gt;='club records'!$G$31)), "CR", " ")</f>
        <v xml:space="preserve"> </v>
      </c>
      <c r="AE435" s="22" t="str">
        <f>IF(AND(B435="javelin 500", OR(AND(E435='club records'!$F$32, F435&gt;='club records'!$G$32), AND(E435='club records'!$F$33, F435&gt;='club records'!$G$33))), "CR", " ")</f>
        <v xml:space="preserve"> </v>
      </c>
      <c r="AF435" s="22" t="str">
        <f>IF(AND(B435="javelin 600", OR(AND(E435='club records'!$F$34, F435&gt;='club records'!$G$34), AND(E435='club records'!$F$35, F435&gt;='club records'!$G$35))), "CR", " ")</f>
        <v xml:space="preserve"> </v>
      </c>
      <c r="AG435" s="22" t="str">
        <f>IF(AND(B435="shot 2.72", AND(E435='club records'!$F$36, F435&gt;='club records'!$G$36)), "CR", " ")</f>
        <v xml:space="preserve"> </v>
      </c>
      <c r="AH435" s="22" t="str">
        <f>IF(AND(B435="shot 3", OR(AND(E435='club records'!$F$37, F435&gt;='club records'!$G$37), AND(E435='club records'!$F$38, F435&gt;='club records'!$G$38))), "CR", " ")</f>
        <v xml:space="preserve"> </v>
      </c>
      <c r="AI435" s="22" t="str">
        <f>IF(AND(B435="shot 4", OR(AND(E435='club records'!$F$39, F435&gt;='club records'!$G$39), AND(E435='club records'!$F$40, F435&gt;='club records'!$G$40))), "CR", " ")</f>
        <v xml:space="preserve"> </v>
      </c>
      <c r="AJ435" s="22" t="str">
        <f>IF(AND(B435="70H", AND(E435='club records'!$J$6, F435&lt;='club records'!$K$6)), "CR", " ")</f>
        <v xml:space="preserve"> </v>
      </c>
      <c r="AK435" s="22" t="str">
        <f>IF(AND(B435="75H", AND(E435='club records'!$J$7, F435&lt;='club records'!$K$7)), "CR", " ")</f>
        <v xml:space="preserve"> </v>
      </c>
      <c r="AL435" s="22" t="str">
        <f>IF(AND(B435="80H", AND(E435='club records'!$J$8, F435&lt;='club records'!$K$8)), "CR", " ")</f>
        <v xml:space="preserve"> </v>
      </c>
      <c r="AM435" s="22" t="str">
        <f>IF(AND(B435="100H", OR(AND(E435='club records'!$J$9, F435&lt;='club records'!$K$9), AND(E435='club records'!$J$10, F435&lt;='club records'!$K$10))), "CR", " ")</f>
        <v xml:space="preserve"> </v>
      </c>
      <c r="AN435" s="22" t="str">
        <f>IF(AND(B435="300H", AND(E435='club records'!$J$11, F435&lt;='club records'!$K$11)), "CR", " ")</f>
        <v xml:space="preserve"> </v>
      </c>
      <c r="AO435" s="22" t="str">
        <f>IF(AND(B435="400H", OR(AND(E435='club records'!$J$12, F435&lt;='club records'!$K$12), AND(E435='club records'!$J$13, F435&lt;='club records'!$K$13), AND(E435='club records'!$J$14, F435&lt;='club records'!$K$14))), "CR", " ")</f>
        <v xml:space="preserve"> </v>
      </c>
      <c r="AP435" s="22" t="str">
        <f>IF(AND(B435="1500SC", OR(AND(E435='club records'!$J$15, F435&lt;='club records'!$K$15), AND(E435='club records'!$J$16, F435&lt;='club records'!$K$16))), "CR", " ")</f>
        <v xml:space="preserve"> </v>
      </c>
      <c r="AQ435" s="22" t="str">
        <f>IF(AND(B435="2000SC", OR(AND(E435='club records'!$J$18, F435&lt;='club records'!$K$18), AND(E435='club records'!$J$19, F435&lt;='club records'!$K$19))), "CR", " ")</f>
        <v xml:space="preserve"> </v>
      </c>
      <c r="AR435" s="22" t="str">
        <f>IF(AND(B435="3000SC", AND(E435='club records'!$J$21, F435&lt;='club records'!$K$21)), "CR", " ")</f>
        <v xml:space="preserve"> </v>
      </c>
      <c r="AS435" s="21" t="str">
        <f>IF(AND(B435="4x100", OR(AND(E435='club records'!$N$1, F435&lt;='club records'!$O$1), AND(E435='club records'!$N$2, F435&lt;='club records'!$O$2), AND(E435='club records'!$N$3, F435&lt;='club records'!$O$3), AND(E435='club records'!$N$4, F435&lt;='club records'!$O$4), AND(E435='club records'!$N$5, F435&lt;='club records'!$O$5))), "CR", " ")</f>
        <v xml:space="preserve"> </v>
      </c>
      <c r="AT435" s="21" t="str">
        <f>IF(AND(B435="4x200", OR(AND(E435='club records'!$N$6, F435&lt;='club records'!$O$6), AND(E435='club records'!$N$7, F435&lt;='club records'!$O$7), AND(E435='club records'!$N$8, F435&lt;='club records'!$O$8), AND(E435='club records'!$N$9, F435&lt;='club records'!$O$9), AND(E435='club records'!$N$10, F435&lt;='club records'!$O$10))), "CR", " ")</f>
        <v xml:space="preserve"> </v>
      </c>
      <c r="AU435" s="21" t="str">
        <f>IF(AND(B435="4x300", OR(AND(E435='club records'!$N$11, F435&lt;='club records'!$O$11), AND(E435='club records'!$N$12, F435&lt;='club records'!$O$12))), "CR", " ")</f>
        <v xml:space="preserve"> </v>
      </c>
      <c r="AV435" s="21" t="str">
        <f>IF(AND(B435="4x400", OR(AND(E435='club records'!$N$13, F435&lt;='club records'!$O$13), AND(E435='club records'!$N$14, F435&lt;='club records'!$O$14), AND(E435='club records'!$N$15, F435&lt;='club records'!$O$15))), "CR", " ")</f>
        <v xml:space="preserve"> </v>
      </c>
      <c r="AW435" s="21" t="str">
        <f>IF(AND(B435="3x800", OR(AND(E435='club records'!$N$16, F435&lt;='club records'!$O$16), AND(E435='club records'!$N$17, F435&lt;='club records'!$O$17), AND(E435='club records'!$N$18, F435&lt;='club records'!$O$18), AND(E435='club records'!$N$19, F435&lt;='club records'!$O$19))), "CR", " ")</f>
        <v xml:space="preserve"> </v>
      </c>
      <c r="AX435" s="21" t="str">
        <f>IF(AND(B435="pentathlon", OR(AND(E435='club records'!$N$21, F435&gt;='club records'!$O$21), AND(E435='club records'!$N$22, F435&gt;='club records'!$O$22), AND(E435='club records'!$N$23, F435&gt;='club records'!$O$23), AND(E435='club records'!$N$24, F435&gt;='club records'!$O$24), AND(E435='club records'!$N$25, F435&gt;='club records'!$O$25))), "CR", " ")</f>
        <v xml:space="preserve"> </v>
      </c>
      <c r="AY435" s="21" t="str">
        <f>IF(AND(B435="heptathlon", OR(AND(E435='club records'!$N$26, F435&gt;='club records'!$O$26), AND(E435='club records'!$N$27, F435&gt;='club records'!$O$27), AND(E435='club records'!$N$28, F435&gt;='club records'!$O$28), )), "CR", " ")</f>
        <v xml:space="preserve"> </v>
      </c>
    </row>
    <row r="436" spans="1:51" ht="15">
      <c r="A436" s="13" t="s">
        <v>472</v>
      </c>
      <c r="B436" s="2" t="s">
        <v>349</v>
      </c>
      <c r="C436" s="2" t="s">
        <v>353</v>
      </c>
      <c r="D436" s="2" t="s">
        <v>354</v>
      </c>
      <c r="E436" s="13" t="s">
        <v>480</v>
      </c>
      <c r="F436" s="14" t="s">
        <v>355</v>
      </c>
      <c r="G436" s="19">
        <v>43609</v>
      </c>
      <c r="H436" s="23" t="s">
        <v>351</v>
      </c>
      <c r="I436" s="2" t="s">
        <v>352</v>
      </c>
      <c r="J436" s="20" t="str">
        <f t="shared" si="23"/>
        <v/>
      </c>
      <c r="K436" s="21" t="str">
        <f>IF(AND(B436=100, OR(AND(E436='club records'!$B$6, F436&lt;='club records'!$C$6), AND(E436='club records'!$B$7, F436&lt;='club records'!$C$7), AND(E436='club records'!$B$8, F436&lt;='club records'!$C$8), AND(E436='club records'!$B$9, F436&lt;='club records'!$C$9), AND(E436='club records'!$B$10, F436&lt;='club records'!$C$10))),"CR"," ")</f>
        <v xml:space="preserve"> </v>
      </c>
      <c r="L436" s="21" t="str">
        <f>IF(AND(B436=200, OR(AND(E436='club records'!$B$11, F436&lt;='club records'!$C$11), AND(E436='club records'!$B$12, F436&lt;='club records'!$C$12), AND(E436='club records'!$B$13, F436&lt;='club records'!$C$13), AND(E436='club records'!$B$14, F436&lt;='club records'!$C$14), AND(E436='club records'!$B$15, F436&lt;='club records'!$C$15))),"CR"," ")</f>
        <v xml:space="preserve"> </v>
      </c>
      <c r="M436" s="21" t="str">
        <f>IF(AND(B436=300, OR(AND(E436='club records'!$B$16, F436&lt;='club records'!$C$16), AND(E436='club records'!$B$17, F436&lt;='club records'!$C$17))),"CR"," ")</f>
        <v xml:space="preserve"> </v>
      </c>
      <c r="N436" s="21" t="str">
        <f>IF(AND(B436=400, OR(AND(E436='club records'!$B$19, F436&lt;='club records'!$C$19), AND(E436='club records'!$B$20, F436&lt;='club records'!$C$20), AND(E436='club records'!$B$21, F436&lt;='club records'!$C$21))),"CR"," ")</f>
        <v xml:space="preserve"> </v>
      </c>
      <c r="O436" s="21" t="str">
        <f>IF(AND(B436=800, OR(AND(E436='club records'!$B$22, F436&lt;='club records'!$C$22), AND(E436='club records'!$B$23, F436&lt;='club records'!$C$23), AND(E436='club records'!$B$24, F436&lt;='club records'!$C$24), AND(E436='club records'!$B$25, F436&lt;='club records'!$C$25), AND(E436='club records'!$B$26, F436&lt;='club records'!$C$26))),"CR"," ")</f>
        <v xml:space="preserve"> </v>
      </c>
      <c r="P436" s="21" t="str">
        <f>IF(AND(B436=1200, AND(E436='club records'!$B$28, F436&lt;='club records'!$C$28)),"CR"," ")</f>
        <v xml:space="preserve"> </v>
      </c>
      <c r="Q436" s="21" t="str">
        <f>IF(AND(B436=1500, OR(AND(E436='club records'!$B$29, F436&lt;='club records'!$C$29), AND(E436='club records'!$B$30, F436&lt;='club records'!$C$30), AND(E436='club records'!$B$31, F436&lt;='club records'!$C$31), AND(E436='club records'!$B$32, F436&lt;='club records'!$C$32), AND(E436='club records'!$B$33, F436&lt;='club records'!$C$33))),"CR"," ")</f>
        <v xml:space="preserve"> </v>
      </c>
      <c r="R436" s="21" t="str">
        <f>IF(AND(B436="1M", AND(E436='club records'!$B$37,F436&lt;='club records'!$C$37)),"CR"," ")</f>
        <v xml:space="preserve"> </v>
      </c>
      <c r="S436" s="21" t="str">
        <f>IF(AND(B436=3000, OR(AND(E436='club records'!$B$39, F436&lt;='club records'!$C$39), AND(E436='club records'!$B$40, F436&lt;='club records'!$C$40), AND(E436='club records'!$B$41, F436&lt;='club records'!$C$41))),"CR"," ")</f>
        <v xml:space="preserve"> </v>
      </c>
      <c r="T436" s="21" t="str">
        <f>IF(AND(B436=5000, OR(AND(E436='club records'!$B$42, F436&lt;='club records'!$C$42), AND(E436='club records'!$B$43, F436&lt;='club records'!$C$43))),"CR"," ")</f>
        <v xml:space="preserve"> </v>
      </c>
      <c r="U436" s="21" t="str">
        <f>IF(AND(B436=10000, OR(AND(E436='club records'!$B$44, F436&lt;='club records'!$C$44), AND(E436='club records'!$B$45, F436&lt;='club records'!$C$45))),"CR"," ")</f>
        <v xml:space="preserve"> </v>
      </c>
      <c r="V436" s="22" t="str">
        <f>IF(AND(B436="high jump", OR(AND(E436='club records'!$F$1, F436&gt;='club records'!$G$1), AND(E436='club records'!$F$2, F436&gt;='club records'!$G$2), AND(E436='club records'!$F$3, F436&gt;='club records'!$G$3),AND(E436='club records'!$F$4, F436&gt;='club records'!$G$4), AND(E436='club records'!$F$5, F436&gt;='club records'!$G$5))), "CR", " ")</f>
        <v xml:space="preserve"> </v>
      </c>
      <c r="W436" s="22" t="str">
        <f>IF(AND(B436="long jump", OR(AND(E436='club records'!$F$6, F436&gt;='club records'!$G$6), AND(E436='club records'!$F$7, F436&gt;='club records'!$G$7), AND(E436='club records'!$F$8, F436&gt;='club records'!$G$8), AND(E436='club records'!$F$9, F436&gt;='club records'!$G$9), AND(E436='club records'!$F$10, F436&gt;='club records'!$G$10))), "CR", " ")</f>
        <v xml:space="preserve"> </v>
      </c>
      <c r="X436" s="22" t="str">
        <f>IF(AND(B436="triple jump", OR(AND(E436='club records'!$F$11, F436&gt;='club records'!$G$11), AND(E436='club records'!$F$12, F436&gt;='club records'!$G$12), AND(E436='club records'!$F$13, F436&gt;='club records'!$G$13), AND(E436='club records'!$F$14, F436&gt;='club records'!$G$14), AND(E436='club records'!$F$15, F436&gt;='club records'!$G$15))), "CR", " ")</f>
        <v xml:space="preserve"> </v>
      </c>
      <c r="Y436" s="22" t="str">
        <f>IF(AND(B436="pole vault", OR(AND(E436='club records'!$F$16, F436&gt;='club records'!$G$16), AND(E436='club records'!$F$17, F436&gt;='club records'!$G$17), AND(E436='club records'!$F$18, F436&gt;='club records'!$G$18), AND(E436='club records'!$F$19, F436&gt;='club records'!$G$19), AND(E436='club records'!$F$20, F436&gt;='club records'!$G$20))), "CR", " ")</f>
        <v xml:space="preserve"> </v>
      </c>
      <c r="Z436" s="22" t="str">
        <f>IF(AND(B436="discus 0.75", AND(E436='club records'!$F$21, F436&gt;='club records'!$G$21)), "CR", " ")</f>
        <v xml:space="preserve"> </v>
      </c>
      <c r="AA436" s="22" t="str">
        <f>IF(AND(B436="discus 1", OR(AND(E436='club records'!$F$22, F436&gt;='club records'!$G$22), AND(E436='club records'!$F$23, F436&gt;='club records'!$G$23), AND(E436='club records'!$F$24, F436&gt;='club records'!$G$24), AND(E436='club records'!$F$25, F436&gt;='club records'!$G$25))), "CR", " ")</f>
        <v xml:space="preserve"> </v>
      </c>
      <c r="AB436" s="22" t="str">
        <f>IF(AND(B436="hammer 3", OR(AND(E436='club records'!$F$26, F436&gt;='club records'!$G$26), AND(E436='club records'!$F$27, F436&gt;='club records'!$G$27), AND(E436='club records'!$F$28, F436&gt;='club records'!$G$28))), "CR", " ")</f>
        <v xml:space="preserve"> </v>
      </c>
      <c r="AC436" s="22" t="str">
        <f>IF(AND(B436="hammer 4", OR(AND(E436='club records'!$F$29, F436&gt;='club records'!$G$29), AND(E436='club records'!$F$30, F436&gt;='club records'!$G$30))), "CR", " ")</f>
        <v xml:space="preserve"> </v>
      </c>
      <c r="AD436" s="22" t="str">
        <f>IF(AND(B436="javelin 400", AND(E436='club records'!$F$31, F436&gt;='club records'!$G$31)), "CR", " ")</f>
        <v xml:space="preserve"> </v>
      </c>
      <c r="AE436" s="22" t="str">
        <f>IF(AND(B436="javelin 500", OR(AND(E436='club records'!$F$32, F436&gt;='club records'!$G$32), AND(E436='club records'!$F$33, F436&gt;='club records'!$G$33))), "CR", " ")</f>
        <v xml:space="preserve"> </v>
      </c>
      <c r="AF436" s="22" t="str">
        <f>IF(AND(B436="javelin 600", OR(AND(E436='club records'!$F$34, F436&gt;='club records'!$G$34), AND(E436='club records'!$F$35, F436&gt;='club records'!$G$35))), "CR", " ")</f>
        <v xml:space="preserve"> </v>
      </c>
      <c r="AG436" s="22" t="str">
        <f>IF(AND(B436="shot 2.72", AND(E436='club records'!$F$36, F436&gt;='club records'!$G$36)), "CR", " ")</f>
        <v xml:space="preserve"> </v>
      </c>
      <c r="AH436" s="22" t="str">
        <f>IF(AND(B436="shot 3", OR(AND(E436='club records'!$F$37, F436&gt;='club records'!$G$37), AND(E436='club records'!$F$38, F436&gt;='club records'!$G$38))), "CR", " ")</f>
        <v xml:space="preserve"> </v>
      </c>
      <c r="AI436" s="22" t="str">
        <f>IF(AND(B436="shot 4", OR(AND(E436='club records'!$F$39, F436&gt;='club records'!$G$39), AND(E436='club records'!$F$40, F436&gt;='club records'!$G$40))), "CR", " ")</f>
        <v xml:space="preserve"> </v>
      </c>
      <c r="AJ436" s="22" t="str">
        <f>IF(AND(B436="70H", AND(E436='club records'!$J$6, F436&lt;='club records'!$K$6)), "CR", " ")</f>
        <v xml:space="preserve"> </v>
      </c>
      <c r="AK436" s="22" t="str">
        <f>IF(AND(B436="75H", AND(E436='club records'!$J$7, F436&lt;='club records'!$K$7)), "CR", " ")</f>
        <v xml:space="preserve"> </v>
      </c>
      <c r="AL436" s="22" t="str">
        <f>IF(AND(B436="80H", AND(E436='club records'!$J$8, F436&lt;='club records'!$K$8)), "CR", " ")</f>
        <v xml:space="preserve"> </v>
      </c>
      <c r="AM436" s="22" t="str">
        <f>IF(AND(B436="100H", OR(AND(E436='club records'!$J$9, F436&lt;='club records'!$K$9), AND(E436='club records'!$J$10, F436&lt;='club records'!$K$10))), "CR", " ")</f>
        <v xml:space="preserve"> </v>
      </c>
      <c r="AN436" s="22" t="str">
        <f>IF(AND(B436="300H", AND(E436='club records'!$J$11, F436&lt;='club records'!$K$11)), "CR", " ")</f>
        <v xml:space="preserve"> </v>
      </c>
      <c r="AO436" s="22" t="str">
        <f>IF(AND(B436="400H", OR(AND(E436='club records'!$J$12, F436&lt;='club records'!$K$12), AND(E436='club records'!$J$13, F436&lt;='club records'!$K$13), AND(E436='club records'!$J$14, F436&lt;='club records'!$K$14))), "CR", " ")</f>
        <v xml:space="preserve"> </v>
      </c>
      <c r="AP436" s="22" t="str">
        <f>IF(AND(B436="1500SC", OR(AND(E436='club records'!$J$15, F436&lt;='club records'!$K$15), AND(E436='club records'!$J$16, F436&lt;='club records'!$K$16))), "CR", " ")</f>
        <v xml:space="preserve"> </v>
      </c>
      <c r="AQ436" s="22" t="str">
        <f>IF(AND(B436="2000SC", OR(AND(E436='club records'!$J$18, F436&lt;='club records'!$K$18), AND(E436='club records'!$J$19, F436&lt;='club records'!$K$19))), "CR", " ")</f>
        <v xml:space="preserve"> </v>
      </c>
      <c r="AR436" s="22" t="str">
        <f>IF(AND(B436="3000SC", AND(E436='club records'!$J$21, F436&lt;='club records'!$K$21)), "CR", " ")</f>
        <v xml:space="preserve"> </v>
      </c>
      <c r="AS436" s="21" t="str">
        <f>IF(AND(B436="4x100", OR(AND(E436='club records'!$N$1, F436&lt;='club records'!$O$1), AND(E436='club records'!$N$2, F436&lt;='club records'!$O$2), AND(E436='club records'!$N$3, F436&lt;='club records'!$O$3), AND(E436='club records'!$N$4, F436&lt;='club records'!$O$4), AND(E436='club records'!$N$5, F436&lt;='club records'!$O$5))), "CR", " ")</f>
        <v xml:space="preserve"> </v>
      </c>
      <c r="AT436" s="21" t="str">
        <f>IF(AND(B436="4x200", OR(AND(E436='club records'!$N$6, F436&lt;='club records'!$O$6), AND(E436='club records'!$N$7, F436&lt;='club records'!$O$7), AND(E436='club records'!$N$8, F436&lt;='club records'!$O$8), AND(E436='club records'!$N$9, F436&lt;='club records'!$O$9), AND(E436='club records'!$N$10, F436&lt;='club records'!$O$10))), "CR", " ")</f>
        <v xml:space="preserve"> </v>
      </c>
      <c r="AU436" s="21" t="str">
        <f>IF(AND(B436="4x300", OR(AND(E436='club records'!$N$11, F436&lt;='club records'!$O$11), AND(E436='club records'!$N$12, F436&lt;='club records'!$O$12))), "CR", " ")</f>
        <v xml:space="preserve"> </v>
      </c>
      <c r="AV436" s="21" t="str">
        <f>IF(AND(B436="4x400", OR(AND(E436='club records'!$N$13, F436&lt;='club records'!$O$13), AND(E436='club records'!$N$14, F436&lt;='club records'!$O$14), AND(E436='club records'!$N$15, F436&lt;='club records'!$O$15))), "CR", " ")</f>
        <v xml:space="preserve"> </v>
      </c>
      <c r="AW436" s="21" t="str">
        <f>IF(AND(B436="3x800", OR(AND(E436='club records'!$N$16, F436&lt;='club records'!$O$16), AND(E436='club records'!$N$17, F436&lt;='club records'!$O$17), AND(E436='club records'!$N$18, F436&lt;='club records'!$O$18), AND(E436='club records'!$N$19, F436&lt;='club records'!$O$19))), "CR", " ")</f>
        <v xml:space="preserve"> </v>
      </c>
      <c r="AX436" s="21" t="str">
        <f>IF(AND(B436="pentathlon", OR(AND(E436='club records'!$N$21, F436&gt;='club records'!$O$21), AND(E436='club records'!$N$22, F436&gt;='club records'!$O$22), AND(E436='club records'!$N$23, F436&gt;='club records'!$O$23), AND(E436='club records'!$N$24, F436&gt;='club records'!$O$24), AND(E436='club records'!$N$25, F436&gt;='club records'!$O$25))), "CR", " ")</f>
        <v xml:space="preserve"> </v>
      </c>
      <c r="AY436" s="21" t="str">
        <f>IF(AND(B436="heptathlon", OR(AND(E436='club records'!$N$26, F436&gt;='club records'!$O$26), AND(E436='club records'!$N$27, F436&gt;='club records'!$O$27), AND(E436='club records'!$N$28, F436&gt;='club records'!$O$28), )), "CR", " ")</f>
        <v xml:space="preserve"> </v>
      </c>
    </row>
    <row r="437" spans="1:51" ht="15">
      <c r="A437" s="13" t="s">
        <v>472</v>
      </c>
      <c r="B437" s="2" t="s">
        <v>349</v>
      </c>
      <c r="C437" s="2" t="s">
        <v>186</v>
      </c>
      <c r="D437" s="2" t="s">
        <v>187</v>
      </c>
      <c r="E437" s="13" t="s">
        <v>188</v>
      </c>
      <c r="F437" s="14" t="s">
        <v>350</v>
      </c>
      <c r="G437" s="19">
        <v>43609</v>
      </c>
      <c r="H437" s="23" t="s">
        <v>351</v>
      </c>
      <c r="I437" s="2" t="s">
        <v>352</v>
      </c>
      <c r="J437" s="20" t="str">
        <f t="shared" si="23"/>
        <v/>
      </c>
      <c r="K437" s="21" t="str">
        <f>IF(AND(B437=100, OR(AND(E437='club records'!$B$6, F437&lt;='club records'!$C$6), AND(E437='club records'!$B$7, F437&lt;='club records'!$C$7), AND(E437='club records'!$B$8, F437&lt;='club records'!$C$8), AND(E437='club records'!$B$9, F437&lt;='club records'!$C$9), AND(E437='club records'!$B$10, F437&lt;='club records'!$C$10))),"CR"," ")</f>
        <v xml:space="preserve"> </v>
      </c>
      <c r="L437" s="21" t="str">
        <f>IF(AND(B437=200, OR(AND(E437='club records'!$B$11, F437&lt;='club records'!$C$11), AND(E437='club records'!$B$12, F437&lt;='club records'!$C$12), AND(E437='club records'!$B$13, F437&lt;='club records'!$C$13), AND(E437='club records'!$B$14, F437&lt;='club records'!$C$14), AND(E437='club records'!$B$15, F437&lt;='club records'!$C$15))),"CR"," ")</f>
        <v xml:space="preserve"> </v>
      </c>
      <c r="M437" s="21" t="str">
        <f>IF(AND(B437=300, OR(AND(E437='club records'!$B$16, F437&lt;='club records'!$C$16), AND(E437='club records'!$B$17, F437&lt;='club records'!$C$17))),"CR"," ")</f>
        <v xml:space="preserve"> </v>
      </c>
      <c r="N437" s="21" t="str">
        <f>IF(AND(B437=400, OR(AND(E437='club records'!$B$19, F437&lt;='club records'!$C$19), AND(E437='club records'!$B$20, F437&lt;='club records'!$C$20), AND(E437='club records'!$B$21, F437&lt;='club records'!$C$21))),"CR"," ")</f>
        <v xml:space="preserve"> </v>
      </c>
      <c r="O437" s="21" t="str">
        <f>IF(AND(B437=800, OR(AND(E437='club records'!$B$22, F437&lt;='club records'!$C$22), AND(E437='club records'!$B$23, F437&lt;='club records'!$C$23), AND(E437='club records'!$B$24, F437&lt;='club records'!$C$24), AND(E437='club records'!$B$25, F437&lt;='club records'!$C$25), AND(E437='club records'!$B$26, F437&lt;='club records'!$C$26))),"CR"," ")</f>
        <v xml:space="preserve"> </v>
      </c>
      <c r="P437" s="21" t="str">
        <f>IF(AND(B437=1200, AND(E437='club records'!$B$28, F437&lt;='club records'!$C$28)),"CR"," ")</f>
        <v xml:space="preserve"> </v>
      </c>
      <c r="Q437" s="21" t="str">
        <f>IF(AND(B437=1500, OR(AND(E437='club records'!$B$29, F437&lt;='club records'!$C$29), AND(E437='club records'!$B$30, F437&lt;='club records'!$C$30), AND(E437='club records'!$B$31, F437&lt;='club records'!$C$31), AND(E437='club records'!$B$32, F437&lt;='club records'!$C$32), AND(E437='club records'!$B$33, F437&lt;='club records'!$C$33))),"CR"," ")</f>
        <v xml:space="preserve"> </v>
      </c>
      <c r="R437" s="21" t="str">
        <f>IF(AND(B437="1M", AND(E437='club records'!$B$37,F437&lt;='club records'!$C$37)),"CR"," ")</f>
        <v xml:space="preserve"> </v>
      </c>
      <c r="S437" s="21" t="str">
        <f>IF(AND(B437=3000, OR(AND(E437='club records'!$B$39, F437&lt;='club records'!$C$39), AND(E437='club records'!$B$40, F437&lt;='club records'!$C$40), AND(E437='club records'!$B$41, F437&lt;='club records'!$C$41))),"CR"," ")</f>
        <v xml:space="preserve"> </v>
      </c>
      <c r="T437" s="21" t="str">
        <f>IF(AND(B437=5000, OR(AND(E437='club records'!$B$42, F437&lt;='club records'!$C$42), AND(E437='club records'!$B$43, F437&lt;='club records'!$C$43))),"CR"," ")</f>
        <v xml:space="preserve"> </v>
      </c>
      <c r="U437" s="21" t="str">
        <f>IF(AND(B437=10000, OR(AND(E437='club records'!$B$44, F437&lt;='club records'!$C$44), AND(E437='club records'!$B$45, F437&lt;='club records'!$C$45))),"CR"," ")</f>
        <v xml:space="preserve"> </v>
      </c>
      <c r="V437" s="22" t="str">
        <f>IF(AND(B437="high jump", OR(AND(E437='club records'!$F$1, F437&gt;='club records'!$G$1), AND(E437='club records'!$F$2, F437&gt;='club records'!$G$2), AND(E437='club records'!$F$3, F437&gt;='club records'!$G$3),AND(E437='club records'!$F$4, F437&gt;='club records'!$G$4), AND(E437='club records'!$F$5, F437&gt;='club records'!$G$5))), "CR", " ")</f>
        <v xml:space="preserve"> </v>
      </c>
      <c r="W437" s="22" t="str">
        <f>IF(AND(B437="long jump", OR(AND(E437='club records'!$F$6, F437&gt;='club records'!$G$6), AND(E437='club records'!$F$7, F437&gt;='club records'!$G$7), AND(E437='club records'!$F$8, F437&gt;='club records'!$G$8), AND(E437='club records'!$F$9, F437&gt;='club records'!$G$9), AND(E437='club records'!$F$10, F437&gt;='club records'!$G$10))), "CR", " ")</f>
        <v xml:space="preserve"> </v>
      </c>
      <c r="X437" s="22" t="str">
        <f>IF(AND(B437="triple jump", OR(AND(E437='club records'!$F$11, F437&gt;='club records'!$G$11), AND(E437='club records'!$F$12, F437&gt;='club records'!$G$12), AND(E437='club records'!$F$13, F437&gt;='club records'!$G$13), AND(E437='club records'!$F$14, F437&gt;='club records'!$G$14), AND(E437='club records'!$F$15, F437&gt;='club records'!$G$15))), "CR", " ")</f>
        <v xml:space="preserve"> </v>
      </c>
      <c r="Y437" s="22" t="str">
        <f>IF(AND(B437="pole vault", OR(AND(E437='club records'!$F$16, F437&gt;='club records'!$G$16), AND(E437='club records'!$F$17, F437&gt;='club records'!$G$17), AND(E437='club records'!$F$18, F437&gt;='club records'!$G$18), AND(E437='club records'!$F$19, F437&gt;='club records'!$G$19), AND(E437='club records'!$F$20, F437&gt;='club records'!$G$20))), "CR", " ")</f>
        <v xml:space="preserve"> </v>
      </c>
      <c r="Z437" s="22" t="str">
        <f>IF(AND(B437="discus 0.75", AND(E437='club records'!$F$21, F437&gt;='club records'!$G$21)), "CR", " ")</f>
        <v xml:space="preserve"> </v>
      </c>
      <c r="AA437" s="22" t="str">
        <f>IF(AND(B437="discus 1", OR(AND(E437='club records'!$F$22, F437&gt;='club records'!$G$22), AND(E437='club records'!$F$23, F437&gt;='club records'!$G$23), AND(E437='club records'!$F$24, F437&gt;='club records'!$G$24), AND(E437='club records'!$F$25, F437&gt;='club records'!$G$25))), "CR", " ")</f>
        <v xml:space="preserve"> </v>
      </c>
      <c r="AB437" s="22" t="str">
        <f>IF(AND(B437="hammer 3", OR(AND(E437='club records'!$F$26, F437&gt;='club records'!$G$26), AND(E437='club records'!$F$27, F437&gt;='club records'!$G$27), AND(E437='club records'!$F$28, F437&gt;='club records'!$G$28))), "CR", " ")</f>
        <v xml:space="preserve"> </v>
      </c>
      <c r="AC437" s="22" t="str">
        <f>IF(AND(B437="hammer 4", OR(AND(E437='club records'!$F$29, F437&gt;='club records'!$G$29), AND(E437='club records'!$F$30, F437&gt;='club records'!$G$30))), "CR", " ")</f>
        <v xml:space="preserve"> </v>
      </c>
      <c r="AD437" s="22" t="str">
        <f>IF(AND(B437="javelin 400", AND(E437='club records'!$F$31, F437&gt;='club records'!$G$31)), "CR", " ")</f>
        <v xml:space="preserve"> </v>
      </c>
      <c r="AE437" s="22" t="str">
        <f>IF(AND(B437="javelin 500", OR(AND(E437='club records'!$F$32, F437&gt;='club records'!$G$32), AND(E437='club records'!$F$33, F437&gt;='club records'!$G$33))), "CR", " ")</f>
        <v xml:space="preserve"> </v>
      </c>
      <c r="AF437" s="22" t="str">
        <f>IF(AND(B437="javelin 600", OR(AND(E437='club records'!$F$34, F437&gt;='club records'!$G$34), AND(E437='club records'!$F$35, F437&gt;='club records'!$G$35))), "CR", " ")</f>
        <v xml:space="preserve"> </v>
      </c>
      <c r="AG437" s="22" t="str">
        <f>IF(AND(B437="shot 2.72", AND(E437='club records'!$F$36, F437&gt;='club records'!$G$36)), "CR", " ")</f>
        <v xml:space="preserve"> </v>
      </c>
      <c r="AH437" s="22" t="str">
        <f>IF(AND(B437="shot 3", OR(AND(E437='club records'!$F$37, F437&gt;='club records'!$G$37), AND(E437='club records'!$F$38, F437&gt;='club records'!$G$38))), "CR", " ")</f>
        <v xml:space="preserve"> </v>
      </c>
      <c r="AI437" s="22" t="str">
        <f>IF(AND(B437="shot 4", OR(AND(E437='club records'!$F$39, F437&gt;='club records'!$G$39), AND(E437='club records'!$F$40, F437&gt;='club records'!$G$40))), "CR", " ")</f>
        <v xml:space="preserve"> </v>
      </c>
      <c r="AJ437" s="22" t="str">
        <f>IF(AND(B437="70H", AND(E437='club records'!$J$6, F437&lt;='club records'!$K$6)), "CR", " ")</f>
        <v xml:space="preserve"> </v>
      </c>
      <c r="AK437" s="22" t="str">
        <f>IF(AND(B437="75H", AND(E437='club records'!$J$7, F437&lt;='club records'!$K$7)), "CR", " ")</f>
        <v xml:space="preserve"> </v>
      </c>
      <c r="AL437" s="22" t="str">
        <f>IF(AND(B437="80H", AND(E437='club records'!$J$8, F437&lt;='club records'!$K$8)), "CR", " ")</f>
        <v xml:space="preserve"> </v>
      </c>
      <c r="AM437" s="22" t="str">
        <f>IF(AND(B437="100H", OR(AND(E437='club records'!$J$9, F437&lt;='club records'!$K$9), AND(E437='club records'!$J$10, F437&lt;='club records'!$K$10))), "CR", " ")</f>
        <v xml:space="preserve"> </v>
      </c>
      <c r="AN437" s="22" t="str">
        <f>IF(AND(B437="300H", AND(E437='club records'!$J$11, F437&lt;='club records'!$K$11)), "CR", " ")</f>
        <v xml:space="preserve"> </v>
      </c>
      <c r="AO437" s="22" t="str">
        <f>IF(AND(B437="400H", OR(AND(E437='club records'!$J$12, F437&lt;='club records'!$K$12), AND(E437='club records'!$J$13, F437&lt;='club records'!$K$13), AND(E437='club records'!$J$14, F437&lt;='club records'!$K$14))), "CR", " ")</f>
        <v xml:space="preserve"> </v>
      </c>
      <c r="AP437" s="22" t="str">
        <f>IF(AND(B437="1500SC", OR(AND(E437='club records'!$J$15, F437&lt;='club records'!$K$15), AND(E437='club records'!$J$16, F437&lt;='club records'!$K$16))), "CR", " ")</f>
        <v xml:space="preserve"> </v>
      </c>
      <c r="AQ437" s="22" t="str">
        <f>IF(AND(B437="2000SC", OR(AND(E437='club records'!$J$18, F437&lt;='club records'!$K$18), AND(E437='club records'!$J$19, F437&lt;='club records'!$K$19))), "CR", " ")</f>
        <v xml:space="preserve"> </v>
      </c>
      <c r="AR437" s="22" t="str">
        <f>IF(AND(B437="3000SC", AND(E437='club records'!$J$21, F437&lt;='club records'!$K$21)), "CR", " ")</f>
        <v xml:space="preserve"> </v>
      </c>
      <c r="AS437" s="21" t="str">
        <f>IF(AND(B437="4x100", OR(AND(E437='club records'!$N$1, F437&lt;='club records'!$O$1), AND(E437='club records'!$N$2, F437&lt;='club records'!$O$2), AND(E437='club records'!$N$3, F437&lt;='club records'!$O$3), AND(E437='club records'!$N$4, F437&lt;='club records'!$O$4), AND(E437='club records'!$N$5, F437&lt;='club records'!$O$5))), "CR", " ")</f>
        <v xml:space="preserve"> </v>
      </c>
      <c r="AT437" s="21" t="str">
        <f>IF(AND(B437="4x200", OR(AND(E437='club records'!$N$6, F437&lt;='club records'!$O$6), AND(E437='club records'!$N$7, F437&lt;='club records'!$O$7), AND(E437='club records'!$N$8, F437&lt;='club records'!$O$8), AND(E437='club records'!$N$9, F437&lt;='club records'!$O$9), AND(E437='club records'!$N$10, F437&lt;='club records'!$O$10))), "CR", " ")</f>
        <v xml:space="preserve"> </v>
      </c>
      <c r="AU437" s="21" t="str">
        <f>IF(AND(B437="4x300", OR(AND(E437='club records'!$N$11, F437&lt;='club records'!$O$11), AND(E437='club records'!$N$12, F437&lt;='club records'!$O$12))), "CR", " ")</f>
        <v xml:space="preserve"> </v>
      </c>
      <c r="AV437" s="21" t="str">
        <f>IF(AND(B437="4x400", OR(AND(E437='club records'!$N$13, F437&lt;='club records'!$O$13), AND(E437='club records'!$N$14, F437&lt;='club records'!$O$14), AND(E437='club records'!$N$15, F437&lt;='club records'!$O$15))), "CR", " ")</f>
        <v xml:space="preserve"> </v>
      </c>
      <c r="AW437" s="21" t="str">
        <f>IF(AND(B437="3x800", OR(AND(E437='club records'!$N$16, F437&lt;='club records'!$O$16), AND(E437='club records'!$N$17, F437&lt;='club records'!$O$17), AND(E437='club records'!$N$18, F437&lt;='club records'!$O$18), AND(E437='club records'!$N$19, F437&lt;='club records'!$O$19))), "CR", " ")</f>
        <v xml:space="preserve"> </v>
      </c>
      <c r="AX437" s="21" t="str">
        <f>IF(AND(B437="pentathlon", OR(AND(E437='club records'!$N$21, F437&gt;='club records'!$O$21), AND(E437='club records'!$N$22, F437&gt;='club records'!$O$22), AND(E437='club records'!$N$23, F437&gt;='club records'!$O$23), AND(E437='club records'!$N$24, F437&gt;='club records'!$O$24), AND(E437='club records'!$N$25, F437&gt;='club records'!$O$25))), "CR", " ")</f>
        <v xml:space="preserve"> </v>
      </c>
      <c r="AY437" s="21" t="str">
        <f>IF(AND(B437="heptathlon", OR(AND(E437='club records'!$N$26, F437&gt;='club records'!$O$26), AND(E437='club records'!$N$27, F437&gt;='club records'!$O$27), AND(E437='club records'!$N$28, F437&gt;='club records'!$O$28), )), "CR", " ")</f>
        <v xml:space="preserve"> </v>
      </c>
    </row>
    <row r="438" spans="1:51" ht="15">
      <c r="A438" s="13" t="s">
        <v>472</v>
      </c>
      <c r="B438" s="2" t="s">
        <v>208</v>
      </c>
      <c r="C438" s="2" t="s">
        <v>5</v>
      </c>
      <c r="D438" s="2" t="s">
        <v>377</v>
      </c>
      <c r="E438" s="13" t="s">
        <v>40</v>
      </c>
      <c r="F438" s="14" t="s">
        <v>465</v>
      </c>
      <c r="G438" s="19">
        <v>43680</v>
      </c>
      <c r="H438" s="23" t="s">
        <v>428</v>
      </c>
      <c r="I438" s="2" t="s">
        <v>461</v>
      </c>
      <c r="J438" s="20" t="s">
        <v>372</v>
      </c>
      <c r="O438" s="2"/>
      <c r="P438" s="21"/>
      <c r="Q438" s="21"/>
      <c r="R438" s="21"/>
      <c r="S438" s="21"/>
      <c r="T438" s="21"/>
      <c r="U438" s="21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1"/>
      <c r="AT438" s="21"/>
      <c r="AU438" s="21"/>
      <c r="AV438" s="21"/>
      <c r="AW438" s="21"/>
      <c r="AX438" s="21"/>
      <c r="AY438" s="21"/>
    </row>
    <row r="439" spans="1:51" ht="15">
      <c r="A439" s="13" t="s">
        <v>472</v>
      </c>
      <c r="B439" s="2" t="s">
        <v>210</v>
      </c>
      <c r="C439" s="2" t="s">
        <v>5</v>
      </c>
      <c r="D439" s="2" t="s">
        <v>377</v>
      </c>
      <c r="E439" s="13" t="s">
        <v>40</v>
      </c>
      <c r="F439" s="14" t="s">
        <v>508</v>
      </c>
      <c r="G439" s="19">
        <v>43691</v>
      </c>
      <c r="H439" s="23" t="s">
        <v>347</v>
      </c>
      <c r="J439" s="20" t="s">
        <v>372</v>
      </c>
      <c r="O439" s="2"/>
      <c r="P439" s="21"/>
      <c r="Q439" s="21"/>
      <c r="R439" s="21"/>
      <c r="S439" s="21"/>
      <c r="T439" s="21"/>
      <c r="U439" s="21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1"/>
      <c r="AT439" s="21"/>
      <c r="AU439" s="21"/>
      <c r="AV439" s="21"/>
      <c r="AW439" s="21"/>
      <c r="AX439" s="21"/>
      <c r="AY439" s="21"/>
    </row>
    <row r="440" spans="1:51" ht="27.6" customHeight="1">
      <c r="A440" s="13" t="s">
        <v>472</v>
      </c>
      <c r="B440" s="2" t="s">
        <v>204</v>
      </c>
      <c r="C440" s="34" t="s">
        <v>543</v>
      </c>
      <c r="D440" s="34"/>
      <c r="E440" s="13" t="s">
        <v>43</v>
      </c>
      <c r="F440" s="14" t="s">
        <v>544</v>
      </c>
      <c r="G440" s="19">
        <v>43723</v>
      </c>
      <c r="H440" s="23" t="s">
        <v>455</v>
      </c>
      <c r="I440" s="2" t="s">
        <v>545</v>
      </c>
      <c r="J440" s="20" t="s">
        <v>372</v>
      </c>
      <c r="M440" s="21"/>
      <c r="N440" s="21"/>
      <c r="O440" s="21"/>
      <c r="P440" s="21"/>
      <c r="Q440" s="21"/>
      <c r="R440" s="21"/>
      <c r="S440" s="21"/>
      <c r="T440" s="21"/>
      <c r="U440" s="21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1"/>
      <c r="AT440" s="21"/>
      <c r="AU440" s="21"/>
      <c r="AV440" s="21"/>
      <c r="AW440" s="21"/>
      <c r="AX440" s="21"/>
      <c r="AY440" s="21"/>
    </row>
    <row r="441" spans="1:51" ht="15">
      <c r="A441" s="13" t="s">
        <v>472</v>
      </c>
      <c r="B441" s="2" t="s">
        <v>18</v>
      </c>
      <c r="C441" s="2" t="s">
        <v>35</v>
      </c>
      <c r="D441" s="2" t="s">
        <v>301</v>
      </c>
      <c r="E441" s="13" t="s">
        <v>40</v>
      </c>
      <c r="F441" s="14">
        <v>57.45</v>
      </c>
      <c r="G441" s="19">
        <v>43652</v>
      </c>
      <c r="H441" s="2" t="s">
        <v>429</v>
      </c>
      <c r="I441" s="2" t="s">
        <v>466</v>
      </c>
      <c r="J441" s="20" t="str">
        <f>IF(OR(L441="CR", K441="CR", M441="CR", N441="CR", O441="CR", P441="CR", Q441="CR", R441="CR", S441="CR", T441="CR",U441="CR", V441="CR", W441="CR", X441="CR", Y441="CR", Z441="CR", AA441="CR", AB441="CR", AC441="CR", AD441="CR", AE441="CR", AF441="CR", AG441="CR", AH441="CR", AI441="CR", AJ441="CR", AK441="CR", AL441="CR", AM441="CR", AN441="CR", AO441="CR", AP441="CR", AQ441="CR", AR441="CR", AS441="CR", AT441="CR", AU441="CR", AV441="CR", AW441="CR", AX441="CR", AY441="CR"), "***CLUB RECORD***", "")</f>
        <v/>
      </c>
      <c r="K441" s="21" t="str">
        <f>IF(AND(B441=100, OR(AND(E441='club records'!$B$6, F441&lt;='club records'!$C$6), AND(E441='club records'!$B$7, F441&lt;='club records'!$C$7), AND(E441='club records'!$B$8, F441&lt;='club records'!$C$8), AND(E441='club records'!$B$9, F441&lt;='club records'!$C$9), AND(E441='club records'!$B$10, F441&lt;='club records'!$C$10))),"CR"," ")</f>
        <v xml:space="preserve"> </v>
      </c>
      <c r="L441" s="21" t="str">
        <f>IF(AND(B441=200, OR(AND(E441='club records'!$B$11, F441&lt;='club records'!$C$11), AND(E441='club records'!$B$12, F441&lt;='club records'!$C$12), AND(E441='club records'!$B$13, F441&lt;='club records'!$C$13), AND(E441='club records'!$B$14, F441&lt;='club records'!$C$14), AND(E441='club records'!$B$15, F441&lt;='club records'!$C$15))),"CR"," ")</f>
        <v xml:space="preserve"> </v>
      </c>
      <c r="M441" s="21" t="str">
        <f>IF(AND(B441=300, OR(AND(E441='club records'!$B$16, F441&lt;='club records'!$C$16), AND(E441='club records'!$B$17, F441&lt;='club records'!$C$17))),"CR"," ")</f>
        <v xml:space="preserve"> </v>
      </c>
      <c r="N441" s="21" t="str">
        <f>IF(AND(B441=400, OR(AND(E441='club records'!$B$19, F441&lt;='club records'!$C$19), AND(E441='club records'!$B$20, F441&lt;='club records'!$C$20), AND(E441='club records'!$B$21, F441&lt;='club records'!$C$21))),"CR"," ")</f>
        <v xml:space="preserve"> </v>
      </c>
      <c r="O441" s="21" t="str">
        <f>IF(AND(B441=800, OR(AND(E441='club records'!$B$22, F441&lt;='club records'!$C$22), AND(E441='club records'!$B$23, F441&lt;='club records'!$C$23), AND(E441='club records'!$B$24, F441&lt;='club records'!$C$24), AND(E441='club records'!$B$25, F441&lt;='club records'!$C$25), AND(E441='club records'!$B$26, F441&lt;='club records'!$C$26))),"CR"," ")</f>
        <v xml:space="preserve"> </v>
      </c>
      <c r="P441" s="21" t="str">
        <f>IF(AND(B441=1200, AND(E441='club records'!$B$28, F441&lt;='club records'!$C$28)),"CR"," ")</f>
        <v xml:space="preserve"> </v>
      </c>
      <c r="Q441" s="21" t="str">
        <f>IF(AND(B441=1500, OR(AND(E441='club records'!$B$29, F441&lt;='club records'!$C$29), AND(E441='club records'!$B$30, F441&lt;='club records'!$C$30), AND(E441='club records'!$B$31, F441&lt;='club records'!$C$31), AND(E441='club records'!$B$32, F441&lt;='club records'!$C$32), AND(E441='club records'!$B$33, F441&lt;='club records'!$C$33))),"CR"," ")</f>
        <v xml:space="preserve"> </v>
      </c>
      <c r="R441" s="21" t="str">
        <f>IF(AND(B441="1M", AND(E441='club records'!$B$37,F441&lt;='club records'!$C$37)),"CR"," ")</f>
        <v xml:space="preserve"> </v>
      </c>
      <c r="S441" s="21" t="str">
        <f>IF(AND(B441=3000, OR(AND(E441='club records'!$B$39, F441&lt;='club records'!$C$39), AND(E441='club records'!$B$40, F441&lt;='club records'!$C$40), AND(E441='club records'!$B$41, F441&lt;='club records'!$C$41))),"CR"," ")</f>
        <v xml:space="preserve"> </v>
      </c>
      <c r="T441" s="21" t="str">
        <f>IF(AND(B441=5000, OR(AND(E441='club records'!$B$42, F441&lt;='club records'!$C$42), AND(E441='club records'!$B$43, F441&lt;='club records'!$C$43))),"CR"," ")</f>
        <v xml:space="preserve"> </v>
      </c>
      <c r="U441" s="21" t="str">
        <f>IF(AND(B441=10000, OR(AND(E441='club records'!$B$44, F441&lt;='club records'!$C$44), AND(E441='club records'!$B$45, F441&lt;='club records'!$C$45))),"CR"," ")</f>
        <v xml:space="preserve"> </v>
      </c>
      <c r="V441" s="22" t="str">
        <f>IF(AND(B441="high jump", OR(AND(E441='club records'!$F$1, F441&gt;='club records'!$G$1), AND(E441='club records'!$F$2, F441&gt;='club records'!$G$2), AND(E441='club records'!$F$3, F441&gt;='club records'!$G$3),AND(E441='club records'!$F$4, F441&gt;='club records'!$G$4), AND(E441='club records'!$F$5, F441&gt;='club records'!$G$5))), "CR", " ")</f>
        <v xml:space="preserve"> </v>
      </c>
      <c r="W441" s="22" t="str">
        <f>IF(AND(B441="long jump", OR(AND(E441='club records'!$F$6, F441&gt;='club records'!$G$6), AND(E441='club records'!$F$7, F441&gt;='club records'!$G$7), AND(E441='club records'!$F$8, F441&gt;='club records'!$G$8), AND(E441='club records'!$F$9, F441&gt;='club records'!$G$9), AND(E441='club records'!$F$10, F441&gt;='club records'!$G$10))), "CR", " ")</f>
        <v xml:space="preserve"> </v>
      </c>
      <c r="X441" s="22" t="str">
        <f>IF(AND(B441="triple jump", OR(AND(E441='club records'!$F$11, F441&gt;='club records'!$G$11), AND(E441='club records'!$F$12, F441&gt;='club records'!$G$12), AND(E441='club records'!$F$13, F441&gt;='club records'!$G$13), AND(E441='club records'!$F$14, F441&gt;='club records'!$G$14), AND(E441='club records'!$F$15, F441&gt;='club records'!$G$15))), "CR", " ")</f>
        <v xml:space="preserve"> </v>
      </c>
      <c r="Y441" s="22" t="str">
        <f>IF(AND(B441="pole vault", OR(AND(E441='club records'!$F$16, F441&gt;='club records'!$G$16), AND(E441='club records'!$F$17, F441&gt;='club records'!$G$17), AND(E441='club records'!$F$18, F441&gt;='club records'!$G$18), AND(E441='club records'!$F$19, F441&gt;='club records'!$G$19), AND(E441='club records'!$F$20, F441&gt;='club records'!$G$20))), "CR", " ")</f>
        <v xml:space="preserve"> </v>
      </c>
      <c r="Z441" s="22" t="str">
        <f>IF(AND(B441="discus 0.75", AND(E441='club records'!$F$21, F441&gt;='club records'!$G$21)), "CR", " ")</f>
        <v xml:space="preserve"> </v>
      </c>
      <c r="AA441" s="22" t="str">
        <f>IF(AND(B441="discus 1", OR(AND(E441='club records'!$F$22, F441&gt;='club records'!$G$22), AND(E441='club records'!$F$23, F441&gt;='club records'!$G$23), AND(E441='club records'!$F$24, F441&gt;='club records'!$G$24), AND(E441='club records'!$F$25, F441&gt;='club records'!$G$25))), "CR", " ")</f>
        <v xml:space="preserve"> </v>
      </c>
      <c r="AB441" s="22" t="str">
        <f>IF(AND(B441="hammer 3", OR(AND(E441='club records'!$F$26, F441&gt;='club records'!$G$26), AND(E441='club records'!$F$27, F441&gt;='club records'!$G$27), AND(E441='club records'!$F$28, F441&gt;='club records'!$G$28))), "CR", " ")</f>
        <v xml:space="preserve"> </v>
      </c>
      <c r="AC441" s="22" t="str">
        <f>IF(AND(B441="hammer 4", OR(AND(E441='club records'!$F$29, F441&gt;='club records'!$G$29), AND(E441='club records'!$F$30, F441&gt;='club records'!$G$30))), "CR", " ")</f>
        <v xml:space="preserve"> </v>
      </c>
      <c r="AD441" s="22" t="str">
        <f>IF(AND(B441="javelin 400", AND(E441='club records'!$F$31, F441&gt;='club records'!$G$31)), "CR", " ")</f>
        <v xml:space="preserve"> </v>
      </c>
      <c r="AE441" s="22" t="str">
        <f>IF(AND(B441="javelin 500", OR(AND(E441='club records'!$F$32, F441&gt;='club records'!$G$32), AND(E441='club records'!$F$33, F441&gt;='club records'!$G$33))), "CR", " ")</f>
        <v xml:space="preserve"> </v>
      </c>
      <c r="AF441" s="22" t="str">
        <f>IF(AND(B441="javelin 600", OR(AND(E441='club records'!$F$34, F441&gt;='club records'!$G$34), AND(E441='club records'!$F$35, F441&gt;='club records'!$G$35))), "CR", " ")</f>
        <v xml:space="preserve"> </v>
      </c>
      <c r="AG441" s="22" t="str">
        <f>IF(AND(B441="shot 2.72", AND(E441='club records'!$F$36, F441&gt;='club records'!$G$36)), "CR", " ")</f>
        <v xml:space="preserve"> </v>
      </c>
      <c r="AH441" s="22" t="str">
        <f>IF(AND(B441="shot 3", OR(AND(E441='club records'!$F$37, F441&gt;='club records'!$G$37), AND(E441='club records'!$F$38, F441&gt;='club records'!$G$38))), "CR", " ")</f>
        <v xml:space="preserve"> </v>
      </c>
      <c r="AI441" s="22" t="str">
        <f>IF(AND(B441="shot 4", OR(AND(E441='club records'!$F$39, F441&gt;='club records'!$G$39), AND(E441='club records'!$F$40, F441&gt;='club records'!$G$40))), "CR", " ")</f>
        <v xml:space="preserve"> </v>
      </c>
      <c r="AJ441" s="22" t="str">
        <f>IF(AND(B441="70H", AND(E441='club records'!$J$6, F441&lt;='club records'!$K$6)), "CR", " ")</f>
        <v xml:space="preserve"> </v>
      </c>
      <c r="AK441" s="22" t="str">
        <f>IF(AND(B441="75H", AND(E441='club records'!$J$7, F441&lt;='club records'!$K$7)), "CR", " ")</f>
        <v xml:space="preserve"> </v>
      </c>
      <c r="AL441" s="22" t="str">
        <f>IF(AND(B441="80H", AND(E441='club records'!$J$8, F441&lt;='club records'!$K$8)), "CR", " ")</f>
        <v xml:space="preserve"> </v>
      </c>
      <c r="AM441" s="22" t="str">
        <f>IF(AND(B441="100H", OR(AND(E441='club records'!$J$9, F441&lt;='club records'!$K$9), AND(E441='club records'!$J$10, F441&lt;='club records'!$K$10))), "CR", " ")</f>
        <v xml:space="preserve"> </v>
      </c>
      <c r="AN441" s="22" t="str">
        <f>IF(AND(B441="300H", AND(E441='club records'!$J$11, F441&lt;='club records'!$K$11)), "CR", " ")</f>
        <v xml:space="preserve"> </v>
      </c>
      <c r="AO441" s="22" t="str">
        <f>IF(AND(B441="400H", OR(AND(E441='club records'!$J$12, F441&lt;='club records'!$K$12), AND(E441='club records'!$J$13, F441&lt;='club records'!$K$13), AND(E441='club records'!$J$14, F441&lt;='club records'!$K$14))), "CR", " ")</f>
        <v xml:space="preserve"> </v>
      </c>
      <c r="AP441" s="22" t="str">
        <f>IF(AND(B441="1500SC", OR(AND(E441='club records'!$J$15, F441&lt;='club records'!$K$15), AND(E441='club records'!$J$16, F441&lt;='club records'!$K$16))), "CR", " ")</f>
        <v xml:space="preserve"> </v>
      </c>
      <c r="AQ441" s="22" t="str">
        <f>IF(AND(B441="2000SC", OR(AND(E441='club records'!$J$18, F441&lt;='club records'!$K$18), AND(E441='club records'!$J$19, F441&lt;='club records'!$K$19))), "CR", " ")</f>
        <v xml:space="preserve"> </v>
      </c>
      <c r="AR441" s="22" t="str">
        <f>IF(AND(B441="3000SC", AND(E441='club records'!$J$21, F441&lt;='club records'!$K$21)), "CR", " ")</f>
        <v xml:space="preserve"> </v>
      </c>
      <c r="AS441" s="21" t="str">
        <f>IF(AND(B441="4x100", OR(AND(E441='club records'!$N$1, F441&lt;='club records'!$O$1), AND(E441='club records'!$N$2, F441&lt;='club records'!$O$2), AND(E441='club records'!$N$3, F441&lt;='club records'!$O$3), AND(E441='club records'!$N$4, F441&lt;='club records'!$O$4), AND(E441='club records'!$N$5, F441&lt;='club records'!$O$5))), "CR", " ")</f>
        <v xml:space="preserve"> </v>
      </c>
      <c r="AT441" s="21" t="str">
        <f>IF(AND(B441="4x200", OR(AND(E441='club records'!$N$6, F441&lt;='club records'!$O$6), AND(E441='club records'!$N$7, F441&lt;='club records'!$O$7), AND(E441='club records'!$N$8, F441&lt;='club records'!$O$8), AND(E441='club records'!$N$9, F441&lt;='club records'!$O$9), AND(E441='club records'!$N$10, F441&lt;='club records'!$O$10))), "CR", " ")</f>
        <v xml:space="preserve"> </v>
      </c>
      <c r="AU441" s="21" t="str">
        <f>IF(AND(B441="4x300", OR(AND(E441='club records'!$N$11, F441&lt;='club records'!$O$11), AND(E441='club records'!$N$12, F441&lt;='club records'!$O$12))), "CR", " ")</f>
        <v xml:space="preserve"> </v>
      </c>
      <c r="AV441" s="21" t="str">
        <f>IF(AND(B441="4x400", OR(AND(E441='club records'!$N$13, F441&lt;='club records'!$O$13), AND(E441='club records'!$N$14, F441&lt;='club records'!$O$14), AND(E441='club records'!$N$15, F441&lt;='club records'!$O$15))), "CR", " ")</f>
        <v xml:space="preserve"> </v>
      </c>
      <c r="AW441" s="21" t="str">
        <f>IF(AND(B441="3x800", OR(AND(E441='club records'!$N$16, F441&lt;='club records'!$O$16), AND(E441='club records'!$N$17, F441&lt;='club records'!$O$17), AND(E441='club records'!$N$18, F441&lt;='club records'!$O$18), AND(E441='club records'!$N$19, F441&lt;='club records'!$O$19))), "CR", " ")</f>
        <v xml:space="preserve"> </v>
      </c>
      <c r="AX441" s="21" t="str">
        <f>IF(AND(B441="pentathlon", OR(AND(E441='club records'!$N$21, F441&gt;='club records'!$O$21), AND(E441='club records'!$N$22, F441&gt;='club records'!$O$22), AND(E441='club records'!$N$23, F441&gt;='club records'!$O$23), AND(E441='club records'!$N$24, F441&gt;='club records'!$O$24), AND(E441='club records'!$N$25, F441&gt;='club records'!$O$25))), "CR", " ")</f>
        <v xml:space="preserve"> </v>
      </c>
      <c r="AY441" s="21" t="str">
        <f>IF(AND(B441="heptathlon", OR(AND(E441='club records'!$N$26, F441&gt;='club records'!$O$26), AND(E441='club records'!$N$27, F441&gt;='club records'!$O$27), AND(E441='club records'!$N$28, F441&gt;='club records'!$O$28), )), "CR", " ")</f>
        <v xml:space="preserve"> </v>
      </c>
    </row>
    <row r="442" spans="1:51" ht="15">
      <c r="A442" s="13" t="s">
        <v>472</v>
      </c>
      <c r="B442" s="2" t="s">
        <v>18</v>
      </c>
      <c r="C442" s="2" t="s">
        <v>184</v>
      </c>
      <c r="D442" s="2" t="s">
        <v>300</v>
      </c>
      <c r="E442" s="13" t="s">
        <v>40</v>
      </c>
      <c r="F442" s="14">
        <v>59.51</v>
      </c>
      <c r="G442" s="19">
        <v>43625</v>
      </c>
      <c r="H442" s="23" t="s">
        <v>375</v>
      </c>
      <c r="I442" s="2" t="s">
        <v>376</v>
      </c>
      <c r="J442" s="20" t="str">
        <f>IF(OR(L442="CR", K442="CR", M442="CR", N442="CR", O442="CR", P442="CR", Q442="CR", R442="CR", S442="CR", T442="CR",U442="CR", V442="CR", W442="CR", X442="CR", Y442="CR", Z442="CR", AA442="CR", AB442="CR", AC442="CR", AD442="CR", AE442="CR", AF442="CR", AG442="CR", AH442="CR", AI442="CR", AJ442="CR", AK442="CR", AL442="CR", AM442="CR", AN442="CR", AO442="CR", AP442="CR", AQ442="CR", AR442="CR", AS442="CR", AT442="CR", AU442="CR", AV442="CR", AW442="CR", AX442="CR", AY442="CR"), "***CLUB RECORD***", "")</f>
        <v/>
      </c>
      <c r="K442" s="21" t="str">
        <f>IF(AND(B442=100, OR(AND(E442='club records'!$B$6, F442&lt;='club records'!$C$6), AND(E442='club records'!$B$7, F442&lt;='club records'!$C$7), AND(E442='club records'!$B$8, F442&lt;='club records'!$C$8), AND(E442='club records'!$B$9, F442&lt;='club records'!$C$9), AND(E442='club records'!$B$10, F442&lt;='club records'!$C$10))),"CR"," ")</f>
        <v xml:space="preserve"> </v>
      </c>
      <c r="L442" s="21" t="str">
        <f>IF(AND(B442=200, OR(AND(E442='club records'!$B$11, F442&lt;='club records'!$C$11), AND(E442='club records'!$B$12, F442&lt;='club records'!$C$12), AND(E442='club records'!$B$13, F442&lt;='club records'!$C$13), AND(E442='club records'!$B$14, F442&lt;='club records'!$C$14), AND(E442='club records'!$B$15, F442&lt;='club records'!$C$15))),"CR"," ")</f>
        <v xml:space="preserve"> </v>
      </c>
      <c r="M442" s="21" t="str">
        <f>IF(AND(B442=300, OR(AND(E442='club records'!$B$16, F442&lt;='club records'!$C$16), AND(E442='club records'!$B$17, F442&lt;='club records'!$C$17))),"CR"," ")</f>
        <v xml:space="preserve"> </v>
      </c>
      <c r="N442" s="21" t="str">
        <f>IF(AND(B442=400, OR(AND(E442='club records'!$B$19, F442&lt;='club records'!$C$19), AND(E442='club records'!$B$20, F442&lt;='club records'!$C$20), AND(E442='club records'!$B$21, F442&lt;='club records'!$C$21))),"CR"," ")</f>
        <v xml:space="preserve"> </v>
      </c>
      <c r="O442" s="21" t="str">
        <f>IF(AND(B442=800, OR(AND(E442='club records'!$B$22, F442&lt;='club records'!$C$22), AND(E442='club records'!$B$23, F442&lt;='club records'!$C$23), AND(E442='club records'!$B$24, F442&lt;='club records'!$C$24), AND(E442='club records'!$B$25, F442&lt;='club records'!$C$25), AND(E442='club records'!$B$26, F442&lt;='club records'!$C$26))),"CR"," ")</f>
        <v xml:space="preserve"> </v>
      </c>
      <c r="P442" s="21" t="str">
        <f>IF(AND(B442=1200, AND(E442='club records'!$B$28, F442&lt;='club records'!$C$28)),"CR"," ")</f>
        <v xml:space="preserve"> </v>
      </c>
      <c r="Q442" s="21" t="str">
        <f>IF(AND(B442=1500, OR(AND(E442='club records'!$B$29, F442&lt;='club records'!$C$29), AND(E442='club records'!$B$30, F442&lt;='club records'!$C$30), AND(E442='club records'!$B$31, F442&lt;='club records'!$C$31), AND(E442='club records'!$B$32, F442&lt;='club records'!$C$32), AND(E442='club records'!$B$33, F442&lt;='club records'!$C$33))),"CR"," ")</f>
        <v xml:space="preserve"> </v>
      </c>
      <c r="R442" s="21" t="str">
        <f>IF(AND(B442="1M", AND(E442='club records'!$B$37,F442&lt;='club records'!$C$37)),"CR"," ")</f>
        <v xml:space="preserve"> </v>
      </c>
      <c r="S442" s="21" t="str">
        <f>IF(AND(B442=3000, OR(AND(E442='club records'!$B$39, F442&lt;='club records'!$C$39), AND(E442='club records'!$B$40, F442&lt;='club records'!$C$40), AND(E442='club records'!$B$41, F442&lt;='club records'!$C$41))),"CR"," ")</f>
        <v xml:space="preserve"> </v>
      </c>
      <c r="T442" s="21" t="str">
        <f>IF(AND(B442=5000, OR(AND(E442='club records'!$B$42, F442&lt;='club records'!$C$42), AND(E442='club records'!$B$43, F442&lt;='club records'!$C$43))),"CR"," ")</f>
        <v xml:space="preserve"> </v>
      </c>
      <c r="U442" s="21" t="str">
        <f>IF(AND(B442=10000, OR(AND(E442='club records'!$B$44, F442&lt;='club records'!$C$44), AND(E442='club records'!$B$45, F442&lt;='club records'!$C$45))),"CR"," ")</f>
        <v xml:space="preserve"> </v>
      </c>
      <c r="V442" s="22" t="str">
        <f>IF(AND(B442="high jump", OR(AND(E442='club records'!$F$1, F442&gt;='club records'!$G$1), AND(E442='club records'!$F$2, F442&gt;='club records'!$G$2), AND(E442='club records'!$F$3, F442&gt;='club records'!$G$3),AND(E442='club records'!$F$4, F442&gt;='club records'!$G$4), AND(E442='club records'!$F$5, F442&gt;='club records'!$G$5))), "CR", " ")</f>
        <v xml:space="preserve"> </v>
      </c>
      <c r="W442" s="22" t="str">
        <f>IF(AND(B442="long jump", OR(AND(E442='club records'!$F$6, F442&gt;='club records'!$G$6), AND(E442='club records'!$F$7, F442&gt;='club records'!$G$7), AND(E442='club records'!$F$8, F442&gt;='club records'!$G$8), AND(E442='club records'!$F$9, F442&gt;='club records'!$G$9), AND(E442='club records'!$F$10, F442&gt;='club records'!$G$10))), "CR", " ")</f>
        <v xml:space="preserve"> </v>
      </c>
      <c r="X442" s="22" t="str">
        <f>IF(AND(B442="triple jump", OR(AND(E442='club records'!$F$11, F442&gt;='club records'!$G$11), AND(E442='club records'!$F$12, F442&gt;='club records'!$G$12), AND(E442='club records'!$F$13, F442&gt;='club records'!$G$13), AND(E442='club records'!$F$14, F442&gt;='club records'!$G$14), AND(E442='club records'!$F$15, F442&gt;='club records'!$G$15))), "CR", " ")</f>
        <v xml:space="preserve"> </v>
      </c>
      <c r="Y442" s="22" t="str">
        <f>IF(AND(B442="pole vault", OR(AND(E442='club records'!$F$16, F442&gt;='club records'!$G$16), AND(E442='club records'!$F$17, F442&gt;='club records'!$G$17), AND(E442='club records'!$F$18, F442&gt;='club records'!$G$18), AND(E442='club records'!$F$19, F442&gt;='club records'!$G$19), AND(E442='club records'!$F$20, F442&gt;='club records'!$G$20))), "CR", " ")</f>
        <v xml:space="preserve"> </v>
      </c>
      <c r="Z442" s="22" t="str">
        <f>IF(AND(B442="discus 0.75", AND(E442='club records'!$F$21, F442&gt;='club records'!$G$21)), "CR", " ")</f>
        <v xml:space="preserve"> </v>
      </c>
      <c r="AA442" s="22" t="str">
        <f>IF(AND(B442="discus 1", OR(AND(E442='club records'!$F$22, F442&gt;='club records'!$G$22), AND(E442='club records'!$F$23, F442&gt;='club records'!$G$23), AND(E442='club records'!$F$24, F442&gt;='club records'!$G$24), AND(E442='club records'!$F$25, F442&gt;='club records'!$G$25))), "CR", " ")</f>
        <v xml:space="preserve"> </v>
      </c>
      <c r="AB442" s="22" t="str">
        <f>IF(AND(B442="hammer 3", OR(AND(E442='club records'!$F$26, F442&gt;='club records'!$G$26), AND(E442='club records'!$F$27, F442&gt;='club records'!$G$27), AND(E442='club records'!$F$28, F442&gt;='club records'!$G$28))), "CR", " ")</f>
        <v xml:space="preserve"> </v>
      </c>
      <c r="AC442" s="22" t="str">
        <f>IF(AND(B442="hammer 4", OR(AND(E442='club records'!$F$29, F442&gt;='club records'!$G$29), AND(E442='club records'!$F$30, F442&gt;='club records'!$G$30))), "CR", " ")</f>
        <v xml:space="preserve"> </v>
      </c>
      <c r="AD442" s="22" t="str">
        <f>IF(AND(B442="javelin 400", AND(E442='club records'!$F$31, F442&gt;='club records'!$G$31)), "CR", " ")</f>
        <v xml:space="preserve"> </v>
      </c>
      <c r="AE442" s="22" t="str">
        <f>IF(AND(B442="javelin 500", OR(AND(E442='club records'!$F$32, F442&gt;='club records'!$G$32), AND(E442='club records'!$F$33, F442&gt;='club records'!$G$33))), "CR", " ")</f>
        <v xml:space="preserve"> </v>
      </c>
      <c r="AF442" s="22" t="str">
        <f>IF(AND(B442="javelin 600", OR(AND(E442='club records'!$F$34, F442&gt;='club records'!$G$34), AND(E442='club records'!$F$35, F442&gt;='club records'!$G$35))), "CR", " ")</f>
        <v xml:space="preserve"> </v>
      </c>
      <c r="AG442" s="22" t="str">
        <f>IF(AND(B442="shot 2.72", AND(E442='club records'!$F$36, F442&gt;='club records'!$G$36)), "CR", " ")</f>
        <v xml:space="preserve"> </v>
      </c>
      <c r="AH442" s="22" t="str">
        <f>IF(AND(B442="shot 3", OR(AND(E442='club records'!$F$37, F442&gt;='club records'!$G$37), AND(E442='club records'!$F$38, F442&gt;='club records'!$G$38))), "CR", " ")</f>
        <v xml:space="preserve"> </v>
      </c>
      <c r="AI442" s="22" t="str">
        <f>IF(AND(B442="shot 4", OR(AND(E442='club records'!$F$39, F442&gt;='club records'!$G$39), AND(E442='club records'!$F$40, F442&gt;='club records'!$G$40))), "CR", " ")</f>
        <v xml:space="preserve"> </v>
      </c>
      <c r="AJ442" s="22" t="str">
        <f>IF(AND(B442="70H", AND(E442='club records'!$J$6, F442&lt;='club records'!$K$6)), "CR", " ")</f>
        <v xml:space="preserve"> </v>
      </c>
      <c r="AK442" s="22" t="str">
        <f>IF(AND(B442="75H", AND(E442='club records'!$J$7, F442&lt;='club records'!$K$7)), "CR", " ")</f>
        <v xml:space="preserve"> </v>
      </c>
      <c r="AL442" s="22" t="str">
        <f>IF(AND(B442="80H", AND(E442='club records'!$J$8, F442&lt;='club records'!$K$8)), "CR", " ")</f>
        <v xml:space="preserve"> </v>
      </c>
      <c r="AM442" s="22" t="str">
        <f>IF(AND(B442="100H", OR(AND(E442='club records'!$J$9, F442&lt;='club records'!$K$9), AND(E442='club records'!$J$10, F442&lt;='club records'!$K$10))), "CR", " ")</f>
        <v xml:space="preserve"> </v>
      </c>
      <c r="AN442" s="22" t="str">
        <f>IF(AND(B442="300H", AND(E442='club records'!$J$11, F442&lt;='club records'!$K$11)), "CR", " ")</f>
        <v xml:space="preserve"> </v>
      </c>
      <c r="AO442" s="22" t="str">
        <f>IF(AND(B442="400H", OR(AND(E442='club records'!$J$12, F442&lt;='club records'!$K$12), AND(E442='club records'!$J$13, F442&lt;='club records'!$K$13), AND(E442='club records'!$J$14, F442&lt;='club records'!$K$14))), "CR", " ")</f>
        <v xml:space="preserve"> </v>
      </c>
      <c r="AP442" s="22" t="str">
        <f>IF(AND(B442="1500SC", OR(AND(E442='club records'!$J$15, F442&lt;='club records'!$K$15), AND(E442='club records'!$J$16, F442&lt;='club records'!$K$16))), "CR", " ")</f>
        <v xml:space="preserve"> </v>
      </c>
      <c r="AQ442" s="22" t="str">
        <f>IF(AND(B442="2000SC", OR(AND(E442='club records'!$J$18, F442&lt;='club records'!$K$18), AND(E442='club records'!$J$19, F442&lt;='club records'!$K$19))), "CR", " ")</f>
        <v xml:space="preserve"> </v>
      </c>
      <c r="AR442" s="22" t="str">
        <f>IF(AND(B442="3000SC", AND(E442='club records'!$J$21, F442&lt;='club records'!$K$21)), "CR", " ")</f>
        <v xml:space="preserve"> </v>
      </c>
      <c r="AS442" s="21" t="str">
        <f>IF(AND(B442="4x100", OR(AND(E442='club records'!$N$1, F442&lt;='club records'!$O$1), AND(E442='club records'!$N$2, F442&lt;='club records'!$O$2), AND(E442='club records'!$N$3, F442&lt;='club records'!$O$3), AND(E442='club records'!$N$4, F442&lt;='club records'!$O$4), AND(E442='club records'!$N$5, F442&lt;='club records'!$O$5))), "CR", " ")</f>
        <v xml:space="preserve"> </v>
      </c>
      <c r="AT442" s="21" t="str">
        <f>IF(AND(B442="4x200", OR(AND(E442='club records'!$N$6, F442&lt;='club records'!$O$6), AND(E442='club records'!$N$7, F442&lt;='club records'!$O$7), AND(E442='club records'!$N$8, F442&lt;='club records'!$O$8), AND(E442='club records'!$N$9, F442&lt;='club records'!$O$9), AND(E442='club records'!$N$10, F442&lt;='club records'!$O$10))), "CR", " ")</f>
        <v xml:space="preserve"> </v>
      </c>
      <c r="AU442" s="21" t="str">
        <f>IF(AND(B442="4x300", OR(AND(E442='club records'!$N$11, F442&lt;='club records'!$O$11), AND(E442='club records'!$N$12, F442&lt;='club records'!$O$12))), "CR", " ")</f>
        <v xml:space="preserve"> </v>
      </c>
      <c r="AV442" s="21" t="str">
        <f>IF(AND(B442="4x400", OR(AND(E442='club records'!$N$13, F442&lt;='club records'!$O$13), AND(E442='club records'!$N$14, F442&lt;='club records'!$O$14), AND(E442='club records'!$N$15, F442&lt;='club records'!$O$15))), "CR", " ")</f>
        <v xml:space="preserve"> </v>
      </c>
      <c r="AW442" s="21" t="str">
        <f>IF(AND(B442="3x800", OR(AND(E442='club records'!$N$16, F442&lt;='club records'!$O$16), AND(E442='club records'!$N$17, F442&lt;='club records'!$O$17), AND(E442='club records'!$N$18, F442&lt;='club records'!$O$18), AND(E442='club records'!$N$19, F442&lt;='club records'!$O$19))), "CR", " ")</f>
        <v xml:space="preserve"> </v>
      </c>
      <c r="AX442" s="21" t="str">
        <f>IF(AND(B442="pentathlon", OR(AND(E442='club records'!$N$21, F442&gt;='club records'!$O$21), AND(E442='club records'!$N$22, F442&gt;='club records'!$O$22), AND(E442='club records'!$N$23, F442&gt;='club records'!$O$23), AND(E442='club records'!$N$24, F442&gt;='club records'!$O$24), AND(E442='club records'!$N$25, F442&gt;='club records'!$O$25))), "CR", " ")</f>
        <v xml:space="preserve"> </v>
      </c>
      <c r="AY442" s="21" t="str">
        <f>IF(AND(B442="heptathlon", OR(AND(E442='club records'!$N$26, F442&gt;='club records'!$O$26), AND(E442='club records'!$N$27, F442&gt;='club records'!$O$27), AND(E442='club records'!$N$28, F442&gt;='club records'!$O$28), )), "CR", " ")</f>
        <v xml:space="preserve"> </v>
      </c>
    </row>
    <row r="443" spans="1:51" ht="15">
      <c r="A443" s="13" t="s">
        <v>472</v>
      </c>
      <c r="B443" s="2" t="s">
        <v>18</v>
      </c>
      <c r="C443" s="2" t="s">
        <v>7</v>
      </c>
      <c r="D443" s="2" t="s">
        <v>0</v>
      </c>
      <c r="E443" s="13" t="s">
        <v>40</v>
      </c>
      <c r="F443" s="14">
        <v>60.28</v>
      </c>
      <c r="G443" s="19">
        <v>43639</v>
      </c>
      <c r="H443" s="2" t="s">
        <v>311</v>
      </c>
      <c r="I443" s="2" t="s">
        <v>390</v>
      </c>
      <c r="J443" s="20" t="str">
        <f>IF(OR(L443="CR", K443="CR", M443="CR", N443="CR", O443="CR", P443="CR", Q443="CR", R443="CR", S443="CR", T443="CR",U443="CR", V443="CR", W443="CR", X443="CR", Y443="CR", Z443="CR", AA443="CR", AB443="CR", AC443="CR", AD443="CR", AE443="CR", AF443="CR", AG443="CR", AH443="CR", AI443="CR", AJ443="CR", AK443="CR", AL443="CR", AM443="CR", AN443="CR", AO443="CR", AP443="CR", AQ443="CR", AR443="CR", AS443="CR", AT443="CR", AU443="CR", AV443="CR", AW443="CR", AX443="CR", AY443="CR"), "***CLUB RECORD***", "")</f>
        <v/>
      </c>
      <c r="K443" s="21" t="str">
        <f>IF(AND(B443=100, OR(AND(E443='club records'!$B$6, F443&lt;='club records'!$C$6), AND(E443='club records'!$B$7, F443&lt;='club records'!$C$7), AND(E443='club records'!$B$8, F443&lt;='club records'!$C$8), AND(E443='club records'!$B$9, F443&lt;='club records'!$C$9), AND(E443='club records'!$B$10, F443&lt;='club records'!$C$10))),"CR"," ")</f>
        <v xml:space="preserve"> </v>
      </c>
      <c r="L443" s="21" t="str">
        <f>IF(AND(B443=200, OR(AND(E443='club records'!$B$11, F443&lt;='club records'!$C$11), AND(E443='club records'!$B$12, F443&lt;='club records'!$C$12), AND(E443='club records'!$B$13, F443&lt;='club records'!$C$13), AND(E443='club records'!$B$14, F443&lt;='club records'!$C$14), AND(E443='club records'!$B$15, F443&lt;='club records'!$C$15))),"CR"," ")</f>
        <v xml:space="preserve"> </v>
      </c>
      <c r="M443" s="21" t="str">
        <f>IF(AND(B443=300, OR(AND(E443='club records'!$B$16, F443&lt;='club records'!$C$16), AND(E443='club records'!$B$17, F443&lt;='club records'!$C$17))),"CR"," ")</f>
        <v xml:space="preserve"> </v>
      </c>
      <c r="N443" s="21" t="str">
        <f>IF(AND(B443=400, OR(AND(E443='club records'!$B$19, F443&lt;='club records'!$C$19), AND(E443='club records'!$B$20, F443&lt;='club records'!$C$20), AND(E443='club records'!$B$21, F443&lt;='club records'!$C$21))),"CR"," ")</f>
        <v xml:space="preserve"> </v>
      </c>
      <c r="O443" s="21" t="str">
        <f>IF(AND(B443=800, OR(AND(E443='club records'!$B$22, F443&lt;='club records'!$C$22), AND(E443='club records'!$B$23, F443&lt;='club records'!$C$23), AND(E443='club records'!$B$24, F443&lt;='club records'!$C$24), AND(E443='club records'!$B$25, F443&lt;='club records'!$C$25), AND(E443='club records'!$B$26, F443&lt;='club records'!$C$26))),"CR"," ")</f>
        <v xml:space="preserve"> </v>
      </c>
      <c r="P443" s="21" t="str">
        <f>IF(AND(B443=1200, AND(E443='club records'!$B$28, F443&lt;='club records'!$C$28)),"CR"," ")</f>
        <v xml:space="preserve"> </v>
      </c>
      <c r="Q443" s="21" t="str">
        <f>IF(AND(B443=1500, OR(AND(E443='club records'!$B$29, F443&lt;='club records'!$C$29), AND(E443='club records'!$B$30, F443&lt;='club records'!$C$30), AND(E443='club records'!$B$31, F443&lt;='club records'!$C$31), AND(E443='club records'!$B$32, F443&lt;='club records'!$C$32), AND(E443='club records'!$B$33, F443&lt;='club records'!$C$33))),"CR"," ")</f>
        <v xml:space="preserve"> </v>
      </c>
      <c r="R443" s="21" t="str">
        <f>IF(AND(B443="1M", AND(E443='club records'!$B$37,F443&lt;='club records'!$C$37)),"CR"," ")</f>
        <v xml:space="preserve"> </v>
      </c>
      <c r="S443" s="21" t="str">
        <f>IF(AND(B443=3000, OR(AND(E443='club records'!$B$39, F443&lt;='club records'!$C$39), AND(E443='club records'!$B$40, F443&lt;='club records'!$C$40), AND(E443='club records'!$B$41, F443&lt;='club records'!$C$41))),"CR"," ")</f>
        <v xml:space="preserve"> </v>
      </c>
      <c r="T443" s="21" t="str">
        <f>IF(AND(B443=5000, OR(AND(E443='club records'!$B$42, F443&lt;='club records'!$C$42), AND(E443='club records'!$B$43, F443&lt;='club records'!$C$43))),"CR"," ")</f>
        <v xml:space="preserve"> </v>
      </c>
      <c r="U443" s="21" t="str">
        <f>IF(AND(B443=10000, OR(AND(E443='club records'!$B$44, F443&lt;='club records'!$C$44), AND(E443='club records'!$B$45, F443&lt;='club records'!$C$45))),"CR"," ")</f>
        <v xml:space="preserve"> </v>
      </c>
      <c r="V443" s="22" t="str">
        <f>IF(AND(B443="high jump", OR(AND(E443='club records'!$F$1, F443&gt;='club records'!$G$1), AND(E443='club records'!$F$2, F443&gt;='club records'!$G$2), AND(E443='club records'!$F$3, F443&gt;='club records'!$G$3),AND(E443='club records'!$F$4, F443&gt;='club records'!$G$4), AND(E443='club records'!$F$5, F443&gt;='club records'!$G$5))), "CR", " ")</f>
        <v xml:space="preserve"> </v>
      </c>
      <c r="W443" s="22" t="str">
        <f>IF(AND(B443="long jump", OR(AND(E443='club records'!$F$6, F443&gt;='club records'!$G$6), AND(E443='club records'!$F$7, F443&gt;='club records'!$G$7), AND(E443='club records'!$F$8, F443&gt;='club records'!$G$8), AND(E443='club records'!$F$9, F443&gt;='club records'!$G$9), AND(E443='club records'!$F$10, F443&gt;='club records'!$G$10))), "CR", " ")</f>
        <v xml:space="preserve"> </v>
      </c>
      <c r="X443" s="22" t="str">
        <f>IF(AND(B443="triple jump", OR(AND(E443='club records'!$F$11, F443&gt;='club records'!$G$11), AND(E443='club records'!$F$12, F443&gt;='club records'!$G$12), AND(E443='club records'!$F$13, F443&gt;='club records'!$G$13), AND(E443='club records'!$F$14, F443&gt;='club records'!$G$14), AND(E443='club records'!$F$15, F443&gt;='club records'!$G$15))), "CR", " ")</f>
        <v xml:space="preserve"> </v>
      </c>
      <c r="Y443" s="22" t="str">
        <f>IF(AND(B443="pole vault", OR(AND(E443='club records'!$F$16, F443&gt;='club records'!$G$16), AND(E443='club records'!$F$17, F443&gt;='club records'!$G$17), AND(E443='club records'!$F$18, F443&gt;='club records'!$G$18), AND(E443='club records'!$F$19, F443&gt;='club records'!$G$19), AND(E443='club records'!$F$20, F443&gt;='club records'!$G$20))), "CR", " ")</f>
        <v xml:space="preserve"> </v>
      </c>
      <c r="Z443" s="22" t="str">
        <f>IF(AND(B443="discus 0.75", AND(E443='club records'!$F$21, F443&gt;='club records'!$G$21)), "CR", " ")</f>
        <v xml:space="preserve"> </v>
      </c>
      <c r="AA443" s="22" t="str">
        <f>IF(AND(B443="discus 1", OR(AND(E443='club records'!$F$22, F443&gt;='club records'!$G$22), AND(E443='club records'!$F$23, F443&gt;='club records'!$G$23), AND(E443='club records'!$F$24, F443&gt;='club records'!$G$24), AND(E443='club records'!$F$25, F443&gt;='club records'!$G$25))), "CR", " ")</f>
        <v xml:space="preserve"> </v>
      </c>
      <c r="AB443" s="22" t="str">
        <f>IF(AND(B443="hammer 3", OR(AND(E443='club records'!$F$26, F443&gt;='club records'!$G$26), AND(E443='club records'!$F$27, F443&gt;='club records'!$G$27), AND(E443='club records'!$F$28, F443&gt;='club records'!$G$28))), "CR", " ")</f>
        <v xml:space="preserve"> </v>
      </c>
      <c r="AC443" s="22" t="str">
        <f>IF(AND(B443="hammer 4", OR(AND(E443='club records'!$F$29, F443&gt;='club records'!$G$29), AND(E443='club records'!$F$30, F443&gt;='club records'!$G$30))), "CR", " ")</f>
        <v xml:space="preserve"> </v>
      </c>
      <c r="AD443" s="22" t="str">
        <f>IF(AND(B443="javelin 400", AND(E443='club records'!$F$31, F443&gt;='club records'!$G$31)), "CR", " ")</f>
        <v xml:space="preserve"> </v>
      </c>
      <c r="AE443" s="22" t="str">
        <f>IF(AND(B443="javelin 500", OR(AND(E443='club records'!$F$32, F443&gt;='club records'!$G$32), AND(E443='club records'!$F$33, F443&gt;='club records'!$G$33))), "CR", " ")</f>
        <v xml:space="preserve"> </v>
      </c>
      <c r="AF443" s="22" t="str">
        <f>IF(AND(B443="javelin 600", OR(AND(E443='club records'!$F$34, F443&gt;='club records'!$G$34), AND(E443='club records'!$F$35, F443&gt;='club records'!$G$35))), "CR", " ")</f>
        <v xml:space="preserve"> </v>
      </c>
      <c r="AG443" s="22" t="str">
        <f>IF(AND(B443="shot 2.72", AND(E443='club records'!$F$36, F443&gt;='club records'!$G$36)), "CR", " ")</f>
        <v xml:space="preserve"> </v>
      </c>
      <c r="AH443" s="22" t="str">
        <f>IF(AND(B443="shot 3", OR(AND(E443='club records'!$F$37, F443&gt;='club records'!$G$37), AND(E443='club records'!$F$38, F443&gt;='club records'!$G$38))), "CR", " ")</f>
        <v xml:space="preserve"> </v>
      </c>
      <c r="AI443" s="22" t="str">
        <f>IF(AND(B443="shot 4", OR(AND(E443='club records'!$F$39, F443&gt;='club records'!$G$39), AND(E443='club records'!$F$40, F443&gt;='club records'!$G$40))), "CR", " ")</f>
        <v xml:space="preserve"> </v>
      </c>
      <c r="AJ443" s="22" t="str">
        <f>IF(AND(B443="70H", AND(E443='club records'!$J$6, F443&lt;='club records'!$K$6)), "CR", " ")</f>
        <v xml:space="preserve"> </v>
      </c>
      <c r="AK443" s="22" t="str">
        <f>IF(AND(B443="75H", AND(E443='club records'!$J$7, F443&lt;='club records'!$K$7)), "CR", " ")</f>
        <v xml:space="preserve"> </v>
      </c>
      <c r="AL443" s="22" t="str">
        <f>IF(AND(B443="80H", AND(E443='club records'!$J$8, F443&lt;='club records'!$K$8)), "CR", " ")</f>
        <v xml:space="preserve"> </v>
      </c>
      <c r="AM443" s="22" t="str">
        <f>IF(AND(B443="100H", OR(AND(E443='club records'!$J$9, F443&lt;='club records'!$K$9), AND(E443='club records'!$J$10, F443&lt;='club records'!$K$10))), "CR", " ")</f>
        <v xml:space="preserve"> </v>
      </c>
      <c r="AN443" s="22" t="str">
        <f>IF(AND(B443="300H", AND(E443='club records'!$J$11, F443&lt;='club records'!$K$11)), "CR", " ")</f>
        <v xml:space="preserve"> </v>
      </c>
      <c r="AO443" s="22" t="str">
        <f>IF(AND(B443="400H", OR(AND(E443='club records'!$J$12, F443&lt;='club records'!$K$12), AND(E443='club records'!$J$13, F443&lt;='club records'!$K$13), AND(E443='club records'!$J$14, F443&lt;='club records'!$K$14))), "CR", " ")</f>
        <v xml:space="preserve"> </v>
      </c>
      <c r="AP443" s="22" t="str">
        <f>IF(AND(B443="1500SC", OR(AND(E443='club records'!$J$15, F443&lt;='club records'!$K$15), AND(E443='club records'!$J$16, F443&lt;='club records'!$K$16))), "CR", " ")</f>
        <v xml:space="preserve"> </v>
      </c>
      <c r="AQ443" s="22" t="str">
        <f>IF(AND(B443="2000SC", OR(AND(E443='club records'!$J$18, F443&lt;='club records'!$K$18), AND(E443='club records'!$J$19, F443&lt;='club records'!$K$19))), "CR", " ")</f>
        <v xml:space="preserve"> </v>
      </c>
      <c r="AR443" s="22" t="str">
        <f>IF(AND(B443="3000SC", AND(E443='club records'!$J$21, F443&lt;='club records'!$K$21)), "CR", " ")</f>
        <v xml:space="preserve"> </v>
      </c>
      <c r="AS443" s="21" t="str">
        <f>IF(AND(B443="4x100", OR(AND(E443='club records'!$N$1, F443&lt;='club records'!$O$1), AND(E443='club records'!$N$2, F443&lt;='club records'!$O$2), AND(E443='club records'!$N$3, F443&lt;='club records'!$O$3), AND(E443='club records'!$N$4, F443&lt;='club records'!$O$4), AND(E443='club records'!$N$5, F443&lt;='club records'!$O$5))), "CR", " ")</f>
        <v xml:space="preserve"> </v>
      </c>
      <c r="AT443" s="21" t="str">
        <f>IF(AND(B443="4x200", OR(AND(E443='club records'!$N$6, F443&lt;='club records'!$O$6), AND(E443='club records'!$N$7, F443&lt;='club records'!$O$7), AND(E443='club records'!$N$8, F443&lt;='club records'!$O$8), AND(E443='club records'!$N$9, F443&lt;='club records'!$O$9), AND(E443='club records'!$N$10, F443&lt;='club records'!$O$10))), "CR", " ")</f>
        <v xml:space="preserve"> </v>
      </c>
      <c r="AU443" s="21" t="str">
        <f>IF(AND(B443="4x300", OR(AND(E443='club records'!$N$11, F443&lt;='club records'!$O$11), AND(E443='club records'!$N$12, F443&lt;='club records'!$O$12))), "CR", " ")</f>
        <v xml:space="preserve"> </v>
      </c>
      <c r="AV443" s="21" t="str">
        <f>IF(AND(B443="4x400", OR(AND(E443='club records'!$N$13, F443&lt;='club records'!$O$13), AND(E443='club records'!$N$14, F443&lt;='club records'!$O$14), AND(E443='club records'!$N$15, F443&lt;='club records'!$O$15))), "CR", " ")</f>
        <v xml:space="preserve"> </v>
      </c>
      <c r="AW443" s="21" t="str">
        <f>IF(AND(B443="3x800", OR(AND(E443='club records'!$N$16, F443&lt;='club records'!$O$16), AND(E443='club records'!$N$17, F443&lt;='club records'!$O$17), AND(E443='club records'!$N$18, F443&lt;='club records'!$O$18), AND(E443='club records'!$N$19, F443&lt;='club records'!$O$19))), "CR", " ")</f>
        <v xml:space="preserve"> </v>
      </c>
      <c r="AX443" s="21" t="str">
        <f>IF(AND(B443="pentathlon", OR(AND(E443='club records'!$N$21, F443&gt;='club records'!$O$21), AND(E443='club records'!$N$22, F443&gt;='club records'!$O$22), AND(E443='club records'!$N$23, F443&gt;='club records'!$O$23), AND(E443='club records'!$N$24, F443&gt;='club records'!$O$24), AND(E443='club records'!$N$25, F443&gt;='club records'!$O$25))), "CR", " ")</f>
        <v xml:space="preserve"> </v>
      </c>
      <c r="AY443" s="21" t="str">
        <f>IF(AND(B443="heptathlon", OR(AND(E443='club records'!$N$26, F443&gt;='club records'!$O$26), AND(E443='club records'!$N$27, F443&gt;='club records'!$O$27), AND(E443='club records'!$N$28, F443&gt;='club records'!$O$28), )), "CR", " ")</f>
        <v xml:space="preserve"> </v>
      </c>
    </row>
    <row r="444" spans="1:51" ht="15">
      <c r="A444" s="13" t="s">
        <v>472</v>
      </c>
      <c r="B444" s="2" t="s">
        <v>18</v>
      </c>
      <c r="C444" s="2" t="s">
        <v>362</v>
      </c>
      <c r="D444" s="2" t="s">
        <v>363</v>
      </c>
      <c r="E444" s="13" t="s">
        <v>40</v>
      </c>
      <c r="F444" s="14">
        <v>60.57</v>
      </c>
      <c r="G444" s="19">
        <v>43680</v>
      </c>
      <c r="H444" s="23" t="s">
        <v>428</v>
      </c>
      <c r="I444" s="2" t="s">
        <v>461</v>
      </c>
      <c r="J444" s="20" t="str">
        <f>IF(OR(L444="CR", K444="CR", M444="CR", N444="CR", O444="CR", P444="CR", Q444="CR", R444="CR", S444="CR", T444="CR",U444="CR", V444="CR", W444="CR", X444="CR", Y444="CR", Z444="CR", AA444="CR", AB444="CR", AC444="CR", AD444="CR", AE444="CR", AF444="CR", AG444="CR", AH444="CR", AI444="CR", AJ444="CR", AK444="CR", AL444="CR", AM444="CR", AN444="CR", AO444="CR", AP444="CR", AQ444="CR", AR444="CR", AS444="CR", AT444="CR", AU444="CR", AV444="CR", AW444="CR", AX444="CR", AY444="CR"), "***CLUB RECORD***", "")</f>
        <v/>
      </c>
      <c r="K444" s="21" t="str">
        <f>IF(AND(B444=100, OR(AND(E444='club records'!$B$6, F444&lt;='club records'!$C$6), AND(E444='club records'!$B$7, F444&lt;='club records'!$C$7), AND(E444='club records'!$B$8, F444&lt;='club records'!$C$8), AND(E444='club records'!$B$9, F444&lt;='club records'!$C$9), AND(E444='club records'!$B$10, F444&lt;='club records'!$C$10))),"CR"," ")</f>
        <v xml:space="preserve"> </v>
      </c>
      <c r="L444" s="21" t="str">
        <f>IF(AND(B444=200, OR(AND(E444='club records'!$B$11, F444&lt;='club records'!$C$11), AND(E444='club records'!$B$12, F444&lt;='club records'!$C$12), AND(E444='club records'!$B$13, F444&lt;='club records'!$C$13), AND(E444='club records'!$B$14, F444&lt;='club records'!$C$14), AND(E444='club records'!$B$15, F444&lt;='club records'!$C$15))),"CR"," ")</f>
        <v xml:space="preserve"> </v>
      </c>
      <c r="M444" s="21" t="str">
        <f>IF(AND(B444=300, OR(AND(E444='club records'!$B$16, F444&lt;='club records'!$C$16), AND(E444='club records'!$B$17, F444&lt;='club records'!$C$17))),"CR"," ")</f>
        <v xml:space="preserve"> </v>
      </c>
      <c r="N444" s="21" t="str">
        <f>IF(AND(B444=400, OR(AND(E444='club records'!$B$19, F444&lt;='club records'!$C$19), AND(E444='club records'!$B$20, F444&lt;='club records'!$C$20), AND(E444='club records'!$B$21, F444&lt;='club records'!$C$21))),"CR"," ")</f>
        <v xml:space="preserve"> </v>
      </c>
      <c r="O444" s="21" t="str">
        <f>IF(AND(B444=800, OR(AND(E444='club records'!$B$22, F444&lt;='club records'!$C$22), AND(E444='club records'!$B$23, F444&lt;='club records'!$C$23), AND(E444='club records'!$B$24, F444&lt;='club records'!$C$24), AND(E444='club records'!$B$25, F444&lt;='club records'!$C$25), AND(E444='club records'!$B$26, F444&lt;='club records'!$C$26))),"CR"," ")</f>
        <v xml:space="preserve"> </v>
      </c>
      <c r="P444" s="21" t="str">
        <f>IF(AND(B444=1200, AND(E444='club records'!$B$28, F444&lt;='club records'!$C$28)),"CR"," ")</f>
        <v xml:space="preserve"> </v>
      </c>
      <c r="Q444" s="21" t="str">
        <f>IF(AND(B444=1500, OR(AND(E444='club records'!$B$29, F444&lt;='club records'!$C$29), AND(E444='club records'!$B$30, F444&lt;='club records'!$C$30), AND(E444='club records'!$B$31, F444&lt;='club records'!$C$31), AND(E444='club records'!$B$32, F444&lt;='club records'!$C$32), AND(E444='club records'!$B$33, F444&lt;='club records'!$C$33))),"CR"," ")</f>
        <v xml:space="preserve"> </v>
      </c>
      <c r="R444" s="21" t="str">
        <f>IF(AND(B444="1M", AND(E444='club records'!$B$37,F444&lt;='club records'!$C$37)),"CR"," ")</f>
        <v xml:space="preserve"> </v>
      </c>
      <c r="S444" s="21" t="str">
        <f>IF(AND(B444=3000, OR(AND(E444='club records'!$B$39, F444&lt;='club records'!$C$39), AND(E444='club records'!$B$40, F444&lt;='club records'!$C$40), AND(E444='club records'!$B$41, F444&lt;='club records'!$C$41))),"CR"," ")</f>
        <v xml:space="preserve"> </v>
      </c>
      <c r="T444" s="21" t="str">
        <f>IF(AND(B444=5000, OR(AND(E444='club records'!$B$42, F444&lt;='club records'!$C$42), AND(E444='club records'!$B$43, F444&lt;='club records'!$C$43))),"CR"," ")</f>
        <v xml:space="preserve"> </v>
      </c>
      <c r="U444" s="21" t="str">
        <f>IF(AND(B444=10000, OR(AND(E444='club records'!$B$44, F444&lt;='club records'!$C$44), AND(E444='club records'!$B$45, F444&lt;='club records'!$C$45))),"CR"," ")</f>
        <v xml:space="preserve"> </v>
      </c>
      <c r="V444" s="22" t="str">
        <f>IF(AND(B444="high jump", OR(AND(E444='club records'!$F$1, F444&gt;='club records'!$G$1), AND(E444='club records'!$F$2, F444&gt;='club records'!$G$2), AND(E444='club records'!$F$3, F444&gt;='club records'!$G$3),AND(E444='club records'!$F$4, F444&gt;='club records'!$G$4), AND(E444='club records'!$F$5, F444&gt;='club records'!$G$5))), "CR", " ")</f>
        <v xml:space="preserve"> </v>
      </c>
      <c r="W444" s="22" t="str">
        <f>IF(AND(B444="long jump", OR(AND(E444='club records'!$F$6, F444&gt;='club records'!$G$6), AND(E444='club records'!$F$7, F444&gt;='club records'!$G$7), AND(E444='club records'!$F$8, F444&gt;='club records'!$G$8), AND(E444='club records'!$F$9, F444&gt;='club records'!$G$9), AND(E444='club records'!$F$10, F444&gt;='club records'!$G$10))), "CR", " ")</f>
        <v xml:space="preserve"> </v>
      </c>
      <c r="X444" s="22" t="str">
        <f>IF(AND(B444="triple jump", OR(AND(E444='club records'!$F$11, F444&gt;='club records'!$G$11), AND(E444='club records'!$F$12, F444&gt;='club records'!$G$12), AND(E444='club records'!$F$13, F444&gt;='club records'!$G$13), AND(E444='club records'!$F$14, F444&gt;='club records'!$G$14), AND(E444='club records'!$F$15, F444&gt;='club records'!$G$15))), "CR", " ")</f>
        <v xml:space="preserve"> </v>
      </c>
      <c r="Y444" s="22" t="str">
        <f>IF(AND(B444="pole vault", OR(AND(E444='club records'!$F$16, F444&gt;='club records'!$G$16), AND(E444='club records'!$F$17, F444&gt;='club records'!$G$17), AND(E444='club records'!$F$18, F444&gt;='club records'!$G$18), AND(E444='club records'!$F$19, F444&gt;='club records'!$G$19), AND(E444='club records'!$F$20, F444&gt;='club records'!$G$20))), "CR", " ")</f>
        <v xml:space="preserve"> </v>
      </c>
      <c r="Z444" s="22" t="str">
        <f>IF(AND(B444="discus 0.75", AND(E444='club records'!$F$21, F444&gt;='club records'!$G$21)), "CR", " ")</f>
        <v xml:space="preserve"> </v>
      </c>
      <c r="AA444" s="22" t="str">
        <f>IF(AND(B444="discus 1", OR(AND(E444='club records'!$F$22, F444&gt;='club records'!$G$22), AND(E444='club records'!$F$23, F444&gt;='club records'!$G$23), AND(E444='club records'!$F$24, F444&gt;='club records'!$G$24), AND(E444='club records'!$F$25, F444&gt;='club records'!$G$25))), "CR", " ")</f>
        <v xml:space="preserve"> </v>
      </c>
      <c r="AB444" s="22" t="str">
        <f>IF(AND(B444="hammer 3", OR(AND(E444='club records'!$F$26, F444&gt;='club records'!$G$26), AND(E444='club records'!$F$27, F444&gt;='club records'!$G$27), AND(E444='club records'!$F$28, F444&gt;='club records'!$G$28))), "CR", " ")</f>
        <v xml:space="preserve"> </v>
      </c>
      <c r="AC444" s="22" t="str">
        <f>IF(AND(B444="hammer 4", OR(AND(E444='club records'!$F$29, F444&gt;='club records'!$G$29), AND(E444='club records'!$F$30, F444&gt;='club records'!$G$30))), "CR", " ")</f>
        <v xml:space="preserve"> </v>
      </c>
      <c r="AD444" s="22" t="str">
        <f>IF(AND(B444="javelin 400", AND(E444='club records'!$F$31, F444&gt;='club records'!$G$31)), "CR", " ")</f>
        <v xml:space="preserve"> </v>
      </c>
      <c r="AE444" s="22" t="str">
        <f>IF(AND(B444="javelin 500", OR(AND(E444='club records'!$F$32, F444&gt;='club records'!$G$32), AND(E444='club records'!$F$33, F444&gt;='club records'!$G$33))), "CR", " ")</f>
        <v xml:space="preserve"> </v>
      </c>
      <c r="AF444" s="22" t="str">
        <f>IF(AND(B444="javelin 600", OR(AND(E444='club records'!$F$34, F444&gt;='club records'!$G$34), AND(E444='club records'!$F$35, F444&gt;='club records'!$G$35))), "CR", " ")</f>
        <v xml:space="preserve"> </v>
      </c>
      <c r="AG444" s="22" t="str">
        <f>IF(AND(B444="shot 2.72", AND(E444='club records'!$F$36, F444&gt;='club records'!$G$36)), "CR", " ")</f>
        <v xml:space="preserve"> </v>
      </c>
      <c r="AH444" s="22" t="str">
        <f>IF(AND(B444="shot 3", OR(AND(E444='club records'!$F$37, F444&gt;='club records'!$G$37), AND(E444='club records'!$F$38, F444&gt;='club records'!$G$38))), "CR", " ")</f>
        <v xml:space="preserve"> </v>
      </c>
      <c r="AI444" s="22" t="str">
        <f>IF(AND(B444="shot 4", OR(AND(E444='club records'!$F$39, F444&gt;='club records'!$G$39), AND(E444='club records'!$F$40, F444&gt;='club records'!$G$40))), "CR", " ")</f>
        <v xml:space="preserve"> </v>
      </c>
      <c r="AJ444" s="22" t="str">
        <f>IF(AND(B444="70H", AND(E444='club records'!$J$6, F444&lt;='club records'!$K$6)), "CR", " ")</f>
        <v xml:space="preserve"> </v>
      </c>
      <c r="AK444" s="22" t="str">
        <f>IF(AND(B444="75H", AND(E444='club records'!$J$7, F444&lt;='club records'!$K$7)), "CR", " ")</f>
        <v xml:space="preserve"> </v>
      </c>
      <c r="AL444" s="22" t="str">
        <f>IF(AND(B444="80H", AND(E444='club records'!$J$8, F444&lt;='club records'!$K$8)), "CR", " ")</f>
        <v xml:space="preserve"> </v>
      </c>
      <c r="AM444" s="22" t="str">
        <f>IF(AND(B444="100H", OR(AND(E444='club records'!$J$9, F444&lt;='club records'!$K$9), AND(E444='club records'!$J$10, F444&lt;='club records'!$K$10))), "CR", " ")</f>
        <v xml:space="preserve"> </v>
      </c>
      <c r="AN444" s="22" t="str">
        <f>IF(AND(B444="300H", AND(E444='club records'!$J$11, F444&lt;='club records'!$K$11)), "CR", " ")</f>
        <v xml:space="preserve"> </v>
      </c>
      <c r="AO444" s="22" t="str">
        <f>IF(AND(B444="400H", OR(AND(E444='club records'!$J$12, F444&lt;='club records'!$K$12), AND(E444='club records'!$J$13, F444&lt;='club records'!$K$13), AND(E444='club records'!$J$14, F444&lt;='club records'!$K$14))), "CR", " ")</f>
        <v xml:space="preserve"> </v>
      </c>
      <c r="AP444" s="22" t="str">
        <f>IF(AND(B444="1500SC", OR(AND(E444='club records'!$J$15, F444&lt;='club records'!$K$15), AND(E444='club records'!$J$16, F444&lt;='club records'!$K$16))), "CR", " ")</f>
        <v xml:space="preserve"> </v>
      </c>
      <c r="AQ444" s="22" t="str">
        <f>IF(AND(B444="2000SC", OR(AND(E444='club records'!$J$18, F444&lt;='club records'!$K$18), AND(E444='club records'!$J$19, F444&lt;='club records'!$K$19))), "CR", " ")</f>
        <v xml:space="preserve"> </v>
      </c>
      <c r="AR444" s="22" t="str">
        <f>IF(AND(B444="3000SC", AND(E444='club records'!$J$21, F444&lt;='club records'!$K$21)), "CR", " ")</f>
        <v xml:space="preserve"> </v>
      </c>
      <c r="AS444" s="21" t="str">
        <f>IF(AND(B444="4x100", OR(AND(E444='club records'!$N$1, F444&lt;='club records'!$O$1), AND(E444='club records'!$N$2, F444&lt;='club records'!$O$2), AND(E444='club records'!$N$3, F444&lt;='club records'!$O$3), AND(E444='club records'!$N$4, F444&lt;='club records'!$O$4), AND(E444='club records'!$N$5, F444&lt;='club records'!$O$5))), "CR", " ")</f>
        <v xml:space="preserve"> </v>
      </c>
      <c r="AT444" s="21" t="str">
        <f>IF(AND(B444="4x200", OR(AND(E444='club records'!$N$6, F444&lt;='club records'!$O$6), AND(E444='club records'!$N$7, F444&lt;='club records'!$O$7), AND(E444='club records'!$N$8, F444&lt;='club records'!$O$8), AND(E444='club records'!$N$9, F444&lt;='club records'!$O$9), AND(E444='club records'!$N$10, F444&lt;='club records'!$O$10))), "CR", " ")</f>
        <v xml:space="preserve"> </v>
      </c>
      <c r="AU444" s="21" t="str">
        <f>IF(AND(B444="4x300", OR(AND(E444='club records'!$N$11, F444&lt;='club records'!$O$11), AND(E444='club records'!$N$12, F444&lt;='club records'!$O$12))), "CR", " ")</f>
        <v xml:space="preserve"> </v>
      </c>
      <c r="AV444" s="21" t="str">
        <f>IF(AND(B444="4x400", OR(AND(E444='club records'!$N$13, F444&lt;='club records'!$O$13), AND(E444='club records'!$N$14, F444&lt;='club records'!$O$14), AND(E444='club records'!$N$15, F444&lt;='club records'!$O$15))), "CR", " ")</f>
        <v xml:space="preserve"> </v>
      </c>
      <c r="AW444" s="21" t="str">
        <f>IF(AND(B444="3x800", OR(AND(E444='club records'!$N$16, F444&lt;='club records'!$O$16), AND(E444='club records'!$N$17, F444&lt;='club records'!$O$17), AND(E444='club records'!$N$18, F444&lt;='club records'!$O$18), AND(E444='club records'!$N$19, F444&lt;='club records'!$O$19))), "CR", " ")</f>
        <v xml:space="preserve"> </v>
      </c>
      <c r="AX444" s="21" t="str">
        <f>IF(AND(B444="pentathlon", OR(AND(E444='club records'!$N$21, F444&gt;='club records'!$O$21), AND(E444='club records'!$N$22, F444&gt;='club records'!$O$22), AND(E444='club records'!$N$23, F444&gt;='club records'!$O$23), AND(E444='club records'!$N$24, F444&gt;='club records'!$O$24), AND(E444='club records'!$N$25, F444&gt;='club records'!$O$25))), "CR", " ")</f>
        <v xml:space="preserve"> </v>
      </c>
      <c r="AY444" s="21" t="str">
        <f>IF(AND(B444="heptathlon", OR(AND(E444='club records'!$N$26, F444&gt;='club records'!$O$26), AND(E444='club records'!$N$27, F444&gt;='club records'!$O$27), AND(E444='club records'!$N$28, F444&gt;='club records'!$O$28), )), "CR", " ")</f>
        <v xml:space="preserve"> </v>
      </c>
    </row>
    <row r="445" spans="1:51" ht="15">
      <c r="A445" s="13" t="s">
        <v>472</v>
      </c>
      <c r="B445" s="2" t="s">
        <v>18</v>
      </c>
      <c r="C445" s="2" t="s">
        <v>5</v>
      </c>
      <c r="D445" s="2" t="s">
        <v>377</v>
      </c>
      <c r="E445" s="13" t="s">
        <v>40</v>
      </c>
      <c r="F445" s="14">
        <v>69.7</v>
      </c>
      <c r="G445" s="19">
        <v>43667</v>
      </c>
      <c r="H445" s="23" t="s">
        <v>297</v>
      </c>
      <c r="I445" s="2" t="s">
        <v>446</v>
      </c>
      <c r="J445" s="20" t="s">
        <v>372</v>
      </c>
      <c r="O445" s="2"/>
      <c r="P445" s="21"/>
      <c r="Q445" s="21"/>
      <c r="R445" s="21"/>
      <c r="S445" s="21"/>
      <c r="T445" s="21"/>
      <c r="U445" s="21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1"/>
      <c r="AT445" s="21"/>
      <c r="AU445" s="21"/>
      <c r="AV445" s="21"/>
      <c r="AW445" s="21"/>
      <c r="AX445" s="21"/>
      <c r="AY445" s="21"/>
    </row>
    <row r="446" spans="1:51" ht="26.45" customHeight="1">
      <c r="A446" s="13" t="s">
        <v>472</v>
      </c>
      <c r="B446" s="2" t="s">
        <v>206</v>
      </c>
      <c r="C446" s="34" t="s">
        <v>380</v>
      </c>
      <c r="D446" s="34"/>
      <c r="E446" s="13" t="s">
        <v>40</v>
      </c>
      <c r="F446" s="14">
        <v>47.53</v>
      </c>
      <c r="G446" s="19">
        <v>43625</v>
      </c>
      <c r="H446" s="23" t="s">
        <v>375</v>
      </c>
      <c r="I446" s="2" t="s">
        <v>376</v>
      </c>
      <c r="J446" s="20" t="s">
        <v>372</v>
      </c>
      <c r="M446" s="21"/>
      <c r="N446" s="21"/>
      <c r="O446" s="21"/>
      <c r="P446" s="21"/>
      <c r="Q446" s="21"/>
      <c r="R446" s="21"/>
      <c r="S446" s="21"/>
      <c r="T446" s="21"/>
      <c r="U446" s="21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1"/>
      <c r="AT446" s="21"/>
      <c r="AU446" s="21"/>
      <c r="AV446" s="21"/>
      <c r="AW446" s="21"/>
      <c r="AX446" s="21"/>
      <c r="AY446" s="21"/>
    </row>
    <row r="447" spans="1:51" ht="27.6" customHeight="1">
      <c r="A447" s="13" t="s">
        <v>472</v>
      </c>
      <c r="B447" s="2" t="s">
        <v>247</v>
      </c>
      <c r="C447" s="34" t="s">
        <v>559</v>
      </c>
      <c r="D447" s="34"/>
      <c r="E447" s="13" t="s">
        <v>40</v>
      </c>
      <c r="F447" s="14" t="s">
        <v>434</v>
      </c>
      <c r="G447" s="19">
        <v>43652</v>
      </c>
      <c r="H447" s="23" t="s">
        <v>429</v>
      </c>
      <c r="I447" s="2" t="s">
        <v>466</v>
      </c>
      <c r="J447" s="20" t="s">
        <v>372</v>
      </c>
      <c r="N447" s="21"/>
      <c r="O447" s="21"/>
      <c r="P447" s="21"/>
      <c r="Q447" s="21"/>
      <c r="R447" s="21"/>
      <c r="S447" s="21"/>
      <c r="T447" s="21"/>
      <c r="U447" s="21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1"/>
      <c r="AT447" s="21"/>
      <c r="AU447" s="21"/>
      <c r="AV447" s="21"/>
      <c r="AW447" s="21"/>
      <c r="AX447" s="21"/>
      <c r="AY447" s="21"/>
    </row>
    <row r="448" spans="1:51" ht="15">
      <c r="A448" s="13" t="s">
        <v>472</v>
      </c>
      <c r="B448" s="2" t="s">
        <v>147</v>
      </c>
      <c r="C448" s="2" t="s">
        <v>189</v>
      </c>
      <c r="D448" s="2" t="s">
        <v>24</v>
      </c>
      <c r="E448" s="13" t="s">
        <v>40</v>
      </c>
      <c r="F448" s="14">
        <v>16.48</v>
      </c>
      <c r="G448" s="23">
        <v>43652</v>
      </c>
      <c r="H448" s="2" t="s">
        <v>429</v>
      </c>
      <c r="I448" s="2" t="s">
        <v>466</v>
      </c>
      <c r="J448" s="20" t="s">
        <v>372</v>
      </c>
      <c r="O448" s="2"/>
      <c r="P448" s="2"/>
      <c r="Q448" s="2"/>
      <c r="R448" s="2"/>
      <c r="S448" s="2"/>
      <c r="T448" s="2"/>
    </row>
    <row r="449" spans="1:51" ht="15">
      <c r="A449" s="13" t="s">
        <v>472</v>
      </c>
      <c r="B449" s="2" t="s">
        <v>147</v>
      </c>
      <c r="C449" s="2" t="s">
        <v>130</v>
      </c>
      <c r="D449" s="2" t="s">
        <v>131</v>
      </c>
      <c r="E449" s="13" t="s">
        <v>40</v>
      </c>
      <c r="F449" s="14">
        <v>21</v>
      </c>
      <c r="G449" s="19">
        <v>43569</v>
      </c>
      <c r="H449" s="2" t="s">
        <v>291</v>
      </c>
      <c r="I449" s="2" t="s">
        <v>292</v>
      </c>
      <c r="J449" s="20" t="str">
        <f>IF(OR(L449="CR", K449="CR", M449="CR", N449="CR", O449="CR", P449="CR", Q449="CR", R449="CR", S449="CR", T449="CR",U449="CR", V449="CR", W449="CR", X449="CR", Y449="CR", Z449="CR", AA449="CR", AB449="CR", AC449="CR", AD449="CR", AE449="CR", AF449="CR", AG449="CR", AH449="CR", AI449="CR", AJ449="CR", AK449="CR", AL449="CR", AM449="CR", AN449="CR", AO449="CR", AP449="CR", AQ449="CR", AR449="CR", AS449="CR", AT449="CR", AU449="CR", AV449="CR", AW449="CR", AX449="CR", AY449="CR"), "***CLUB RECORD***", "")</f>
        <v/>
      </c>
      <c r="K449" s="21" t="str">
        <f>IF(AND(B449=100, OR(AND(E449='club records'!$B$6, F449&lt;='club records'!$C$6), AND(E449='club records'!$B$7, F449&lt;='club records'!$C$7), AND(E449='club records'!$B$8, F449&lt;='club records'!$C$8), AND(E449='club records'!$B$9, F449&lt;='club records'!$C$9), AND(E449='club records'!$B$10, F449&lt;='club records'!$C$10))),"CR"," ")</f>
        <v xml:space="preserve"> </v>
      </c>
      <c r="L449" s="21" t="str">
        <f>IF(AND(B449=200, OR(AND(E449='club records'!$B$11, F449&lt;='club records'!$C$11), AND(E449='club records'!$B$12, F449&lt;='club records'!$C$12), AND(E449='club records'!$B$13, F449&lt;='club records'!$C$13), AND(E449='club records'!$B$14, F449&lt;='club records'!$C$14), AND(E449='club records'!$B$15, F449&lt;='club records'!$C$15))),"CR"," ")</f>
        <v xml:space="preserve"> </v>
      </c>
      <c r="M449" s="21" t="str">
        <f>IF(AND(B449=300, OR(AND(E449='club records'!$B$16, F449&lt;='club records'!$C$16), AND(E449='club records'!$B$17, F449&lt;='club records'!$C$17))),"CR"," ")</f>
        <v xml:space="preserve"> </v>
      </c>
      <c r="N449" s="21" t="str">
        <f>IF(AND(B449=400, OR(AND(E449='club records'!$B$19, F449&lt;='club records'!$C$19), AND(E449='club records'!$B$20, F449&lt;='club records'!$C$20), AND(E449='club records'!$B$21, F449&lt;='club records'!$C$21))),"CR"," ")</f>
        <v xml:space="preserve"> </v>
      </c>
      <c r="O449" s="21" t="str">
        <f>IF(AND(B449=800, OR(AND(E449='club records'!$B$22, F449&lt;='club records'!$C$22), AND(E449='club records'!$B$23, F449&lt;='club records'!$C$23), AND(E449='club records'!$B$24, F449&lt;='club records'!$C$24), AND(E449='club records'!$B$25, F449&lt;='club records'!$C$25), AND(E449='club records'!$B$26, F449&lt;='club records'!$C$26))),"CR"," ")</f>
        <v xml:space="preserve"> </v>
      </c>
      <c r="P449" s="21" t="str">
        <f>IF(AND(B449=1200, AND(E449='club records'!$B$28, F449&lt;='club records'!$C$28)),"CR"," ")</f>
        <v xml:space="preserve"> </v>
      </c>
      <c r="Q449" s="21" t="str">
        <f>IF(AND(B449=1500, OR(AND(E449='club records'!$B$29, F449&lt;='club records'!$C$29), AND(E449='club records'!$B$30, F449&lt;='club records'!$C$30), AND(E449='club records'!$B$31, F449&lt;='club records'!$C$31), AND(E449='club records'!$B$32, F449&lt;='club records'!$C$32), AND(E449='club records'!$B$33, F449&lt;='club records'!$C$33))),"CR"," ")</f>
        <v xml:space="preserve"> </v>
      </c>
      <c r="R449" s="21" t="str">
        <f>IF(AND(B449="1M", AND(E449='club records'!$B$37,F449&lt;='club records'!$C$37)),"CR"," ")</f>
        <v xml:space="preserve"> </v>
      </c>
      <c r="S449" s="21" t="str">
        <f>IF(AND(B449=3000, OR(AND(E449='club records'!$B$39, F449&lt;='club records'!$C$39), AND(E449='club records'!$B$40, F449&lt;='club records'!$C$40), AND(E449='club records'!$B$41, F449&lt;='club records'!$C$41))),"CR"," ")</f>
        <v xml:space="preserve"> </v>
      </c>
      <c r="T449" s="21" t="str">
        <f>IF(AND(B449=5000, OR(AND(E449='club records'!$B$42, F449&lt;='club records'!$C$42), AND(E449='club records'!$B$43, F449&lt;='club records'!$C$43))),"CR"," ")</f>
        <v xml:space="preserve"> </v>
      </c>
      <c r="U449" s="21" t="str">
        <f>IF(AND(B449=10000, OR(AND(E449='club records'!$B$44, F449&lt;='club records'!$C$44), AND(E449='club records'!$B$45, F449&lt;='club records'!$C$45))),"CR"," ")</f>
        <v xml:space="preserve"> </v>
      </c>
      <c r="V449" s="22" t="str">
        <f>IF(AND(B449="high jump", OR(AND(E449='club records'!$F$1, F449&gt;='club records'!$G$1), AND(E449='club records'!$F$2, F449&gt;='club records'!$G$2), AND(E449='club records'!$F$3, F449&gt;='club records'!$G$3),AND(E449='club records'!$F$4, F449&gt;='club records'!$G$4), AND(E449='club records'!$F$5, F449&gt;='club records'!$G$5))), "CR", " ")</f>
        <v xml:space="preserve"> </v>
      </c>
      <c r="W449" s="22" t="str">
        <f>IF(AND(B449="long jump", OR(AND(E449='club records'!$F$6, F449&gt;='club records'!$G$6), AND(E449='club records'!$F$7, F449&gt;='club records'!$G$7), AND(E449='club records'!$F$8, F449&gt;='club records'!$G$8), AND(E449='club records'!$F$9, F449&gt;='club records'!$G$9), AND(E449='club records'!$F$10, F449&gt;='club records'!$G$10))), "CR", " ")</f>
        <v xml:space="preserve"> </v>
      </c>
      <c r="X449" s="22" t="str">
        <f>IF(AND(B449="triple jump", OR(AND(E449='club records'!$F$11, F449&gt;='club records'!$G$11), AND(E449='club records'!$F$12, F449&gt;='club records'!$G$12), AND(E449='club records'!$F$13, F449&gt;='club records'!$G$13), AND(E449='club records'!$F$14, F449&gt;='club records'!$G$14), AND(E449='club records'!$F$15, F449&gt;='club records'!$G$15))), "CR", " ")</f>
        <v xml:space="preserve"> </v>
      </c>
      <c r="Y449" s="22" t="str">
        <f>IF(AND(B449="pole vault", OR(AND(E449='club records'!$F$16, F449&gt;='club records'!$G$16), AND(E449='club records'!$F$17, F449&gt;='club records'!$G$17), AND(E449='club records'!$F$18, F449&gt;='club records'!$G$18), AND(E449='club records'!$F$19, F449&gt;='club records'!$G$19), AND(E449='club records'!$F$20, F449&gt;='club records'!$G$20))), "CR", " ")</f>
        <v xml:space="preserve"> </v>
      </c>
      <c r="Z449" s="22" t="str">
        <f>IF(AND(B449="discus 0.75", AND(E449='club records'!$F$21, F449&gt;='club records'!$G$21)), "CR", " ")</f>
        <v xml:space="preserve"> </v>
      </c>
      <c r="AA449" s="22" t="str">
        <f>IF(AND(B449="discus 1", OR(AND(E449='club records'!$F$22, F449&gt;='club records'!$G$22), AND(E449='club records'!$F$23, F449&gt;='club records'!$G$23), AND(E449='club records'!$F$24, F449&gt;='club records'!$G$24), AND(E449='club records'!$F$25, F449&gt;='club records'!$G$25))), "CR", " ")</f>
        <v xml:space="preserve"> </v>
      </c>
      <c r="AB449" s="22" t="str">
        <f>IF(AND(B449="hammer 3", OR(AND(E449='club records'!$F$26, F449&gt;='club records'!$G$26), AND(E449='club records'!$F$27, F449&gt;='club records'!$G$27), AND(E449='club records'!$F$28, F449&gt;='club records'!$G$28))), "CR", " ")</f>
        <v xml:space="preserve"> </v>
      </c>
      <c r="AC449" s="22" t="str">
        <f>IF(AND(B449="hammer 4", OR(AND(E449='club records'!$F$29, F449&gt;='club records'!$G$29), AND(E449='club records'!$F$30, F449&gt;='club records'!$G$30))), "CR", " ")</f>
        <v xml:space="preserve"> </v>
      </c>
      <c r="AD449" s="22" t="str">
        <f>IF(AND(B449="javelin 400", AND(E449='club records'!$F$31, F449&gt;='club records'!$G$31)), "CR", " ")</f>
        <v xml:space="preserve"> </v>
      </c>
      <c r="AE449" s="22" t="str">
        <f>IF(AND(B449="javelin 500", OR(AND(E449='club records'!$F$32, F449&gt;='club records'!$G$32), AND(E449='club records'!$F$33, F449&gt;='club records'!$G$33))), "CR", " ")</f>
        <v xml:space="preserve"> </v>
      </c>
      <c r="AF449" s="22" t="str">
        <f>IF(AND(B449="javelin 600", OR(AND(E449='club records'!$F$34, F449&gt;='club records'!$G$34), AND(E449='club records'!$F$35, F449&gt;='club records'!$G$35))), "CR", " ")</f>
        <v xml:space="preserve"> </v>
      </c>
      <c r="AG449" s="22" t="str">
        <f>IF(AND(B449="shot 2.72", AND(E449='club records'!$F$36, F449&gt;='club records'!$G$36)), "CR", " ")</f>
        <v xml:space="preserve"> </v>
      </c>
      <c r="AH449" s="22" t="str">
        <f>IF(AND(B449="shot 3", OR(AND(E449='club records'!$F$37, F449&gt;='club records'!$G$37), AND(E449='club records'!$F$38, F449&gt;='club records'!$G$38))), "CR", " ")</f>
        <v xml:space="preserve"> </v>
      </c>
      <c r="AI449" s="22" t="str">
        <f>IF(AND(B449="shot 4", OR(AND(E449='club records'!$F$39, F449&gt;='club records'!$G$39), AND(E449='club records'!$F$40, F449&gt;='club records'!$G$40))), "CR", " ")</f>
        <v xml:space="preserve"> </v>
      </c>
      <c r="AJ449" s="22" t="str">
        <f>IF(AND(B449="70H", AND(E449='club records'!$J$6, F449&lt;='club records'!$K$6)), "CR", " ")</f>
        <v xml:space="preserve"> </v>
      </c>
      <c r="AK449" s="22" t="str">
        <f>IF(AND(B449="75H", AND(E449='club records'!$J$7, F449&lt;='club records'!$K$7)), "CR", " ")</f>
        <v xml:space="preserve"> </v>
      </c>
      <c r="AL449" s="22" t="str">
        <f>IF(AND(B449="80H", AND(E449='club records'!$J$8, F449&lt;='club records'!$K$8)), "CR", " ")</f>
        <v xml:space="preserve"> </v>
      </c>
      <c r="AM449" s="22" t="str">
        <f>IF(AND(B449="100H", OR(AND(E449='club records'!$J$9, F449&lt;='club records'!$K$9), AND(E449='club records'!$J$10, F449&lt;='club records'!$K$10))), "CR", " ")</f>
        <v xml:space="preserve"> </v>
      </c>
      <c r="AN449" s="22" t="str">
        <f>IF(AND(B449="300H", AND(E449='club records'!$J$11, F449&lt;='club records'!$K$11)), "CR", " ")</f>
        <v xml:space="preserve"> </v>
      </c>
      <c r="AO449" s="22" t="str">
        <f>IF(AND(B449="400H", OR(AND(E449='club records'!$J$12, F449&lt;='club records'!$K$12), AND(E449='club records'!$J$13, F449&lt;='club records'!$K$13), AND(E449='club records'!$J$14, F449&lt;='club records'!$K$14))), "CR", " ")</f>
        <v xml:space="preserve"> </v>
      </c>
      <c r="AP449" s="22" t="str">
        <f>IF(AND(B449="1500SC", OR(AND(E449='club records'!$J$15, F449&lt;='club records'!$K$15), AND(E449='club records'!$J$16, F449&lt;='club records'!$K$16))), "CR", " ")</f>
        <v xml:space="preserve"> </v>
      </c>
      <c r="AQ449" s="22" t="str">
        <f>IF(AND(B449="2000SC", OR(AND(E449='club records'!$J$18, F449&lt;='club records'!$K$18), AND(E449='club records'!$J$19, F449&lt;='club records'!$K$19))), "CR", " ")</f>
        <v xml:space="preserve"> </v>
      </c>
      <c r="AR449" s="22" t="str">
        <f>IF(AND(B449="3000SC", AND(E449='club records'!$J$21, F449&lt;='club records'!$K$21)), "CR", " ")</f>
        <v xml:space="preserve"> </v>
      </c>
      <c r="AS449" s="21" t="str">
        <f>IF(AND(B449="4x100", OR(AND(E449='club records'!$N$1, F449&lt;='club records'!$O$1), AND(E449='club records'!$N$2, F449&lt;='club records'!$O$2), AND(E449='club records'!$N$3, F449&lt;='club records'!$O$3), AND(E449='club records'!$N$4, F449&lt;='club records'!$O$4), AND(E449='club records'!$N$5, F449&lt;='club records'!$O$5))), "CR", " ")</f>
        <v xml:space="preserve"> </v>
      </c>
      <c r="AT449" s="21" t="str">
        <f>IF(AND(B449="4x200", OR(AND(E449='club records'!$N$6, F449&lt;='club records'!$O$6), AND(E449='club records'!$N$7, F449&lt;='club records'!$O$7), AND(E449='club records'!$N$8, F449&lt;='club records'!$O$8), AND(E449='club records'!$N$9, F449&lt;='club records'!$O$9), AND(E449='club records'!$N$10, F449&lt;='club records'!$O$10))), "CR", " ")</f>
        <v xml:space="preserve"> </v>
      </c>
      <c r="AU449" s="21" t="str">
        <f>IF(AND(B449="4x300", OR(AND(E449='club records'!$N$11, F449&lt;='club records'!$O$11), AND(E449='club records'!$N$12, F449&lt;='club records'!$O$12))), "CR", " ")</f>
        <v xml:space="preserve"> </v>
      </c>
      <c r="AV449" s="21" t="str">
        <f>IF(AND(B449="4x400", OR(AND(E449='club records'!$N$13, F449&lt;='club records'!$O$13), AND(E449='club records'!$N$14, F449&lt;='club records'!$O$14), AND(E449='club records'!$N$15, F449&lt;='club records'!$O$15))), "CR", " ")</f>
        <v xml:space="preserve"> </v>
      </c>
      <c r="AW449" s="21" t="str">
        <f>IF(AND(B449="3x800", OR(AND(E449='club records'!$N$16, F449&lt;='club records'!$O$16), AND(E449='club records'!$N$17, F449&lt;='club records'!$O$17), AND(E449='club records'!$N$18, F449&lt;='club records'!$O$18), AND(E449='club records'!$N$19, F449&lt;='club records'!$O$19))), "CR", " ")</f>
        <v xml:space="preserve"> </v>
      </c>
      <c r="AX449" s="21" t="str">
        <f>IF(AND(B449="pentathlon", OR(AND(E449='club records'!$N$21, F449&gt;='club records'!$O$21), AND(E449='club records'!$N$22, F449&gt;='club records'!$O$22), AND(E449='club records'!$N$23, F449&gt;='club records'!$O$23), AND(E449='club records'!$N$24, F449&gt;='club records'!$O$24), AND(E449='club records'!$N$25, F449&gt;='club records'!$O$25))), "CR", " ")</f>
        <v xml:space="preserve"> </v>
      </c>
      <c r="AY449" s="21" t="str">
        <f>IF(AND(B449="heptathlon", OR(AND(E449='club records'!$N$26, F449&gt;='club records'!$O$26), AND(E449='club records'!$N$27, F449&gt;='club records'!$O$27), AND(E449='club records'!$N$28, F449&gt;='club records'!$O$28), )), "CR", " ")</f>
        <v xml:space="preserve"> </v>
      </c>
    </row>
    <row r="450" spans="1:51" ht="15">
      <c r="A450" s="13" t="s">
        <v>472</v>
      </c>
      <c r="B450" s="2" t="s">
        <v>153</v>
      </c>
      <c r="C450" s="2" t="s">
        <v>26</v>
      </c>
      <c r="D450" s="2" t="s">
        <v>165</v>
      </c>
      <c r="E450" s="13" t="s">
        <v>40</v>
      </c>
      <c r="F450" s="14">
        <v>32.68</v>
      </c>
      <c r="G450" s="19">
        <v>43652</v>
      </c>
      <c r="H450" s="2" t="s">
        <v>429</v>
      </c>
      <c r="I450" s="2" t="s">
        <v>466</v>
      </c>
      <c r="J450" s="20" t="str">
        <f>IF(OR(L450="CR", K450="CR", M450="CR", N450="CR", O450="CR", P450="CR", Q450="CR", R450="CR", S450="CR", T450="CR",U450="CR", V450="CR", W450="CR", X450="CR", Y450="CR", Z450="CR", AA450="CR", AB450="CR", AC450="CR", AD450="CR", AE450="CR", AF450="CR", AG450="CR", AH450="CR", AI450="CR", AJ450="CR", AK450="CR", AL450="CR", AM450="CR", AN450="CR", AO450="CR", AP450="CR", AQ450="CR", AR450="CR", AS450="CR", AT450="CR", AU450="CR", AV450="CR", AW450="CR", AX450="CR", AY450="CR"), "***CLUB RECORD***", "")</f>
        <v/>
      </c>
      <c r="K450" s="21" t="str">
        <f>IF(AND(B450=100, OR(AND(E450='club records'!$B$6, F450&lt;='club records'!$C$6), AND(E450='club records'!$B$7, F450&lt;='club records'!$C$7), AND(E450='club records'!$B$8, F450&lt;='club records'!$C$8), AND(E450='club records'!$B$9, F450&lt;='club records'!$C$9), AND(E450='club records'!$B$10, F450&lt;='club records'!$C$10))),"CR"," ")</f>
        <v xml:space="preserve"> </v>
      </c>
      <c r="L450" s="21" t="str">
        <f>IF(AND(B450=200, OR(AND(E450='club records'!$B$11, F450&lt;='club records'!$C$11), AND(E450='club records'!$B$12, F450&lt;='club records'!$C$12), AND(E450='club records'!$B$13, F450&lt;='club records'!$C$13), AND(E450='club records'!$B$14, F450&lt;='club records'!$C$14), AND(E450='club records'!$B$15, F450&lt;='club records'!$C$15))),"CR"," ")</f>
        <v xml:space="preserve"> </v>
      </c>
      <c r="M450" s="21" t="str">
        <f>IF(AND(B450=300, OR(AND(E450='club records'!$B$16, F450&lt;='club records'!$C$16), AND(E450='club records'!$B$17, F450&lt;='club records'!$C$17))),"CR"," ")</f>
        <v xml:space="preserve"> </v>
      </c>
      <c r="N450" s="21" t="str">
        <f>IF(AND(B450=400, OR(AND(E450='club records'!$B$19, F450&lt;='club records'!$C$19), AND(E450='club records'!$B$20, F450&lt;='club records'!$C$20), AND(E450='club records'!$B$21, F450&lt;='club records'!$C$21))),"CR"," ")</f>
        <v xml:space="preserve"> </v>
      </c>
      <c r="O450" s="21" t="str">
        <f>IF(AND(B450=800, OR(AND(E450='club records'!$B$22, F450&lt;='club records'!$C$22), AND(E450='club records'!$B$23, F450&lt;='club records'!$C$23), AND(E450='club records'!$B$24, F450&lt;='club records'!$C$24), AND(E450='club records'!$B$25, F450&lt;='club records'!$C$25), AND(E450='club records'!$B$26, F450&lt;='club records'!$C$26))),"CR"," ")</f>
        <v xml:space="preserve"> </v>
      </c>
      <c r="P450" s="21" t="str">
        <f>IF(AND(B450=1200, AND(E450='club records'!$B$28, F450&lt;='club records'!$C$28)),"CR"," ")</f>
        <v xml:space="preserve"> </v>
      </c>
      <c r="Q450" s="21" t="str">
        <f>IF(AND(B450=1500, OR(AND(E450='club records'!$B$29, F450&lt;='club records'!$C$29), AND(E450='club records'!$B$30, F450&lt;='club records'!$C$30), AND(E450='club records'!$B$31, F450&lt;='club records'!$C$31), AND(E450='club records'!$B$32, F450&lt;='club records'!$C$32), AND(E450='club records'!$B$33, F450&lt;='club records'!$C$33))),"CR"," ")</f>
        <v xml:space="preserve"> </v>
      </c>
      <c r="R450" s="21" t="str">
        <f>IF(AND(B450="1M", AND(E450='club records'!$B$37,F450&lt;='club records'!$C$37)),"CR"," ")</f>
        <v xml:space="preserve"> </v>
      </c>
      <c r="S450" s="21" t="str">
        <f>IF(AND(B450=3000, OR(AND(E450='club records'!$B$39, F450&lt;='club records'!$C$39), AND(E450='club records'!$B$40, F450&lt;='club records'!$C$40), AND(E450='club records'!$B$41, F450&lt;='club records'!$C$41))),"CR"," ")</f>
        <v xml:space="preserve"> </v>
      </c>
      <c r="T450" s="21" t="str">
        <f>IF(AND(B450=5000, OR(AND(E450='club records'!$B$42, F450&lt;='club records'!$C$42), AND(E450='club records'!$B$43, F450&lt;='club records'!$C$43))),"CR"," ")</f>
        <v xml:space="preserve"> </v>
      </c>
      <c r="U450" s="21" t="str">
        <f>IF(AND(B450=10000, OR(AND(E450='club records'!$B$44, F450&lt;='club records'!$C$44), AND(E450='club records'!$B$45, F450&lt;='club records'!$C$45))),"CR"," ")</f>
        <v xml:space="preserve"> </v>
      </c>
      <c r="V450" s="22" t="str">
        <f>IF(AND(B450="high jump", OR(AND(E450='club records'!$F$1, F450&gt;='club records'!$G$1), AND(E450='club records'!$F$2, F450&gt;='club records'!$G$2), AND(E450='club records'!$F$3, F450&gt;='club records'!$G$3),AND(E450='club records'!$F$4, F450&gt;='club records'!$G$4), AND(E450='club records'!$F$5, F450&gt;='club records'!$G$5))), "CR", " ")</f>
        <v xml:space="preserve"> </v>
      </c>
      <c r="W450" s="22" t="str">
        <f>IF(AND(B450="long jump", OR(AND(E450='club records'!$F$6, F450&gt;='club records'!$G$6), AND(E450='club records'!$F$7, F450&gt;='club records'!$G$7), AND(E450='club records'!$F$8, F450&gt;='club records'!$G$8), AND(E450='club records'!$F$9, F450&gt;='club records'!$G$9), AND(E450='club records'!$F$10, F450&gt;='club records'!$G$10))), "CR", " ")</f>
        <v xml:space="preserve"> </v>
      </c>
      <c r="X450" s="22" t="str">
        <f>IF(AND(B450="triple jump", OR(AND(E450='club records'!$F$11, F450&gt;='club records'!$G$11), AND(E450='club records'!$F$12, F450&gt;='club records'!$G$12), AND(E450='club records'!$F$13, F450&gt;='club records'!$G$13), AND(E450='club records'!$F$14, F450&gt;='club records'!$G$14), AND(E450='club records'!$F$15, F450&gt;='club records'!$G$15))), "CR", " ")</f>
        <v xml:space="preserve"> </v>
      </c>
      <c r="Y450" s="22" t="str">
        <f>IF(AND(B450="pole vault", OR(AND(E450='club records'!$F$16, F450&gt;='club records'!$G$16), AND(E450='club records'!$F$17, F450&gt;='club records'!$G$17), AND(E450='club records'!$F$18, F450&gt;='club records'!$G$18), AND(E450='club records'!$F$19, F450&gt;='club records'!$G$19), AND(E450='club records'!$F$20, F450&gt;='club records'!$G$20))), "CR", " ")</f>
        <v xml:space="preserve"> </v>
      </c>
      <c r="Z450" s="22" t="str">
        <f>IF(AND(B450="discus 0.75", AND(E450='club records'!$F$21, F450&gt;='club records'!$G$21)), "CR", " ")</f>
        <v xml:space="preserve"> </v>
      </c>
      <c r="AA450" s="22" t="str">
        <f>IF(AND(B450="discus 1", OR(AND(E450='club records'!$F$22, F450&gt;='club records'!$G$22), AND(E450='club records'!$F$23, F450&gt;='club records'!$G$23), AND(E450='club records'!$F$24, F450&gt;='club records'!$G$24), AND(E450='club records'!$F$25, F450&gt;='club records'!$G$25))), "CR", " ")</f>
        <v xml:space="preserve"> </v>
      </c>
      <c r="AB450" s="22" t="str">
        <f>IF(AND(B450="hammer 3", OR(AND(E450='club records'!$F$26, F450&gt;='club records'!$G$26), AND(E450='club records'!$F$27, F450&gt;='club records'!$G$27), AND(E450='club records'!$F$28, F450&gt;='club records'!$G$28))), "CR", " ")</f>
        <v xml:space="preserve"> </v>
      </c>
      <c r="AC450" s="22" t="str">
        <f>IF(AND(B450="hammer 4", OR(AND(E450='club records'!$F$29, F450&gt;='club records'!$G$29), AND(E450='club records'!$F$30, F450&gt;='club records'!$G$30))), "CR", " ")</f>
        <v xml:space="preserve"> </v>
      </c>
      <c r="AD450" s="22" t="str">
        <f>IF(AND(B450="javelin 400", AND(E450='club records'!$F$31, F450&gt;='club records'!$G$31)), "CR", " ")</f>
        <v xml:space="preserve"> </v>
      </c>
      <c r="AE450" s="22" t="str">
        <f>IF(AND(B450="javelin 500", OR(AND(E450='club records'!$F$32, F450&gt;='club records'!$G$32), AND(E450='club records'!$F$33, F450&gt;='club records'!$G$33))), "CR", " ")</f>
        <v xml:space="preserve"> </v>
      </c>
      <c r="AF450" s="22" t="str">
        <f>IF(AND(B450="javelin 600", OR(AND(E450='club records'!$F$34, F450&gt;='club records'!$G$34), AND(E450='club records'!$F$35, F450&gt;='club records'!$G$35))), "CR", " ")</f>
        <v xml:space="preserve"> </v>
      </c>
      <c r="AG450" s="22" t="str">
        <f>IF(AND(B450="shot 2.72", AND(E450='club records'!$F$36, F450&gt;='club records'!$G$36)), "CR", " ")</f>
        <v xml:space="preserve"> </v>
      </c>
      <c r="AH450" s="22" t="str">
        <f>IF(AND(B450="shot 3", OR(AND(E450='club records'!$F$37, F450&gt;='club records'!$G$37), AND(E450='club records'!$F$38, F450&gt;='club records'!$G$38))), "CR", " ")</f>
        <v xml:space="preserve"> </v>
      </c>
      <c r="AI450" s="22" t="str">
        <f>IF(AND(B450="shot 4", OR(AND(E450='club records'!$F$39, F450&gt;='club records'!$G$39), AND(E450='club records'!$F$40, F450&gt;='club records'!$G$40))), "CR", " ")</f>
        <v xml:space="preserve"> </v>
      </c>
      <c r="AJ450" s="22" t="str">
        <f>IF(AND(B450="70H", AND(E450='club records'!$J$6, F450&lt;='club records'!$K$6)), "CR", " ")</f>
        <v xml:space="preserve"> </v>
      </c>
      <c r="AK450" s="22" t="str">
        <f>IF(AND(B450="75H", AND(E450='club records'!$J$7, F450&lt;='club records'!$K$7)), "CR", " ")</f>
        <v xml:space="preserve"> </v>
      </c>
      <c r="AL450" s="22" t="str">
        <f>IF(AND(B450="80H", AND(E450='club records'!$J$8, F450&lt;='club records'!$K$8)), "CR", " ")</f>
        <v xml:space="preserve"> </v>
      </c>
      <c r="AM450" s="22" t="str">
        <f>IF(AND(B450="100H", OR(AND(E450='club records'!$J$9, F450&lt;='club records'!$K$9), AND(E450='club records'!$J$10, F450&lt;='club records'!$K$10))), "CR", " ")</f>
        <v xml:space="preserve"> </v>
      </c>
      <c r="AN450" s="22" t="str">
        <f>IF(AND(B450="300H", AND(E450='club records'!$J$11, F450&lt;='club records'!$K$11)), "CR", " ")</f>
        <v xml:space="preserve"> </v>
      </c>
      <c r="AO450" s="22" t="str">
        <f>IF(AND(B450="400H", OR(AND(E450='club records'!$J$12, F450&lt;='club records'!$K$12), AND(E450='club records'!$J$13, F450&lt;='club records'!$K$13), AND(E450='club records'!$J$14, F450&lt;='club records'!$K$14))), "CR", " ")</f>
        <v xml:space="preserve"> </v>
      </c>
      <c r="AP450" s="22" t="str">
        <f>IF(AND(B450="1500SC", OR(AND(E450='club records'!$J$15, F450&lt;='club records'!$K$15), AND(E450='club records'!$J$16, F450&lt;='club records'!$K$16))), "CR", " ")</f>
        <v xml:space="preserve"> </v>
      </c>
      <c r="AQ450" s="22" t="str">
        <f>IF(AND(B450="2000SC", OR(AND(E450='club records'!$J$18, F450&lt;='club records'!$K$18), AND(E450='club records'!$J$19, F450&lt;='club records'!$K$19))), "CR", " ")</f>
        <v xml:space="preserve"> </v>
      </c>
      <c r="AR450" s="22" t="str">
        <f>IF(AND(B450="3000SC", AND(E450='club records'!$J$21, F450&lt;='club records'!$K$21)), "CR", " ")</f>
        <v xml:space="preserve"> </v>
      </c>
      <c r="AS450" s="21" t="str">
        <f>IF(AND(B450="4x100", OR(AND(E450='club records'!$N$1, F450&lt;='club records'!$O$1), AND(E450='club records'!$N$2, F450&lt;='club records'!$O$2), AND(E450='club records'!$N$3, F450&lt;='club records'!$O$3), AND(E450='club records'!$N$4, F450&lt;='club records'!$O$4), AND(E450='club records'!$N$5, F450&lt;='club records'!$O$5))), "CR", " ")</f>
        <v xml:space="preserve"> </v>
      </c>
      <c r="AT450" s="21" t="str">
        <f>IF(AND(B450="4x200", OR(AND(E450='club records'!$N$6, F450&lt;='club records'!$O$6), AND(E450='club records'!$N$7, F450&lt;='club records'!$O$7), AND(E450='club records'!$N$8, F450&lt;='club records'!$O$8), AND(E450='club records'!$N$9, F450&lt;='club records'!$O$9), AND(E450='club records'!$N$10, F450&lt;='club records'!$O$10))), "CR", " ")</f>
        <v xml:space="preserve"> </v>
      </c>
      <c r="AU450" s="21" t="str">
        <f>IF(AND(B450="4x300", OR(AND(E450='club records'!$N$11, F450&lt;='club records'!$O$11), AND(E450='club records'!$N$12, F450&lt;='club records'!$O$12))), "CR", " ")</f>
        <v xml:space="preserve"> </v>
      </c>
      <c r="AV450" s="21" t="str">
        <f>IF(AND(B450="4x400", OR(AND(E450='club records'!$N$13, F450&lt;='club records'!$O$13), AND(E450='club records'!$N$14, F450&lt;='club records'!$O$14), AND(E450='club records'!$N$15, F450&lt;='club records'!$O$15))), "CR", " ")</f>
        <v xml:space="preserve"> </v>
      </c>
      <c r="AW450" s="21" t="str">
        <f>IF(AND(B450="3x800", OR(AND(E450='club records'!$N$16, F450&lt;='club records'!$O$16), AND(E450='club records'!$N$17, F450&lt;='club records'!$O$17), AND(E450='club records'!$N$18, F450&lt;='club records'!$O$18), AND(E450='club records'!$N$19, F450&lt;='club records'!$O$19))), "CR", " ")</f>
        <v xml:space="preserve"> </v>
      </c>
      <c r="AX450" s="21" t="str">
        <f>IF(AND(B450="pentathlon", OR(AND(E450='club records'!$N$21, F450&gt;='club records'!$O$21), AND(E450='club records'!$N$22, F450&gt;='club records'!$O$22), AND(E450='club records'!$N$23, F450&gt;='club records'!$O$23), AND(E450='club records'!$N$24, F450&gt;='club records'!$O$24), AND(E450='club records'!$N$25, F450&gt;='club records'!$O$25))), "CR", " ")</f>
        <v xml:space="preserve"> </v>
      </c>
      <c r="AY450" s="21" t="str">
        <f>IF(AND(B450="heptathlon", OR(AND(E450='club records'!$N$26, F450&gt;='club records'!$O$26), AND(E450='club records'!$N$27, F450&gt;='club records'!$O$27), AND(E450='club records'!$N$28, F450&gt;='club records'!$O$28), )), "CR", " ")</f>
        <v xml:space="preserve"> </v>
      </c>
    </row>
    <row r="451" spans="1:51" ht="15">
      <c r="A451" s="13" t="s">
        <v>472</v>
      </c>
      <c r="B451" s="2" t="s">
        <v>153</v>
      </c>
      <c r="C451" s="2" t="s">
        <v>130</v>
      </c>
      <c r="D451" s="2" t="s">
        <v>131</v>
      </c>
      <c r="E451" s="13" t="s">
        <v>40</v>
      </c>
      <c r="F451" s="14">
        <v>58.15</v>
      </c>
      <c r="G451" s="19">
        <v>43569</v>
      </c>
      <c r="H451" s="2" t="s">
        <v>291</v>
      </c>
      <c r="I451" s="2" t="s">
        <v>292</v>
      </c>
      <c r="J451" s="20" t="str">
        <f>IF(OR(L451="CR", K451="CR", M451="CR", N451="CR", O451="CR", P451="CR", Q451="CR", R451="CR", S451="CR", T451="CR",U451="CR", V451="CR", W451="CR", X451="CR", Y451="CR", Z451="CR", AA451="CR", AB451="CR", AC451="CR", AD451="CR", AE451="CR", AF451="CR", AG451="CR", AH451="CR", AI451="CR", AJ451="CR", AK451="CR", AL451="CR", AM451="CR", AN451="CR", AO451="CR", AP451="CR", AQ451="CR", AR451="CR", AS451="CR", AT451="CR", AU451="CR", AV451="CR", AW451="CR", AX451="CR", AY451="CR"), "***CLUB RECORD***", "")</f>
        <v/>
      </c>
      <c r="K451" s="21" t="str">
        <f>IF(AND(B451=100, OR(AND(E451='club records'!$B$6, F451&lt;='club records'!$C$6), AND(E451='club records'!$B$7, F451&lt;='club records'!$C$7), AND(E451='club records'!$B$8, F451&lt;='club records'!$C$8), AND(E451='club records'!$B$9, F451&lt;='club records'!$C$9), AND(E451='club records'!$B$10, F451&lt;='club records'!$C$10))),"CR"," ")</f>
        <v xml:space="preserve"> </v>
      </c>
      <c r="L451" s="21" t="str">
        <f>IF(AND(B451=200, OR(AND(E451='club records'!$B$11, F451&lt;='club records'!$C$11), AND(E451='club records'!$B$12, F451&lt;='club records'!$C$12), AND(E451='club records'!$B$13, F451&lt;='club records'!$C$13), AND(E451='club records'!$B$14, F451&lt;='club records'!$C$14), AND(E451='club records'!$B$15, F451&lt;='club records'!$C$15))),"CR"," ")</f>
        <v xml:space="preserve"> </v>
      </c>
      <c r="M451" s="21" t="str">
        <f>IF(AND(B451=300, OR(AND(E451='club records'!$B$16, F451&lt;='club records'!$C$16), AND(E451='club records'!$B$17, F451&lt;='club records'!$C$17))),"CR"," ")</f>
        <v xml:space="preserve"> </v>
      </c>
      <c r="N451" s="21" t="str">
        <f>IF(AND(B451=400, OR(AND(E451='club records'!$B$19, F451&lt;='club records'!$C$19), AND(E451='club records'!$B$20, F451&lt;='club records'!$C$20), AND(E451='club records'!$B$21, F451&lt;='club records'!$C$21))),"CR"," ")</f>
        <v xml:space="preserve"> </v>
      </c>
      <c r="O451" s="21" t="str">
        <f>IF(AND(B451=800, OR(AND(E451='club records'!$B$22, F451&lt;='club records'!$C$22), AND(E451='club records'!$B$23, F451&lt;='club records'!$C$23), AND(E451='club records'!$B$24, F451&lt;='club records'!$C$24), AND(E451='club records'!$B$25, F451&lt;='club records'!$C$25), AND(E451='club records'!$B$26, F451&lt;='club records'!$C$26))),"CR"," ")</f>
        <v xml:space="preserve"> </v>
      </c>
      <c r="P451" s="21" t="str">
        <f>IF(AND(B451=1200, AND(E451='club records'!$B$28, F451&lt;='club records'!$C$28)),"CR"," ")</f>
        <v xml:space="preserve"> </v>
      </c>
      <c r="Q451" s="21" t="str">
        <f>IF(AND(B451=1500, OR(AND(E451='club records'!$B$29, F451&lt;='club records'!$C$29), AND(E451='club records'!$B$30, F451&lt;='club records'!$C$30), AND(E451='club records'!$B$31, F451&lt;='club records'!$C$31), AND(E451='club records'!$B$32, F451&lt;='club records'!$C$32), AND(E451='club records'!$B$33, F451&lt;='club records'!$C$33))),"CR"," ")</f>
        <v xml:space="preserve"> </v>
      </c>
      <c r="R451" s="21" t="str">
        <f>IF(AND(B451="1M", AND(E451='club records'!$B$37,F451&lt;='club records'!$C$37)),"CR"," ")</f>
        <v xml:space="preserve"> </v>
      </c>
      <c r="S451" s="21" t="str">
        <f>IF(AND(B451=3000, OR(AND(E451='club records'!$B$39, F451&lt;='club records'!$C$39), AND(E451='club records'!$B$40, F451&lt;='club records'!$C$40), AND(E451='club records'!$B$41, F451&lt;='club records'!$C$41))),"CR"," ")</f>
        <v xml:space="preserve"> </v>
      </c>
      <c r="T451" s="21" t="str">
        <f>IF(AND(B451=5000, OR(AND(E451='club records'!$B$42, F451&lt;='club records'!$C$42), AND(E451='club records'!$B$43, F451&lt;='club records'!$C$43))),"CR"," ")</f>
        <v xml:space="preserve"> </v>
      </c>
      <c r="U451" s="21" t="str">
        <f>IF(AND(B451=10000, OR(AND(E451='club records'!$B$44, F451&lt;='club records'!$C$44), AND(E451='club records'!$B$45, F451&lt;='club records'!$C$45))),"CR"," ")</f>
        <v xml:space="preserve"> </v>
      </c>
      <c r="V451" s="22" t="str">
        <f>IF(AND(B451="high jump", OR(AND(E451='club records'!$F$1, F451&gt;='club records'!$G$1), AND(E451='club records'!$F$2, F451&gt;='club records'!$G$2), AND(E451='club records'!$F$3, F451&gt;='club records'!$G$3),AND(E451='club records'!$F$4, F451&gt;='club records'!$G$4), AND(E451='club records'!$F$5, F451&gt;='club records'!$G$5))), "CR", " ")</f>
        <v xml:space="preserve"> </v>
      </c>
      <c r="W451" s="22" t="str">
        <f>IF(AND(B451="long jump", OR(AND(E451='club records'!$F$6, F451&gt;='club records'!$G$6), AND(E451='club records'!$F$7, F451&gt;='club records'!$G$7), AND(E451='club records'!$F$8, F451&gt;='club records'!$G$8), AND(E451='club records'!$F$9, F451&gt;='club records'!$G$9), AND(E451='club records'!$F$10, F451&gt;='club records'!$G$10))), "CR", " ")</f>
        <v xml:space="preserve"> </v>
      </c>
      <c r="X451" s="22" t="str">
        <f>IF(AND(B451="triple jump", OR(AND(E451='club records'!$F$11, F451&gt;='club records'!$G$11), AND(E451='club records'!$F$12, F451&gt;='club records'!$G$12), AND(E451='club records'!$F$13, F451&gt;='club records'!$G$13), AND(E451='club records'!$F$14, F451&gt;='club records'!$G$14), AND(E451='club records'!$F$15, F451&gt;='club records'!$G$15))), "CR", " ")</f>
        <v xml:space="preserve"> </v>
      </c>
      <c r="Y451" s="22" t="str">
        <f>IF(AND(B451="pole vault", OR(AND(E451='club records'!$F$16, F451&gt;='club records'!$G$16), AND(E451='club records'!$F$17, F451&gt;='club records'!$G$17), AND(E451='club records'!$F$18, F451&gt;='club records'!$G$18), AND(E451='club records'!$F$19, F451&gt;='club records'!$G$19), AND(E451='club records'!$F$20, F451&gt;='club records'!$G$20))), "CR", " ")</f>
        <v xml:space="preserve"> </v>
      </c>
      <c r="Z451" s="22" t="str">
        <f>IF(AND(B451="discus 0.75", AND(E451='club records'!$F$21, F451&gt;='club records'!$G$21)), "CR", " ")</f>
        <v xml:space="preserve"> </v>
      </c>
      <c r="AA451" s="22" t="str">
        <f>IF(AND(B451="discus 1", OR(AND(E451='club records'!$F$22, F451&gt;='club records'!$G$22), AND(E451='club records'!$F$23, F451&gt;='club records'!$G$23), AND(E451='club records'!$F$24, F451&gt;='club records'!$G$24), AND(E451='club records'!$F$25, F451&gt;='club records'!$G$25))), "CR", " ")</f>
        <v xml:space="preserve"> </v>
      </c>
      <c r="AB451" s="22" t="str">
        <f>IF(AND(B451="hammer 3", OR(AND(E451='club records'!$F$26, F451&gt;='club records'!$G$26), AND(E451='club records'!$F$27, F451&gt;='club records'!$G$27), AND(E451='club records'!$F$28, F451&gt;='club records'!$G$28))), "CR", " ")</f>
        <v xml:space="preserve"> </v>
      </c>
      <c r="AC451" s="22" t="str">
        <f>IF(AND(B451="hammer 4", OR(AND(E451='club records'!$F$29, F451&gt;='club records'!$G$29), AND(E451='club records'!$F$30, F451&gt;='club records'!$G$30))), "CR", " ")</f>
        <v xml:space="preserve"> </v>
      </c>
      <c r="AD451" s="22" t="str">
        <f>IF(AND(B451="javelin 400", AND(E451='club records'!$F$31, F451&gt;='club records'!$G$31)), "CR", " ")</f>
        <v xml:space="preserve"> </v>
      </c>
      <c r="AE451" s="22" t="str">
        <f>IF(AND(B451="javelin 500", OR(AND(E451='club records'!$F$32, F451&gt;='club records'!$G$32), AND(E451='club records'!$F$33, F451&gt;='club records'!$G$33))), "CR", " ")</f>
        <v xml:space="preserve"> </v>
      </c>
      <c r="AF451" s="22" t="str">
        <f>IF(AND(B451="javelin 600", OR(AND(E451='club records'!$F$34, F451&gt;='club records'!$G$34), AND(E451='club records'!$F$35, F451&gt;='club records'!$G$35))), "CR", " ")</f>
        <v xml:space="preserve"> </v>
      </c>
      <c r="AG451" s="22" t="str">
        <f>IF(AND(B451="shot 2.72", AND(E451='club records'!$F$36, F451&gt;='club records'!$G$36)), "CR", " ")</f>
        <v xml:space="preserve"> </v>
      </c>
      <c r="AH451" s="22" t="str">
        <f>IF(AND(B451="shot 3", OR(AND(E451='club records'!$F$37, F451&gt;='club records'!$G$37), AND(E451='club records'!$F$38, F451&gt;='club records'!$G$38))), "CR", " ")</f>
        <v xml:space="preserve"> </v>
      </c>
      <c r="AI451" s="22" t="str">
        <f>IF(AND(B451="shot 4", OR(AND(E451='club records'!$F$39, F451&gt;='club records'!$G$39), AND(E451='club records'!$F$40, F451&gt;='club records'!$G$40))), "CR", " ")</f>
        <v xml:space="preserve"> </v>
      </c>
      <c r="AJ451" s="22" t="str">
        <f>IF(AND(B451="70H", AND(E451='club records'!$J$6, F451&lt;='club records'!$K$6)), "CR", " ")</f>
        <v xml:space="preserve"> </v>
      </c>
      <c r="AK451" s="22" t="str">
        <f>IF(AND(B451="75H", AND(E451='club records'!$J$7, F451&lt;='club records'!$K$7)), "CR", " ")</f>
        <v xml:space="preserve"> </v>
      </c>
      <c r="AL451" s="22" t="str">
        <f>IF(AND(B451="80H", AND(E451='club records'!$J$8, F451&lt;='club records'!$K$8)), "CR", " ")</f>
        <v xml:space="preserve"> </v>
      </c>
      <c r="AM451" s="22" t="str">
        <f>IF(AND(B451="100H", OR(AND(E451='club records'!$J$9, F451&lt;='club records'!$K$9), AND(E451='club records'!$J$10, F451&lt;='club records'!$K$10))), "CR", " ")</f>
        <v xml:space="preserve"> </v>
      </c>
      <c r="AN451" s="22" t="str">
        <f>IF(AND(B451="300H", AND(E451='club records'!$J$11, F451&lt;='club records'!$K$11)), "CR", " ")</f>
        <v xml:space="preserve"> </v>
      </c>
      <c r="AO451" s="22" t="str">
        <f>IF(AND(B451="400H", OR(AND(E451='club records'!$J$12, F451&lt;='club records'!$K$12), AND(E451='club records'!$J$13, F451&lt;='club records'!$K$13), AND(E451='club records'!$J$14, F451&lt;='club records'!$K$14))), "CR", " ")</f>
        <v xml:space="preserve"> </v>
      </c>
      <c r="AP451" s="22" t="str">
        <f>IF(AND(B451="1500SC", OR(AND(E451='club records'!$J$15, F451&lt;='club records'!$K$15), AND(E451='club records'!$J$16, F451&lt;='club records'!$K$16))), "CR", " ")</f>
        <v xml:space="preserve"> </v>
      </c>
      <c r="AQ451" s="22" t="str">
        <f>IF(AND(B451="2000SC", OR(AND(E451='club records'!$J$18, F451&lt;='club records'!$K$18), AND(E451='club records'!$J$19, F451&lt;='club records'!$K$19))), "CR", " ")</f>
        <v xml:space="preserve"> </v>
      </c>
      <c r="AR451" s="22" t="str">
        <f>IF(AND(B451="3000SC", AND(E451='club records'!$J$21, F451&lt;='club records'!$K$21)), "CR", " ")</f>
        <v xml:space="preserve"> </v>
      </c>
      <c r="AS451" s="21" t="str">
        <f>IF(AND(B451="4x100", OR(AND(E451='club records'!$N$1, F451&lt;='club records'!$O$1), AND(E451='club records'!$N$2, F451&lt;='club records'!$O$2), AND(E451='club records'!$N$3, F451&lt;='club records'!$O$3), AND(E451='club records'!$N$4, F451&lt;='club records'!$O$4), AND(E451='club records'!$N$5, F451&lt;='club records'!$O$5))), "CR", " ")</f>
        <v xml:space="preserve"> </v>
      </c>
      <c r="AT451" s="21" t="str">
        <f>IF(AND(B451="4x200", OR(AND(E451='club records'!$N$6, F451&lt;='club records'!$O$6), AND(E451='club records'!$N$7, F451&lt;='club records'!$O$7), AND(E451='club records'!$N$8, F451&lt;='club records'!$O$8), AND(E451='club records'!$N$9, F451&lt;='club records'!$O$9), AND(E451='club records'!$N$10, F451&lt;='club records'!$O$10))), "CR", " ")</f>
        <v xml:space="preserve"> </v>
      </c>
      <c r="AU451" s="21" t="str">
        <f>IF(AND(B451="4x300", OR(AND(E451='club records'!$N$11, F451&lt;='club records'!$O$11), AND(E451='club records'!$N$12, F451&lt;='club records'!$O$12))), "CR", " ")</f>
        <v xml:space="preserve"> </v>
      </c>
      <c r="AV451" s="21" t="str">
        <f>IF(AND(B451="4x400", OR(AND(E451='club records'!$N$13, F451&lt;='club records'!$O$13), AND(E451='club records'!$N$14, F451&lt;='club records'!$O$14), AND(E451='club records'!$N$15, F451&lt;='club records'!$O$15))), "CR", " ")</f>
        <v xml:space="preserve"> </v>
      </c>
      <c r="AW451" s="21" t="str">
        <f>IF(AND(B451="3x800", OR(AND(E451='club records'!$N$16, F451&lt;='club records'!$O$16), AND(E451='club records'!$N$17, F451&lt;='club records'!$O$17), AND(E451='club records'!$N$18, F451&lt;='club records'!$O$18), AND(E451='club records'!$N$19, F451&lt;='club records'!$O$19))), "CR", " ")</f>
        <v xml:space="preserve"> </v>
      </c>
      <c r="AX451" s="21" t="str">
        <f>IF(AND(B451="pentathlon", OR(AND(E451='club records'!$N$21, F451&gt;='club records'!$O$21), AND(E451='club records'!$N$22, F451&gt;='club records'!$O$22), AND(E451='club records'!$N$23, F451&gt;='club records'!$O$23), AND(E451='club records'!$N$24, F451&gt;='club records'!$O$24), AND(E451='club records'!$N$25, F451&gt;='club records'!$O$25))), "CR", " ")</f>
        <v xml:space="preserve"> </v>
      </c>
      <c r="AY451" s="21" t="str">
        <f>IF(AND(B451="heptathlon", OR(AND(E451='club records'!$N$26, F451&gt;='club records'!$O$26), AND(E451='club records'!$N$27, F451&gt;='club records'!$O$27), AND(E451='club records'!$N$28, F451&gt;='club records'!$O$28), )), "CR", " ")</f>
        <v xml:space="preserve"> </v>
      </c>
    </row>
    <row r="452" spans="1:51" ht="15">
      <c r="A452" s="13" t="s">
        <v>472</v>
      </c>
      <c r="B452" s="2" t="s">
        <v>248</v>
      </c>
      <c r="C452" s="2" t="s">
        <v>26</v>
      </c>
      <c r="D452" s="2" t="s">
        <v>70</v>
      </c>
      <c r="E452" s="13" t="s">
        <v>40</v>
      </c>
      <c r="F452" s="18">
        <v>5061</v>
      </c>
      <c r="G452" s="23" t="s">
        <v>469</v>
      </c>
      <c r="H452" s="2" t="s">
        <v>347</v>
      </c>
      <c r="I452" s="2" t="s">
        <v>470</v>
      </c>
      <c r="J452" s="20" t="str">
        <f>IF(OR(L452="CR", K452="CR", M452="CR", N452="CR", O452="CR", P452="CR", Q452="CR", R452="CR", S452="CR", T452="CR",U452="CR", V452="CR", W452="CR", X452="CR", Y452="CR", Z452="CR", AA452="CR", AB452="CR", AC452="CR", AD452="CR", AE452="CR", AF452="CR", AG452="CR", AH452="CR", AI452="CR", AJ452="CR", AK452="CR", AL452="CR", AM452="CR", AN452="CR", AO452="CR", AP452="CR", AQ452="CR", AR452="CR", AS452="CR", AT452="CR", AU452="CR", AV452="CR", AW452="CR", AX452="CR", AY452="CR"), "***CLUB RECORD***", "")</f>
        <v/>
      </c>
      <c r="K452" s="21" t="str">
        <f>IF(AND(B452=100, OR(AND(E452='club records'!$B$6, F452&lt;='club records'!$C$6), AND(E452='club records'!$B$7, F452&lt;='club records'!$C$7), AND(E452='club records'!$B$8, F452&lt;='club records'!$C$8), AND(E452='club records'!$B$9, F452&lt;='club records'!$C$9), AND(E452='club records'!$B$10, F452&lt;='club records'!$C$10))),"CR"," ")</f>
        <v xml:space="preserve"> </v>
      </c>
      <c r="L452" s="21" t="str">
        <f>IF(AND(B452=200, OR(AND(E452='club records'!$B$11, F452&lt;='club records'!$C$11), AND(E452='club records'!$B$12, F452&lt;='club records'!$C$12), AND(E452='club records'!$B$13, F452&lt;='club records'!$C$13), AND(E452='club records'!$B$14, F452&lt;='club records'!$C$14), AND(E452='club records'!$B$15, F452&lt;='club records'!$C$15))),"CR"," ")</f>
        <v xml:space="preserve"> </v>
      </c>
      <c r="M452" s="21" t="str">
        <f>IF(AND(B452=300, OR(AND(E452='club records'!$B$16, F452&lt;='club records'!$C$16), AND(E452='club records'!$B$17, F452&lt;='club records'!$C$17))),"CR"," ")</f>
        <v xml:space="preserve"> </v>
      </c>
      <c r="N452" s="21" t="str">
        <f>IF(AND(B452=400, OR(AND(E452='club records'!$B$19, F452&lt;='club records'!$C$19), AND(E452='club records'!$B$20, F452&lt;='club records'!$C$20), AND(E452='club records'!$B$21, F452&lt;='club records'!$C$21))),"CR"," ")</f>
        <v xml:space="preserve"> </v>
      </c>
      <c r="O452" s="21" t="str">
        <f>IF(AND(B452=800, OR(AND(E452='club records'!$B$22, F452&lt;='club records'!$C$22), AND(E452='club records'!$B$23, F452&lt;='club records'!$C$23), AND(E452='club records'!$B$24, F452&lt;='club records'!$C$24), AND(E452='club records'!$B$25, F452&lt;='club records'!$C$25), AND(E452='club records'!$B$26, F452&lt;='club records'!$C$26))),"CR"," ")</f>
        <v xml:space="preserve"> </v>
      </c>
      <c r="P452" s="21" t="str">
        <f>IF(AND(B452=1200, AND(E452='club records'!$B$28, F452&lt;='club records'!$C$28)),"CR"," ")</f>
        <v xml:space="preserve"> </v>
      </c>
      <c r="Q452" s="21" t="str">
        <f>IF(AND(B452=1500, OR(AND(E452='club records'!$B$29, F452&lt;='club records'!$C$29), AND(E452='club records'!$B$30, F452&lt;='club records'!$C$30), AND(E452='club records'!$B$31, F452&lt;='club records'!$C$31), AND(E452='club records'!$B$32, F452&lt;='club records'!$C$32), AND(E452='club records'!$B$33, F452&lt;='club records'!$C$33))),"CR"," ")</f>
        <v xml:space="preserve"> </v>
      </c>
      <c r="R452" s="21" t="str">
        <f>IF(AND(B452="1M", AND(E452='club records'!$B$37,F452&lt;='club records'!$C$37)),"CR"," ")</f>
        <v xml:space="preserve"> </v>
      </c>
      <c r="S452" s="21" t="str">
        <f>IF(AND(B452=3000, OR(AND(E452='club records'!$B$39, F452&lt;='club records'!$C$39), AND(E452='club records'!$B$40, F452&lt;='club records'!$C$40), AND(E452='club records'!$B$41, F452&lt;='club records'!$C$41))),"CR"," ")</f>
        <v xml:space="preserve"> </v>
      </c>
      <c r="T452" s="21" t="str">
        <f>IF(AND(B452=5000, OR(AND(E452='club records'!$B$42, F452&lt;='club records'!$C$42), AND(E452='club records'!$B$43, F452&lt;='club records'!$C$43))),"CR"," ")</f>
        <v xml:space="preserve"> </v>
      </c>
      <c r="U452" s="21" t="str">
        <f>IF(AND(B452=10000, OR(AND(E452='club records'!$B$44, F452&lt;='club records'!$C$44), AND(E452='club records'!$B$45, F452&lt;='club records'!$C$45))),"CR"," ")</f>
        <v xml:space="preserve"> </v>
      </c>
      <c r="V452" s="22" t="str">
        <f>IF(AND(B452="high jump", OR(AND(E452='club records'!$F$1, F452&gt;='club records'!$G$1), AND(E452='club records'!$F$2, F452&gt;='club records'!$G$2), AND(E452='club records'!$F$3, F452&gt;='club records'!$G$3),AND(E452='club records'!$F$4, F452&gt;='club records'!$G$4), AND(E452='club records'!$F$5, F452&gt;='club records'!$G$5))), "CR", " ")</f>
        <v xml:space="preserve"> </v>
      </c>
      <c r="W452" s="22" t="str">
        <f>IF(AND(B452="long jump", OR(AND(E452='club records'!$F$6, F452&gt;='club records'!$G$6), AND(E452='club records'!$F$7, F452&gt;='club records'!$G$7), AND(E452='club records'!$F$8, F452&gt;='club records'!$G$8), AND(E452='club records'!$F$9, F452&gt;='club records'!$G$9), AND(E452='club records'!$F$10, F452&gt;='club records'!$G$10))), "CR", " ")</f>
        <v xml:space="preserve"> </v>
      </c>
      <c r="X452" s="22" t="str">
        <f>IF(AND(B452="triple jump", OR(AND(E452='club records'!$F$11, F452&gt;='club records'!$G$11), AND(E452='club records'!$F$12, F452&gt;='club records'!$G$12), AND(E452='club records'!$F$13, F452&gt;='club records'!$G$13), AND(E452='club records'!$F$14, F452&gt;='club records'!$G$14), AND(E452='club records'!$F$15, F452&gt;='club records'!$G$15))), "CR", " ")</f>
        <v xml:space="preserve"> </v>
      </c>
      <c r="Y452" s="22" t="str">
        <f>IF(AND(B452="pole vault", OR(AND(E452='club records'!$F$16, F452&gt;='club records'!$G$16), AND(E452='club records'!$F$17, F452&gt;='club records'!$G$17), AND(E452='club records'!$F$18, F452&gt;='club records'!$G$18), AND(E452='club records'!$F$19, F452&gt;='club records'!$G$19), AND(E452='club records'!$F$20, F452&gt;='club records'!$G$20))), "CR", " ")</f>
        <v xml:space="preserve"> </v>
      </c>
      <c r="Z452" s="22" t="str">
        <f>IF(AND(B452="discus 0.75", AND(E452='club records'!$F$21, F452&gt;='club records'!$G$21)), "CR", " ")</f>
        <v xml:space="preserve"> </v>
      </c>
      <c r="AA452" s="22" t="str">
        <f>IF(AND(B452="discus 1", OR(AND(E452='club records'!$F$22, F452&gt;='club records'!$G$22), AND(E452='club records'!$F$23, F452&gt;='club records'!$G$23), AND(E452='club records'!$F$24, F452&gt;='club records'!$G$24), AND(E452='club records'!$F$25, F452&gt;='club records'!$G$25))), "CR", " ")</f>
        <v xml:space="preserve"> </v>
      </c>
      <c r="AB452" s="22" t="str">
        <f>IF(AND(B452="hammer 3", OR(AND(E452='club records'!$F$26, F452&gt;='club records'!$G$26), AND(E452='club records'!$F$27, F452&gt;='club records'!$G$27), AND(E452='club records'!$F$28, F452&gt;='club records'!$G$28))), "CR", " ")</f>
        <v xml:space="preserve"> </v>
      </c>
      <c r="AC452" s="22" t="str">
        <f>IF(AND(B452="hammer 4", OR(AND(E452='club records'!$F$29, F452&gt;='club records'!$G$29), AND(E452='club records'!$F$30, F452&gt;='club records'!$G$30))), "CR", " ")</f>
        <v xml:space="preserve"> </v>
      </c>
      <c r="AD452" s="22" t="str">
        <f>IF(AND(B452="javelin 400", AND(E452='club records'!$F$31, F452&gt;='club records'!$G$31)), "CR", " ")</f>
        <v xml:space="preserve"> </v>
      </c>
      <c r="AE452" s="22" t="str">
        <f>IF(AND(B452="javelin 500", OR(AND(E452='club records'!$F$32, F452&gt;='club records'!$G$32), AND(E452='club records'!$F$33, F452&gt;='club records'!$G$33))), "CR", " ")</f>
        <v xml:space="preserve"> </v>
      </c>
      <c r="AF452" s="22" t="str">
        <f>IF(AND(B452="javelin 600", OR(AND(E452='club records'!$F$34, F452&gt;='club records'!$G$34), AND(E452='club records'!$F$35, F452&gt;='club records'!$G$35))), "CR", " ")</f>
        <v xml:space="preserve"> </v>
      </c>
      <c r="AG452" s="22" t="str">
        <f>IF(AND(B452="shot 2.72", AND(E452='club records'!$F$36, F452&gt;='club records'!$G$36)), "CR", " ")</f>
        <v xml:space="preserve"> </v>
      </c>
      <c r="AH452" s="22" t="str">
        <f>IF(AND(B452="shot 3", OR(AND(E452='club records'!$F$37, F452&gt;='club records'!$G$37), AND(E452='club records'!$F$38, F452&gt;='club records'!$G$38))), "CR", " ")</f>
        <v xml:space="preserve"> </v>
      </c>
      <c r="AI452" s="22" t="str">
        <f>IF(AND(B452="shot 4", OR(AND(E452='club records'!$F$39, F452&gt;='club records'!$G$39), AND(E452='club records'!$F$40, F452&gt;='club records'!$G$40))), "CR", " ")</f>
        <v xml:space="preserve"> </v>
      </c>
      <c r="AJ452" s="22" t="str">
        <f>IF(AND(B452="70H", AND(E452='club records'!$J$6, F452&lt;='club records'!$K$6)), "CR", " ")</f>
        <v xml:space="preserve"> </v>
      </c>
      <c r="AK452" s="22" t="str">
        <f>IF(AND(B452="75H", AND(E452='club records'!$J$7, F452&lt;='club records'!$K$7)), "CR", " ")</f>
        <v xml:space="preserve"> </v>
      </c>
      <c r="AL452" s="22" t="str">
        <f>IF(AND(B452="80H", AND(E452='club records'!$J$8, F452&lt;='club records'!$K$8)), "CR", " ")</f>
        <v xml:space="preserve"> </v>
      </c>
      <c r="AM452" s="22" t="str">
        <f>IF(AND(B452="100H", OR(AND(E452='club records'!$J$9, F452&lt;='club records'!$K$9), AND(E452='club records'!$J$10, F452&lt;='club records'!$K$10))), "CR", " ")</f>
        <v xml:space="preserve"> </v>
      </c>
      <c r="AN452" s="22" t="str">
        <f>IF(AND(B452="300H", AND(E452='club records'!$J$11, F452&lt;='club records'!$K$11)), "CR", " ")</f>
        <v xml:space="preserve"> </v>
      </c>
      <c r="AO452" s="22" t="str">
        <f>IF(AND(B452="400H", OR(AND(E452='club records'!$J$12, F452&lt;='club records'!$K$12), AND(E452='club records'!$J$13, F452&lt;='club records'!$K$13), AND(E452='club records'!$J$14, F452&lt;='club records'!$K$14))), "CR", " ")</f>
        <v xml:space="preserve"> </v>
      </c>
      <c r="AP452" s="22" t="str">
        <f>IF(AND(B452="1500SC", OR(AND(E452='club records'!$J$15, F452&lt;='club records'!$K$15), AND(E452='club records'!$J$16, F452&lt;='club records'!$K$16))), "CR", " ")</f>
        <v xml:space="preserve"> </v>
      </c>
      <c r="AQ452" s="22" t="str">
        <f>IF(AND(B452="2000SC", OR(AND(E452='club records'!$J$18, F452&lt;='club records'!$K$18), AND(E452='club records'!$J$19, F452&lt;='club records'!$K$19))), "CR", " ")</f>
        <v xml:space="preserve"> </v>
      </c>
      <c r="AR452" s="22" t="str">
        <f>IF(AND(B452="3000SC", AND(E452='club records'!$J$21, F452&lt;='club records'!$K$21)), "CR", " ")</f>
        <v xml:space="preserve"> </v>
      </c>
      <c r="AS452" s="21" t="str">
        <f>IF(AND(B452="4x100", OR(AND(E452='club records'!$N$1, F452&lt;='club records'!$O$1), AND(E452='club records'!$N$2, F452&lt;='club records'!$O$2), AND(E452='club records'!$N$3, F452&lt;='club records'!$O$3), AND(E452='club records'!$N$4, F452&lt;='club records'!$O$4), AND(E452='club records'!$N$5, F452&lt;='club records'!$O$5))), "CR", " ")</f>
        <v xml:space="preserve"> </v>
      </c>
      <c r="AT452" s="21" t="str">
        <f>IF(AND(B452="4x200", OR(AND(E452='club records'!$N$6, F452&lt;='club records'!$O$6), AND(E452='club records'!$N$7, F452&lt;='club records'!$O$7), AND(E452='club records'!$N$8, F452&lt;='club records'!$O$8), AND(E452='club records'!$N$9, F452&lt;='club records'!$O$9), AND(E452='club records'!$N$10, F452&lt;='club records'!$O$10))), "CR", " ")</f>
        <v xml:space="preserve"> </v>
      </c>
      <c r="AU452" s="21" t="str">
        <f>IF(AND(B452="4x300", OR(AND(E452='club records'!$N$11, F452&lt;='club records'!$O$11), AND(E452='club records'!$N$12, F452&lt;='club records'!$O$12))), "CR", " ")</f>
        <v xml:space="preserve"> </v>
      </c>
      <c r="AV452" s="21" t="str">
        <f>IF(AND(B452="4x400", OR(AND(E452='club records'!$N$13, F452&lt;='club records'!$O$13), AND(E452='club records'!$N$14, F452&lt;='club records'!$O$14), AND(E452='club records'!$N$15, F452&lt;='club records'!$O$15))), "CR", " ")</f>
        <v xml:space="preserve"> </v>
      </c>
      <c r="AW452" s="21" t="str">
        <f>IF(AND(B452="3x800", OR(AND(E452='club records'!$N$16, F452&lt;='club records'!$O$16), AND(E452='club records'!$N$17, F452&lt;='club records'!$O$17), AND(E452='club records'!$N$18, F452&lt;='club records'!$O$18), AND(E452='club records'!$N$19, F452&lt;='club records'!$O$19))), "CR", " ")</f>
        <v xml:space="preserve"> </v>
      </c>
      <c r="AX452" s="21" t="str">
        <f>IF(AND(B452="pentathlon", OR(AND(E452='club records'!$N$21, F452&gt;='club records'!$O$21), AND(E452='club records'!$N$22, F452&gt;='club records'!$O$22), AND(E452='club records'!$N$23, F452&gt;='club records'!$O$23), AND(E452='club records'!$N$24, F452&gt;='club records'!$O$24), AND(E452='club records'!$N$25, F452&gt;='club records'!$O$25))), "CR", " ")</f>
        <v xml:space="preserve"> </v>
      </c>
      <c r="AY452" s="21" t="str">
        <f>IF(AND(B452="heptathlon", OR(AND(E452='club records'!$N$26, F452&gt;='club records'!$O$26), AND(E452='club records'!$N$27, F452&gt;='club records'!$O$27), AND(E452='club records'!$N$28, F452&gt;='club records'!$O$28), )), "CR", " ")</f>
        <v xml:space="preserve"> </v>
      </c>
    </row>
    <row r="453" spans="1:51" ht="15">
      <c r="A453" s="13" t="s">
        <v>472</v>
      </c>
      <c r="B453" s="2" t="s">
        <v>384</v>
      </c>
      <c r="C453" s="2" t="s">
        <v>71</v>
      </c>
      <c r="D453" s="2" t="s">
        <v>72</v>
      </c>
      <c r="E453" s="13" t="s">
        <v>40</v>
      </c>
      <c r="F453" s="18">
        <v>5485</v>
      </c>
      <c r="G453" s="23" t="s">
        <v>469</v>
      </c>
      <c r="H453" s="2" t="s">
        <v>347</v>
      </c>
      <c r="I453" s="2" t="s">
        <v>470</v>
      </c>
      <c r="J453" s="20" t="s">
        <v>372</v>
      </c>
    </row>
    <row r="454" spans="1:51" ht="15">
      <c r="A454" s="13" t="s">
        <v>472</v>
      </c>
      <c r="B454" s="2" t="s">
        <v>36</v>
      </c>
      <c r="C454" s="2" t="s">
        <v>402</v>
      </c>
      <c r="D454" s="2" t="s">
        <v>403</v>
      </c>
      <c r="E454" s="13" t="s">
        <v>40</v>
      </c>
      <c r="F454" s="14">
        <v>1.5</v>
      </c>
      <c r="G454" s="23">
        <v>43632</v>
      </c>
      <c r="H454" s="2" t="s">
        <v>357</v>
      </c>
      <c r="I454" s="2" t="s">
        <v>389</v>
      </c>
      <c r="J454" s="20" t="str">
        <f>IF(OR(L454="CR", K454="CR", M454="CR", N454="CR", O454="CR", P454="CR", Q454="CR", R454="CR", S454="CR", T454="CR",U454="CR", V454="CR", W454="CR", X454="CR", Y454="CR", Z454="CR", AA454="CR", AB454="CR", AC454="CR", AD454="CR", AE454="CR", AF454="CR", AG454="CR", AH454="CR", AI454="CR", AJ454="CR", AK454="CR", AL454="CR", AM454="CR", AN454="CR", AO454="CR", AP454="CR", AQ454="CR", AR454="CR", AS454="CR", AT454="CR", AU454="CR", AV454="CR", AW454="CR", AX454="CR", AY454="CR"), "***CLUB RECORD***", "")</f>
        <v/>
      </c>
      <c r="K454" s="21" t="str">
        <f>IF(AND(B454=100, OR(AND(E454='club records'!$B$6, F454&lt;='club records'!$C$6), AND(E454='club records'!$B$7, F454&lt;='club records'!$C$7), AND(E454='club records'!$B$8, F454&lt;='club records'!$C$8), AND(E454='club records'!$B$9, F454&lt;='club records'!$C$9), AND(E454='club records'!$B$10, F454&lt;='club records'!$C$10))),"CR"," ")</f>
        <v xml:space="preserve"> </v>
      </c>
      <c r="L454" s="21" t="str">
        <f>IF(AND(B454=200, OR(AND(E454='club records'!$B$11, F454&lt;='club records'!$C$11), AND(E454='club records'!$B$12, F454&lt;='club records'!$C$12), AND(E454='club records'!$B$13, F454&lt;='club records'!$C$13), AND(E454='club records'!$B$14, F454&lt;='club records'!$C$14), AND(E454='club records'!$B$15, F454&lt;='club records'!$C$15))),"CR"," ")</f>
        <v xml:space="preserve"> </v>
      </c>
      <c r="M454" s="21" t="str">
        <f>IF(AND(B454=300, OR(AND(E454='club records'!$B$16, F454&lt;='club records'!$C$16), AND(E454='club records'!$B$17, F454&lt;='club records'!$C$17))),"CR"," ")</f>
        <v xml:space="preserve"> </v>
      </c>
      <c r="N454" s="21" t="str">
        <f>IF(AND(B454=400, OR(AND(E454='club records'!$B$19, F454&lt;='club records'!$C$19), AND(E454='club records'!$B$20, F454&lt;='club records'!$C$20), AND(E454='club records'!$B$21, F454&lt;='club records'!$C$21))),"CR"," ")</f>
        <v xml:space="preserve"> </v>
      </c>
      <c r="O454" s="21" t="str">
        <f>IF(AND(B454=800, OR(AND(E454='club records'!$B$22, F454&lt;='club records'!$C$22), AND(E454='club records'!$B$23, F454&lt;='club records'!$C$23), AND(E454='club records'!$B$24, F454&lt;='club records'!$C$24), AND(E454='club records'!$B$25, F454&lt;='club records'!$C$25), AND(E454='club records'!$B$26, F454&lt;='club records'!$C$26))),"CR"," ")</f>
        <v xml:space="preserve"> </v>
      </c>
      <c r="P454" s="21" t="str">
        <f>IF(AND(B454=1200, AND(E454='club records'!$B$28, F454&lt;='club records'!$C$28)),"CR"," ")</f>
        <v xml:space="preserve"> </v>
      </c>
      <c r="Q454" s="21" t="str">
        <f>IF(AND(B454=1500, OR(AND(E454='club records'!$B$29, F454&lt;='club records'!$C$29), AND(E454='club records'!$B$30, F454&lt;='club records'!$C$30), AND(E454='club records'!$B$31, F454&lt;='club records'!$C$31), AND(E454='club records'!$B$32, F454&lt;='club records'!$C$32), AND(E454='club records'!$B$33, F454&lt;='club records'!$C$33))),"CR"," ")</f>
        <v xml:space="preserve"> </v>
      </c>
      <c r="R454" s="21" t="str">
        <f>IF(AND(B454="1M", AND(E454='club records'!$B$37,F454&lt;='club records'!$C$37)),"CR"," ")</f>
        <v xml:space="preserve"> </v>
      </c>
      <c r="S454" s="21" t="str">
        <f>IF(AND(B454=3000, OR(AND(E454='club records'!$B$39, F454&lt;='club records'!$C$39), AND(E454='club records'!$B$40, F454&lt;='club records'!$C$40), AND(E454='club records'!$B$41, F454&lt;='club records'!$C$41))),"CR"," ")</f>
        <v xml:space="preserve"> </v>
      </c>
      <c r="T454" s="21" t="str">
        <f>IF(AND(B454=5000, OR(AND(E454='club records'!$B$42, F454&lt;='club records'!$C$42), AND(E454='club records'!$B$43, F454&lt;='club records'!$C$43))),"CR"," ")</f>
        <v xml:space="preserve"> </v>
      </c>
      <c r="U454" s="21" t="str">
        <f>IF(AND(B454=10000, OR(AND(E454='club records'!$B$44, F454&lt;='club records'!$C$44), AND(E454='club records'!$B$45, F454&lt;='club records'!$C$45))),"CR"," ")</f>
        <v xml:space="preserve"> </v>
      </c>
      <c r="V454" s="22" t="str">
        <f>IF(AND(B454="high jump", OR(AND(E454='club records'!$F$1, F454&gt;='club records'!$G$1), AND(E454='club records'!$F$2, F454&gt;='club records'!$G$2), AND(E454='club records'!$F$3, F454&gt;='club records'!$G$3),AND(E454='club records'!$F$4, F454&gt;='club records'!$G$4), AND(E454='club records'!$F$5, F454&gt;='club records'!$G$5))), "CR", " ")</f>
        <v xml:space="preserve"> </v>
      </c>
      <c r="W454" s="22" t="str">
        <f>IF(AND(B454="long jump", OR(AND(E454='club records'!$F$6, F454&gt;='club records'!$G$6), AND(E454='club records'!$F$7, F454&gt;='club records'!$G$7), AND(E454='club records'!$F$8, F454&gt;='club records'!$G$8), AND(E454='club records'!$F$9, F454&gt;='club records'!$G$9), AND(E454='club records'!$F$10, F454&gt;='club records'!$G$10))), "CR", " ")</f>
        <v xml:space="preserve"> </v>
      </c>
      <c r="X454" s="22" t="str">
        <f>IF(AND(B454="triple jump", OR(AND(E454='club records'!$F$11, F454&gt;='club records'!$G$11), AND(E454='club records'!$F$12, F454&gt;='club records'!$G$12), AND(E454='club records'!$F$13, F454&gt;='club records'!$G$13), AND(E454='club records'!$F$14, F454&gt;='club records'!$G$14), AND(E454='club records'!$F$15, F454&gt;='club records'!$G$15))), "CR", " ")</f>
        <v xml:space="preserve"> </v>
      </c>
      <c r="Y454" s="22" t="str">
        <f>IF(AND(B454="pole vault", OR(AND(E454='club records'!$F$16, F454&gt;='club records'!$G$16), AND(E454='club records'!$F$17, F454&gt;='club records'!$G$17), AND(E454='club records'!$F$18, F454&gt;='club records'!$G$18), AND(E454='club records'!$F$19, F454&gt;='club records'!$G$19), AND(E454='club records'!$F$20, F454&gt;='club records'!$G$20))), "CR", " ")</f>
        <v xml:space="preserve"> </v>
      </c>
      <c r="Z454" s="22" t="str">
        <f>IF(AND(B454="discus 0.75", AND(E454='club records'!$F$21, F454&gt;='club records'!$G$21)), "CR", " ")</f>
        <v xml:space="preserve"> </v>
      </c>
      <c r="AA454" s="22" t="str">
        <f>IF(AND(B454="discus 1", OR(AND(E454='club records'!$F$22, F454&gt;='club records'!$G$22), AND(E454='club records'!$F$23, F454&gt;='club records'!$G$23), AND(E454='club records'!$F$24, F454&gt;='club records'!$G$24), AND(E454='club records'!$F$25, F454&gt;='club records'!$G$25))), "CR", " ")</f>
        <v xml:space="preserve"> </v>
      </c>
      <c r="AB454" s="22" t="str">
        <f>IF(AND(B454="hammer 3", OR(AND(E454='club records'!$F$26, F454&gt;='club records'!$G$26), AND(E454='club records'!$F$27, F454&gt;='club records'!$G$27), AND(E454='club records'!$F$28, F454&gt;='club records'!$G$28))), "CR", " ")</f>
        <v xml:space="preserve"> </v>
      </c>
      <c r="AC454" s="22" t="str">
        <f>IF(AND(B454="hammer 4", OR(AND(E454='club records'!$F$29, F454&gt;='club records'!$G$29), AND(E454='club records'!$F$30, F454&gt;='club records'!$G$30))), "CR", " ")</f>
        <v xml:space="preserve"> </v>
      </c>
      <c r="AD454" s="22" t="str">
        <f>IF(AND(B454="javelin 400", AND(E454='club records'!$F$31, F454&gt;='club records'!$G$31)), "CR", " ")</f>
        <v xml:space="preserve"> </v>
      </c>
      <c r="AE454" s="22" t="str">
        <f>IF(AND(B454="javelin 500", OR(AND(E454='club records'!$F$32, F454&gt;='club records'!$G$32), AND(E454='club records'!$F$33, F454&gt;='club records'!$G$33))), "CR", " ")</f>
        <v xml:space="preserve"> </v>
      </c>
      <c r="AF454" s="22" t="str">
        <f>IF(AND(B454="javelin 600", OR(AND(E454='club records'!$F$34, F454&gt;='club records'!$G$34), AND(E454='club records'!$F$35, F454&gt;='club records'!$G$35))), "CR", " ")</f>
        <v xml:space="preserve"> </v>
      </c>
      <c r="AG454" s="22" t="str">
        <f>IF(AND(B454="shot 2.72", AND(E454='club records'!$F$36, F454&gt;='club records'!$G$36)), "CR", " ")</f>
        <v xml:space="preserve"> </v>
      </c>
      <c r="AH454" s="22" t="str">
        <f>IF(AND(B454="shot 3", OR(AND(E454='club records'!$F$37, F454&gt;='club records'!$G$37), AND(E454='club records'!$F$38, F454&gt;='club records'!$G$38))), "CR", " ")</f>
        <v xml:space="preserve"> </v>
      </c>
      <c r="AI454" s="22" t="str">
        <f>IF(AND(B454="shot 4", OR(AND(E454='club records'!$F$39, F454&gt;='club records'!$G$39), AND(E454='club records'!$F$40, F454&gt;='club records'!$G$40))), "CR", " ")</f>
        <v xml:space="preserve"> </v>
      </c>
      <c r="AJ454" s="22" t="str">
        <f>IF(AND(B454="70H", AND(E454='club records'!$J$6, F454&lt;='club records'!$K$6)), "CR", " ")</f>
        <v xml:space="preserve"> </v>
      </c>
      <c r="AK454" s="22" t="str">
        <f>IF(AND(B454="75H", AND(E454='club records'!$J$7, F454&lt;='club records'!$K$7)), "CR", " ")</f>
        <v xml:space="preserve"> </v>
      </c>
      <c r="AL454" s="22" t="str">
        <f>IF(AND(B454="80H", AND(E454='club records'!$J$8, F454&lt;='club records'!$K$8)), "CR", " ")</f>
        <v xml:space="preserve"> </v>
      </c>
      <c r="AM454" s="22" t="str">
        <f>IF(AND(B454="100H", OR(AND(E454='club records'!$J$9, F454&lt;='club records'!$K$9), AND(E454='club records'!$J$10, F454&lt;='club records'!$K$10))), "CR", " ")</f>
        <v xml:space="preserve"> </v>
      </c>
      <c r="AN454" s="22" t="str">
        <f>IF(AND(B454="300H", AND(E454='club records'!$J$11, F454&lt;='club records'!$K$11)), "CR", " ")</f>
        <v xml:space="preserve"> </v>
      </c>
      <c r="AO454" s="22" t="str">
        <f>IF(AND(B454="400H", OR(AND(E454='club records'!$J$12, F454&lt;='club records'!$K$12), AND(E454='club records'!$J$13, F454&lt;='club records'!$K$13), AND(E454='club records'!$J$14, F454&lt;='club records'!$K$14))), "CR", " ")</f>
        <v xml:space="preserve"> </v>
      </c>
      <c r="AP454" s="22" t="str">
        <f>IF(AND(B454="1500SC", OR(AND(E454='club records'!$J$15, F454&lt;='club records'!$K$15), AND(E454='club records'!$J$16, F454&lt;='club records'!$K$16))), "CR", " ")</f>
        <v xml:space="preserve"> </v>
      </c>
      <c r="AQ454" s="22" t="str">
        <f>IF(AND(B454="2000SC", OR(AND(E454='club records'!$J$18, F454&lt;='club records'!$K$18), AND(E454='club records'!$J$19, F454&lt;='club records'!$K$19))), "CR", " ")</f>
        <v xml:space="preserve"> </v>
      </c>
      <c r="AR454" s="22" t="str">
        <f>IF(AND(B454="3000SC", AND(E454='club records'!$J$21, F454&lt;='club records'!$K$21)), "CR", " ")</f>
        <v xml:space="preserve"> </v>
      </c>
      <c r="AS454" s="21" t="str">
        <f>IF(AND(B454="4x100", OR(AND(E454='club records'!$N$1, F454&lt;='club records'!$O$1), AND(E454='club records'!$N$2, F454&lt;='club records'!$O$2), AND(E454='club records'!$N$3, F454&lt;='club records'!$O$3), AND(E454='club records'!$N$4, F454&lt;='club records'!$O$4), AND(E454='club records'!$N$5, F454&lt;='club records'!$O$5))), "CR", " ")</f>
        <v xml:space="preserve"> </v>
      </c>
      <c r="AT454" s="21" t="str">
        <f>IF(AND(B454="4x200", OR(AND(E454='club records'!$N$6, F454&lt;='club records'!$O$6), AND(E454='club records'!$N$7, F454&lt;='club records'!$O$7), AND(E454='club records'!$N$8, F454&lt;='club records'!$O$8), AND(E454='club records'!$N$9, F454&lt;='club records'!$O$9), AND(E454='club records'!$N$10, F454&lt;='club records'!$O$10))), "CR", " ")</f>
        <v xml:space="preserve"> </v>
      </c>
      <c r="AU454" s="21" t="str">
        <f>IF(AND(B454="4x300", OR(AND(E454='club records'!$N$11, F454&lt;='club records'!$O$11), AND(E454='club records'!$N$12, F454&lt;='club records'!$O$12))), "CR", " ")</f>
        <v xml:space="preserve"> </v>
      </c>
      <c r="AV454" s="21" t="str">
        <f>IF(AND(B454="4x400", OR(AND(E454='club records'!$N$13, F454&lt;='club records'!$O$13), AND(E454='club records'!$N$14, F454&lt;='club records'!$O$14), AND(E454='club records'!$N$15, F454&lt;='club records'!$O$15))), "CR", " ")</f>
        <v xml:space="preserve"> </v>
      </c>
      <c r="AW454" s="21" t="str">
        <f>IF(AND(B454="3x800", OR(AND(E454='club records'!$N$16, F454&lt;='club records'!$O$16), AND(E454='club records'!$N$17, F454&lt;='club records'!$O$17), AND(E454='club records'!$N$18, F454&lt;='club records'!$O$18), AND(E454='club records'!$N$19, F454&lt;='club records'!$O$19))), "CR", " ")</f>
        <v xml:space="preserve"> </v>
      </c>
      <c r="AX454" s="21" t="str">
        <f>IF(AND(B454="pentathlon", OR(AND(E454='club records'!$N$21, F454&gt;='club records'!$O$21), AND(E454='club records'!$N$22, F454&gt;='club records'!$O$22), AND(E454='club records'!$N$23, F454&gt;='club records'!$O$23), AND(E454='club records'!$N$24, F454&gt;='club records'!$O$24), AND(E454='club records'!$N$25, F454&gt;='club records'!$O$25))), "CR", " ")</f>
        <v xml:space="preserve"> </v>
      </c>
      <c r="AY454" s="21" t="str">
        <f>IF(AND(B454="heptathlon", OR(AND(E454='club records'!$N$26, F454&gt;='club records'!$O$26), AND(E454='club records'!$N$27, F454&gt;='club records'!$O$27), AND(E454='club records'!$N$28, F454&gt;='club records'!$O$28), )), "CR", " ")</f>
        <v xml:space="preserve"> </v>
      </c>
    </row>
    <row r="455" spans="1:51" ht="15">
      <c r="A455" s="13" t="s">
        <v>472</v>
      </c>
      <c r="B455" s="2" t="s">
        <v>36</v>
      </c>
      <c r="C455" s="2" t="s">
        <v>71</v>
      </c>
      <c r="D455" s="2" t="s">
        <v>72</v>
      </c>
      <c r="E455" s="13" t="s">
        <v>40</v>
      </c>
      <c r="F455" s="14">
        <v>1.6</v>
      </c>
      <c r="G455" s="23" t="s">
        <v>382</v>
      </c>
      <c r="H455" s="2" t="s">
        <v>368</v>
      </c>
      <c r="J455" s="20" t="str">
        <f>IF(OR(L455="CR", K455="CR", M455="CR", N455="CR", O455="CR", P455="CR", Q455="CR", R455="CR", S455="CR", T455="CR",U455="CR", V455="CR", W455="CR", X455="CR", Y455="CR", Z455="CR", AA455="CR", AB455="CR", AC455="CR", AD455="CR", AE455="CR", AF455="CR", AG455="CR", AH455="CR", AI455="CR", AJ455="CR", AK455="CR", AL455="CR", AM455="CR", AN455="CR", AO455="CR", AP455="CR", AQ455="CR", AR455="CR", AS455="CR", AT455="CR", AU455="CR", AV455="CR", AW455="CR", AX455="CR", AY455="CR"), "***CLUB RECORD***", "")</f>
        <v/>
      </c>
      <c r="K455" s="21" t="str">
        <f>IF(AND(B455=100, OR(AND(E455='club records'!$B$6, F455&lt;='club records'!$C$6), AND(E455='club records'!$B$7, F455&lt;='club records'!$C$7), AND(E455='club records'!$B$8, F455&lt;='club records'!$C$8), AND(E455='club records'!$B$9, F455&lt;='club records'!$C$9), AND(E455='club records'!$B$10, F455&lt;='club records'!$C$10))),"CR"," ")</f>
        <v xml:space="preserve"> </v>
      </c>
      <c r="L455" s="21" t="str">
        <f>IF(AND(B455=200, OR(AND(E455='club records'!$B$11, F455&lt;='club records'!$C$11), AND(E455='club records'!$B$12, F455&lt;='club records'!$C$12), AND(E455='club records'!$B$13, F455&lt;='club records'!$C$13), AND(E455='club records'!$B$14, F455&lt;='club records'!$C$14), AND(E455='club records'!$B$15, F455&lt;='club records'!$C$15))),"CR"," ")</f>
        <v xml:space="preserve"> </v>
      </c>
      <c r="M455" s="21" t="str">
        <f>IF(AND(B455=300, OR(AND(E455='club records'!$B$16, F455&lt;='club records'!$C$16), AND(E455='club records'!$B$17, F455&lt;='club records'!$C$17))),"CR"," ")</f>
        <v xml:space="preserve"> </v>
      </c>
      <c r="N455" s="21" t="str">
        <f>IF(AND(B455=400, OR(AND(E455='club records'!$B$19, F455&lt;='club records'!$C$19), AND(E455='club records'!$B$20, F455&lt;='club records'!$C$20), AND(E455='club records'!$B$21, F455&lt;='club records'!$C$21))),"CR"," ")</f>
        <v xml:space="preserve"> </v>
      </c>
      <c r="O455" s="21" t="str">
        <f>IF(AND(B455=800, OR(AND(E455='club records'!$B$22, F455&lt;='club records'!$C$22), AND(E455='club records'!$B$23, F455&lt;='club records'!$C$23), AND(E455='club records'!$B$24, F455&lt;='club records'!$C$24), AND(E455='club records'!$B$25, F455&lt;='club records'!$C$25), AND(E455='club records'!$B$26, F455&lt;='club records'!$C$26))),"CR"," ")</f>
        <v xml:space="preserve"> </v>
      </c>
      <c r="P455" s="21" t="str">
        <f>IF(AND(B455=1200, AND(E455='club records'!$B$28, F455&lt;='club records'!$C$28)),"CR"," ")</f>
        <v xml:space="preserve"> </v>
      </c>
      <c r="Q455" s="21" t="str">
        <f>IF(AND(B455=1500, OR(AND(E455='club records'!$B$29, F455&lt;='club records'!$C$29), AND(E455='club records'!$B$30, F455&lt;='club records'!$C$30), AND(E455='club records'!$B$31, F455&lt;='club records'!$C$31), AND(E455='club records'!$B$32, F455&lt;='club records'!$C$32), AND(E455='club records'!$B$33, F455&lt;='club records'!$C$33))),"CR"," ")</f>
        <v xml:space="preserve"> </v>
      </c>
      <c r="R455" s="21" t="str">
        <f>IF(AND(B455="1M", AND(E455='club records'!$B$37,F455&lt;='club records'!$C$37)),"CR"," ")</f>
        <v xml:space="preserve"> </v>
      </c>
      <c r="S455" s="21" t="str">
        <f>IF(AND(B455=3000, OR(AND(E455='club records'!$B$39, F455&lt;='club records'!$C$39), AND(E455='club records'!$B$40, F455&lt;='club records'!$C$40), AND(E455='club records'!$B$41, F455&lt;='club records'!$C$41))),"CR"," ")</f>
        <v xml:space="preserve"> </v>
      </c>
      <c r="T455" s="21" t="str">
        <f>IF(AND(B455=5000, OR(AND(E455='club records'!$B$42, F455&lt;='club records'!$C$42), AND(E455='club records'!$B$43, F455&lt;='club records'!$C$43))),"CR"," ")</f>
        <v xml:space="preserve"> </v>
      </c>
      <c r="U455" s="21" t="str">
        <f>IF(AND(B455=10000, OR(AND(E455='club records'!$B$44, F455&lt;='club records'!$C$44), AND(E455='club records'!$B$45, F455&lt;='club records'!$C$45))),"CR"," ")</f>
        <v xml:space="preserve"> </v>
      </c>
      <c r="V455" s="22" t="str">
        <f>IF(AND(B455="high jump", OR(AND(E455='club records'!$F$1, F455&gt;='club records'!$G$1), AND(E455='club records'!$F$2, F455&gt;='club records'!$G$2), AND(E455='club records'!$F$3, F455&gt;='club records'!$G$3),AND(E455='club records'!$F$4, F455&gt;='club records'!$G$4), AND(E455='club records'!$F$5, F455&gt;='club records'!$G$5))), "CR", " ")</f>
        <v xml:space="preserve"> </v>
      </c>
      <c r="W455" s="22" t="str">
        <f>IF(AND(B455="long jump", OR(AND(E455='club records'!$F$6, F455&gt;='club records'!$G$6), AND(E455='club records'!$F$7, F455&gt;='club records'!$G$7), AND(E455='club records'!$F$8, F455&gt;='club records'!$G$8), AND(E455='club records'!$F$9, F455&gt;='club records'!$G$9), AND(E455='club records'!$F$10, F455&gt;='club records'!$G$10))), "CR", " ")</f>
        <v xml:space="preserve"> </v>
      </c>
      <c r="X455" s="22" t="str">
        <f>IF(AND(B455="triple jump", OR(AND(E455='club records'!$F$11, F455&gt;='club records'!$G$11), AND(E455='club records'!$F$12, F455&gt;='club records'!$G$12), AND(E455='club records'!$F$13, F455&gt;='club records'!$G$13), AND(E455='club records'!$F$14, F455&gt;='club records'!$G$14), AND(E455='club records'!$F$15, F455&gt;='club records'!$G$15))), "CR", " ")</f>
        <v xml:space="preserve"> </v>
      </c>
      <c r="Y455" s="22" t="str">
        <f>IF(AND(B455="pole vault", OR(AND(E455='club records'!$F$16, F455&gt;='club records'!$G$16), AND(E455='club records'!$F$17, F455&gt;='club records'!$G$17), AND(E455='club records'!$F$18, F455&gt;='club records'!$G$18), AND(E455='club records'!$F$19, F455&gt;='club records'!$G$19), AND(E455='club records'!$F$20, F455&gt;='club records'!$G$20))), "CR", " ")</f>
        <v xml:space="preserve"> </v>
      </c>
      <c r="Z455" s="22" t="str">
        <f>IF(AND(B455="discus 0.75", AND(E455='club records'!$F$21, F455&gt;='club records'!$G$21)), "CR", " ")</f>
        <v xml:space="preserve"> </v>
      </c>
      <c r="AA455" s="22" t="str">
        <f>IF(AND(B455="discus 1", OR(AND(E455='club records'!$F$22, F455&gt;='club records'!$G$22), AND(E455='club records'!$F$23, F455&gt;='club records'!$G$23), AND(E455='club records'!$F$24, F455&gt;='club records'!$G$24), AND(E455='club records'!$F$25, F455&gt;='club records'!$G$25))), "CR", " ")</f>
        <v xml:space="preserve"> </v>
      </c>
      <c r="AB455" s="22" t="str">
        <f>IF(AND(B455="hammer 3", OR(AND(E455='club records'!$F$26, F455&gt;='club records'!$G$26), AND(E455='club records'!$F$27, F455&gt;='club records'!$G$27), AND(E455='club records'!$F$28, F455&gt;='club records'!$G$28))), "CR", " ")</f>
        <v xml:space="preserve"> </v>
      </c>
      <c r="AC455" s="22" t="str">
        <f>IF(AND(B455="hammer 4", OR(AND(E455='club records'!$F$29, F455&gt;='club records'!$G$29), AND(E455='club records'!$F$30, F455&gt;='club records'!$G$30))), "CR", " ")</f>
        <v xml:space="preserve"> </v>
      </c>
      <c r="AD455" s="22" t="str">
        <f>IF(AND(B455="javelin 400", AND(E455='club records'!$F$31, F455&gt;='club records'!$G$31)), "CR", " ")</f>
        <v xml:space="preserve"> </v>
      </c>
      <c r="AE455" s="22" t="str">
        <f>IF(AND(B455="javelin 500", OR(AND(E455='club records'!$F$32, F455&gt;='club records'!$G$32), AND(E455='club records'!$F$33, F455&gt;='club records'!$G$33))), "CR", " ")</f>
        <v xml:space="preserve"> </v>
      </c>
      <c r="AF455" s="22" t="str">
        <f>IF(AND(B455="javelin 600", OR(AND(E455='club records'!$F$34, F455&gt;='club records'!$G$34), AND(E455='club records'!$F$35, F455&gt;='club records'!$G$35))), "CR", " ")</f>
        <v xml:space="preserve"> </v>
      </c>
      <c r="AG455" s="22" t="str">
        <f>IF(AND(B455="shot 2.72", AND(E455='club records'!$F$36, F455&gt;='club records'!$G$36)), "CR", " ")</f>
        <v xml:space="preserve"> </v>
      </c>
      <c r="AH455" s="22" t="str">
        <f>IF(AND(B455="shot 3", OR(AND(E455='club records'!$F$37, F455&gt;='club records'!$G$37), AND(E455='club records'!$F$38, F455&gt;='club records'!$G$38))), "CR", " ")</f>
        <v xml:space="preserve"> </v>
      </c>
      <c r="AI455" s="22" t="str">
        <f>IF(AND(B455="shot 4", OR(AND(E455='club records'!$F$39, F455&gt;='club records'!$G$39), AND(E455='club records'!$F$40, F455&gt;='club records'!$G$40))), "CR", " ")</f>
        <v xml:space="preserve"> </v>
      </c>
      <c r="AJ455" s="22" t="str">
        <f>IF(AND(B455="70H", AND(E455='club records'!$J$6, F455&lt;='club records'!$K$6)), "CR", " ")</f>
        <v xml:space="preserve"> </v>
      </c>
      <c r="AK455" s="22" t="str">
        <f>IF(AND(B455="75H", AND(E455='club records'!$J$7, F455&lt;='club records'!$K$7)), "CR", " ")</f>
        <v xml:space="preserve"> </v>
      </c>
      <c r="AL455" s="22" t="str">
        <f>IF(AND(B455="80H", AND(E455='club records'!$J$8, F455&lt;='club records'!$K$8)), "CR", " ")</f>
        <v xml:space="preserve"> </v>
      </c>
      <c r="AM455" s="22" t="str">
        <f>IF(AND(B455="100H", OR(AND(E455='club records'!$J$9, F455&lt;='club records'!$K$9), AND(E455='club records'!$J$10, F455&lt;='club records'!$K$10))), "CR", " ")</f>
        <v xml:space="preserve"> </v>
      </c>
      <c r="AN455" s="22" t="str">
        <f>IF(AND(B455="300H", AND(E455='club records'!$J$11, F455&lt;='club records'!$K$11)), "CR", " ")</f>
        <v xml:space="preserve"> </v>
      </c>
      <c r="AO455" s="22" t="str">
        <f>IF(AND(B455="400H", OR(AND(E455='club records'!$J$12, F455&lt;='club records'!$K$12), AND(E455='club records'!$J$13, F455&lt;='club records'!$K$13), AND(E455='club records'!$J$14, F455&lt;='club records'!$K$14))), "CR", " ")</f>
        <v xml:space="preserve"> </v>
      </c>
      <c r="AP455" s="22" t="str">
        <f>IF(AND(B455="1500SC", OR(AND(E455='club records'!$J$15, F455&lt;='club records'!$K$15), AND(E455='club records'!$J$16, F455&lt;='club records'!$K$16))), "CR", " ")</f>
        <v xml:space="preserve"> </v>
      </c>
      <c r="AQ455" s="22" t="str">
        <f>IF(AND(B455="2000SC", OR(AND(E455='club records'!$J$18, F455&lt;='club records'!$K$18), AND(E455='club records'!$J$19, F455&lt;='club records'!$K$19))), "CR", " ")</f>
        <v xml:space="preserve"> </v>
      </c>
      <c r="AR455" s="22" t="str">
        <f>IF(AND(B455="3000SC", AND(E455='club records'!$J$21, F455&lt;='club records'!$K$21)), "CR", " ")</f>
        <v xml:space="preserve"> </v>
      </c>
      <c r="AS455" s="21" t="str">
        <f>IF(AND(B455="4x100", OR(AND(E455='club records'!$N$1, F455&lt;='club records'!$O$1), AND(E455='club records'!$N$2, F455&lt;='club records'!$O$2), AND(E455='club records'!$N$3, F455&lt;='club records'!$O$3), AND(E455='club records'!$N$4, F455&lt;='club records'!$O$4), AND(E455='club records'!$N$5, F455&lt;='club records'!$O$5))), "CR", " ")</f>
        <v xml:space="preserve"> </v>
      </c>
      <c r="AT455" s="21" t="str">
        <f>IF(AND(B455="4x200", OR(AND(E455='club records'!$N$6, F455&lt;='club records'!$O$6), AND(E455='club records'!$N$7, F455&lt;='club records'!$O$7), AND(E455='club records'!$N$8, F455&lt;='club records'!$O$8), AND(E455='club records'!$N$9, F455&lt;='club records'!$O$9), AND(E455='club records'!$N$10, F455&lt;='club records'!$O$10))), "CR", " ")</f>
        <v xml:space="preserve"> </v>
      </c>
      <c r="AU455" s="21" t="str">
        <f>IF(AND(B455="4x300", OR(AND(E455='club records'!$N$11, F455&lt;='club records'!$O$11), AND(E455='club records'!$N$12, F455&lt;='club records'!$O$12))), "CR", " ")</f>
        <v xml:space="preserve"> </v>
      </c>
      <c r="AV455" s="21" t="str">
        <f>IF(AND(B455="4x400", OR(AND(E455='club records'!$N$13, F455&lt;='club records'!$O$13), AND(E455='club records'!$N$14, F455&lt;='club records'!$O$14), AND(E455='club records'!$N$15, F455&lt;='club records'!$O$15))), "CR", " ")</f>
        <v xml:space="preserve"> </v>
      </c>
      <c r="AW455" s="21" t="str">
        <f>IF(AND(B455="3x800", OR(AND(E455='club records'!$N$16, F455&lt;='club records'!$O$16), AND(E455='club records'!$N$17, F455&lt;='club records'!$O$17), AND(E455='club records'!$N$18, F455&lt;='club records'!$O$18), AND(E455='club records'!$N$19, F455&lt;='club records'!$O$19))), "CR", " ")</f>
        <v xml:space="preserve"> </v>
      </c>
      <c r="AX455" s="21" t="str">
        <f>IF(AND(B455="pentathlon", OR(AND(E455='club records'!$N$21, F455&gt;='club records'!$O$21), AND(E455='club records'!$N$22, F455&gt;='club records'!$O$22), AND(E455='club records'!$N$23, F455&gt;='club records'!$O$23), AND(E455='club records'!$N$24, F455&gt;='club records'!$O$24), AND(E455='club records'!$N$25, F455&gt;='club records'!$O$25))), "CR", " ")</f>
        <v xml:space="preserve"> </v>
      </c>
      <c r="AY455" s="21" t="str">
        <f>IF(AND(B455="heptathlon", OR(AND(E455='club records'!$N$26, F455&gt;='club records'!$O$26), AND(E455='club records'!$N$27, F455&gt;='club records'!$O$27), AND(E455='club records'!$N$28, F455&gt;='club records'!$O$28), )), "CR", " ")</f>
        <v xml:space="preserve"> </v>
      </c>
    </row>
    <row r="456" spans="1:51" ht="15">
      <c r="A456" s="13" t="s">
        <v>472</v>
      </c>
      <c r="B456" s="2" t="s">
        <v>36</v>
      </c>
      <c r="C456" s="2" t="s">
        <v>26</v>
      </c>
      <c r="D456" s="2" t="s">
        <v>70</v>
      </c>
      <c r="E456" s="13" t="s">
        <v>40</v>
      </c>
      <c r="F456" s="14">
        <v>1.72</v>
      </c>
      <c r="G456" s="23">
        <v>43610</v>
      </c>
      <c r="H456" s="2" t="s">
        <v>311</v>
      </c>
      <c r="I456" s="2" t="s">
        <v>344</v>
      </c>
      <c r="J456" s="20" t="str">
        <f>IF(OR(L456="CR", K456="CR", M456="CR", N456="CR", O456="CR", P456="CR", Q456="CR", R456="CR", S456="CR", T456="CR",U456="CR", V456="CR", W456="CR", X456="CR", Y456="CR", Z456="CR", AA456="CR", AB456="CR", AC456="CR", AD456="CR", AE456="CR", AF456="CR", AG456="CR", AH456="CR", AI456="CR", AJ456="CR", AK456="CR", AL456="CR", AM456="CR", AN456="CR", AO456="CR", AP456="CR", AQ456="CR", AR456="CR", AS456="CR", AT456="CR", AU456="CR", AV456="CR", AW456="CR", AX456="CR", AY456="CR"), "***CLUB RECORD***", "")</f>
        <v/>
      </c>
      <c r="K456" s="21" t="str">
        <f>IF(AND(B456=100, OR(AND(E456='club records'!$B$6, F456&lt;='club records'!$C$6), AND(E456='club records'!$B$7, F456&lt;='club records'!$C$7), AND(E456='club records'!$B$8, F456&lt;='club records'!$C$8), AND(E456='club records'!$B$9, F456&lt;='club records'!$C$9), AND(E456='club records'!$B$10, F456&lt;='club records'!$C$10))),"CR"," ")</f>
        <v xml:space="preserve"> </v>
      </c>
      <c r="L456" s="21" t="str">
        <f>IF(AND(B456=200, OR(AND(E456='club records'!$B$11, F456&lt;='club records'!$C$11), AND(E456='club records'!$B$12, F456&lt;='club records'!$C$12), AND(E456='club records'!$B$13, F456&lt;='club records'!$C$13), AND(E456='club records'!$B$14, F456&lt;='club records'!$C$14), AND(E456='club records'!$B$15, F456&lt;='club records'!$C$15))),"CR"," ")</f>
        <v xml:space="preserve"> </v>
      </c>
      <c r="M456" s="21" t="str">
        <f>IF(AND(B456=300, OR(AND(E456='club records'!$B$16, F456&lt;='club records'!$C$16), AND(E456='club records'!$B$17, F456&lt;='club records'!$C$17))),"CR"," ")</f>
        <v xml:space="preserve"> </v>
      </c>
      <c r="N456" s="21" t="str">
        <f>IF(AND(B456=400, OR(AND(E456='club records'!$B$19, F456&lt;='club records'!$C$19), AND(E456='club records'!$B$20, F456&lt;='club records'!$C$20), AND(E456='club records'!$B$21, F456&lt;='club records'!$C$21))),"CR"," ")</f>
        <v xml:space="preserve"> </v>
      </c>
      <c r="O456" s="21" t="str">
        <f>IF(AND(B456=800, OR(AND(E456='club records'!$B$22, F456&lt;='club records'!$C$22), AND(E456='club records'!$B$23, F456&lt;='club records'!$C$23), AND(E456='club records'!$B$24, F456&lt;='club records'!$C$24), AND(E456='club records'!$B$25, F456&lt;='club records'!$C$25), AND(E456='club records'!$B$26, F456&lt;='club records'!$C$26))),"CR"," ")</f>
        <v xml:space="preserve"> </v>
      </c>
      <c r="P456" s="21" t="str">
        <f>IF(AND(B456=1200, AND(E456='club records'!$B$28, F456&lt;='club records'!$C$28)),"CR"," ")</f>
        <v xml:space="preserve"> </v>
      </c>
      <c r="Q456" s="21" t="str">
        <f>IF(AND(B456=1500, OR(AND(E456='club records'!$B$29, F456&lt;='club records'!$C$29), AND(E456='club records'!$B$30, F456&lt;='club records'!$C$30), AND(E456='club records'!$B$31, F456&lt;='club records'!$C$31), AND(E456='club records'!$B$32, F456&lt;='club records'!$C$32), AND(E456='club records'!$B$33, F456&lt;='club records'!$C$33))),"CR"," ")</f>
        <v xml:space="preserve"> </v>
      </c>
      <c r="R456" s="21" t="str">
        <f>IF(AND(B456="1M", AND(E456='club records'!$B$37,F456&lt;='club records'!$C$37)),"CR"," ")</f>
        <v xml:space="preserve"> </v>
      </c>
      <c r="S456" s="21" t="str">
        <f>IF(AND(B456=3000, OR(AND(E456='club records'!$B$39, F456&lt;='club records'!$C$39), AND(E456='club records'!$B$40, F456&lt;='club records'!$C$40), AND(E456='club records'!$B$41, F456&lt;='club records'!$C$41))),"CR"," ")</f>
        <v xml:space="preserve"> </v>
      </c>
      <c r="T456" s="21" t="str">
        <f>IF(AND(B456=5000, OR(AND(E456='club records'!$B$42, F456&lt;='club records'!$C$42), AND(E456='club records'!$B$43, F456&lt;='club records'!$C$43))),"CR"," ")</f>
        <v xml:space="preserve"> </v>
      </c>
      <c r="U456" s="21" t="str">
        <f>IF(AND(B456=10000, OR(AND(E456='club records'!$B$44, F456&lt;='club records'!$C$44), AND(E456='club records'!$B$45, F456&lt;='club records'!$C$45))),"CR"," ")</f>
        <v xml:space="preserve"> </v>
      </c>
      <c r="V456" s="22" t="str">
        <f>IF(AND(B456="high jump", OR(AND(E456='club records'!$F$1, F456&gt;='club records'!$G$1), AND(E456='club records'!$F$2, F456&gt;='club records'!$G$2), AND(E456='club records'!$F$3, F456&gt;='club records'!$G$3),AND(E456='club records'!$F$4, F456&gt;='club records'!$G$4), AND(E456='club records'!$F$5, F456&gt;='club records'!$G$5))), "CR", " ")</f>
        <v xml:space="preserve"> </v>
      </c>
      <c r="W456" s="22" t="str">
        <f>IF(AND(B456="long jump", OR(AND(E456='club records'!$F$6, F456&gt;='club records'!$G$6), AND(E456='club records'!$F$7, F456&gt;='club records'!$G$7), AND(E456='club records'!$F$8, F456&gt;='club records'!$G$8), AND(E456='club records'!$F$9, F456&gt;='club records'!$G$9), AND(E456='club records'!$F$10, F456&gt;='club records'!$G$10))), "CR", " ")</f>
        <v xml:space="preserve"> </v>
      </c>
      <c r="X456" s="22" t="str">
        <f>IF(AND(B456="triple jump", OR(AND(E456='club records'!$F$11, F456&gt;='club records'!$G$11), AND(E456='club records'!$F$12, F456&gt;='club records'!$G$12), AND(E456='club records'!$F$13, F456&gt;='club records'!$G$13), AND(E456='club records'!$F$14, F456&gt;='club records'!$G$14), AND(E456='club records'!$F$15, F456&gt;='club records'!$G$15))), "CR", " ")</f>
        <v xml:space="preserve"> </v>
      </c>
      <c r="Y456" s="22" t="str">
        <f>IF(AND(B456="pole vault", OR(AND(E456='club records'!$F$16, F456&gt;='club records'!$G$16), AND(E456='club records'!$F$17, F456&gt;='club records'!$G$17), AND(E456='club records'!$F$18, F456&gt;='club records'!$G$18), AND(E456='club records'!$F$19, F456&gt;='club records'!$G$19), AND(E456='club records'!$F$20, F456&gt;='club records'!$G$20))), "CR", " ")</f>
        <v xml:space="preserve"> </v>
      </c>
      <c r="Z456" s="22" t="str">
        <f>IF(AND(B456="discus 0.75", AND(E456='club records'!$F$21, F456&gt;='club records'!$G$21)), "CR", " ")</f>
        <v xml:space="preserve"> </v>
      </c>
      <c r="AA456" s="22" t="str">
        <f>IF(AND(B456="discus 1", OR(AND(E456='club records'!$F$22, F456&gt;='club records'!$G$22), AND(E456='club records'!$F$23, F456&gt;='club records'!$G$23), AND(E456='club records'!$F$24, F456&gt;='club records'!$G$24), AND(E456='club records'!$F$25, F456&gt;='club records'!$G$25))), "CR", " ")</f>
        <v xml:space="preserve"> </v>
      </c>
      <c r="AB456" s="22" t="str">
        <f>IF(AND(B456="hammer 3", OR(AND(E456='club records'!$F$26, F456&gt;='club records'!$G$26), AND(E456='club records'!$F$27, F456&gt;='club records'!$G$27), AND(E456='club records'!$F$28, F456&gt;='club records'!$G$28))), "CR", " ")</f>
        <v xml:space="preserve"> </v>
      </c>
      <c r="AC456" s="22" t="str">
        <f>IF(AND(B456="hammer 4", OR(AND(E456='club records'!$F$29, F456&gt;='club records'!$G$29), AND(E456='club records'!$F$30, F456&gt;='club records'!$G$30))), "CR", " ")</f>
        <v xml:space="preserve"> </v>
      </c>
      <c r="AD456" s="22" t="str">
        <f>IF(AND(B456="javelin 400", AND(E456='club records'!$F$31, F456&gt;='club records'!$G$31)), "CR", " ")</f>
        <v xml:space="preserve"> </v>
      </c>
      <c r="AE456" s="22" t="str">
        <f>IF(AND(B456="javelin 500", OR(AND(E456='club records'!$F$32, F456&gt;='club records'!$G$32), AND(E456='club records'!$F$33, F456&gt;='club records'!$G$33))), "CR", " ")</f>
        <v xml:space="preserve"> </v>
      </c>
      <c r="AF456" s="22" t="str">
        <f>IF(AND(B456="javelin 600", OR(AND(E456='club records'!$F$34, F456&gt;='club records'!$G$34), AND(E456='club records'!$F$35, F456&gt;='club records'!$G$35))), "CR", " ")</f>
        <v xml:space="preserve"> </v>
      </c>
      <c r="AG456" s="22" t="str">
        <f>IF(AND(B456="shot 2.72", AND(E456='club records'!$F$36, F456&gt;='club records'!$G$36)), "CR", " ")</f>
        <v xml:space="preserve"> </v>
      </c>
      <c r="AH456" s="22" t="str">
        <f>IF(AND(B456="shot 3", OR(AND(E456='club records'!$F$37, F456&gt;='club records'!$G$37), AND(E456='club records'!$F$38, F456&gt;='club records'!$G$38))), "CR", " ")</f>
        <v xml:space="preserve"> </v>
      </c>
      <c r="AI456" s="22" t="str">
        <f>IF(AND(B456="shot 4", OR(AND(E456='club records'!$F$39, F456&gt;='club records'!$G$39), AND(E456='club records'!$F$40, F456&gt;='club records'!$G$40))), "CR", " ")</f>
        <v xml:space="preserve"> </v>
      </c>
      <c r="AJ456" s="22" t="str">
        <f>IF(AND(B456="70H", AND(E456='club records'!$J$6, F456&lt;='club records'!$K$6)), "CR", " ")</f>
        <v xml:space="preserve"> </v>
      </c>
      <c r="AK456" s="22" t="str">
        <f>IF(AND(B456="75H", AND(E456='club records'!$J$7, F456&lt;='club records'!$K$7)), "CR", " ")</f>
        <v xml:space="preserve"> </v>
      </c>
      <c r="AL456" s="22" t="str">
        <f>IF(AND(B456="80H", AND(E456='club records'!$J$8, F456&lt;='club records'!$K$8)), "CR", " ")</f>
        <v xml:space="preserve"> </v>
      </c>
      <c r="AM456" s="22" t="str">
        <f>IF(AND(B456="100H", OR(AND(E456='club records'!$J$9, F456&lt;='club records'!$K$9), AND(E456='club records'!$J$10, F456&lt;='club records'!$K$10))), "CR", " ")</f>
        <v xml:space="preserve"> </v>
      </c>
      <c r="AN456" s="22" t="str">
        <f>IF(AND(B456="300H", AND(E456='club records'!$J$11, F456&lt;='club records'!$K$11)), "CR", " ")</f>
        <v xml:space="preserve"> </v>
      </c>
      <c r="AO456" s="22" t="str">
        <f>IF(AND(B456="400H", OR(AND(E456='club records'!$J$12, F456&lt;='club records'!$K$12), AND(E456='club records'!$J$13, F456&lt;='club records'!$K$13), AND(E456='club records'!$J$14, F456&lt;='club records'!$K$14))), "CR", " ")</f>
        <v xml:space="preserve"> </v>
      </c>
      <c r="AP456" s="22" t="str">
        <f>IF(AND(B456="1500SC", OR(AND(E456='club records'!$J$15, F456&lt;='club records'!$K$15), AND(E456='club records'!$J$16, F456&lt;='club records'!$K$16))), "CR", " ")</f>
        <v xml:space="preserve"> </v>
      </c>
      <c r="AQ456" s="22" t="str">
        <f>IF(AND(B456="2000SC", OR(AND(E456='club records'!$J$18, F456&lt;='club records'!$K$18), AND(E456='club records'!$J$19, F456&lt;='club records'!$K$19))), "CR", " ")</f>
        <v xml:space="preserve"> </v>
      </c>
      <c r="AR456" s="22" t="str">
        <f>IF(AND(B456="3000SC", AND(E456='club records'!$J$21, F456&lt;='club records'!$K$21)), "CR", " ")</f>
        <v xml:space="preserve"> </v>
      </c>
      <c r="AS456" s="21" t="str">
        <f>IF(AND(B456="4x100", OR(AND(E456='club records'!$N$1, F456&lt;='club records'!$O$1), AND(E456='club records'!$N$2, F456&lt;='club records'!$O$2), AND(E456='club records'!$N$3, F456&lt;='club records'!$O$3), AND(E456='club records'!$N$4, F456&lt;='club records'!$O$4), AND(E456='club records'!$N$5, F456&lt;='club records'!$O$5))), "CR", " ")</f>
        <v xml:space="preserve"> </v>
      </c>
      <c r="AT456" s="21" t="str">
        <f>IF(AND(B456="4x200", OR(AND(E456='club records'!$N$6, F456&lt;='club records'!$O$6), AND(E456='club records'!$N$7, F456&lt;='club records'!$O$7), AND(E456='club records'!$N$8, F456&lt;='club records'!$O$8), AND(E456='club records'!$N$9, F456&lt;='club records'!$O$9), AND(E456='club records'!$N$10, F456&lt;='club records'!$O$10))), "CR", " ")</f>
        <v xml:space="preserve"> </v>
      </c>
      <c r="AU456" s="21" t="str">
        <f>IF(AND(B456="4x300", OR(AND(E456='club records'!$N$11, F456&lt;='club records'!$O$11), AND(E456='club records'!$N$12, F456&lt;='club records'!$O$12))), "CR", " ")</f>
        <v xml:space="preserve"> </v>
      </c>
      <c r="AV456" s="21" t="str">
        <f>IF(AND(B456="4x400", OR(AND(E456='club records'!$N$13, F456&lt;='club records'!$O$13), AND(E456='club records'!$N$14, F456&lt;='club records'!$O$14), AND(E456='club records'!$N$15, F456&lt;='club records'!$O$15))), "CR", " ")</f>
        <v xml:space="preserve"> </v>
      </c>
      <c r="AW456" s="21" t="str">
        <f>IF(AND(B456="3x800", OR(AND(E456='club records'!$N$16, F456&lt;='club records'!$O$16), AND(E456='club records'!$N$17, F456&lt;='club records'!$O$17), AND(E456='club records'!$N$18, F456&lt;='club records'!$O$18), AND(E456='club records'!$N$19, F456&lt;='club records'!$O$19))), "CR", " ")</f>
        <v xml:space="preserve"> </v>
      </c>
      <c r="AX456" s="21" t="str">
        <f>IF(AND(B456="pentathlon", OR(AND(E456='club records'!$N$21, F456&gt;='club records'!$O$21), AND(E456='club records'!$N$22, F456&gt;='club records'!$O$22), AND(E456='club records'!$N$23, F456&gt;='club records'!$O$23), AND(E456='club records'!$N$24, F456&gt;='club records'!$O$24), AND(E456='club records'!$N$25, F456&gt;='club records'!$O$25))), "CR", " ")</f>
        <v xml:space="preserve"> </v>
      </c>
      <c r="AY456" s="21" t="str">
        <f>IF(AND(B456="heptathlon", OR(AND(E456='club records'!$N$26, F456&gt;='club records'!$O$26), AND(E456='club records'!$N$27, F456&gt;='club records'!$O$27), AND(E456='club records'!$N$28, F456&gt;='club records'!$O$28), )), "CR", " ")</f>
        <v xml:space="preserve"> </v>
      </c>
    </row>
    <row r="457" spans="1:51" ht="15">
      <c r="A457" s="13" t="s">
        <v>472</v>
      </c>
      <c r="B457" s="2" t="s">
        <v>36</v>
      </c>
      <c r="C457" s="2" t="s">
        <v>26</v>
      </c>
      <c r="D457" s="2" t="s">
        <v>203</v>
      </c>
      <c r="E457" s="13" t="s">
        <v>40</v>
      </c>
      <c r="F457" s="14">
        <v>1.83</v>
      </c>
      <c r="G457" s="19">
        <v>43612</v>
      </c>
      <c r="H457" s="23" t="s">
        <v>311</v>
      </c>
      <c r="I457" s="2" t="s">
        <v>345</v>
      </c>
      <c r="J457" s="20" t="str">
        <f>IF(OR(L457="CR", K457="CR", M457="CR", N457="CR", O457="CR", P457="CR", Q457="CR", R457="CR", S457="CR", T457="CR",U457="CR", V457="CR", W457="CR", X457="CR", Y457="CR", Z457="CR", AA457="CR", AB457="CR", AC457="CR", AD457="CR", AE457="CR", AF457="CR", AG457="CR", AH457="CR", AI457="CR", AJ457="CR", AK457="CR", AL457="CR", AM457="CR", AN457="CR", AO457="CR", AP457="CR", AQ457="CR", AR457="CR", AS457="CR", AT457="CR", AU457="CR", AV457="CR", AW457="CR", AX457="CR", AY457="CR"), "***CLUB RECORD***", "")</f>
        <v/>
      </c>
      <c r="K457" s="21" t="str">
        <f>IF(AND(B457=100, OR(AND(E457='club records'!$B$6, F457&lt;='club records'!$C$6), AND(E457='club records'!$B$7, F457&lt;='club records'!$C$7), AND(E457='club records'!$B$8, F457&lt;='club records'!$C$8), AND(E457='club records'!$B$9, F457&lt;='club records'!$C$9), AND(E457='club records'!$B$10, F457&lt;='club records'!$C$10))),"CR"," ")</f>
        <v xml:space="preserve"> </v>
      </c>
      <c r="L457" s="21" t="str">
        <f>IF(AND(B457=200, OR(AND(E457='club records'!$B$11, F457&lt;='club records'!$C$11), AND(E457='club records'!$B$12, F457&lt;='club records'!$C$12), AND(E457='club records'!$B$13, F457&lt;='club records'!$C$13), AND(E457='club records'!$B$14, F457&lt;='club records'!$C$14), AND(E457='club records'!$B$15, F457&lt;='club records'!$C$15))),"CR"," ")</f>
        <v xml:space="preserve"> </v>
      </c>
      <c r="M457" s="21" t="str">
        <f>IF(AND(B457=300, OR(AND(E457='club records'!$B$16, F457&lt;='club records'!$C$16), AND(E457='club records'!$B$17, F457&lt;='club records'!$C$17))),"CR"," ")</f>
        <v xml:space="preserve"> </v>
      </c>
      <c r="N457" s="21" t="str">
        <f>IF(AND(B457=400, OR(AND(E457='club records'!$B$19, F457&lt;='club records'!$C$19), AND(E457='club records'!$B$20, F457&lt;='club records'!$C$20), AND(E457='club records'!$B$21, F457&lt;='club records'!$C$21))),"CR"," ")</f>
        <v xml:space="preserve"> </v>
      </c>
      <c r="O457" s="21" t="str">
        <f>IF(AND(B457=800, OR(AND(E457='club records'!$B$22, F457&lt;='club records'!$C$22), AND(E457='club records'!$B$23, F457&lt;='club records'!$C$23), AND(E457='club records'!$B$24, F457&lt;='club records'!$C$24), AND(E457='club records'!$B$25, F457&lt;='club records'!$C$25), AND(E457='club records'!$B$26, F457&lt;='club records'!$C$26))),"CR"," ")</f>
        <v xml:space="preserve"> </v>
      </c>
      <c r="P457" s="21" t="str">
        <f>IF(AND(B457=1200, AND(E457='club records'!$B$28, F457&lt;='club records'!$C$28)),"CR"," ")</f>
        <v xml:space="preserve"> </v>
      </c>
      <c r="Q457" s="21" t="str">
        <f>IF(AND(B457=1500, OR(AND(E457='club records'!$B$29, F457&lt;='club records'!$C$29), AND(E457='club records'!$B$30, F457&lt;='club records'!$C$30), AND(E457='club records'!$B$31, F457&lt;='club records'!$C$31), AND(E457='club records'!$B$32, F457&lt;='club records'!$C$32), AND(E457='club records'!$B$33, F457&lt;='club records'!$C$33))),"CR"," ")</f>
        <v xml:space="preserve"> </v>
      </c>
      <c r="R457" s="21" t="str">
        <f>IF(AND(B457="1M", AND(E457='club records'!$B$37,F457&lt;='club records'!$C$37)),"CR"," ")</f>
        <v xml:space="preserve"> </v>
      </c>
      <c r="S457" s="21" t="str">
        <f>IF(AND(B457=3000, OR(AND(E457='club records'!$B$39, F457&lt;='club records'!$C$39), AND(E457='club records'!$B$40, F457&lt;='club records'!$C$40), AND(E457='club records'!$B$41, F457&lt;='club records'!$C$41))),"CR"," ")</f>
        <v xml:space="preserve"> </v>
      </c>
      <c r="T457" s="21" t="str">
        <f>IF(AND(B457=5000, OR(AND(E457='club records'!$B$42, F457&lt;='club records'!$C$42), AND(E457='club records'!$B$43, F457&lt;='club records'!$C$43))),"CR"," ")</f>
        <v xml:space="preserve"> </v>
      </c>
      <c r="U457" s="21" t="str">
        <f>IF(AND(B457=10000, OR(AND(E457='club records'!$B$44, F457&lt;='club records'!$C$44), AND(E457='club records'!$B$45, F457&lt;='club records'!$C$45))),"CR"," ")</f>
        <v xml:space="preserve"> </v>
      </c>
      <c r="V457" s="22" t="str">
        <f>IF(AND(B457="high jump", OR(AND(E457='club records'!$F$1, F457&gt;='club records'!$G$1), AND(E457='club records'!$F$2, F457&gt;='club records'!$G$2), AND(E457='club records'!$F$3, F457&gt;='club records'!$G$3),AND(E457='club records'!$F$4, F457&gt;='club records'!$G$4), AND(E457='club records'!$F$5, F457&gt;='club records'!$G$5))), "CR", " ")</f>
        <v xml:space="preserve"> </v>
      </c>
      <c r="W457" s="22" t="str">
        <f>IF(AND(B457="long jump", OR(AND(E457='club records'!$F$6, F457&gt;='club records'!$G$6), AND(E457='club records'!$F$7, F457&gt;='club records'!$G$7), AND(E457='club records'!$F$8, F457&gt;='club records'!$G$8), AND(E457='club records'!$F$9, F457&gt;='club records'!$G$9), AND(E457='club records'!$F$10, F457&gt;='club records'!$G$10))), "CR", " ")</f>
        <v xml:space="preserve"> </v>
      </c>
      <c r="X457" s="22" t="str">
        <f>IF(AND(B457="triple jump", OR(AND(E457='club records'!$F$11, F457&gt;='club records'!$G$11), AND(E457='club records'!$F$12, F457&gt;='club records'!$G$12), AND(E457='club records'!$F$13, F457&gt;='club records'!$G$13), AND(E457='club records'!$F$14, F457&gt;='club records'!$G$14), AND(E457='club records'!$F$15, F457&gt;='club records'!$G$15))), "CR", " ")</f>
        <v xml:space="preserve"> </v>
      </c>
      <c r="Y457" s="22" t="str">
        <f>IF(AND(B457="pole vault", OR(AND(E457='club records'!$F$16, F457&gt;='club records'!$G$16), AND(E457='club records'!$F$17, F457&gt;='club records'!$G$17), AND(E457='club records'!$F$18, F457&gt;='club records'!$G$18), AND(E457='club records'!$F$19, F457&gt;='club records'!$G$19), AND(E457='club records'!$F$20, F457&gt;='club records'!$G$20))), "CR", " ")</f>
        <v xml:space="preserve"> </v>
      </c>
      <c r="Z457" s="22" t="str">
        <f>IF(AND(B457="discus 0.75", AND(E457='club records'!$F$21, F457&gt;='club records'!$G$21)), "CR", " ")</f>
        <v xml:space="preserve"> </v>
      </c>
      <c r="AA457" s="22" t="str">
        <f>IF(AND(B457="discus 1", OR(AND(E457='club records'!$F$22, F457&gt;='club records'!$G$22), AND(E457='club records'!$F$23, F457&gt;='club records'!$G$23), AND(E457='club records'!$F$24, F457&gt;='club records'!$G$24), AND(E457='club records'!$F$25, F457&gt;='club records'!$G$25))), "CR", " ")</f>
        <v xml:space="preserve"> </v>
      </c>
      <c r="AB457" s="22" t="str">
        <f>IF(AND(B457="hammer 3", OR(AND(E457='club records'!$F$26, F457&gt;='club records'!$G$26), AND(E457='club records'!$F$27, F457&gt;='club records'!$G$27), AND(E457='club records'!$F$28, F457&gt;='club records'!$G$28))), "CR", " ")</f>
        <v xml:space="preserve"> </v>
      </c>
      <c r="AC457" s="22" t="str">
        <f>IF(AND(B457="hammer 4", OR(AND(E457='club records'!$F$29, F457&gt;='club records'!$G$29), AND(E457='club records'!$F$30, F457&gt;='club records'!$G$30))), "CR", " ")</f>
        <v xml:space="preserve"> </v>
      </c>
      <c r="AD457" s="22" t="str">
        <f>IF(AND(B457="javelin 400", AND(E457='club records'!$F$31, F457&gt;='club records'!$G$31)), "CR", " ")</f>
        <v xml:space="preserve"> </v>
      </c>
      <c r="AE457" s="22" t="str">
        <f>IF(AND(B457="javelin 500", OR(AND(E457='club records'!$F$32, F457&gt;='club records'!$G$32), AND(E457='club records'!$F$33, F457&gt;='club records'!$G$33))), "CR", " ")</f>
        <v xml:space="preserve"> </v>
      </c>
      <c r="AF457" s="22" t="str">
        <f>IF(AND(B457="javelin 600", OR(AND(E457='club records'!$F$34, F457&gt;='club records'!$G$34), AND(E457='club records'!$F$35, F457&gt;='club records'!$G$35))), "CR", " ")</f>
        <v xml:space="preserve"> </v>
      </c>
      <c r="AG457" s="22" t="str">
        <f>IF(AND(B457="shot 2.72", AND(E457='club records'!$F$36, F457&gt;='club records'!$G$36)), "CR", " ")</f>
        <v xml:space="preserve"> </v>
      </c>
      <c r="AH457" s="22" t="str">
        <f>IF(AND(B457="shot 3", OR(AND(E457='club records'!$F$37, F457&gt;='club records'!$G$37), AND(E457='club records'!$F$38, F457&gt;='club records'!$G$38))), "CR", " ")</f>
        <v xml:space="preserve"> </v>
      </c>
      <c r="AI457" s="22" t="str">
        <f>IF(AND(B457="shot 4", OR(AND(E457='club records'!$F$39, F457&gt;='club records'!$G$39), AND(E457='club records'!$F$40, F457&gt;='club records'!$G$40))), "CR", " ")</f>
        <v xml:space="preserve"> </v>
      </c>
      <c r="AJ457" s="22" t="str">
        <f>IF(AND(B457="70H", AND(E457='club records'!$J$6, F457&lt;='club records'!$K$6)), "CR", " ")</f>
        <v xml:space="preserve"> </v>
      </c>
      <c r="AK457" s="22" t="str">
        <f>IF(AND(B457="75H", AND(E457='club records'!$J$7, F457&lt;='club records'!$K$7)), "CR", " ")</f>
        <v xml:space="preserve"> </v>
      </c>
      <c r="AL457" s="22" t="str">
        <f>IF(AND(B457="80H", AND(E457='club records'!$J$8, F457&lt;='club records'!$K$8)), "CR", " ")</f>
        <v xml:space="preserve"> </v>
      </c>
      <c r="AM457" s="22" t="str">
        <f>IF(AND(B457="100H", OR(AND(E457='club records'!$J$9, F457&lt;='club records'!$K$9), AND(E457='club records'!$J$10, F457&lt;='club records'!$K$10))), "CR", " ")</f>
        <v xml:space="preserve"> </v>
      </c>
      <c r="AN457" s="22" t="str">
        <f>IF(AND(B457="300H", AND(E457='club records'!$J$11, F457&lt;='club records'!$K$11)), "CR", " ")</f>
        <v xml:space="preserve"> </v>
      </c>
      <c r="AO457" s="22" t="str">
        <f>IF(AND(B457="400H", OR(AND(E457='club records'!$J$12, F457&lt;='club records'!$K$12), AND(E457='club records'!$J$13, F457&lt;='club records'!$K$13), AND(E457='club records'!$J$14, F457&lt;='club records'!$K$14))), "CR", " ")</f>
        <v xml:space="preserve"> </v>
      </c>
      <c r="AP457" s="22" t="str">
        <f>IF(AND(B457="1500SC", OR(AND(E457='club records'!$J$15, F457&lt;='club records'!$K$15), AND(E457='club records'!$J$16, F457&lt;='club records'!$K$16))), "CR", " ")</f>
        <v xml:space="preserve"> </v>
      </c>
      <c r="AQ457" s="22" t="str">
        <f>IF(AND(B457="2000SC", OR(AND(E457='club records'!$J$18, F457&lt;='club records'!$K$18), AND(E457='club records'!$J$19, F457&lt;='club records'!$K$19))), "CR", " ")</f>
        <v xml:space="preserve"> </v>
      </c>
      <c r="AR457" s="22" t="str">
        <f>IF(AND(B457="3000SC", AND(E457='club records'!$J$21, F457&lt;='club records'!$K$21)), "CR", " ")</f>
        <v xml:space="preserve"> </v>
      </c>
      <c r="AS457" s="21" t="str">
        <f>IF(AND(B457="4x100", OR(AND(E457='club records'!$N$1, F457&lt;='club records'!$O$1), AND(E457='club records'!$N$2, F457&lt;='club records'!$O$2), AND(E457='club records'!$N$3, F457&lt;='club records'!$O$3), AND(E457='club records'!$N$4, F457&lt;='club records'!$O$4), AND(E457='club records'!$N$5, F457&lt;='club records'!$O$5))), "CR", " ")</f>
        <v xml:space="preserve"> </v>
      </c>
      <c r="AT457" s="21" t="str">
        <f>IF(AND(B457="4x200", OR(AND(E457='club records'!$N$6, F457&lt;='club records'!$O$6), AND(E457='club records'!$N$7, F457&lt;='club records'!$O$7), AND(E457='club records'!$N$8, F457&lt;='club records'!$O$8), AND(E457='club records'!$N$9, F457&lt;='club records'!$O$9), AND(E457='club records'!$N$10, F457&lt;='club records'!$O$10))), "CR", " ")</f>
        <v xml:space="preserve"> </v>
      </c>
      <c r="AU457" s="21" t="str">
        <f>IF(AND(B457="4x300", OR(AND(E457='club records'!$N$11, F457&lt;='club records'!$O$11), AND(E457='club records'!$N$12, F457&lt;='club records'!$O$12))), "CR", " ")</f>
        <v xml:space="preserve"> </v>
      </c>
      <c r="AV457" s="21" t="str">
        <f>IF(AND(B457="4x400", OR(AND(E457='club records'!$N$13, F457&lt;='club records'!$O$13), AND(E457='club records'!$N$14, F457&lt;='club records'!$O$14), AND(E457='club records'!$N$15, F457&lt;='club records'!$O$15))), "CR", " ")</f>
        <v xml:space="preserve"> </v>
      </c>
      <c r="AW457" s="21" t="str">
        <f>IF(AND(B457="3x800", OR(AND(E457='club records'!$N$16, F457&lt;='club records'!$O$16), AND(E457='club records'!$N$17, F457&lt;='club records'!$O$17), AND(E457='club records'!$N$18, F457&lt;='club records'!$O$18), AND(E457='club records'!$N$19, F457&lt;='club records'!$O$19))), "CR", " ")</f>
        <v xml:space="preserve"> </v>
      </c>
      <c r="AX457" s="21" t="str">
        <f>IF(AND(B457="pentathlon", OR(AND(E457='club records'!$N$21, F457&gt;='club records'!$O$21), AND(E457='club records'!$N$22, F457&gt;='club records'!$O$22), AND(E457='club records'!$N$23, F457&gt;='club records'!$O$23), AND(E457='club records'!$N$24, F457&gt;='club records'!$O$24), AND(E457='club records'!$N$25, F457&gt;='club records'!$O$25))), "CR", " ")</f>
        <v xml:space="preserve"> </v>
      </c>
      <c r="AY457" s="21" t="str">
        <f>IF(AND(B457="heptathlon", OR(AND(E457='club records'!$N$26, F457&gt;='club records'!$O$26), AND(E457='club records'!$N$27, F457&gt;='club records'!$O$27), AND(E457='club records'!$N$28, F457&gt;='club records'!$O$28), )), "CR", " ")</f>
        <v xml:space="preserve"> </v>
      </c>
    </row>
    <row r="458" spans="1:51" ht="15">
      <c r="A458" s="13" t="s">
        <v>472</v>
      </c>
      <c r="B458" s="2" t="s">
        <v>152</v>
      </c>
      <c r="C458" s="2" t="s">
        <v>17</v>
      </c>
      <c r="D458" s="2" t="s">
        <v>3</v>
      </c>
      <c r="E458" s="13" t="s">
        <v>40</v>
      </c>
      <c r="F458" s="14">
        <v>11.26</v>
      </c>
      <c r="G458" s="19">
        <v>43575</v>
      </c>
      <c r="H458" s="2" t="s">
        <v>297</v>
      </c>
      <c r="I458" s="2" t="s">
        <v>298</v>
      </c>
      <c r="J458" s="20" t="str">
        <f>IF(OR(L458="CR", K458="CR", M458="CR", N458="CR", O458="CR", P458="CR", Q458="CR", R458="CR", S458="CR", T458="CR",U458="CR", V458="CR", W458="CR", X458="CR", Y458="CR", Z458="CR", AA458="CR", AB458="CR", AC458="CR", AD458="CR", AE458="CR", AF458="CR", AG458="CR", AH458="CR", AI458="CR", AJ458="CR", AK458="CR", AL458="CR", AM458="CR", AN458="CR", AO458="CR", AP458="CR", AQ458="CR", AR458="CR", AS458="CR", AT458="CR", AU458="CR", AV458="CR", AW458="CR", AX458="CR", AY458="CR"), "***CLUB RECORD***", "")</f>
        <v/>
      </c>
      <c r="K458" s="21" t="str">
        <f>IF(AND(B458=100, OR(AND(E458='club records'!$B$6, F458&lt;='club records'!$C$6), AND(E458='club records'!$B$7, F458&lt;='club records'!$C$7), AND(E458='club records'!$B$8, F458&lt;='club records'!$C$8), AND(E458='club records'!$B$9, F458&lt;='club records'!$C$9), AND(E458='club records'!$B$10, F458&lt;='club records'!$C$10))),"CR"," ")</f>
        <v xml:space="preserve"> </v>
      </c>
      <c r="L458" s="21" t="str">
        <f>IF(AND(B458=200, OR(AND(E458='club records'!$B$11, F458&lt;='club records'!$C$11), AND(E458='club records'!$B$12, F458&lt;='club records'!$C$12), AND(E458='club records'!$B$13, F458&lt;='club records'!$C$13), AND(E458='club records'!$B$14, F458&lt;='club records'!$C$14), AND(E458='club records'!$B$15, F458&lt;='club records'!$C$15))),"CR"," ")</f>
        <v xml:space="preserve"> </v>
      </c>
      <c r="M458" s="21" t="str">
        <f>IF(AND(B458=300, OR(AND(E458='club records'!$B$16, F458&lt;='club records'!$C$16), AND(E458='club records'!$B$17, F458&lt;='club records'!$C$17))),"CR"," ")</f>
        <v xml:space="preserve"> </v>
      </c>
      <c r="N458" s="21" t="str">
        <f>IF(AND(B458=400, OR(AND(E458='club records'!$B$19, F458&lt;='club records'!$C$19), AND(E458='club records'!$B$20, F458&lt;='club records'!$C$20), AND(E458='club records'!$B$21, F458&lt;='club records'!$C$21))),"CR"," ")</f>
        <v xml:space="preserve"> </v>
      </c>
      <c r="O458" s="21" t="str">
        <f>IF(AND(B458=800, OR(AND(E458='club records'!$B$22, F458&lt;='club records'!$C$22), AND(E458='club records'!$B$23, F458&lt;='club records'!$C$23), AND(E458='club records'!$B$24, F458&lt;='club records'!$C$24), AND(E458='club records'!$B$25, F458&lt;='club records'!$C$25), AND(E458='club records'!$B$26, F458&lt;='club records'!$C$26))),"CR"," ")</f>
        <v xml:space="preserve"> </v>
      </c>
      <c r="P458" s="21" t="str">
        <f>IF(AND(B458=1200, AND(E458='club records'!$B$28, F458&lt;='club records'!$C$28)),"CR"," ")</f>
        <v xml:space="preserve"> </v>
      </c>
      <c r="Q458" s="21" t="str">
        <f>IF(AND(B458=1500, OR(AND(E458='club records'!$B$29, F458&lt;='club records'!$C$29), AND(E458='club records'!$B$30, F458&lt;='club records'!$C$30), AND(E458='club records'!$B$31, F458&lt;='club records'!$C$31), AND(E458='club records'!$B$32, F458&lt;='club records'!$C$32), AND(E458='club records'!$B$33, F458&lt;='club records'!$C$33))),"CR"," ")</f>
        <v xml:space="preserve"> </v>
      </c>
      <c r="R458" s="21" t="str">
        <f>IF(AND(B458="1M", AND(E458='club records'!$B$37,F458&lt;='club records'!$C$37)),"CR"," ")</f>
        <v xml:space="preserve"> </v>
      </c>
      <c r="S458" s="21" t="str">
        <f>IF(AND(B458=3000, OR(AND(E458='club records'!$B$39, F458&lt;='club records'!$C$39), AND(E458='club records'!$B$40, F458&lt;='club records'!$C$40), AND(E458='club records'!$B$41, F458&lt;='club records'!$C$41))),"CR"," ")</f>
        <v xml:space="preserve"> </v>
      </c>
      <c r="T458" s="21" t="str">
        <f>IF(AND(B458=5000, OR(AND(E458='club records'!$B$42, F458&lt;='club records'!$C$42), AND(E458='club records'!$B$43, F458&lt;='club records'!$C$43))),"CR"," ")</f>
        <v xml:space="preserve"> </v>
      </c>
      <c r="U458" s="21" t="str">
        <f>IF(AND(B458=10000, OR(AND(E458='club records'!$B$44, F458&lt;='club records'!$C$44), AND(E458='club records'!$B$45, F458&lt;='club records'!$C$45))),"CR"," ")</f>
        <v xml:space="preserve"> </v>
      </c>
      <c r="V458" s="22" t="str">
        <f>IF(AND(B458="high jump", OR(AND(E458='club records'!$F$1, F458&gt;='club records'!$G$1), AND(E458='club records'!$F$2, F458&gt;='club records'!$G$2), AND(E458='club records'!$F$3, F458&gt;='club records'!$G$3),AND(E458='club records'!$F$4, F458&gt;='club records'!$G$4), AND(E458='club records'!$F$5, F458&gt;='club records'!$G$5))), "CR", " ")</f>
        <v xml:space="preserve"> </v>
      </c>
      <c r="W458" s="22" t="str">
        <f>IF(AND(B458="long jump", OR(AND(E458='club records'!$F$6, F458&gt;='club records'!$G$6), AND(E458='club records'!$F$7, F458&gt;='club records'!$G$7), AND(E458='club records'!$F$8, F458&gt;='club records'!$G$8), AND(E458='club records'!$F$9, F458&gt;='club records'!$G$9), AND(E458='club records'!$F$10, F458&gt;='club records'!$G$10))), "CR", " ")</f>
        <v xml:space="preserve"> </v>
      </c>
      <c r="X458" s="22" t="str">
        <f>IF(AND(B458="triple jump", OR(AND(E458='club records'!$F$11, F458&gt;='club records'!$G$11), AND(E458='club records'!$F$12, F458&gt;='club records'!$G$12), AND(E458='club records'!$F$13, F458&gt;='club records'!$G$13), AND(E458='club records'!$F$14, F458&gt;='club records'!$G$14), AND(E458='club records'!$F$15, F458&gt;='club records'!$G$15))), "CR", " ")</f>
        <v xml:space="preserve"> </v>
      </c>
      <c r="Y458" s="22" t="str">
        <f>IF(AND(B458="pole vault", OR(AND(E458='club records'!$F$16, F458&gt;='club records'!$G$16), AND(E458='club records'!$F$17, F458&gt;='club records'!$G$17), AND(E458='club records'!$F$18, F458&gt;='club records'!$G$18), AND(E458='club records'!$F$19, F458&gt;='club records'!$G$19), AND(E458='club records'!$F$20, F458&gt;='club records'!$G$20))), "CR", " ")</f>
        <v xml:space="preserve"> </v>
      </c>
      <c r="Z458" s="22" t="str">
        <f>IF(AND(B458="discus 0.75", AND(E458='club records'!$F$21, F458&gt;='club records'!$G$21)), "CR", " ")</f>
        <v xml:space="preserve"> </v>
      </c>
      <c r="AA458" s="22" t="str">
        <f>IF(AND(B458="discus 1", OR(AND(E458='club records'!$F$22, F458&gt;='club records'!$G$22), AND(E458='club records'!$F$23, F458&gt;='club records'!$G$23), AND(E458='club records'!$F$24, F458&gt;='club records'!$G$24), AND(E458='club records'!$F$25, F458&gt;='club records'!$G$25))), "CR", " ")</f>
        <v xml:space="preserve"> </v>
      </c>
      <c r="AB458" s="22" t="str">
        <f>IF(AND(B458="hammer 3", OR(AND(E458='club records'!$F$26, F458&gt;='club records'!$G$26), AND(E458='club records'!$F$27, F458&gt;='club records'!$G$27), AND(E458='club records'!$F$28, F458&gt;='club records'!$G$28))), "CR", " ")</f>
        <v xml:space="preserve"> </v>
      </c>
      <c r="AC458" s="22" t="str">
        <f>IF(AND(B458="hammer 4", OR(AND(E458='club records'!$F$29, F458&gt;='club records'!$G$29), AND(E458='club records'!$F$30, F458&gt;='club records'!$G$30))), "CR", " ")</f>
        <v xml:space="preserve"> </v>
      </c>
      <c r="AD458" s="22" t="str">
        <f>IF(AND(B458="javelin 400", AND(E458='club records'!$F$31, F458&gt;='club records'!$G$31)), "CR", " ")</f>
        <v xml:space="preserve"> </v>
      </c>
      <c r="AE458" s="22" t="str">
        <f>IF(AND(B458="javelin 500", OR(AND(E458='club records'!$F$32, F458&gt;='club records'!$G$32), AND(E458='club records'!$F$33, F458&gt;='club records'!$G$33))), "CR", " ")</f>
        <v xml:space="preserve"> </v>
      </c>
      <c r="AF458" s="22" t="str">
        <f>IF(AND(B458="javelin 600", OR(AND(E458='club records'!$F$34, F458&gt;='club records'!$G$34), AND(E458='club records'!$F$35, F458&gt;='club records'!$G$35))), "CR", " ")</f>
        <v xml:space="preserve"> </v>
      </c>
      <c r="AG458" s="22" t="str">
        <f>IF(AND(B458="shot 2.72", AND(E458='club records'!$F$36, F458&gt;='club records'!$G$36)), "CR", " ")</f>
        <v xml:space="preserve"> </v>
      </c>
      <c r="AH458" s="22" t="str">
        <f>IF(AND(B458="shot 3", OR(AND(E458='club records'!$F$37, F458&gt;='club records'!$G$37), AND(E458='club records'!$F$38, F458&gt;='club records'!$G$38))), "CR", " ")</f>
        <v xml:space="preserve"> </v>
      </c>
      <c r="AI458" s="22" t="str">
        <f>IF(AND(B458="shot 4", OR(AND(E458='club records'!$F$39, F458&gt;='club records'!$G$39), AND(E458='club records'!$F$40, F458&gt;='club records'!$G$40))), "CR", " ")</f>
        <v xml:space="preserve"> </v>
      </c>
      <c r="AJ458" s="22" t="str">
        <f>IF(AND(B458="70H", AND(E458='club records'!$J$6, F458&lt;='club records'!$K$6)), "CR", " ")</f>
        <v xml:space="preserve"> </v>
      </c>
      <c r="AK458" s="22" t="str">
        <f>IF(AND(B458="75H", AND(E458='club records'!$J$7, F458&lt;='club records'!$K$7)), "CR", " ")</f>
        <v xml:space="preserve"> </v>
      </c>
      <c r="AL458" s="22" t="str">
        <f>IF(AND(B458="80H", AND(E458='club records'!$J$8, F458&lt;='club records'!$K$8)), "CR", " ")</f>
        <v xml:space="preserve"> </v>
      </c>
      <c r="AM458" s="22" t="str">
        <f>IF(AND(B458="100H", OR(AND(E458='club records'!$J$9, F458&lt;='club records'!$K$9), AND(E458='club records'!$J$10, F458&lt;='club records'!$K$10))), "CR", " ")</f>
        <v xml:space="preserve"> </v>
      </c>
      <c r="AN458" s="22" t="str">
        <f>IF(AND(B458="300H", AND(E458='club records'!$J$11, F458&lt;='club records'!$K$11)), "CR", " ")</f>
        <v xml:space="preserve"> </v>
      </c>
      <c r="AO458" s="22" t="str">
        <f>IF(AND(B458="400H", OR(AND(E458='club records'!$J$12, F458&lt;='club records'!$K$12), AND(E458='club records'!$J$13, F458&lt;='club records'!$K$13), AND(E458='club records'!$J$14, F458&lt;='club records'!$K$14))), "CR", " ")</f>
        <v xml:space="preserve"> </v>
      </c>
      <c r="AP458" s="22" t="str">
        <f>IF(AND(B458="1500SC", OR(AND(E458='club records'!$J$15, F458&lt;='club records'!$K$15), AND(E458='club records'!$J$16, F458&lt;='club records'!$K$16))), "CR", " ")</f>
        <v xml:space="preserve"> </v>
      </c>
      <c r="AQ458" s="22" t="str">
        <f>IF(AND(B458="2000SC", OR(AND(E458='club records'!$J$18, F458&lt;='club records'!$K$18), AND(E458='club records'!$J$19, F458&lt;='club records'!$K$19))), "CR", " ")</f>
        <v xml:space="preserve"> </v>
      </c>
      <c r="AR458" s="22" t="str">
        <f>IF(AND(B458="3000SC", AND(E458='club records'!$J$21, F458&lt;='club records'!$K$21)), "CR", " ")</f>
        <v xml:space="preserve"> </v>
      </c>
      <c r="AS458" s="21" t="str">
        <f>IF(AND(B458="4x100", OR(AND(E458='club records'!$N$1, F458&lt;='club records'!$O$1), AND(E458='club records'!$N$2, F458&lt;='club records'!$O$2), AND(E458='club records'!$N$3, F458&lt;='club records'!$O$3), AND(E458='club records'!$N$4, F458&lt;='club records'!$O$4), AND(E458='club records'!$N$5, F458&lt;='club records'!$O$5))), "CR", " ")</f>
        <v xml:space="preserve"> </v>
      </c>
      <c r="AT458" s="21" t="str">
        <f>IF(AND(B458="4x200", OR(AND(E458='club records'!$N$6, F458&lt;='club records'!$O$6), AND(E458='club records'!$N$7, F458&lt;='club records'!$O$7), AND(E458='club records'!$N$8, F458&lt;='club records'!$O$8), AND(E458='club records'!$N$9, F458&lt;='club records'!$O$9), AND(E458='club records'!$N$10, F458&lt;='club records'!$O$10))), "CR", " ")</f>
        <v xml:space="preserve"> </v>
      </c>
      <c r="AU458" s="21" t="str">
        <f>IF(AND(B458="4x300", OR(AND(E458='club records'!$N$11, F458&lt;='club records'!$O$11), AND(E458='club records'!$N$12, F458&lt;='club records'!$O$12))), "CR", " ")</f>
        <v xml:space="preserve"> </v>
      </c>
      <c r="AV458" s="21" t="str">
        <f>IF(AND(B458="4x400", OR(AND(E458='club records'!$N$13, F458&lt;='club records'!$O$13), AND(E458='club records'!$N$14, F458&lt;='club records'!$O$14), AND(E458='club records'!$N$15, F458&lt;='club records'!$O$15))), "CR", " ")</f>
        <v xml:space="preserve"> </v>
      </c>
      <c r="AW458" s="21" t="str">
        <f>IF(AND(B458="3x800", OR(AND(E458='club records'!$N$16, F458&lt;='club records'!$O$16), AND(E458='club records'!$N$17, F458&lt;='club records'!$O$17), AND(E458='club records'!$N$18, F458&lt;='club records'!$O$18), AND(E458='club records'!$N$19, F458&lt;='club records'!$O$19))), "CR", " ")</f>
        <v xml:space="preserve"> </v>
      </c>
      <c r="AX458" s="21" t="str">
        <f>IF(AND(B458="pentathlon", OR(AND(E458='club records'!$N$21, F458&gt;='club records'!$O$21), AND(E458='club records'!$N$22, F458&gt;='club records'!$O$22), AND(E458='club records'!$N$23, F458&gt;='club records'!$O$23), AND(E458='club records'!$N$24, F458&gt;='club records'!$O$24), AND(E458='club records'!$N$25, F458&gt;='club records'!$O$25))), "CR", " ")</f>
        <v xml:space="preserve"> </v>
      </c>
      <c r="AY458" s="21" t="str">
        <f>IF(AND(B458="heptathlon", OR(AND(E458='club records'!$N$26, F458&gt;='club records'!$O$26), AND(E458='club records'!$N$27, F458&gt;='club records'!$O$27), AND(E458='club records'!$N$28, F458&gt;='club records'!$O$28), )), "CR", " ")</f>
        <v xml:space="preserve"> </v>
      </c>
    </row>
    <row r="459" spans="1:51" ht="15">
      <c r="A459" s="13" t="s">
        <v>472</v>
      </c>
      <c r="B459" s="2" t="s">
        <v>152</v>
      </c>
      <c r="C459" s="2" t="s">
        <v>26</v>
      </c>
      <c r="D459" s="2" t="s">
        <v>165</v>
      </c>
      <c r="E459" s="13" t="s">
        <v>40</v>
      </c>
      <c r="F459" s="14">
        <v>14.27</v>
      </c>
      <c r="G459" s="23">
        <v>43652</v>
      </c>
      <c r="H459" s="2" t="s">
        <v>429</v>
      </c>
      <c r="I459" s="2" t="s">
        <v>466</v>
      </c>
      <c r="J459" s="20" t="s">
        <v>372</v>
      </c>
      <c r="O459" s="2"/>
      <c r="P459" s="2"/>
      <c r="Q459" s="2"/>
      <c r="R459" s="2"/>
      <c r="S459" s="2"/>
      <c r="T459" s="2"/>
    </row>
    <row r="460" spans="1:51" ht="15">
      <c r="A460" s="13" t="s">
        <v>472</v>
      </c>
      <c r="B460" s="2" t="s">
        <v>152</v>
      </c>
      <c r="C460" s="2" t="s">
        <v>7</v>
      </c>
      <c r="D460" s="2" t="s">
        <v>0</v>
      </c>
      <c r="E460" s="13" t="s">
        <v>40</v>
      </c>
      <c r="F460" s="14">
        <v>20.23</v>
      </c>
      <c r="G460" s="19">
        <v>43667</v>
      </c>
      <c r="H460" s="2" t="s">
        <v>297</v>
      </c>
      <c r="I460" s="2" t="s">
        <v>446</v>
      </c>
      <c r="J460" s="20" t="s">
        <v>372</v>
      </c>
      <c r="O460" s="2"/>
      <c r="P460" s="2"/>
      <c r="Q460" s="2"/>
      <c r="R460" s="2"/>
      <c r="S460" s="2"/>
      <c r="T460" s="2"/>
    </row>
    <row r="461" spans="1:51" ht="15">
      <c r="A461" s="13" t="s">
        <v>472</v>
      </c>
      <c r="B461" s="2" t="s">
        <v>152</v>
      </c>
      <c r="C461" s="2" t="s">
        <v>15</v>
      </c>
      <c r="D461" s="2" t="s">
        <v>16</v>
      </c>
      <c r="E461" s="13" t="s">
        <v>436</v>
      </c>
      <c r="F461" s="14">
        <v>21.44</v>
      </c>
      <c r="G461" s="19">
        <v>43667</v>
      </c>
      <c r="H461" s="2" t="s">
        <v>297</v>
      </c>
      <c r="I461" s="2" t="s">
        <v>446</v>
      </c>
      <c r="J461" s="20" t="str">
        <f>IF(OR(L461="CR", K461="CR", M461="CR", N461="CR", O461="CR", P461="CR", Q461="CR", R461="CR", S461="CR", T461="CR",U461="CR", V461="CR", W461="CR", X461="CR", Y461="CR", Z461="CR", AA461="CR", AB461="CR", AC461="CR", AD461="CR", AE461="CR", AF461="CR", AG461="CR", AH461="CR", AI461="CR", AJ461="CR", AK461="CR", AL461="CR", AM461="CR", AN461="CR", AO461="CR", AP461="CR", AQ461="CR", AR461="CR", AS461="CR", AT461="CR", AU461="CR", AV461="CR", AW461="CR", AX461="CR", AY461="CR"), "***CLUB RECORD***", "")</f>
        <v/>
      </c>
      <c r="K461" s="21" t="str">
        <f>IF(AND(B461=100, OR(AND(E461='club records'!$B$6, F461&lt;='club records'!$C$6), AND(E461='club records'!$B$7, F461&lt;='club records'!$C$7), AND(E461='club records'!$B$8, F461&lt;='club records'!$C$8), AND(E461='club records'!$B$9, F461&lt;='club records'!$C$9), AND(E461='club records'!$B$10, F461&lt;='club records'!$C$10))),"CR"," ")</f>
        <v xml:space="preserve"> </v>
      </c>
      <c r="L461" s="21" t="str">
        <f>IF(AND(B461=200, OR(AND(E461='club records'!$B$11, F461&lt;='club records'!$C$11), AND(E461='club records'!$B$12, F461&lt;='club records'!$C$12), AND(E461='club records'!$B$13, F461&lt;='club records'!$C$13), AND(E461='club records'!$B$14, F461&lt;='club records'!$C$14), AND(E461='club records'!$B$15, F461&lt;='club records'!$C$15))),"CR"," ")</f>
        <v xml:space="preserve"> </v>
      </c>
      <c r="M461" s="21" t="str">
        <f>IF(AND(B461=300, OR(AND(E461='club records'!$B$16, F461&lt;='club records'!$C$16), AND(E461='club records'!$B$17, F461&lt;='club records'!$C$17))),"CR"," ")</f>
        <v xml:space="preserve"> </v>
      </c>
      <c r="N461" s="21" t="str">
        <f>IF(AND(B461=400, OR(AND(E461='club records'!$B$19, F461&lt;='club records'!$C$19), AND(E461='club records'!$B$20, F461&lt;='club records'!$C$20), AND(E461='club records'!$B$21, F461&lt;='club records'!$C$21))),"CR"," ")</f>
        <v xml:space="preserve"> </v>
      </c>
      <c r="O461" s="21" t="str">
        <f>IF(AND(B461=800, OR(AND(E461='club records'!$B$22, F461&lt;='club records'!$C$22), AND(E461='club records'!$B$23, F461&lt;='club records'!$C$23), AND(E461='club records'!$B$24, F461&lt;='club records'!$C$24), AND(E461='club records'!$B$25, F461&lt;='club records'!$C$25), AND(E461='club records'!$B$26, F461&lt;='club records'!$C$26))),"CR"," ")</f>
        <v xml:space="preserve"> </v>
      </c>
      <c r="P461" s="21" t="str">
        <f>IF(AND(B461=1200, AND(E461='club records'!$B$28, F461&lt;='club records'!$C$28)),"CR"," ")</f>
        <v xml:space="preserve"> </v>
      </c>
      <c r="Q461" s="21" t="str">
        <f>IF(AND(B461=1500, OR(AND(E461='club records'!$B$29, F461&lt;='club records'!$C$29), AND(E461='club records'!$B$30, F461&lt;='club records'!$C$30), AND(E461='club records'!$B$31, F461&lt;='club records'!$C$31), AND(E461='club records'!$B$32, F461&lt;='club records'!$C$32), AND(E461='club records'!$B$33, F461&lt;='club records'!$C$33))),"CR"," ")</f>
        <v xml:space="preserve"> </v>
      </c>
      <c r="R461" s="21" t="str">
        <f>IF(AND(B461="1M", AND(E461='club records'!$B$37,F461&lt;='club records'!$C$37)),"CR"," ")</f>
        <v xml:space="preserve"> </v>
      </c>
      <c r="S461" s="21" t="str">
        <f>IF(AND(B461=3000, OR(AND(E461='club records'!$B$39, F461&lt;='club records'!$C$39), AND(E461='club records'!$B$40, F461&lt;='club records'!$C$40), AND(E461='club records'!$B$41, F461&lt;='club records'!$C$41))),"CR"," ")</f>
        <v xml:space="preserve"> </v>
      </c>
      <c r="T461" s="21" t="str">
        <f>IF(AND(B461=5000, OR(AND(E461='club records'!$B$42, F461&lt;='club records'!$C$42), AND(E461='club records'!$B$43, F461&lt;='club records'!$C$43))),"CR"," ")</f>
        <v xml:space="preserve"> </v>
      </c>
      <c r="U461" s="21" t="str">
        <f>IF(AND(B461=10000, OR(AND(E461='club records'!$B$44, F461&lt;='club records'!$C$44), AND(E461='club records'!$B$45, F461&lt;='club records'!$C$45))),"CR"," ")</f>
        <v xml:space="preserve"> </v>
      </c>
      <c r="V461" s="22" t="str">
        <f>IF(AND(B461="high jump", OR(AND(E461='club records'!$F$1, F461&gt;='club records'!$G$1), AND(E461='club records'!$F$2, F461&gt;='club records'!$G$2), AND(E461='club records'!$F$3, F461&gt;='club records'!$G$3),AND(E461='club records'!$F$4, F461&gt;='club records'!$G$4), AND(E461='club records'!$F$5, F461&gt;='club records'!$G$5))), "CR", " ")</f>
        <v xml:space="preserve"> </v>
      </c>
      <c r="W461" s="22" t="str">
        <f>IF(AND(B461="long jump", OR(AND(E461='club records'!$F$6, F461&gt;='club records'!$G$6), AND(E461='club records'!$F$7, F461&gt;='club records'!$G$7), AND(E461='club records'!$F$8, F461&gt;='club records'!$G$8), AND(E461='club records'!$F$9, F461&gt;='club records'!$G$9), AND(E461='club records'!$F$10, F461&gt;='club records'!$G$10))), "CR", " ")</f>
        <v xml:space="preserve"> </v>
      </c>
      <c r="X461" s="22" t="str">
        <f>IF(AND(B461="triple jump", OR(AND(E461='club records'!$F$11, F461&gt;='club records'!$G$11), AND(E461='club records'!$F$12, F461&gt;='club records'!$G$12), AND(E461='club records'!$F$13, F461&gt;='club records'!$G$13), AND(E461='club records'!$F$14, F461&gt;='club records'!$G$14), AND(E461='club records'!$F$15, F461&gt;='club records'!$G$15))), "CR", " ")</f>
        <v xml:space="preserve"> </v>
      </c>
      <c r="Y461" s="22" t="str">
        <f>IF(AND(B461="pole vault", OR(AND(E461='club records'!$F$16, F461&gt;='club records'!$G$16), AND(E461='club records'!$F$17, F461&gt;='club records'!$G$17), AND(E461='club records'!$F$18, F461&gt;='club records'!$G$18), AND(E461='club records'!$F$19, F461&gt;='club records'!$G$19), AND(E461='club records'!$F$20, F461&gt;='club records'!$G$20))), "CR", " ")</f>
        <v xml:space="preserve"> </v>
      </c>
      <c r="Z461" s="22" t="str">
        <f>IF(AND(B461="discus 0.75", AND(E461='club records'!$F$21, F461&gt;='club records'!$G$21)), "CR", " ")</f>
        <v xml:space="preserve"> </v>
      </c>
      <c r="AA461" s="22" t="str">
        <f>IF(AND(B461="discus 1", OR(AND(E461='club records'!$F$22, F461&gt;='club records'!$G$22), AND(E461='club records'!$F$23, F461&gt;='club records'!$G$23), AND(E461='club records'!$F$24, F461&gt;='club records'!$G$24), AND(E461='club records'!$F$25, F461&gt;='club records'!$G$25))), "CR", " ")</f>
        <v xml:space="preserve"> </v>
      </c>
      <c r="AB461" s="22" t="str">
        <f>IF(AND(B461="hammer 3", OR(AND(E461='club records'!$F$26, F461&gt;='club records'!$G$26), AND(E461='club records'!$F$27, F461&gt;='club records'!$G$27), AND(E461='club records'!$F$28, F461&gt;='club records'!$G$28))), "CR", " ")</f>
        <v xml:space="preserve"> </v>
      </c>
      <c r="AC461" s="22" t="str">
        <f>IF(AND(B461="hammer 4", OR(AND(E461='club records'!$F$29, F461&gt;='club records'!$G$29), AND(E461='club records'!$F$30, F461&gt;='club records'!$G$30))), "CR", " ")</f>
        <v xml:space="preserve"> </v>
      </c>
      <c r="AD461" s="22" t="str">
        <f>IF(AND(B461="javelin 400", AND(E461='club records'!$F$31, F461&gt;='club records'!$G$31)), "CR", " ")</f>
        <v xml:space="preserve"> </v>
      </c>
      <c r="AE461" s="22" t="str">
        <f>IF(AND(B461="javelin 500", OR(AND(E461='club records'!$F$32, F461&gt;='club records'!$G$32), AND(E461='club records'!$F$33, F461&gt;='club records'!$G$33))), "CR", " ")</f>
        <v xml:space="preserve"> </v>
      </c>
      <c r="AF461" s="22" t="str">
        <f>IF(AND(B461="javelin 600", OR(AND(E461='club records'!$F$34, F461&gt;='club records'!$G$34), AND(E461='club records'!$F$35, F461&gt;='club records'!$G$35))), "CR", " ")</f>
        <v xml:space="preserve"> </v>
      </c>
      <c r="AG461" s="22" t="str">
        <f>IF(AND(B461="shot 2.72", AND(E461='club records'!$F$36, F461&gt;='club records'!$G$36)), "CR", " ")</f>
        <v xml:space="preserve"> </v>
      </c>
      <c r="AH461" s="22" t="str">
        <f>IF(AND(B461="shot 3", OR(AND(E461='club records'!$F$37, F461&gt;='club records'!$G$37), AND(E461='club records'!$F$38, F461&gt;='club records'!$G$38))), "CR", " ")</f>
        <v xml:space="preserve"> </v>
      </c>
      <c r="AI461" s="22" t="str">
        <f>IF(AND(B461="shot 4", OR(AND(E461='club records'!$F$39, F461&gt;='club records'!$G$39), AND(E461='club records'!$F$40, F461&gt;='club records'!$G$40))), "CR", " ")</f>
        <v xml:space="preserve"> </v>
      </c>
      <c r="AJ461" s="22" t="str">
        <f>IF(AND(B461="70H", AND(E461='club records'!$J$6, F461&lt;='club records'!$K$6)), "CR", " ")</f>
        <v xml:space="preserve"> </v>
      </c>
      <c r="AK461" s="22" t="str">
        <f>IF(AND(B461="75H", AND(E461='club records'!$J$7, F461&lt;='club records'!$K$7)), "CR", " ")</f>
        <v xml:space="preserve"> </v>
      </c>
      <c r="AL461" s="22" t="str">
        <f>IF(AND(B461="80H", AND(E461='club records'!$J$8, F461&lt;='club records'!$K$8)), "CR", " ")</f>
        <v xml:space="preserve"> </v>
      </c>
      <c r="AM461" s="22" t="str">
        <f>IF(AND(B461="100H", OR(AND(E461='club records'!$J$9, F461&lt;='club records'!$K$9), AND(E461='club records'!$J$10, F461&lt;='club records'!$K$10))), "CR", " ")</f>
        <v xml:space="preserve"> </v>
      </c>
      <c r="AN461" s="22" t="str">
        <f>IF(AND(B461="300H", AND(E461='club records'!$J$11, F461&lt;='club records'!$K$11)), "CR", " ")</f>
        <v xml:space="preserve"> </v>
      </c>
      <c r="AO461" s="22" t="str">
        <f>IF(AND(B461="400H", OR(AND(E461='club records'!$J$12, F461&lt;='club records'!$K$12), AND(E461='club records'!$J$13, F461&lt;='club records'!$K$13), AND(E461='club records'!$J$14, F461&lt;='club records'!$K$14))), "CR", " ")</f>
        <v xml:space="preserve"> </v>
      </c>
      <c r="AP461" s="22" t="str">
        <f>IF(AND(B461="1500SC", OR(AND(E461='club records'!$J$15, F461&lt;='club records'!$K$15), AND(E461='club records'!$J$16, F461&lt;='club records'!$K$16))), "CR", " ")</f>
        <v xml:space="preserve"> </v>
      </c>
      <c r="AQ461" s="22" t="str">
        <f>IF(AND(B461="2000SC", OR(AND(E461='club records'!$J$18, F461&lt;='club records'!$K$18), AND(E461='club records'!$J$19, F461&lt;='club records'!$K$19))), "CR", " ")</f>
        <v xml:space="preserve"> </v>
      </c>
      <c r="AR461" s="22" t="str">
        <f>IF(AND(B461="3000SC", AND(E461='club records'!$J$21, F461&lt;='club records'!$K$21)), "CR", " ")</f>
        <v xml:space="preserve"> </v>
      </c>
      <c r="AS461" s="21" t="str">
        <f>IF(AND(B461="4x100", OR(AND(E461='club records'!$N$1, F461&lt;='club records'!$O$1), AND(E461='club records'!$N$2, F461&lt;='club records'!$O$2), AND(E461='club records'!$N$3, F461&lt;='club records'!$O$3), AND(E461='club records'!$N$4, F461&lt;='club records'!$O$4), AND(E461='club records'!$N$5, F461&lt;='club records'!$O$5))), "CR", " ")</f>
        <v xml:space="preserve"> </v>
      </c>
      <c r="AT461" s="21" t="str">
        <f>IF(AND(B461="4x200", OR(AND(E461='club records'!$N$6, F461&lt;='club records'!$O$6), AND(E461='club records'!$N$7, F461&lt;='club records'!$O$7), AND(E461='club records'!$N$8, F461&lt;='club records'!$O$8), AND(E461='club records'!$N$9, F461&lt;='club records'!$O$9), AND(E461='club records'!$N$10, F461&lt;='club records'!$O$10))), "CR", " ")</f>
        <v xml:space="preserve"> </v>
      </c>
      <c r="AU461" s="21" t="str">
        <f>IF(AND(B461="4x300", OR(AND(E461='club records'!$N$11, F461&lt;='club records'!$O$11), AND(E461='club records'!$N$12, F461&lt;='club records'!$O$12))), "CR", " ")</f>
        <v xml:space="preserve"> </v>
      </c>
      <c r="AV461" s="21" t="str">
        <f>IF(AND(B461="4x400", OR(AND(E461='club records'!$N$13, F461&lt;='club records'!$O$13), AND(E461='club records'!$N$14, F461&lt;='club records'!$O$14), AND(E461='club records'!$N$15, F461&lt;='club records'!$O$15))), "CR", " ")</f>
        <v xml:space="preserve"> </v>
      </c>
      <c r="AW461" s="21" t="str">
        <f>IF(AND(B461="3x800", OR(AND(E461='club records'!$N$16, F461&lt;='club records'!$O$16), AND(E461='club records'!$N$17, F461&lt;='club records'!$O$17), AND(E461='club records'!$N$18, F461&lt;='club records'!$O$18), AND(E461='club records'!$N$19, F461&lt;='club records'!$O$19))), "CR", " ")</f>
        <v xml:space="preserve"> </v>
      </c>
      <c r="AX461" s="21" t="str">
        <f>IF(AND(B461="pentathlon", OR(AND(E461='club records'!$N$21, F461&gt;='club records'!$O$21), AND(E461='club records'!$N$22, F461&gt;='club records'!$O$22), AND(E461='club records'!$N$23, F461&gt;='club records'!$O$23), AND(E461='club records'!$N$24, F461&gt;='club records'!$O$24), AND(E461='club records'!$N$25, F461&gt;='club records'!$O$25))), "CR", " ")</f>
        <v xml:space="preserve"> </v>
      </c>
      <c r="AY461" s="21" t="str">
        <f>IF(AND(B461="heptathlon", OR(AND(E461='club records'!$N$26, F461&gt;='club records'!$O$26), AND(E461='club records'!$N$27, F461&gt;='club records'!$O$27), AND(E461='club records'!$N$28, F461&gt;='club records'!$O$28), )), "CR", " ")</f>
        <v xml:space="preserve"> </v>
      </c>
    </row>
    <row r="462" spans="1:51" ht="15">
      <c r="A462" s="13" t="s">
        <v>472</v>
      </c>
      <c r="B462" s="2" t="s">
        <v>152</v>
      </c>
      <c r="C462" s="2" t="s">
        <v>20</v>
      </c>
      <c r="D462" s="2" t="s">
        <v>21</v>
      </c>
      <c r="E462" s="13" t="s">
        <v>436</v>
      </c>
      <c r="F462" s="14">
        <v>25.61</v>
      </c>
      <c r="G462" s="19">
        <v>43652</v>
      </c>
      <c r="H462" s="23" t="s">
        <v>458</v>
      </c>
      <c r="I462" s="2" t="s">
        <v>459</v>
      </c>
      <c r="J462" s="20" t="s">
        <v>372</v>
      </c>
      <c r="O462" s="21"/>
      <c r="P462" s="21"/>
      <c r="Q462" s="21"/>
      <c r="R462" s="21"/>
      <c r="S462" s="21"/>
      <c r="T462" s="21"/>
      <c r="U462" s="21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1"/>
      <c r="AT462" s="21"/>
      <c r="AU462" s="21"/>
      <c r="AV462" s="21"/>
      <c r="AW462" s="21"/>
      <c r="AX462" s="21"/>
      <c r="AY462" s="21"/>
    </row>
    <row r="463" spans="1:51" ht="15">
      <c r="A463" s="13" t="s">
        <v>472</v>
      </c>
      <c r="B463" s="2" t="s">
        <v>152</v>
      </c>
      <c r="C463" s="2" t="s">
        <v>26</v>
      </c>
      <c r="D463" s="2" t="s">
        <v>70</v>
      </c>
      <c r="E463" s="13" t="s">
        <v>40</v>
      </c>
      <c r="F463" s="14">
        <v>27.74</v>
      </c>
      <c r="G463" s="23">
        <v>43632</v>
      </c>
      <c r="H463" s="2" t="s">
        <v>388</v>
      </c>
      <c r="J463" s="20" t="str">
        <f>IF(OR(L463="CR", K463="CR", M463="CR", N463="CR", O463="CR", P463="CR", Q463="CR", R463="CR", S463="CR", T463="CR",U463="CR", V463="CR", W463="CR", X463="CR", Y463="CR", Z463="CR", AA463="CR", AB463="CR", AC463="CR", AD463="CR", AE463="CR", AF463="CR", AG463="CR", AH463="CR", AI463="CR", AJ463="CR", AK463="CR", AL463="CR", AM463="CR", AN463="CR", AO463="CR", AP463="CR", AQ463="CR", AR463="CR", AS463="CR", AT463="CR", AU463="CR", AV463="CR", AW463="CR", AX463="CR", AY463="CR"), "***CLUB RECORD***", "")</f>
        <v/>
      </c>
      <c r="K463" s="21" t="str">
        <f>IF(AND(B463=100, OR(AND(E463='club records'!$B$6, F463&lt;='club records'!$C$6), AND(E463='club records'!$B$7, F463&lt;='club records'!$C$7), AND(E463='club records'!$B$8, F463&lt;='club records'!$C$8), AND(E463='club records'!$B$9, F463&lt;='club records'!$C$9), AND(E463='club records'!$B$10, F463&lt;='club records'!$C$10))),"CR"," ")</f>
        <v xml:space="preserve"> </v>
      </c>
      <c r="L463" s="21" t="str">
        <f>IF(AND(B463=200, OR(AND(E463='club records'!$B$11, F463&lt;='club records'!$C$11), AND(E463='club records'!$B$12, F463&lt;='club records'!$C$12), AND(E463='club records'!$B$13, F463&lt;='club records'!$C$13), AND(E463='club records'!$B$14, F463&lt;='club records'!$C$14), AND(E463='club records'!$B$15, F463&lt;='club records'!$C$15))),"CR"," ")</f>
        <v xml:space="preserve"> </v>
      </c>
      <c r="M463" s="21" t="str">
        <f>IF(AND(B463=300, OR(AND(E463='club records'!$B$16, F463&lt;='club records'!$C$16), AND(E463='club records'!$B$17, F463&lt;='club records'!$C$17))),"CR"," ")</f>
        <v xml:space="preserve"> </v>
      </c>
      <c r="N463" s="21" t="str">
        <f>IF(AND(B463=400, OR(AND(E463='club records'!$B$19, F463&lt;='club records'!$C$19), AND(E463='club records'!$B$20, F463&lt;='club records'!$C$20), AND(E463='club records'!$B$21, F463&lt;='club records'!$C$21))),"CR"," ")</f>
        <v xml:space="preserve"> </v>
      </c>
      <c r="O463" s="21" t="str">
        <f>IF(AND(B463=800, OR(AND(E463='club records'!$B$22, F463&lt;='club records'!$C$22), AND(E463='club records'!$B$23, F463&lt;='club records'!$C$23), AND(E463='club records'!$B$24, F463&lt;='club records'!$C$24), AND(E463='club records'!$B$25, F463&lt;='club records'!$C$25), AND(E463='club records'!$B$26, F463&lt;='club records'!$C$26))),"CR"," ")</f>
        <v xml:space="preserve"> </v>
      </c>
      <c r="P463" s="21" t="str">
        <f>IF(AND(B463=1200, AND(E463='club records'!$B$28, F463&lt;='club records'!$C$28)),"CR"," ")</f>
        <v xml:space="preserve"> </v>
      </c>
      <c r="Q463" s="21" t="str">
        <f>IF(AND(B463=1500, OR(AND(E463='club records'!$B$29, F463&lt;='club records'!$C$29), AND(E463='club records'!$B$30, F463&lt;='club records'!$C$30), AND(E463='club records'!$B$31, F463&lt;='club records'!$C$31), AND(E463='club records'!$B$32, F463&lt;='club records'!$C$32), AND(E463='club records'!$B$33, F463&lt;='club records'!$C$33))),"CR"," ")</f>
        <v xml:space="preserve"> </v>
      </c>
      <c r="R463" s="21" t="str">
        <f>IF(AND(B463="1M", AND(E463='club records'!$B$37,F463&lt;='club records'!$C$37)),"CR"," ")</f>
        <v xml:space="preserve"> </v>
      </c>
      <c r="S463" s="21" t="str">
        <f>IF(AND(B463=3000, OR(AND(E463='club records'!$B$39, F463&lt;='club records'!$C$39), AND(E463='club records'!$B$40, F463&lt;='club records'!$C$40), AND(E463='club records'!$B$41, F463&lt;='club records'!$C$41))),"CR"," ")</f>
        <v xml:space="preserve"> </v>
      </c>
      <c r="T463" s="21" t="str">
        <f>IF(AND(B463=5000, OR(AND(E463='club records'!$B$42, F463&lt;='club records'!$C$42), AND(E463='club records'!$B$43, F463&lt;='club records'!$C$43))),"CR"," ")</f>
        <v xml:space="preserve"> </v>
      </c>
      <c r="U463" s="21" t="str">
        <f>IF(AND(B463=10000, OR(AND(E463='club records'!$B$44, F463&lt;='club records'!$C$44), AND(E463='club records'!$B$45, F463&lt;='club records'!$C$45))),"CR"," ")</f>
        <v xml:space="preserve"> </v>
      </c>
      <c r="V463" s="22" t="str">
        <f>IF(AND(B463="high jump", OR(AND(E463='club records'!$F$1, F463&gt;='club records'!$G$1), AND(E463='club records'!$F$2, F463&gt;='club records'!$G$2), AND(E463='club records'!$F$3, F463&gt;='club records'!$G$3),AND(E463='club records'!$F$4, F463&gt;='club records'!$G$4), AND(E463='club records'!$F$5, F463&gt;='club records'!$G$5))), "CR", " ")</f>
        <v xml:space="preserve"> </v>
      </c>
      <c r="W463" s="22" t="str">
        <f>IF(AND(B463="long jump", OR(AND(E463='club records'!$F$6, F463&gt;='club records'!$G$6), AND(E463='club records'!$F$7, F463&gt;='club records'!$G$7), AND(E463='club records'!$F$8, F463&gt;='club records'!$G$8), AND(E463='club records'!$F$9, F463&gt;='club records'!$G$9), AND(E463='club records'!$F$10, F463&gt;='club records'!$G$10))), "CR", " ")</f>
        <v xml:space="preserve"> </v>
      </c>
      <c r="X463" s="22" t="str">
        <f>IF(AND(B463="triple jump", OR(AND(E463='club records'!$F$11, F463&gt;='club records'!$G$11), AND(E463='club records'!$F$12, F463&gt;='club records'!$G$12), AND(E463='club records'!$F$13, F463&gt;='club records'!$G$13), AND(E463='club records'!$F$14, F463&gt;='club records'!$G$14), AND(E463='club records'!$F$15, F463&gt;='club records'!$G$15))), "CR", " ")</f>
        <v xml:space="preserve"> </v>
      </c>
      <c r="Y463" s="22" t="str">
        <f>IF(AND(B463="pole vault", OR(AND(E463='club records'!$F$16, F463&gt;='club records'!$G$16), AND(E463='club records'!$F$17, F463&gt;='club records'!$G$17), AND(E463='club records'!$F$18, F463&gt;='club records'!$G$18), AND(E463='club records'!$F$19, F463&gt;='club records'!$G$19), AND(E463='club records'!$F$20, F463&gt;='club records'!$G$20))), "CR", " ")</f>
        <v xml:space="preserve"> </v>
      </c>
      <c r="Z463" s="22" t="str">
        <f>IF(AND(B463="discus 0.75", AND(E463='club records'!$F$21, F463&gt;='club records'!$G$21)), "CR", " ")</f>
        <v xml:space="preserve"> </v>
      </c>
      <c r="AA463" s="22" t="str">
        <f>IF(AND(B463="discus 1", OR(AND(E463='club records'!$F$22, F463&gt;='club records'!$G$22), AND(E463='club records'!$F$23, F463&gt;='club records'!$G$23), AND(E463='club records'!$F$24, F463&gt;='club records'!$G$24), AND(E463='club records'!$F$25, F463&gt;='club records'!$G$25))), "CR", " ")</f>
        <v xml:space="preserve"> </v>
      </c>
      <c r="AB463" s="22" t="str">
        <f>IF(AND(B463="hammer 3", OR(AND(E463='club records'!$F$26, F463&gt;='club records'!$G$26), AND(E463='club records'!$F$27, F463&gt;='club records'!$G$27), AND(E463='club records'!$F$28, F463&gt;='club records'!$G$28))), "CR", " ")</f>
        <v xml:space="preserve"> </v>
      </c>
      <c r="AC463" s="22" t="str">
        <f>IF(AND(B463="hammer 4", OR(AND(E463='club records'!$F$29, F463&gt;='club records'!$G$29), AND(E463='club records'!$F$30, F463&gt;='club records'!$G$30))), "CR", " ")</f>
        <v xml:space="preserve"> </v>
      </c>
      <c r="AD463" s="22" t="str">
        <f>IF(AND(B463="javelin 400", AND(E463='club records'!$F$31, F463&gt;='club records'!$G$31)), "CR", " ")</f>
        <v xml:space="preserve"> </v>
      </c>
      <c r="AE463" s="22" t="str">
        <f>IF(AND(B463="javelin 500", OR(AND(E463='club records'!$F$32, F463&gt;='club records'!$G$32), AND(E463='club records'!$F$33, F463&gt;='club records'!$G$33))), "CR", " ")</f>
        <v xml:space="preserve"> </v>
      </c>
      <c r="AF463" s="22" t="str">
        <f>IF(AND(B463="javelin 600", OR(AND(E463='club records'!$F$34, F463&gt;='club records'!$G$34), AND(E463='club records'!$F$35, F463&gt;='club records'!$G$35))), "CR", " ")</f>
        <v xml:space="preserve"> </v>
      </c>
      <c r="AG463" s="22" t="str">
        <f>IF(AND(B463="shot 2.72", AND(E463='club records'!$F$36, F463&gt;='club records'!$G$36)), "CR", " ")</f>
        <v xml:space="preserve"> </v>
      </c>
      <c r="AH463" s="22" t="str">
        <f>IF(AND(B463="shot 3", OR(AND(E463='club records'!$F$37, F463&gt;='club records'!$G$37), AND(E463='club records'!$F$38, F463&gt;='club records'!$G$38))), "CR", " ")</f>
        <v xml:space="preserve"> </v>
      </c>
      <c r="AI463" s="22" t="str">
        <f>IF(AND(B463="shot 4", OR(AND(E463='club records'!$F$39, F463&gt;='club records'!$G$39), AND(E463='club records'!$F$40, F463&gt;='club records'!$G$40))), "CR", " ")</f>
        <v xml:space="preserve"> </v>
      </c>
      <c r="AJ463" s="22" t="str">
        <f>IF(AND(B463="70H", AND(E463='club records'!$J$6, F463&lt;='club records'!$K$6)), "CR", " ")</f>
        <v xml:space="preserve"> </v>
      </c>
      <c r="AK463" s="22" t="str">
        <f>IF(AND(B463="75H", AND(E463='club records'!$J$7, F463&lt;='club records'!$K$7)), "CR", " ")</f>
        <v xml:space="preserve"> </v>
      </c>
      <c r="AL463" s="22" t="str">
        <f>IF(AND(B463="80H", AND(E463='club records'!$J$8, F463&lt;='club records'!$K$8)), "CR", " ")</f>
        <v xml:space="preserve"> </v>
      </c>
      <c r="AM463" s="22" t="str">
        <f>IF(AND(B463="100H", OR(AND(E463='club records'!$J$9, F463&lt;='club records'!$K$9), AND(E463='club records'!$J$10, F463&lt;='club records'!$K$10))), "CR", " ")</f>
        <v xml:space="preserve"> </v>
      </c>
      <c r="AN463" s="22" t="str">
        <f>IF(AND(B463="300H", AND(E463='club records'!$J$11, F463&lt;='club records'!$K$11)), "CR", " ")</f>
        <v xml:space="preserve"> </v>
      </c>
      <c r="AO463" s="22" t="str">
        <f>IF(AND(B463="400H", OR(AND(E463='club records'!$J$12, F463&lt;='club records'!$K$12), AND(E463='club records'!$J$13, F463&lt;='club records'!$K$13), AND(E463='club records'!$J$14, F463&lt;='club records'!$K$14))), "CR", " ")</f>
        <v xml:space="preserve"> </v>
      </c>
      <c r="AP463" s="22" t="str">
        <f>IF(AND(B463="1500SC", OR(AND(E463='club records'!$J$15, F463&lt;='club records'!$K$15), AND(E463='club records'!$J$16, F463&lt;='club records'!$K$16))), "CR", " ")</f>
        <v xml:space="preserve"> </v>
      </c>
      <c r="AQ463" s="22" t="str">
        <f>IF(AND(B463="2000SC", OR(AND(E463='club records'!$J$18, F463&lt;='club records'!$K$18), AND(E463='club records'!$J$19, F463&lt;='club records'!$K$19))), "CR", " ")</f>
        <v xml:space="preserve"> </v>
      </c>
      <c r="AR463" s="22" t="str">
        <f>IF(AND(B463="3000SC", AND(E463='club records'!$J$21, F463&lt;='club records'!$K$21)), "CR", " ")</f>
        <v xml:space="preserve"> </v>
      </c>
      <c r="AS463" s="21" t="str">
        <f>IF(AND(B463="4x100", OR(AND(E463='club records'!$N$1, F463&lt;='club records'!$O$1), AND(E463='club records'!$N$2, F463&lt;='club records'!$O$2), AND(E463='club records'!$N$3, F463&lt;='club records'!$O$3), AND(E463='club records'!$N$4, F463&lt;='club records'!$O$4), AND(E463='club records'!$N$5, F463&lt;='club records'!$O$5))), "CR", " ")</f>
        <v xml:space="preserve"> </v>
      </c>
      <c r="AT463" s="21" t="str">
        <f>IF(AND(B463="4x200", OR(AND(E463='club records'!$N$6, F463&lt;='club records'!$O$6), AND(E463='club records'!$N$7, F463&lt;='club records'!$O$7), AND(E463='club records'!$N$8, F463&lt;='club records'!$O$8), AND(E463='club records'!$N$9, F463&lt;='club records'!$O$9), AND(E463='club records'!$N$10, F463&lt;='club records'!$O$10))), "CR", " ")</f>
        <v xml:space="preserve"> </v>
      </c>
      <c r="AU463" s="21" t="str">
        <f>IF(AND(B463="4x300", OR(AND(E463='club records'!$N$11, F463&lt;='club records'!$O$11), AND(E463='club records'!$N$12, F463&lt;='club records'!$O$12))), "CR", " ")</f>
        <v xml:space="preserve"> </v>
      </c>
      <c r="AV463" s="21" t="str">
        <f>IF(AND(B463="4x400", OR(AND(E463='club records'!$N$13, F463&lt;='club records'!$O$13), AND(E463='club records'!$N$14, F463&lt;='club records'!$O$14), AND(E463='club records'!$N$15, F463&lt;='club records'!$O$15))), "CR", " ")</f>
        <v xml:space="preserve"> </v>
      </c>
      <c r="AW463" s="21" t="str">
        <f>IF(AND(B463="3x800", OR(AND(E463='club records'!$N$16, F463&lt;='club records'!$O$16), AND(E463='club records'!$N$17, F463&lt;='club records'!$O$17), AND(E463='club records'!$N$18, F463&lt;='club records'!$O$18), AND(E463='club records'!$N$19, F463&lt;='club records'!$O$19))), "CR", " ")</f>
        <v xml:space="preserve"> </v>
      </c>
      <c r="AX463" s="21" t="str">
        <f>IF(AND(B463="pentathlon", OR(AND(E463='club records'!$N$21, F463&gt;='club records'!$O$21), AND(E463='club records'!$N$22, F463&gt;='club records'!$O$22), AND(E463='club records'!$N$23, F463&gt;='club records'!$O$23), AND(E463='club records'!$N$24, F463&gt;='club records'!$O$24), AND(E463='club records'!$N$25, F463&gt;='club records'!$O$25))), "CR", " ")</f>
        <v xml:space="preserve"> </v>
      </c>
      <c r="AY463" s="21" t="str">
        <f>IF(AND(B463="heptathlon", OR(AND(E463='club records'!$N$26, F463&gt;='club records'!$O$26), AND(E463='club records'!$N$27, F463&gt;='club records'!$O$27), AND(E463='club records'!$N$28, F463&gt;='club records'!$O$28), )), "CR", " ")</f>
        <v xml:space="preserve"> </v>
      </c>
    </row>
    <row r="464" spans="1:51" ht="15">
      <c r="A464" s="13" t="s">
        <v>472</v>
      </c>
      <c r="B464" s="2" t="s">
        <v>152</v>
      </c>
      <c r="C464" s="2" t="s">
        <v>184</v>
      </c>
      <c r="D464" s="2" t="s">
        <v>300</v>
      </c>
      <c r="E464" s="13" t="s">
        <v>40</v>
      </c>
      <c r="F464" s="14">
        <v>28</v>
      </c>
      <c r="G464" s="23">
        <v>43652</v>
      </c>
      <c r="H464" s="2" t="s">
        <v>429</v>
      </c>
      <c r="I464" s="2" t="s">
        <v>466</v>
      </c>
      <c r="J464" s="20" t="s">
        <v>372</v>
      </c>
      <c r="O464" s="2"/>
      <c r="P464" s="2"/>
      <c r="Q464" s="2"/>
      <c r="R464" s="2"/>
      <c r="S464" s="2"/>
      <c r="T464" s="2"/>
    </row>
    <row r="465" spans="1:51" ht="15">
      <c r="A465" s="13" t="s">
        <v>472</v>
      </c>
      <c r="B465" s="2" t="s">
        <v>152</v>
      </c>
      <c r="C465" s="2" t="s">
        <v>71</v>
      </c>
      <c r="D465" s="2" t="s">
        <v>72</v>
      </c>
      <c r="E465" s="13" t="s">
        <v>40</v>
      </c>
      <c r="F465" s="14">
        <v>37.29</v>
      </c>
      <c r="G465" s="19">
        <v>43660</v>
      </c>
      <c r="H465" s="2" t="s">
        <v>297</v>
      </c>
      <c r="I465" s="2" t="s">
        <v>435</v>
      </c>
      <c r="J465" s="20" t="s">
        <v>372</v>
      </c>
    </row>
    <row r="466" spans="1:51" ht="15">
      <c r="A466" s="13" t="s">
        <v>472</v>
      </c>
      <c r="B466" s="2" t="s">
        <v>152</v>
      </c>
      <c r="C466" s="2" t="s">
        <v>22</v>
      </c>
      <c r="D466" s="2" t="s">
        <v>23</v>
      </c>
      <c r="E466" s="13" t="s">
        <v>40</v>
      </c>
      <c r="F466" s="14">
        <v>40.19</v>
      </c>
      <c r="G466" s="19">
        <v>43596</v>
      </c>
      <c r="H466" s="2" t="s">
        <v>322</v>
      </c>
      <c r="I466" s="2" t="s">
        <v>323</v>
      </c>
      <c r="J466" s="20" t="str">
        <f t="shared" ref="J466:J478" si="24">IF(OR(L466="CR", K466="CR", M466="CR", N466="CR", O466="CR", P466="CR", Q466="CR", R466="CR", S466="CR", T466="CR",U466="CR", V466="CR", W466="CR", X466="CR", Y466="CR", Z466="CR", AA466="CR", AB466="CR", AC466="CR", AD466="CR", AE466="CR", AF466="CR", AG466="CR", AH466="CR", AI466="CR", AJ466="CR", AK466="CR", AL466="CR", AM466="CR", AN466="CR", AO466="CR", AP466="CR", AQ466="CR", AR466="CR", AS466="CR", AT466="CR", AU466="CR", AV466="CR", AW466="CR", AX466="CR", AY466="CR"), "***CLUB RECORD***", "")</f>
        <v/>
      </c>
      <c r="K466" s="21" t="str">
        <f>IF(AND(B466=100, OR(AND(E466='club records'!$B$6, F466&lt;='club records'!$C$6), AND(E466='club records'!$B$7, F466&lt;='club records'!$C$7), AND(E466='club records'!$B$8, F466&lt;='club records'!$C$8), AND(E466='club records'!$B$9, F466&lt;='club records'!$C$9), AND(E466='club records'!$B$10, F466&lt;='club records'!$C$10))),"CR"," ")</f>
        <v xml:space="preserve"> </v>
      </c>
      <c r="L466" s="21" t="str">
        <f>IF(AND(B466=200, OR(AND(E466='club records'!$B$11, F466&lt;='club records'!$C$11), AND(E466='club records'!$B$12, F466&lt;='club records'!$C$12), AND(E466='club records'!$B$13, F466&lt;='club records'!$C$13), AND(E466='club records'!$B$14, F466&lt;='club records'!$C$14), AND(E466='club records'!$B$15, F466&lt;='club records'!$C$15))),"CR"," ")</f>
        <v xml:space="preserve"> </v>
      </c>
      <c r="M466" s="21" t="str">
        <f>IF(AND(B466=300, OR(AND(E466='club records'!$B$16, F466&lt;='club records'!$C$16), AND(E466='club records'!$B$17, F466&lt;='club records'!$C$17))),"CR"," ")</f>
        <v xml:space="preserve"> </v>
      </c>
      <c r="N466" s="21" t="str">
        <f>IF(AND(B466=400, OR(AND(E466='club records'!$B$19, F466&lt;='club records'!$C$19), AND(E466='club records'!$B$20, F466&lt;='club records'!$C$20), AND(E466='club records'!$B$21, F466&lt;='club records'!$C$21))),"CR"," ")</f>
        <v xml:space="preserve"> </v>
      </c>
      <c r="O466" s="21" t="str">
        <f>IF(AND(B466=800, OR(AND(E466='club records'!$B$22, F466&lt;='club records'!$C$22), AND(E466='club records'!$B$23, F466&lt;='club records'!$C$23), AND(E466='club records'!$B$24, F466&lt;='club records'!$C$24), AND(E466='club records'!$B$25, F466&lt;='club records'!$C$25), AND(E466='club records'!$B$26, F466&lt;='club records'!$C$26))),"CR"," ")</f>
        <v xml:space="preserve"> </v>
      </c>
      <c r="P466" s="21" t="str">
        <f>IF(AND(B466=1200, AND(E466='club records'!$B$28, F466&lt;='club records'!$C$28)),"CR"," ")</f>
        <v xml:space="preserve"> </v>
      </c>
      <c r="Q466" s="21" t="str">
        <f>IF(AND(B466=1500, OR(AND(E466='club records'!$B$29, F466&lt;='club records'!$C$29), AND(E466='club records'!$B$30, F466&lt;='club records'!$C$30), AND(E466='club records'!$B$31, F466&lt;='club records'!$C$31), AND(E466='club records'!$B$32, F466&lt;='club records'!$C$32), AND(E466='club records'!$B$33, F466&lt;='club records'!$C$33))),"CR"," ")</f>
        <v xml:space="preserve"> </v>
      </c>
      <c r="R466" s="21" t="str">
        <f>IF(AND(B466="1M", AND(E466='club records'!$B$37,F466&lt;='club records'!$C$37)),"CR"," ")</f>
        <v xml:space="preserve"> </v>
      </c>
      <c r="S466" s="21" t="str">
        <f>IF(AND(B466=3000, OR(AND(E466='club records'!$B$39, F466&lt;='club records'!$C$39), AND(E466='club records'!$B$40, F466&lt;='club records'!$C$40), AND(E466='club records'!$B$41, F466&lt;='club records'!$C$41))),"CR"," ")</f>
        <v xml:space="preserve"> </v>
      </c>
      <c r="T466" s="21" t="str">
        <f>IF(AND(B466=5000, OR(AND(E466='club records'!$B$42, F466&lt;='club records'!$C$42), AND(E466='club records'!$B$43, F466&lt;='club records'!$C$43))),"CR"," ")</f>
        <v xml:space="preserve"> </v>
      </c>
      <c r="U466" s="21" t="str">
        <f>IF(AND(B466=10000, OR(AND(E466='club records'!$B$44, F466&lt;='club records'!$C$44), AND(E466='club records'!$B$45, F466&lt;='club records'!$C$45))),"CR"," ")</f>
        <v xml:space="preserve"> </v>
      </c>
      <c r="V466" s="22" t="str">
        <f>IF(AND(B466="high jump", OR(AND(E466='club records'!$F$1, F466&gt;='club records'!$G$1), AND(E466='club records'!$F$2, F466&gt;='club records'!$G$2), AND(E466='club records'!$F$3, F466&gt;='club records'!$G$3),AND(E466='club records'!$F$4, F466&gt;='club records'!$G$4), AND(E466='club records'!$F$5, F466&gt;='club records'!$G$5))), "CR", " ")</f>
        <v xml:space="preserve"> </v>
      </c>
      <c r="W466" s="22" t="str">
        <f>IF(AND(B466="long jump", OR(AND(E466='club records'!$F$6, F466&gt;='club records'!$G$6), AND(E466='club records'!$F$7, F466&gt;='club records'!$G$7), AND(E466='club records'!$F$8, F466&gt;='club records'!$G$8), AND(E466='club records'!$F$9, F466&gt;='club records'!$G$9), AND(E466='club records'!$F$10, F466&gt;='club records'!$G$10))), "CR", " ")</f>
        <v xml:space="preserve"> </v>
      </c>
      <c r="X466" s="22" t="str">
        <f>IF(AND(B466="triple jump", OR(AND(E466='club records'!$F$11, F466&gt;='club records'!$G$11), AND(E466='club records'!$F$12, F466&gt;='club records'!$G$12), AND(E466='club records'!$F$13, F466&gt;='club records'!$G$13), AND(E466='club records'!$F$14, F466&gt;='club records'!$G$14), AND(E466='club records'!$F$15, F466&gt;='club records'!$G$15))), "CR", " ")</f>
        <v xml:space="preserve"> </v>
      </c>
      <c r="Y466" s="22" t="str">
        <f>IF(AND(B466="pole vault", OR(AND(E466='club records'!$F$16, F466&gt;='club records'!$G$16), AND(E466='club records'!$F$17, F466&gt;='club records'!$G$17), AND(E466='club records'!$F$18, F466&gt;='club records'!$G$18), AND(E466='club records'!$F$19, F466&gt;='club records'!$G$19), AND(E466='club records'!$F$20, F466&gt;='club records'!$G$20))), "CR", " ")</f>
        <v xml:space="preserve"> </v>
      </c>
      <c r="Z466" s="22" t="str">
        <f>IF(AND(B466="discus 0.75", AND(E466='club records'!$F$21, F466&gt;='club records'!$G$21)), "CR", " ")</f>
        <v xml:space="preserve"> </v>
      </c>
      <c r="AA466" s="22" t="str">
        <f>IF(AND(B466="discus 1", OR(AND(E466='club records'!$F$22, F466&gt;='club records'!$G$22), AND(E466='club records'!$F$23, F466&gt;='club records'!$G$23), AND(E466='club records'!$F$24, F466&gt;='club records'!$G$24), AND(E466='club records'!$F$25, F466&gt;='club records'!$G$25))), "CR", " ")</f>
        <v xml:space="preserve"> </v>
      </c>
      <c r="AB466" s="22" t="str">
        <f>IF(AND(B466="hammer 3", OR(AND(E466='club records'!$F$26, F466&gt;='club records'!$G$26), AND(E466='club records'!$F$27, F466&gt;='club records'!$G$27), AND(E466='club records'!$F$28, F466&gt;='club records'!$G$28))), "CR", " ")</f>
        <v xml:space="preserve"> </v>
      </c>
      <c r="AC466" s="22" t="str">
        <f>IF(AND(B466="hammer 4", OR(AND(E466='club records'!$F$29, F466&gt;='club records'!$G$29), AND(E466='club records'!$F$30, F466&gt;='club records'!$G$30))), "CR", " ")</f>
        <v xml:space="preserve"> </v>
      </c>
      <c r="AD466" s="22" t="str">
        <f>IF(AND(B466="javelin 400", AND(E466='club records'!$F$31, F466&gt;='club records'!$G$31)), "CR", " ")</f>
        <v xml:space="preserve"> </v>
      </c>
      <c r="AE466" s="22" t="str">
        <f>IF(AND(B466="javelin 500", OR(AND(E466='club records'!$F$32, F466&gt;='club records'!$G$32), AND(E466='club records'!$F$33, F466&gt;='club records'!$G$33))), "CR", " ")</f>
        <v xml:space="preserve"> </v>
      </c>
      <c r="AF466" s="22" t="str">
        <f>IF(AND(B466="javelin 600", OR(AND(E466='club records'!$F$34, F466&gt;='club records'!$G$34), AND(E466='club records'!$F$35, F466&gt;='club records'!$G$35))), "CR", " ")</f>
        <v xml:space="preserve"> </v>
      </c>
      <c r="AG466" s="22" t="str">
        <f>IF(AND(B466="shot 2.72", AND(E466='club records'!$F$36, F466&gt;='club records'!$G$36)), "CR", " ")</f>
        <v xml:space="preserve"> </v>
      </c>
      <c r="AH466" s="22" t="str">
        <f>IF(AND(B466="shot 3", OR(AND(E466='club records'!$F$37, F466&gt;='club records'!$G$37), AND(E466='club records'!$F$38, F466&gt;='club records'!$G$38))), "CR", " ")</f>
        <v xml:space="preserve"> </v>
      </c>
      <c r="AI466" s="22" t="str">
        <f>IF(AND(B466="shot 4", OR(AND(E466='club records'!$F$39, F466&gt;='club records'!$G$39), AND(E466='club records'!$F$40, F466&gt;='club records'!$G$40))), "CR", " ")</f>
        <v xml:space="preserve"> </v>
      </c>
      <c r="AJ466" s="22" t="str">
        <f>IF(AND(B466="70H", AND(E466='club records'!$J$6, F466&lt;='club records'!$K$6)), "CR", " ")</f>
        <v xml:space="preserve"> </v>
      </c>
      <c r="AK466" s="22" t="str">
        <f>IF(AND(B466="75H", AND(E466='club records'!$J$7, F466&lt;='club records'!$K$7)), "CR", " ")</f>
        <v xml:space="preserve"> </v>
      </c>
      <c r="AL466" s="22" t="str">
        <f>IF(AND(B466="80H", AND(E466='club records'!$J$8, F466&lt;='club records'!$K$8)), "CR", " ")</f>
        <v xml:space="preserve"> </v>
      </c>
      <c r="AM466" s="22" t="str">
        <f>IF(AND(B466="100H", OR(AND(E466='club records'!$J$9, F466&lt;='club records'!$K$9), AND(E466='club records'!$J$10, F466&lt;='club records'!$K$10))), "CR", " ")</f>
        <v xml:space="preserve"> </v>
      </c>
      <c r="AN466" s="22" t="str">
        <f>IF(AND(B466="300H", AND(E466='club records'!$J$11, F466&lt;='club records'!$K$11)), "CR", " ")</f>
        <v xml:space="preserve"> </v>
      </c>
      <c r="AO466" s="22" t="str">
        <f>IF(AND(B466="400H", OR(AND(E466='club records'!$J$12, F466&lt;='club records'!$K$12), AND(E466='club records'!$J$13, F466&lt;='club records'!$K$13), AND(E466='club records'!$J$14, F466&lt;='club records'!$K$14))), "CR", " ")</f>
        <v xml:space="preserve"> </v>
      </c>
      <c r="AP466" s="22" t="str">
        <f>IF(AND(B466="1500SC", OR(AND(E466='club records'!$J$15, F466&lt;='club records'!$K$15), AND(E466='club records'!$J$16, F466&lt;='club records'!$K$16))), "CR", " ")</f>
        <v xml:space="preserve"> </v>
      </c>
      <c r="AQ466" s="22" t="str">
        <f>IF(AND(B466="2000SC", OR(AND(E466='club records'!$J$18, F466&lt;='club records'!$K$18), AND(E466='club records'!$J$19, F466&lt;='club records'!$K$19))), "CR", " ")</f>
        <v xml:space="preserve"> </v>
      </c>
      <c r="AR466" s="22" t="str">
        <f>IF(AND(B466="3000SC", AND(E466='club records'!$J$21, F466&lt;='club records'!$K$21)), "CR", " ")</f>
        <v xml:space="preserve"> </v>
      </c>
      <c r="AS466" s="21" t="str">
        <f>IF(AND(B466="4x100", OR(AND(E466='club records'!$N$1, F466&lt;='club records'!$O$1), AND(E466='club records'!$N$2, F466&lt;='club records'!$O$2), AND(E466='club records'!$N$3, F466&lt;='club records'!$O$3), AND(E466='club records'!$N$4, F466&lt;='club records'!$O$4), AND(E466='club records'!$N$5, F466&lt;='club records'!$O$5))), "CR", " ")</f>
        <v xml:space="preserve"> </v>
      </c>
      <c r="AT466" s="21" t="str">
        <f>IF(AND(B466="4x200", OR(AND(E466='club records'!$N$6, F466&lt;='club records'!$O$6), AND(E466='club records'!$N$7, F466&lt;='club records'!$O$7), AND(E466='club records'!$N$8, F466&lt;='club records'!$O$8), AND(E466='club records'!$N$9, F466&lt;='club records'!$O$9), AND(E466='club records'!$N$10, F466&lt;='club records'!$O$10))), "CR", " ")</f>
        <v xml:space="preserve"> </v>
      </c>
      <c r="AU466" s="21" t="str">
        <f>IF(AND(B466="4x300", OR(AND(E466='club records'!$N$11, F466&lt;='club records'!$O$11), AND(E466='club records'!$N$12, F466&lt;='club records'!$O$12))), "CR", " ")</f>
        <v xml:space="preserve"> </v>
      </c>
      <c r="AV466" s="21" t="str">
        <f>IF(AND(B466="4x400", OR(AND(E466='club records'!$N$13, F466&lt;='club records'!$O$13), AND(E466='club records'!$N$14, F466&lt;='club records'!$O$14), AND(E466='club records'!$N$15, F466&lt;='club records'!$O$15))), "CR", " ")</f>
        <v xml:space="preserve"> </v>
      </c>
      <c r="AW466" s="21" t="str">
        <f>IF(AND(B466="3x800", OR(AND(E466='club records'!$N$16, F466&lt;='club records'!$O$16), AND(E466='club records'!$N$17, F466&lt;='club records'!$O$17), AND(E466='club records'!$N$18, F466&lt;='club records'!$O$18), AND(E466='club records'!$N$19, F466&lt;='club records'!$O$19))), "CR", " ")</f>
        <v xml:space="preserve"> </v>
      </c>
      <c r="AX466" s="21" t="str">
        <f>IF(AND(B466="pentathlon", OR(AND(E466='club records'!$N$21, F466&gt;='club records'!$O$21), AND(E466='club records'!$N$22, F466&gt;='club records'!$O$22), AND(E466='club records'!$N$23, F466&gt;='club records'!$O$23), AND(E466='club records'!$N$24, F466&gt;='club records'!$O$24), AND(E466='club records'!$N$25, F466&gt;='club records'!$O$25))), "CR", " ")</f>
        <v xml:space="preserve"> </v>
      </c>
      <c r="AY466" s="21" t="str">
        <f>IF(AND(B466="heptathlon", OR(AND(E466='club records'!$N$26, F466&gt;='club records'!$O$26), AND(E466='club records'!$N$27, F466&gt;='club records'!$O$27), AND(E466='club records'!$N$28, F466&gt;='club records'!$O$28), )), "CR", " ")</f>
        <v xml:space="preserve"> </v>
      </c>
    </row>
    <row r="467" spans="1:51" ht="15">
      <c r="A467" s="13" t="s">
        <v>472</v>
      </c>
      <c r="B467" s="2" t="s">
        <v>37</v>
      </c>
      <c r="C467" s="2" t="s">
        <v>20</v>
      </c>
      <c r="D467" s="2" t="s">
        <v>21</v>
      </c>
      <c r="E467" s="13" t="s">
        <v>436</v>
      </c>
      <c r="F467" s="14">
        <v>5.35</v>
      </c>
      <c r="G467" s="19">
        <v>43596</v>
      </c>
      <c r="H467" s="2" t="s">
        <v>297</v>
      </c>
      <c r="I467" s="2" t="s">
        <v>318</v>
      </c>
      <c r="J467" s="20" t="str">
        <f t="shared" si="24"/>
        <v/>
      </c>
      <c r="K467" s="21" t="str">
        <f>IF(AND(B467=100, OR(AND(E467='club records'!$B$6, F467&lt;='club records'!$C$6), AND(E467='club records'!$B$7, F467&lt;='club records'!$C$7), AND(E467='club records'!$B$8, F467&lt;='club records'!$C$8), AND(E467='club records'!$B$9, F467&lt;='club records'!$C$9), AND(E467='club records'!$B$10, F467&lt;='club records'!$C$10))),"CR"," ")</f>
        <v xml:space="preserve"> </v>
      </c>
      <c r="L467" s="21" t="str">
        <f>IF(AND(B467=200, OR(AND(E467='club records'!$B$11, F467&lt;='club records'!$C$11), AND(E467='club records'!$B$12, F467&lt;='club records'!$C$12), AND(E467='club records'!$B$13, F467&lt;='club records'!$C$13), AND(E467='club records'!$B$14, F467&lt;='club records'!$C$14), AND(E467='club records'!$B$15, F467&lt;='club records'!$C$15))),"CR"," ")</f>
        <v xml:space="preserve"> </v>
      </c>
      <c r="M467" s="21" t="str">
        <f>IF(AND(B467=300, OR(AND(E467='club records'!$B$16, F467&lt;='club records'!$C$16), AND(E467='club records'!$B$17, F467&lt;='club records'!$C$17))),"CR"," ")</f>
        <v xml:space="preserve"> </v>
      </c>
      <c r="N467" s="21" t="str">
        <f>IF(AND(B467=400, OR(AND(E467='club records'!$B$19, F467&lt;='club records'!$C$19), AND(E467='club records'!$B$20, F467&lt;='club records'!$C$20), AND(E467='club records'!$B$21, F467&lt;='club records'!$C$21))),"CR"," ")</f>
        <v xml:space="preserve"> </v>
      </c>
      <c r="O467" s="21" t="str">
        <f>IF(AND(B467=800, OR(AND(E467='club records'!$B$22, F467&lt;='club records'!$C$22), AND(E467='club records'!$B$23, F467&lt;='club records'!$C$23), AND(E467='club records'!$B$24, F467&lt;='club records'!$C$24), AND(E467='club records'!$B$25, F467&lt;='club records'!$C$25), AND(E467='club records'!$B$26, F467&lt;='club records'!$C$26))),"CR"," ")</f>
        <v xml:space="preserve"> </v>
      </c>
      <c r="P467" s="21" t="str">
        <f>IF(AND(B467=1200, AND(E467='club records'!$B$28, F467&lt;='club records'!$C$28)),"CR"," ")</f>
        <v xml:space="preserve"> </v>
      </c>
      <c r="Q467" s="21" t="str">
        <f>IF(AND(B467=1500, OR(AND(E467='club records'!$B$29, F467&lt;='club records'!$C$29), AND(E467='club records'!$B$30, F467&lt;='club records'!$C$30), AND(E467='club records'!$B$31, F467&lt;='club records'!$C$31), AND(E467='club records'!$B$32, F467&lt;='club records'!$C$32), AND(E467='club records'!$B$33, F467&lt;='club records'!$C$33))),"CR"," ")</f>
        <v xml:space="preserve"> </v>
      </c>
      <c r="R467" s="21" t="str">
        <f>IF(AND(B467="1M", AND(E467='club records'!$B$37,F467&lt;='club records'!$C$37)),"CR"," ")</f>
        <v xml:space="preserve"> </v>
      </c>
      <c r="S467" s="21" t="str">
        <f>IF(AND(B467=3000, OR(AND(E467='club records'!$B$39, F467&lt;='club records'!$C$39), AND(E467='club records'!$B$40, F467&lt;='club records'!$C$40), AND(E467='club records'!$B$41, F467&lt;='club records'!$C$41))),"CR"," ")</f>
        <v xml:space="preserve"> </v>
      </c>
      <c r="T467" s="21" t="str">
        <f>IF(AND(B467=5000, OR(AND(E467='club records'!$B$42, F467&lt;='club records'!$C$42), AND(E467='club records'!$B$43, F467&lt;='club records'!$C$43))),"CR"," ")</f>
        <v xml:space="preserve"> </v>
      </c>
      <c r="U467" s="21" t="str">
        <f>IF(AND(B467=10000, OR(AND(E467='club records'!$B$44, F467&lt;='club records'!$C$44), AND(E467='club records'!$B$45, F467&lt;='club records'!$C$45))),"CR"," ")</f>
        <v xml:space="preserve"> </v>
      </c>
      <c r="V467" s="22" t="str">
        <f>IF(AND(B467="high jump", OR(AND(E467='club records'!$F$1, F467&gt;='club records'!$G$1), AND(E467='club records'!$F$2, F467&gt;='club records'!$G$2), AND(E467='club records'!$F$3, F467&gt;='club records'!$G$3),AND(E467='club records'!$F$4, F467&gt;='club records'!$G$4), AND(E467='club records'!$F$5, F467&gt;='club records'!$G$5))), "CR", " ")</f>
        <v xml:space="preserve"> </v>
      </c>
      <c r="W467" s="22" t="str">
        <f>IF(AND(B467="long jump", OR(AND(E467='club records'!$F$6, F467&gt;='club records'!$G$6), AND(E467='club records'!$F$7, F467&gt;='club records'!$G$7), AND(E467='club records'!$F$8, F467&gt;='club records'!$G$8), AND(E467='club records'!$F$9, F467&gt;='club records'!$G$9), AND(E467='club records'!$F$10, F467&gt;='club records'!$G$10))), "CR", " ")</f>
        <v xml:space="preserve"> </v>
      </c>
      <c r="X467" s="22" t="str">
        <f>IF(AND(B467="triple jump", OR(AND(E467='club records'!$F$11, F467&gt;='club records'!$G$11), AND(E467='club records'!$F$12, F467&gt;='club records'!$G$12), AND(E467='club records'!$F$13, F467&gt;='club records'!$G$13), AND(E467='club records'!$F$14, F467&gt;='club records'!$G$14), AND(E467='club records'!$F$15, F467&gt;='club records'!$G$15))), "CR", " ")</f>
        <v xml:space="preserve"> </v>
      </c>
      <c r="Y467" s="22" t="str">
        <f>IF(AND(B467="pole vault", OR(AND(E467='club records'!$F$16, F467&gt;='club records'!$G$16), AND(E467='club records'!$F$17, F467&gt;='club records'!$G$17), AND(E467='club records'!$F$18, F467&gt;='club records'!$G$18), AND(E467='club records'!$F$19, F467&gt;='club records'!$G$19), AND(E467='club records'!$F$20, F467&gt;='club records'!$G$20))), "CR", " ")</f>
        <v xml:space="preserve"> </v>
      </c>
      <c r="Z467" s="22" t="str">
        <f>IF(AND(B467="discus 0.75", AND(E467='club records'!$F$21, F467&gt;='club records'!$G$21)), "CR", " ")</f>
        <v xml:space="preserve"> </v>
      </c>
      <c r="AA467" s="22" t="str">
        <f>IF(AND(B467="discus 1", OR(AND(E467='club records'!$F$22, F467&gt;='club records'!$G$22), AND(E467='club records'!$F$23, F467&gt;='club records'!$G$23), AND(E467='club records'!$F$24, F467&gt;='club records'!$G$24), AND(E467='club records'!$F$25, F467&gt;='club records'!$G$25))), "CR", " ")</f>
        <v xml:space="preserve"> </v>
      </c>
      <c r="AB467" s="22" t="str">
        <f>IF(AND(B467="hammer 3", OR(AND(E467='club records'!$F$26, F467&gt;='club records'!$G$26), AND(E467='club records'!$F$27, F467&gt;='club records'!$G$27), AND(E467='club records'!$F$28, F467&gt;='club records'!$G$28))), "CR", " ")</f>
        <v xml:space="preserve"> </v>
      </c>
      <c r="AC467" s="22" t="str">
        <f>IF(AND(B467="hammer 4", OR(AND(E467='club records'!$F$29, F467&gt;='club records'!$G$29), AND(E467='club records'!$F$30, F467&gt;='club records'!$G$30))), "CR", " ")</f>
        <v xml:space="preserve"> </v>
      </c>
      <c r="AD467" s="22" t="str">
        <f>IF(AND(B467="javelin 400", AND(E467='club records'!$F$31, F467&gt;='club records'!$G$31)), "CR", " ")</f>
        <v xml:space="preserve"> </v>
      </c>
      <c r="AE467" s="22" t="str">
        <f>IF(AND(B467="javelin 500", OR(AND(E467='club records'!$F$32, F467&gt;='club records'!$G$32), AND(E467='club records'!$F$33, F467&gt;='club records'!$G$33))), "CR", " ")</f>
        <v xml:space="preserve"> </v>
      </c>
      <c r="AF467" s="22" t="str">
        <f>IF(AND(B467="javelin 600", OR(AND(E467='club records'!$F$34, F467&gt;='club records'!$G$34), AND(E467='club records'!$F$35, F467&gt;='club records'!$G$35))), "CR", " ")</f>
        <v xml:space="preserve"> </v>
      </c>
      <c r="AG467" s="22" t="str">
        <f>IF(AND(B467="shot 2.72", AND(E467='club records'!$F$36, F467&gt;='club records'!$G$36)), "CR", " ")</f>
        <v xml:space="preserve"> </v>
      </c>
      <c r="AH467" s="22" t="str">
        <f>IF(AND(B467="shot 3", OR(AND(E467='club records'!$F$37, F467&gt;='club records'!$G$37), AND(E467='club records'!$F$38, F467&gt;='club records'!$G$38))), "CR", " ")</f>
        <v xml:space="preserve"> </v>
      </c>
      <c r="AI467" s="22" t="str">
        <f>IF(AND(B467="shot 4", OR(AND(E467='club records'!$F$39, F467&gt;='club records'!$G$39), AND(E467='club records'!$F$40, F467&gt;='club records'!$G$40))), "CR", " ")</f>
        <v xml:space="preserve"> </v>
      </c>
      <c r="AJ467" s="22" t="str">
        <f>IF(AND(B467="70H", AND(E467='club records'!$J$6, F467&lt;='club records'!$K$6)), "CR", " ")</f>
        <v xml:space="preserve"> </v>
      </c>
      <c r="AK467" s="22" t="str">
        <f>IF(AND(B467="75H", AND(E467='club records'!$J$7, F467&lt;='club records'!$K$7)), "CR", " ")</f>
        <v xml:space="preserve"> </v>
      </c>
      <c r="AL467" s="22" t="str">
        <f>IF(AND(B467="80H", AND(E467='club records'!$J$8, F467&lt;='club records'!$K$8)), "CR", " ")</f>
        <v xml:space="preserve"> </v>
      </c>
      <c r="AM467" s="22" t="str">
        <f>IF(AND(B467="100H", OR(AND(E467='club records'!$J$9, F467&lt;='club records'!$K$9), AND(E467='club records'!$J$10, F467&lt;='club records'!$K$10))), "CR", " ")</f>
        <v xml:space="preserve"> </v>
      </c>
      <c r="AN467" s="22" t="str">
        <f>IF(AND(B467="300H", AND(E467='club records'!$J$11, F467&lt;='club records'!$K$11)), "CR", " ")</f>
        <v xml:space="preserve"> </v>
      </c>
      <c r="AO467" s="22" t="str">
        <f>IF(AND(B467="400H", OR(AND(E467='club records'!$J$12, F467&lt;='club records'!$K$12), AND(E467='club records'!$J$13, F467&lt;='club records'!$K$13), AND(E467='club records'!$J$14, F467&lt;='club records'!$K$14))), "CR", " ")</f>
        <v xml:space="preserve"> </v>
      </c>
      <c r="AP467" s="22" t="str">
        <f>IF(AND(B467="1500SC", OR(AND(E467='club records'!$J$15, F467&lt;='club records'!$K$15), AND(E467='club records'!$J$16, F467&lt;='club records'!$K$16))), "CR", " ")</f>
        <v xml:space="preserve"> </v>
      </c>
      <c r="AQ467" s="22" t="str">
        <f>IF(AND(B467="2000SC", OR(AND(E467='club records'!$J$18, F467&lt;='club records'!$K$18), AND(E467='club records'!$J$19, F467&lt;='club records'!$K$19))), "CR", " ")</f>
        <v xml:space="preserve"> </v>
      </c>
      <c r="AR467" s="22" t="str">
        <f>IF(AND(B467="3000SC", AND(E467='club records'!$J$21, F467&lt;='club records'!$K$21)), "CR", " ")</f>
        <v xml:space="preserve"> </v>
      </c>
      <c r="AS467" s="21" t="str">
        <f>IF(AND(B467="4x100", OR(AND(E467='club records'!$N$1, F467&lt;='club records'!$O$1), AND(E467='club records'!$N$2, F467&lt;='club records'!$O$2), AND(E467='club records'!$N$3, F467&lt;='club records'!$O$3), AND(E467='club records'!$N$4, F467&lt;='club records'!$O$4), AND(E467='club records'!$N$5, F467&lt;='club records'!$O$5))), "CR", " ")</f>
        <v xml:space="preserve"> </v>
      </c>
      <c r="AT467" s="21" t="str">
        <f>IF(AND(B467="4x200", OR(AND(E467='club records'!$N$6, F467&lt;='club records'!$O$6), AND(E467='club records'!$N$7, F467&lt;='club records'!$O$7), AND(E467='club records'!$N$8, F467&lt;='club records'!$O$8), AND(E467='club records'!$N$9, F467&lt;='club records'!$O$9), AND(E467='club records'!$N$10, F467&lt;='club records'!$O$10))), "CR", " ")</f>
        <v xml:space="preserve"> </v>
      </c>
      <c r="AU467" s="21" t="str">
        <f>IF(AND(B467="4x300", OR(AND(E467='club records'!$N$11, F467&lt;='club records'!$O$11), AND(E467='club records'!$N$12, F467&lt;='club records'!$O$12))), "CR", " ")</f>
        <v xml:space="preserve"> </v>
      </c>
      <c r="AV467" s="21" t="str">
        <f>IF(AND(B467="4x400", OR(AND(E467='club records'!$N$13, F467&lt;='club records'!$O$13), AND(E467='club records'!$N$14, F467&lt;='club records'!$O$14), AND(E467='club records'!$N$15, F467&lt;='club records'!$O$15))), "CR", " ")</f>
        <v xml:space="preserve"> </v>
      </c>
      <c r="AW467" s="21" t="str">
        <f>IF(AND(B467="3x800", OR(AND(E467='club records'!$N$16, F467&lt;='club records'!$O$16), AND(E467='club records'!$N$17, F467&lt;='club records'!$O$17), AND(E467='club records'!$N$18, F467&lt;='club records'!$O$18), AND(E467='club records'!$N$19, F467&lt;='club records'!$O$19))), "CR", " ")</f>
        <v xml:space="preserve"> </v>
      </c>
      <c r="AX467" s="21" t="str">
        <f>IF(AND(B467="pentathlon", OR(AND(E467='club records'!$N$21, F467&gt;='club records'!$O$21), AND(E467='club records'!$N$22, F467&gt;='club records'!$O$22), AND(E467='club records'!$N$23, F467&gt;='club records'!$O$23), AND(E467='club records'!$N$24, F467&gt;='club records'!$O$24), AND(E467='club records'!$N$25, F467&gt;='club records'!$O$25))), "CR", " ")</f>
        <v xml:space="preserve"> </v>
      </c>
      <c r="AY467" s="21" t="str">
        <f>IF(AND(B467="heptathlon", OR(AND(E467='club records'!$N$26, F467&gt;='club records'!$O$26), AND(E467='club records'!$N$27, F467&gt;='club records'!$O$27), AND(E467='club records'!$N$28, F467&gt;='club records'!$O$28), )), "CR", " ")</f>
        <v xml:space="preserve"> </v>
      </c>
    </row>
    <row r="468" spans="1:51" ht="15">
      <c r="A468" s="13" t="s">
        <v>472</v>
      </c>
      <c r="B468" s="2" t="s">
        <v>37</v>
      </c>
      <c r="C468" s="2" t="s">
        <v>28</v>
      </c>
      <c r="D468" s="2" t="s">
        <v>299</v>
      </c>
      <c r="E468" s="13" t="s">
        <v>40</v>
      </c>
      <c r="F468" s="14">
        <v>5.57</v>
      </c>
      <c r="G468" s="19">
        <v>43575</v>
      </c>
      <c r="H468" s="2" t="s">
        <v>297</v>
      </c>
      <c r="I468" s="2" t="s">
        <v>298</v>
      </c>
      <c r="J468" s="20" t="str">
        <f t="shared" si="24"/>
        <v/>
      </c>
      <c r="K468" s="21" t="str">
        <f>IF(AND(B468=100, OR(AND(E468='club records'!$B$6, F468&lt;='club records'!$C$6), AND(E468='club records'!$B$7, F468&lt;='club records'!$C$7), AND(E468='club records'!$B$8, F468&lt;='club records'!$C$8), AND(E468='club records'!$B$9, F468&lt;='club records'!$C$9), AND(E468='club records'!$B$10, F468&lt;='club records'!$C$10))),"CR"," ")</f>
        <v xml:space="preserve"> </v>
      </c>
      <c r="L468" s="21" t="str">
        <f>IF(AND(B468=200, OR(AND(E468='club records'!$B$11, F468&lt;='club records'!$C$11), AND(E468='club records'!$B$12, F468&lt;='club records'!$C$12), AND(E468='club records'!$B$13, F468&lt;='club records'!$C$13), AND(E468='club records'!$B$14, F468&lt;='club records'!$C$14), AND(E468='club records'!$B$15, F468&lt;='club records'!$C$15))),"CR"," ")</f>
        <v xml:space="preserve"> </v>
      </c>
      <c r="M468" s="21" t="str">
        <f>IF(AND(B468=300, OR(AND(E468='club records'!$B$16, F468&lt;='club records'!$C$16), AND(E468='club records'!$B$17, F468&lt;='club records'!$C$17))),"CR"," ")</f>
        <v xml:space="preserve"> </v>
      </c>
      <c r="N468" s="21" t="str">
        <f>IF(AND(B468=400, OR(AND(E468='club records'!$B$19, F468&lt;='club records'!$C$19), AND(E468='club records'!$B$20, F468&lt;='club records'!$C$20), AND(E468='club records'!$B$21, F468&lt;='club records'!$C$21))),"CR"," ")</f>
        <v xml:space="preserve"> </v>
      </c>
      <c r="O468" s="21" t="str">
        <f>IF(AND(B468=800, OR(AND(E468='club records'!$B$22, F468&lt;='club records'!$C$22), AND(E468='club records'!$B$23, F468&lt;='club records'!$C$23), AND(E468='club records'!$B$24, F468&lt;='club records'!$C$24), AND(E468='club records'!$B$25, F468&lt;='club records'!$C$25), AND(E468='club records'!$B$26, F468&lt;='club records'!$C$26))),"CR"," ")</f>
        <v xml:space="preserve"> </v>
      </c>
      <c r="P468" s="21" t="str">
        <f>IF(AND(B468=1200, AND(E468='club records'!$B$28, F468&lt;='club records'!$C$28)),"CR"," ")</f>
        <v xml:space="preserve"> </v>
      </c>
      <c r="Q468" s="21" t="str">
        <f>IF(AND(B468=1500, OR(AND(E468='club records'!$B$29, F468&lt;='club records'!$C$29), AND(E468='club records'!$B$30, F468&lt;='club records'!$C$30), AND(E468='club records'!$B$31, F468&lt;='club records'!$C$31), AND(E468='club records'!$B$32, F468&lt;='club records'!$C$32), AND(E468='club records'!$B$33, F468&lt;='club records'!$C$33))),"CR"," ")</f>
        <v xml:space="preserve"> </v>
      </c>
      <c r="R468" s="21" t="str">
        <f>IF(AND(B468="1M", AND(E468='club records'!$B$37,F468&lt;='club records'!$C$37)),"CR"," ")</f>
        <v xml:space="preserve"> </v>
      </c>
      <c r="S468" s="21" t="str">
        <f>IF(AND(B468=3000, OR(AND(E468='club records'!$B$39, F468&lt;='club records'!$C$39), AND(E468='club records'!$B$40, F468&lt;='club records'!$C$40), AND(E468='club records'!$B$41, F468&lt;='club records'!$C$41))),"CR"," ")</f>
        <v xml:space="preserve"> </v>
      </c>
      <c r="T468" s="21" t="str">
        <f>IF(AND(B468=5000, OR(AND(E468='club records'!$B$42, F468&lt;='club records'!$C$42), AND(E468='club records'!$B$43, F468&lt;='club records'!$C$43))),"CR"," ")</f>
        <v xml:space="preserve"> </v>
      </c>
      <c r="U468" s="21" t="str">
        <f>IF(AND(B468=10000, OR(AND(E468='club records'!$B$44, F468&lt;='club records'!$C$44), AND(E468='club records'!$B$45, F468&lt;='club records'!$C$45))),"CR"," ")</f>
        <v xml:space="preserve"> </v>
      </c>
      <c r="V468" s="22" t="str">
        <f>IF(AND(B468="high jump", OR(AND(E468='club records'!$F$1, F468&gt;='club records'!$G$1), AND(E468='club records'!$F$2, F468&gt;='club records'!$G$2), AND(E468='club records'!$F$3, F468&gt;='club records'!$G$3),AND(E468='club records'!$F$4, F468&gt;='club records'!$G$4), AND(E468='club records'!$F$5, F468&gt;='club records'!$G$5))), "CR", " ")</f>
        <v xml:space="preserve"> </v>
      </c>
      <c r="W468" s="22" t="str">
        <f>IF(AND(B468="long jump", OR(AND(E468='club records'!$F$6, F468&gt;='club records'!$G$6), AND(E468='club records'!$F$7, F468&gt;='club records'!$G$7), AND(E468='club records'!$F$8, F468&gt;='club records'!$G$8), AND(E468='club records'!$F$9, F468&gt;='club records'!$G$9), AND(E468='club records'!$F$10, F468&gt;='club records'!$G$10))), "CR", " ")</f>
        <v xml:space="preserve"> </v>
      </c>
      <c r="X468" s="22" t="str">
        <f>IF(AND(B468="triple jump", OR(AND(E468='club records'!$F$11, F468&gt;='club records'!$G$11), AND(E468='club records'!$F$12, F468&gt;='club records'!$G$12), AND(E468='club records'!$F$13, F468&gt;='club records'!$G$13), AND(E468='club records'!$F$14, F468&gt;='club records'!$G$14), AND(E468='club records'!$F$15, F468&gt;='club records'!$G$15))), "CR", " ")</f>
        <v xml:space="preserve"> </v>
      </c>
      <c r="Y468" s="22" t="str">
        <f>IF(AND(B468="pole vault", OR(AND(E468='club records'!$F$16, F468&gt;='club records'!$G$16), AND(E468='club records'!$F$17, F468&gt;='club records'!$G$17), AND(E468='club records'!$F$18, F468&gt;='club records'!$G$18), AND(E468='club records'!$F$19, F468&gt;='club records'!$G$19), AND(E468='club records'!$F$20, F468&gt;='club records'!$G$20))), "CR", " ")</f>
        <v xml:space="preserve"> </v>
      </c>
      <c r="Z468" s="22" t="str">
        <f>IF(AND(B468="discus 0.75", AND(E468='club records'!$F$21, F468&gt;='club records'!$G$21)), "CR", " ")</f>
        <v xml:space="preserve"> </v>
      </c>
      <c r="AA468" s="22" t="str">
        <f>IF(AND(B468="discus 1", OR(AND(E468='club records'!$F$22, F468&gt;='club records'!$G$22), AND(E468='club records'!$F$23, F468&gt;='club records'!$G$23), AND(E468='club records'!$F$24, F468&gt;='club records'!$G$24), AND(E468='club records'!$F$25, F468&gt;='club records'!$G$25))), "CR", " ")</f>
        <v xml:space="preserve"> </v>
      </c>
      <c r="AB468" s="22" t="str">
        <f>IF(AND(B468="hammer 3", OR(AND(E468='club records'!$F$26, F468&gt;='club records'!$G$26), AND(E468='club records'!$F$27, F468&gt;='club records'!$G$27), AND(E468='club records'!$F$28, F468&gt;='club records'!$G$28))), "CR", " ")</f>
        <v xml:space="preserve"> </v>
      </c>
      <c r="AC468" s="22" t="str">
        <f>IF(AND(B468="hammer 4", OR(AND(E468='club records'!$F$29, F468&gt;='club records'!$G$29), AND(E468='club records'!$F$30, F468&gt;='club records'!$G$30))), "CR", " ")</f>
        <v xml:space="preserve"> </v>
      </c>
      <c r="AD468" s="22" t="str">
        <f>IF(AND(B468="javelin 400", AND(E468='club records'!$F$31, F468&gt;='club records'!$G$31)), "CR", " ")</f>
        <v xml:space="preserve"> </v>
      </c>
      <c r="AE468" s="22" t="str">
        <f>IF(AND(B468="javelin 500", OR(AND(E468='club records'!$F$32, F468&gt;='club records'!$G$32), AND(E468='club records'!$F$33, F468&gt;='club records'!$G$33))), "CR", " ")</f>
        <v xml:space="preserve"> </v>
      </c>
      <c r="AF468" s="22" t="str">
        <f>IF(AND(B468="javelin 600", OR(AND(E468='club records'!$F$34, F468&gt;='club records'!$G$34), AND(E468='club records'!$F$35, F468&gt;='club records'!$G$35))), "CR", " ")</f>
        <v xml:space="preserve"> </v>
      </c>
      <c r="AG468" s="22" t="str">
        <f>IF(AND(B468="shot 2.72", AND(E468='club records'!$F$36, F468&gt;='club records'!$G$36)), "CR", " ")</f>
        <v xml:space="preserve"> </v>
      </c>
      <c r="AH468" s="22" t="str">
        <f>IF(AND(B468="shot 3", OR(AND(E468='club records'!$F$37, F468&gt;='club records'!$G$37), AND(E468='club records'!$F$38, F468&gt;='club records'!$G$38))), "CR", " ")</f>
        <v xml:space="preserve"> </v>
      </c>
      <c r="AI468" s="22" t="str">
        <f>IF(AND(B468="shot 4", OR(AND(E468='club records'!$F$39, F468&gt;='club records'!$G$39), AND(E468='club records'!$F$40, F468&gt;='club records'!$G$40))), "CR", " ")</f>
        <v xml:space="preserve"> </v>
      </c>
      <c r="AJ468" s="22" t="str">
        <f>IF(AND(B468="70H", AND(E468='club records'!$J$6, F468&lt;='club records'!$K$6)), "CR", " ")</f>
        <v xml:space="preserve"> </v>
      </c>
      <c r="AK468" s="22" t="str">
        <f>IF(AND(B468="75H", AND(E468='club records'!$J$7, F468&lt;='club records'!$K$7)), "CR", " ")</f>
        <v xml:space="preserve"> </v>
      </c>
      <c r="AL468" s="22" t="str">
        <f>IF(AND(B468="80H", AND(E468='club records'!$J$8, F468&lt;='club records'!$K$8)), "CR", " ")</f>
        <v xml:space="preserve"> </v>
      </c>
      <c r="AM468" s="22" t="str">
        <f>IF(AND(B468="100H", OR(AND(E468='club records'!$J$9, F468&lt;='club records'!$K$9), AND(E468='club records'!$J$10, F468&lt;='club records'!$K$10))), "CR", " ")</f>
        <v xml:space="preserve"> </v>
      </c>
      <c r="AN468" s="22" t="str">
        <f>IF(AND(B468="300H", AND(E468='club records'!$J$11, F468&lt;='club records'!$K$11)), "CR", " ")</f>
        <v xml:space="preserve"> </v>
      </c>
      <c r="AO468" s="22" t="str">
        <f>IF(AND(B468="400H", OR(AND(E468='club records'!$J$12, F468&lt;='club records'!$K$12), AND(E468='club records'!$J$13, F468&lt;='club records'!$K$13), AND(E468='club records'!$J$14, F468&lt;='club records'!$K$14))), "CR", " ")</f>
        <v xml:space="preserve"> </v>
      </c>
      <c r="AP468" s="22" t="str">
        <f>IF(AND(B468="1500SC", OR(AND(E468='club records'!$J$15, F468&lt;='club records'!$K$15), AND(E468='club records'!$J$16, F468&lt;='club records'!$K$16))), "CR", " ")</f>
        <v xml:space="preserve"> </v>
      </c>
      <c r="AQ468" s="22" t="str">
        <f>IF(AND(B468="2000SC", OR(AND(E468='club records'!$J$18, F468&lt;='club records'!$K$18), AND(E468='club records'!$J$19, F468&lt;='club records'!$K$19))), "CR", " ")</f>
        <v xml:space="preserve"> </v>
      </c>
      <c r="AR468" s="22" t="str">
        <f>IF(AND(B468="3000SC", AND(E468='club records'!$J$21, F468&lt;='club records'!$K$21)), "CR", " ")</f>
        <v xml:space="preserve"> </v>
      </c>
      <c r="AS468" s="21" t="str">
        <f>IF(AND(B468="4x100", OR(AND(E468='club records'!$N$1, F468&lt;='club records'!$O$1), AND(E468='club records'!$N$2, F468&lt;='club records'!$O$2), AND(E468='club records'!$N$3, F468&lt;='club records'!$O$3), AND(E468='club records'!$N$4, F468&lt;='club records'!$O$4), AND(E468='club records'!$N$5, F468&lt;='club records'!$O$5))), "CR", " ")</f>
        <v xml:space="preserve"> </v>
      </c>
      <c r="AT468" s="21" t="str">
        <f>IF(AND(B468="4x200", OR(AND(E468='club records'!$N$6, F468&lt;='club records'!$O$6), AND(E468='club records'!$N$7, F468&lt;='club records'!$O$7), AND(E468='club records'!$N$8, F468&lt;='club records'!$O$8), AND(E468='club records'!$N$9, F468&lt;='club records'!$O$9), AND(E468='club records'!$N$10, F468&lt;='club records'!$O$10))), "CR", " ")</f>
        <v xml:space="preserve"> </v>
      </c>
      <c r="AU468" s="21" t="str">
        <f>IF(AND(B468="4x300", OR(AND(E468='club records'!$N$11, F468&lt;='club records'!$O$11), AND(E468='club records'!$N$12, F468&lt;='club records'!$O$12))), "CR", " ")</f>
        <v xml:space="preserve"> </v>
      </c>
      <c r="AV468" s="21" t="str">
        <f>IF(AND(B468="4x400", OR(AND(E468='club records'!$N$13, F468&lt;='club records'!$O$13), AND(E468='club records'!$N$14, F468&lt;='club records'!$O$14), AND(E468='club records'!$N$15, F468&lt;='club records'!$O$15))), "CR", " ")</f>
        <v xml:space="preserve"> </v>
      </c>
      <c r="AW468" s="21" t="str">
        <f>IF(AND(B468="3x800", OR(AND(E468='club records'!$N$16, F468&lt;='club records'!$O$16), AND(E468='club records'!$N$17, F468&lt;='club records'!$O$17), AND(E468='club records'!$N$18, F468&lt;='club records'!$O$18), AND(E468='club records'!$N$19, F468&lt;='club records'!$O$19))), "CR", " ")</f>
        <v xml:space="preserve"> </v>
      </c>
      <c r="AX468" s="21" t="str">
        <f>IF(AND(B468="pentathlon", OR(AND(E468='club records'!$N$21, F468&gt;='club records'!$O$21), AND(E468='club records'!$N$22, F468&gt;='club records'!$O$22), AND(E468='club records'!$N$23, F468&gt;='club records'!$O$23), AND(E468='club records'!$N$24, F468&gt;='club records'!$O$24), AND(E468='club records'!$N$25, F468&gt;='club records'!$O$25))), "CR", " ")</f>
        <v xml:space="preserve"> </v>
      </c>
      <c r="AY468" s="21" t="str">
        <f>IF(AND(B468="heptathlon", OR(AND(E468='club records'!$N$26, F468&gt;='club records'!$O$26), AND(E468='club records'!$N$27, F468&gt;='club records'!$O$27), AND(E468='club records'!$N$28, F468&gt;='club records'!$O$28), )), "CR", " ")</f>
        <v xml:space="preserve"> </v>
      </c>
    </row>
    <row r="469" spans="1:51" ht="15">
      <c r="A469" s="13" t="s">
        <v>472</v>
      </c>
      <c r="B469" s="2" t="s">
        <v>37</v>
      </c>
      <c r="C469" s="2" t="s">
        <v>189</v>
      </c>
      <c r="D469" s="2" t="s">
        <v>24</v>
      </c>
      <c r="E469" s="13" t="s">
        <v>40</v>
      </c>
      <c r="F469" s="14">
        <v>5.59</v>
      </c>
      <c r="G469" s="19">
        <v>43589</v>
      </c>
      <c r="H469" s="2" t="s">
        <v>311</v>
      </c>
      <c r="I469" s="2" t="s">
        <v>312</v>
      </c>
      <c r="J469" s="20" t="str">
        <f t="shared" si="24"/>
        <v/>
      </c>
      <c r="K469" s="21" t="str">
        <f>IF(AND(B469=100, OR(AND(E469='club records'!$B$6, F469&lt;='club records'!$C$6), AND(E469='club records'!$B$7, F469&lt;='club records'!$C$7), AND(E469='club records'!$B$8, F469&lt;='club records'!$C$8), AND(E469='club records'!$B$9, F469&lt;='club records'!$C$9), AND(E469='club records'!$B$10, F469&lt;='club records'!$C$10))),"CR"," ")</f>
        <v xml:space="preserve"> </v>
      </c>
      <c r="L469" s="21" t="str">
        <f>IF(AND(B469=200, OR(AND(E469='club records'!$B$11, F469&lt;='club records'!$C$11), AND(E469='club records'!$B$12, F469&lt;='club records'!$C$12), AND(E469='club records'!$B$13, F469&lt;='club records'!$C$13), AND(E469='club records'!$B$14, F469&lt;='club records'!$C$14), AND(E469='club records'!$B$15, F469&lt;='club records'!$C$15))),"CR"," ")</f>
        <v xml:space="preserve"> </v>
      </c>
      <c r="M469" s="21" t="str">
        <f>IF(AND(B469=300, OR(AND(E469='club records'!$B$16, F469&lt;='club records'!$C$16), AND(E469='club records'!$B$17, F469&lt;='club records'!$C$17))),"CR"," ")</f>
        <v xml:space="preserve"> </v>
      </c>
      <c r="N469" s="21" t="str">
        <f>IF(AND(B469=400, OR(AND(E469='club records'!$B$19, F469&lt;='club records'!$C$19), AND(E469='club records'!$B$20, F469&lt;='club records'!$C$20), AND(E469='club records'!$B$21, F469&lt;='club records'!$C$21))),"CR"," ")</f>
        <v xml:space="preserve"> </v>
      </c>
      <c r="O469" s="21" t="str">
        <f>IF(AND(B469=800, OR(AND(E469='club records'!$B$22, F469&lt;='club records'!$C$22), AND(E469='club records'!$B$23, F469&lt;='club records'!$C$23), AND(E469='club records'!$B$24, F469&lt;='club records'!$C$24), AND(E469='club records'!$B$25, F469&lt;='club records'!$C$25), AND(E469='club records'!$B$26, F469&lt;='club records'!$C$26))),"CR"," ")</f>
        <v xml:space="preserve"> </v>
      </c>
      <c r="P469" s="21" t="str">
        <f>IF(AND(B469=1200, AND(E469='club records'!$B$28, F469&lt;='club records'!$C$28)),"CR"," ")</f>
        <v xml:space="preserve"> </v>
      </c>
      <c r="Q469" s="21" t="str">
        <f>IF(AND(B469=1500, OR(AND(E469='club records'!$B$29, F469&lt;='club records'!$C$29), AND(E469='club records'!$B$30, F469&lt;='club records'!$C$30), AND(E469='club records'!$B$31, F469&lt;='club records'!$C$31), AND(E469='club records'!$B$32, F469&lt;='club records'!$C$32), AND(E469='club records'!$B$33, F469&lt;='club records'!$C$33))),"CR"," ")</f>
        <v xml:space="preserve"> </v>
      </c>
      <c r="R469" s="21" t="str">
        <f>IF(AND(B469="1M", AND(E469='club records'!$B$37,F469&lt;='club records'!$C$37)),"CR"," ")</f>
        <v xml:space="preserve"> </v>
      </c>
      <c r="S469" s="21" t="str">
        <f>IF(AND(B469=3000, OR(AND(E469='club records'!$B$39, F469&lt;='club records'!$C$39), AND(E469='club records'!$B$40, F469&lt;='club records'!$C$40), AND(E469='club records'!$B$41, F469&lt;='club records'!$C$41))),"CR"," ")</f>
        <v xml:space="preserve"> </v>
      </c>
      <c r="T469" s="21" t="str">
        <f>IF(AND(B469=5000, OR(AND(E469='club records'!$B$42, F469&lt;='club records'!$C$42), AND(E469='club records'!$B$43, F469&lt;='club records'!$C$43))),"CR"," ")</f>
        <v xml:space="preserve"> </v>
      </c>
      <c r="U469" s="21" t="str">
        <f>IF(AND(B469=10000, OR(AND(E469='club records'!$B$44, F469&lt;='club records'!$C$44), AND(E469='club records'!$B$45, F469&lt;='club records'!$C$45))),"CR"," ")</f>
        <v xml:space="preserve"> </v>
      </c>
      <c r="V469" s="22" t="str">
        <f>IF(AND(B469="high jump", OR(AND(E469='club records'!$F$1, F469&gt;='club records'!$G$1), AND(E469='club records'!$F$2, F469&gt;='club records'!$G$2), AND(E469='club records'!$F$3, F469&gt;='club records'!$G$3),AND(E469='club records'!$F$4, F469&gt;='club records'!$G$4), AND(E469='club records'!$F$5, F469&gt;='club records'!$G$5))), "CR", " ")</f>
        <v xml:space="preserve"> </v>
      </c>
      <c r="W469" s="22" t="str">
        <f>IF(AND(B469="long jump", OR(AND(E469='club records'!$F$6, F469&gt;='club records'!$G$6), AND(E469='club records'!$F$7, F469&gt;='club records'!$G$7), AND(E469='club records'!$F$8, F469&gt;='club records'!$G$8), AND(E469='club records'!$F$9, F469&gt;='club records'!$G$9), AND(E469='club records'!$F$10, F469&gt;='club records'!$G$10))), "CR", " ")</f>
        <v xml:space="preserve"> </v>
      </c>
      <c r="X469" s="22" t="str">
        <f>IF(AND(B469="triple jump", OR(AND(E469='club records'!$F$11, F469&gt;='club records'!$G$11), AND(E469='club records'!$F$12, F469&gt;='club records'!$G$12), AND(E469='club records'!$F$13, F469&gt;='club records'!$G$13), AND(E469='club records'!$F$14, F469&gt;='club records'!$G$14), AND(E469='club records'!$F$15, F469&gt;='club records'!$G$15))), "CR", " ")</f>
        <v xml:space="preserve"> </v>
      </c>
      <c r="Y469" s="22" t="str">
        <f>IF(AND(B469="pole vault", OR(AND(E469='club records'!$F$16, F469&gt;='club records'!$G$16), AND(E469='club records'!$F$17, F469&gt;='club records'!$G$17), AND(E469='club records'!$F$18, F469&gt;='club records'!$G$18), AND(E469='club records'!$F$19, F469&gt;='club records'!$G$19), AND(E469='club records'!$F$20, F469&gt;='club records'!$G$20))), "CR", " ")</f>
        <v xml:space="preserve"> </v>
      </c>
      <c r="Z469" s="22" t="str">
        <f>IF(AND(B469="discus 0.75", AND(E469='club records'!$F$21, F469&gt;='club records'!$G$21)), "CR", " ")</f>
        <v xml:space="preserve"> </v>
      </c>
      <c r="AA469" s="22" t="str">
        <f>IF(AND(B469="discus 1", OR(AND(E469='club records'!$F$22, F469&gt;='club records'!$G$22), AND(E469='club records'!$F$23, F469&gt;='club records'!$G$23), AND(E469='club records'!$F$24, F469&gt;='club records'!$G$24), AND(E469='club records'!$F$25, F469&gt;='club records'!$G$25))), "CR", " ")</f>
        <v xml:space="preserve"> </v>
      </c>
      <c r="AB469" s="22" t="str">
        <f>IF(AND(B469="hammer 3", OR(AND(E469='club records'!$F$26, F469&gt;='club records'!$G$26), AND(E469='club records'!$F$27, F469&gt;='club records'!$G$27), AND(E469='club records'!$F$28, F469&gt;='club records'!$G$28))), "CR", " ")</f>
        <v xml:space="preserve"> </v>
      </c>
      <c r="AC469" s="22" t="str">
        <f>IF(AND(B469="hammer 4", OR(AND(E469='club records'!$F$29, F469&gt;='club records'!$G$29), AND(E469='club records'!$F$30, F469&gt;='club records'!$G$30))), "CR", " ")</f>
        <v xml:space="preserve"> </v>
      </c>
      <c r="AD469" s="22" t="str">
        <f>IF(AND(B469="javelin 400", AND(E469='club records'!$F$31, F469&gt;='club records'!$G$31)), "CR", " ")</f>
        <v xml:space="preserve"> </v>
      </c>
      <c r="AE469" s="22" t="str">
        <f>IF(AND(B469="javelin 500", OR(AND(E469='club records'!$F$32, F469&gt;='club records'!$G$32), AND(E469='club records'!$F$33, F469&gt;='club records'!$G$33))), "CR", " ")</f>
        <v xml:space="preserve"> </v>
      </c>
      <c r="AF469" s="22" t="str">
        <f>IF(AND(B469="javelin 600", OR(AND(E469='club records'!$F$34, F469&gt;='club records'!$G$34), AND(E469='club records'!$F$35, F469&gt;='club records'!$G$35))), "CR", " ")</f>
        <v xml:space="preserve"> </v>
      </c>
      <c r="AG469" s="22" t="str">
        <f>IF(AND(B469="shot 2.72", AND(E469='club records'!$F$36, F469&gt;='club records'!$G$36)), "CR", " ")</f>
        <v xml:space="preserve"> </v>
      </c>
      <c r="AH469" s="22" t="str">
        <f>IF(AND(B469="shot 3", OR(AND(E469='club records'!$F$37, F469&gt;='club records'!$G$37), AND(E469='club records'!$F$38, F469&gt;='club records'!$G$38))), "CR", " ")</f>
        <v xml:space="preserve"> </v>
      </c>
      <c r="AI469" s="22" t="str">
        <f>IF(AND(B469="shot 4", OR(AND(E469='club records'!$F$39, F469&gt;='club records'!$G$39), AND(E469='club records'!$F$40, F469&gt;='club records'!$G$40))), "CR", " ")</f>
        <v xml:space="preserve"> </v>
      </c>
      <c r="AJ469" s="22" t="str">
        <f>IF(AND(B469="70H", AND(E469='club records'!$J$6, F469&lt;='club records'!$K$6)), "CR", " ")</f>
        <v xml:space="preserve"> </v>
      </c>
      <c r="AK469" s="22" t="str">
        <f>IF(AND(B469="75H", AND(E469='club records'!$J$7, F469&lt;='club records'!$K$7)), "CR", " ")</f>
        <v xml:space="preserve"> </v>
      </c>
      <c r="AL469" s="22" t="str">
        <f>IF(AND(B469="80H", AND(E469='club records'!$J$8, F469&lt;='club records'!$K$8)), "CR", " ")</f>
        <v xml:space="preserve"> </v>
      </c>
      <c r="AM469" s="22" t="str">
        <f>IF(AND(B469="100H", OR(AND(E469='club records'!$J$9, F469&lt;='club records'!$K$9), AND(E469='club records'!$J$10, F469&lt;='club records'!$K$10))), "CR", " ")</f>
        <v xml:space="preserve"> </v>
      </c>
      <c r="AN469" s="22" t="str">
        <f>IF(AND(B469="300H", AND(E469='club records'!$J$11, F469&lt;='club records'!$K$11)), "CR", " ")</f>
        <v xml:space="preserve"> </v>
      </c>
      <c r="AO469" s="22" t="str">
        <f>IF(AND(B469="400H", OR(AND(E469='club records'!$J$12, F469&lt;='club records'!$K$12), AND(E469='club records'!$J$13, F469&lt;='club records'!$K$13), AND(E469='club records'!$J$14, F469&lt;='club records'!$K$14))), "CR", " ")</f>
        <v xml:space="preserve"> </v>
      </c>
      <c r="AP469" s="22" t="str">
        <f>IF(AND(B469="1500SC", OR(AND(E469='club records'!$J$15, F469&lt;='club records'!$K$15), AND(E469='club records'!$J$16, F469&lt;='club records'!$K$16))), "CR", " ")</f>
        <v xml:space="preserve"> </v>
      </c>
      <c r="AQ469" s="22" t="str">
        <f>IF(AND(B469="2000SC", OR(AND(E469='club records'!$J$18, F469&lt;='club records'!$K$18), AND(E469='club records'!$J$19, F469&lt;='club records'!$K$19))), "CR", " ")</f>
        <v xml:space="preserve"> </v>
      </c>
      <c r="AR469" s="22" t="str">
        <f>IF(AND(B469="3000SC", AND(E469='club records'!$J$21, F469&lt;='club records'!$K$21)), "CR", " ")</f>
        <v xml:space="preserve"> </v>
      </c>
      <c r="AS469" s="21" t="str">
        <f>IF(AND(B469="4x100", OR(AND(E469='club records'!$N$1, F469&lt;='club records'!$O$1), AND(E469='club records'!$N$2, F469&lt;='club records'!$O$2), AND(E469='club records'!$N$3, F469&lt;='club records'!$O$3), AND(E469='club records'!$N$4, F469&lt;='club records'!$O$4), AND(E469='club records'!$N$5, F469&lt;='club records'!$O$5))), "CR", " ")</f>
        <v xml:space="preserve"> </v>
      </c>
      <c r="AT469" s="21" t="str">
        <f>IF(AND(B469="4x200", OR(AND(E469='club records'!$N$6, F469&lt;='club records'!$O$6), AND(E469='club records'!$N$7, F469&lt;='club records'!$O$7), AND(E469='club records'!$N$8, F469&lt;='club records'!$O$8), AND(E469='club records'!$N$9, F469&lt;='club records'!$O$9), AND(E469='club records'!$N$10, F469&lt;='club records'!$O$10))), "CR", " ")</f>
        <v xml:space="preserve"> </v>
      </c>
      <c r="AU469" s="21" t="str">
        <f>IF(AND(B469="4x300", OR(AND(E469='club records'!$N$11, F469&lt;='club records'!$O$11), AND(E469='club records'!$N$12, F469&lt;='club records'!$O$12))), "CR", " ")</f>
        <v xml:space="preserve"> </v>
      </c>
      <c r="AV469" s="21" t="str">
        <f>IF(AND(B469="4x400", OR(AND(E469='club records'!$N$13, F469&lt;='club records'!$O$13), AND(E469='club records'!$N$14, F469&lt;='club records'!$O$14), AND(E469='club records'!$N$15, F469&lt;='club records'!$O$15))), "CR", " ")</f>
        <v xml:space="preserve"> </v>
      </c>
      <c r="AW469" s="21" t="str">
        <f>IF(AND(B469="3x800", OR(AND(E469='club records'!$N$16, F469&lt;='club records'!$O$16), AND(E469='club records'!$N$17, F469&lt;='club records'!$O$17), AND(E469='club records'!$N$18, F469&lt;='club records'!$O$18), AND(E469='club records'!$N$19, F469&lt;='club records'!$O$19))), "CR", " ")</f>
        <v xml:space="preserve"> </v>
      </c>
      <c r="AX469" s="21" t="str">
        <f>IF(AND(B469="pentathlon", OR(AND(E469='club records'!$N$21, F469&gt;='club records'!$O$21), AND(E469='club records'!$N$22, F469&gt;='club records'!$O$22), AND(E469='club records'!$N$23, F469&gt;='club records'!$O$23), AND(E469='club records'!$N$24, F469&gt;='club records'!$O$24), AND(E469='club records'!$N$25, F469&gt;='club records'!$O$25))), "CR", " ")</f>
        <v xml:space="preserve"> </v>
      </c>
      <c r="AY469" s="21" t="str">
        <f>IF(AND(B469="heptathlon", OR(AND(E469='club records'!$N$26, F469&gt;='club records'!$O$26), AND(E469='club records'!$N$27, F469&gt;='club records'!$O$27), AND(E469='club records'!$N$28, F469&gt;='club records'!$O$28), )), "CR", " ")</f>
        <v xml:space="preserve"> </v>
      </c>
    </row>
    <row r="470" spans="1:51" ht="15">
      <c r="A470" s="13" t="s">
        <v>472</v>
      </c>
      <c r="B470" s="2" t="s">
        <v>37</v>
      </c>
      <c r="C470" s="2" t="s">
        <v>26</v>
      </c>
      <c r="D470" s="2" t="s">
        <v>70</v>
      </c>
      <c r="E470" s="13" t="s">
        <v>40</v>
      </c>
      <c r="F470" s="14">
        <v>5.86</v>
      </c>
      <c r="G470" s="23">
        <v>43597</v>
      </c>
      <c r="H470" s="2" t="s">
        <v>324</v>
      </c>
      <c r="J470" s="20" t="str">
        <f t="shared" si="24"/>
        <v/>
      </c>
      <c r="K470" s="21" t="str">
        <f>IF(AND(B470=100, OR(AND(E470='club records'!$B$6, F470&lt;='club records'!$C$6), AND(E470='club records'!$B$7, F470&lt;='club records'!$C$7), AND(E470='club records'!$B$8, F470&lt;='club records'!$C$8), AND(E470='club records'!$B$9, F470&lt;='club records'!$C$9), AND(E470='club records'!$B$10, F470&lt;='club records'!$C$10))),"CR"," ")</f>
        <v xml:space="preserve"> </v>
      </c>
      <c r="L470" s="21" t="str">
        <f>IF(AND(B470=200, OR(AND(E470='club records'!$B$11, F470&lt;='club records'!$C$11), AND(E470='club records'!$B$12, F470&lt;='club records'!$C$12), AND(E470='club records'!$B$13, F470&lt;='club records'!$C$13), AND(E470='club records'!$B$14, F470&lt;='club records'!$C$14), AND(E470='club records'!$B$15, F470&lt;='club records'!$C$15))),"CR"," ")</f>
        <v xml:space="preserve"> </v>
      </c>
      <c r="M470" s="21" t="str">
        <f>IF(AND(B470=300, OR(AND(E470='club records'!$B$16, F470&lt;='club records'!$C$16), AND(E470='club records'!$B$17, F470&lt;='club records'!$C$17))),"CR"," ")</f>
        <v xml:space="preserve"> </v>
      </c>
      <c r="N470" s="21" t="str">
        <f>IF(AND(B470=400, OR(AND(E470='club records'!$B$19, F470&lt;='club records'!$C$19), AND(E470='club records'!$B$20, F470&lt;='club records'!$C$20), AND(E470='club records'!$B$21, F470&lt;='club records'!$C$21))),"CR"," ")</f>
        <v xml:space="preserve"> </v>
      </c>
      <c r="O470" s="21" t="str">
        <f>IF(AND(B470=800, OR(AND(E470='club records'!$B$22, F470&lt;='club records'!$C$22), AND(E470='club records'!$B$23, F470&lt;='club records'!$C$23), AND(E470='club records'!$B$24, F470&lt;='club records'!$C$24), AND(E470='club records'!$B$25, F470&lt;='club records'!$C$25), AND(E470='club records'!$B$26, F470&lt;='club records'!$C$26))),"CR"," ")</f>
        <v xml:space="preserve"> </v>
      </c>
      <c r="P470" s="21" t="str">
        <f>IF(AND(B470=1200, AND(E470='club records'!$B$28, F470&lt;='club records'!$C$28)),"CR"," ")</f>
        <v xml:space="preserve"> </v>
      </c>
      <c r="Q470" s="21" t="str">
        <f>IF(AND(B470=1500, OR(AND(E470='club records'!$B$29, F470&lt;='club records'!$C$29), AND(E470='club records'!$B$30, F470&lt;='club records'!$C$30), AND(E470='club records'!$B$31, F470&lt;='club records'!$C$31), AND(E470='club records'!$B$32, F470&lt;='club records'!$C$32), AND(E470='club records'!$B$33, F470&lt;='club records'!$C$33))),"CR"," ")</f>
        <v xml:space="preserve"> </v>
      </c>
      <c r="R470" s="21" t="str">
        <f>IF(AND(B470="1M", AND(E470='club records'!$B$37,F470&lt;='club records'!$C$37)),"CR"," ")</f>
        <v xml:space="preserve"> </v>
      </c>
      <c r="S470" s="21" t="str">
        <f>IF(AND(B470=3000, OR(AND(E470='club records'!$B$39, F470&lt;='club records'!$C$39), AND(E470='club records'!$B$40, F470&lt;='club records'!$C$40), AND(E470='club records'!$B$41, F470&lt;='club records'!$C$41))),"CR"," ")</f>
        <v xml:space="preserve"> </v>
      </c>
      <c r="T470" s="21" t="str">
        <f>IF(AND(B470=5000, OR(AND(E470='club records'!$B$42, F470&lt;='club records'!$C$42), AND(E470='club records'!$B$43, F470&lt;='club records'!$C$43))),"CR"," ")</f>
        <v xml:space="preserve"> </v>
      </c>
      <c r="U470" s="21" t="str">
        <f>IF(AND(B470=10000, OR(AND(E470='club records'!$B$44, F470&lt;='club records'!$C$44), AND(E470='club records'!$B$45, F470&lt;='club records'!$C$45))),"CR"," ")</f>
        <v xml:space="preserve"> </v>
      </c>
      <c r="V470" s="22" t="str">
        <f>IF(AND(B470="high jump", OR(AND(E470='club records'!$F$1, F470&gt;='club records'!$G$1), AND(E470='club records'!$F$2, F470&gt;='club records'!$G$2), AND(E470='club records'!$F$3, F470&gt;='club records'!$G$3),AND(E470='club records'!$F$4, F470&gt;='club records'!$G$4), AND(E470='club records'!$F$5, F470&gt;='club records'!$G$5))), "CR", " ")</f>
        <v xml:space="preserve"> </v>
      </c>
      <c r="W470" s="22" t="str">
        <f>IF(AND(B470="long jump", OR(AND(E470='club records'!$F$6, F470&gt;='club records'!$G$6), AND(E470='club records'!$F$7, F470&gt;='club records'!$G$7), AND(E470='club records'!$F$8, F470&gt;='club records'!$G$8), AND(E470='club records'!$F$9, F470&gt;='club records'!$G$9), AND(E470='club records'!$F$10, F470&gt;='club records'!$G$10))), "CR", " ")</f>
        <v xml:space="preserve"> </v>
      </c>
      <c r="X470" s="22" t="str">
        <f>IF(AND(B470="triple jump", OR(AND(E470='club records'!$F$11, F470&gt;='club records'!$G$11), AND(E470='club records'!$F$12, F470&gt;='club records'!$G$12), AND(E470='club records'!$F$13, F470&gt;='club records'!$G$13), AND(E470='club records'!$F$14, F470&gt;='club records'!$G$14), AND(E470='club records'!$F$15, F470&gt;='club records'!$G$15))), "CR", " ")</f>
        <v xml:space="preserve"> </v>
      </c>
      <c r="Y470" s="22" t="str">
        <f>IF(AND(B470="pole vault", OR(AND(E470='club records'!$F$16, F470&gt;='club records'!$G$16), AND(E470='club records'!$F$17, F470&gt;='club records'!$G$17), AND(E470='club records'!$F$18, F470&gt;='club records'!$G$18), AND(E470='club records'!$F$19, F470&gt;='club records'!$G$19), AND(E470='club records'!$F$20, F470&gt;='club records'!$G$20))), "CR", " ")</f>
        <v xml:space="preserve"> </v>
      </c>
      <c r="Z470" s="22" t="str">
        <f>IF(AND(B470="discus 0.75", AND(E470='club records'!$F$21, F470&gt;='club records'!$G$21)), "CR", " ")</f>
        <v xml:space="preserve"> </v>
      </c>
      <c r="AA470" s="22" t="str">
        <f>IF(AND(B470="discus 1", OR(AND(E470='club records'!$F$22, F470&gt;='club records'!$G$22), AND(E470='club records'!$F$23, F470&gt;='club records'!$G$23), AND(E470='club records'!$F$24, F470&gt;='club records'!$G$24), AND(E470='club records'!$F$25, F470&gt;='club records'!$G$25))), "CR", " ")</f>
        <v xml:space="preserve"> </v>
      </c>
      <c r="AB470" s="22" t="str">
        <f>IF(AND(B470="hammer 3", OR(AND(E470='club records'!$F$26, F470&gt;='club records'!$G$26), AND(E470='club records'!$F$27, F470&gt;='club records'!$G$27), AND(E470='club records'!$F$28, F470&gt;='club records'!$G$28))), "CR", " ")</f>
        <v xml:space="preserve"> </v>
      </c>
      <c r="AC470" s="22" t="str">
        <f>IF(AND(B470="hammer 4", OR(AND(E470='club records'!$F$29, F470&gt;='club records'!$G$29), AND(E470='club records'!$F$30, F470&gt;='club records'!$G$30))), "CR", " ")</f>
        <v xml:space="preserve"> </v>
      </c>
      <c r="AD470" s="22" t="str">
        <f>IF(AND(B470="javelin 400", AND(E470='club records'!$F$31, F470&gt;='club records'!$G$31)), "CR", " ")</f>
        <v xml:space="preserve"> </v>
      </c>
      <c r="AE470" s="22" t="str">
        <f>IF(AND(B470="javelin 500", OR(AND(E470='club records'!$F$32, F470&gt;='club records'!$G$32), AND(E470='club records'!$F$33, F470&gt;='club records'!$G$33))), "CR", " ")</f>
        <v xml:space="preserve"> </v>
      </c>
      <c r="AF470" s="22" t="str">
        <f>IF(AND(B470="javelin 600", OR(AND(E470='club records'!$F$34, F470&gt;='club records'!$G$34), AND(E470='club records'!$F$35, F470&gt;='club records'!$G$35))), "CR", " ")</f>
        <v xml:space="preserve"> </v>
      </c>
      <c r="AG470" s="22" t="str">
        <f>IF(AND(B470="shot 2.72", AND(E470='club records'!$F$36, F470&gt;='club records'!$G$36)), "CR", " ")</f>
        <v xml:space="preserve"> </v>
      </c>
      <c r="AH470" s="22" t="str">
        <f>IF(AND(B470="shot 3", OR(AND(E470='club records'!$F$37, F470&gt;='club records'!$G$37), AND(E470='club records'!$F$38, F470&gt;='club records'!$G$38))), "CR", " ")</f>
        <v xml:space="preserve"> </v>
      </c>
      <c r="AI470" s="22" t="str">
        <f>IF(AND(B470="shot 4", OR(AND(E470='club records'!$F$39, F470&gt;='club records'!$G$39), AND(E470='club records'!$F$40, F470&gt;='club records'!$G$40))), "CR", " ")</f>
        <v xml:space="preserve"> </v>
      </c>
      <c r="AJ470" s="22" t="str">
        <f>IF(AND(B470="70H", AND(E470='club records'!$J$6, F470&lt;='club records'!$K$6)), "CR", " ")</f>
        <v xml:space="preserve"> </v>
      </c>
      <c r="AK470" s="22" t="str">
        <f>IF(AND(B470="75H", AND(E470='club records'!$J$7, F470&lt;='club records'!$K$7)), "CR", " ")</f>
        <v xml:space="preserve"> </v>
      </c>
      <c r="AL470" s="22" t="str">
        <f>IF(AND(B470="80H", AND(E470='club records'!$J$8, F470&lt;='club records'!$K$8)), "CR", " ")</f>
        <v xml:space="preserve"> </v>
      </c>
      <c r="AM470" s="22" t="str">
        <f>IF(AND(B470="100H", OR(AND(E470='club records'!$J$9, F470&lt;='club records'!$K$9), AND(E470='club records'!$J$10, F470&lt;='club records'!$K$10))), "CR", " ")</f>
        <v xml:space="preserve"> </v>
      </c>
      <c r="AN470" s="22" t="str">
        <f>IF(AND(B470="300H", AND(E470='club records'!$J$11, F470&lt;='club records'!$K$11)), "CR", " ")</f>
        <v xml:space="preserve"> </v>
      </c>
      <c r="AO470" s="22" t="str">
        <f>IF(AND(B470="400H", OR(AND(E470='club records'!$J$12, F470&lt;='club records'!$K$12), AND(E470='club records'!$J$13, F470&lt;='club records'!$K$13), AND(E470='club records'!$J$14, F470&lt;='club records'!$K$14))), "CR", " ")</f>
        <v xml:space="preserve"> </v>
      </c>
      <c r="AP470" s="22" t="str">
        <f>IF(AND(B470="1500SC", OR(AND(E470='club records'!$J$15, F470&lt;='club records'!$K$15), AND(E470='club records'!$J$16, F470&lt;='club records'!$K$16))), "CR", " ")</f>
        <v xml:space="preserve"> </v>
      </c>
      <c r="AQ470" s="22" t="str">
        <f>IF(AND(B470="2000SC", OR(AND(E470='club records'!$J$18, F470&lt;='club records'!$K$18), AND(E470='club records'!$J$19, F470&lt;='club records'!$K$19))), "CR", " ")</f>
        <v xml:space="preserve"> </v>
      </c>
      <c r="AR470" s="22" t="str">
        <f>IF(AND(B470="3000SC", AND(E470='club records'!$J$21, F470&lt;='club records'!$K$21)), "CR", " ")</f>
        <v xml:space="preserve"> </v>
      </c>
      <c r="AS470" s="21" t="str">
        <f>IF(AND(B470="4x100", OR(AND(E470='club records'!$N$1, F470&lt;='club records'!$O$1), AND(E470='club records'!$N$2, F470&lt;='club records'!$O$2), AND(E470='club records'!$N$3, F470&lt;='club records'!$O$3), AND(E470='club records'!$N$4, F470&lt;='club records'!$O$4), AND(E470='club records'!$N$5, F470&lt;='club records'!$O$5))), "CR", " ")</f>
        <v xml:space="preserve"> </v>
      </c>
      <c r="AT470" s="21" t="str">
        <f>IF(AND(B470="4x200", OR(AND(E470='club records'!$N$6, F470&lt;='club records'!$O$6), AND(E470='club records'!$N$7, F470&lt;='club records'!$O$7), AND(E470='club records'!$N$8, F470&lt;='club records'!$O$8), AND(E470='club records'!$N$9, F470&lt;='club records'!$O$9), AND(E470='club records'!$N$10, F470&lt;='club records'!$O$10))), "CR", " ")</f>
        <v xml:space="preserve"> </v>
      </c>
      <c r="AU470" s="21" t="str">
        <f>IF(AND(B470="4x300", OR(AND(E470='club records'!$N$11, F470&lt;='club records'!$O$11), AND(E470='club records'!$N$12, F470&lt;='club records'!$O$12))), "CR", " ")</f>
        <v xml:space="preserve"> </v>
      </c>
      <c r="AV470" s="21" t="str">
        <f>IF(AND(B470="4x400", OR(AND(E470='club records'!$N$13, F470&lt;='club records'!$O$13), AND(E470='club records'!$N$14, F470&lt;='club records'!$O$14), AND(E470='club records'!$N$15, F470&lt;='club records'!$O$15))), "CR", " ")</f>
        <v xml:space="preserve"> </v>
      </c>
      <c r="AW470" s="21" t="str">
        <f>IF(AND(B470="3x800", OR(AND(E470='club records'!$N$16, F470&lt;='club records'!$O$16), AND(E470='club records'!$N$17, F470&lt;='club records'!$O$17), AND(E470='club records'!$N$18, F470&lt;='club records'!$O$18), AND(E470='club records'!$N$19, F470&lt;='club records'!$O$19))), "CR", " ")</f>
        <v xml:space="preserve"> </v>
      </c>
      <c r="AX470" s="21" t="str">
        <f>IF(AND(B470="pentathlon", OR(AND(E470='club records'!$N$21, F470&gt;='club records'!$O$21), AND(E470='club records'!$N$22, F470&gt;='club records'!$O$22), AND(E470='club records'!$N$23, F470&gt;='club records'!$O$23), AND(E470='club records'!$N$24, F470&gt;='club records'!$O$24), AND(E470='club records'!$N$25, F470&gt;='club records'!$O$25))), "CR", " ")</f>
        <v xml:space="preserve"> </v>
      </c>
      <c r="AY470" s="21" t="str">
        <f>IF(AND(B470="heptathlon", OR(AND(E470='club records'!$N$26, F470&gt;='club records'!$O$26), AND(E470='club records'!$N$27, F470&gt;='club records'!$O$27), AND(E470='club records'!$N$28, F470&gt;='club records'!$O$28), )), "CR", " ")</f>
        <v xml:space="preserve"> </v>
      </c>
    </row>
    <row r="471" spans="1:51" ht="15">
      <c r="A471" s="13" t="s">
        <v>472</v>
      </c>
      <c r="B471" s="2" t="s">
        <v>37</v>
      </c>
      <c r="C471" s="2" t="s">
        <v>71</v>
      </c>
      <c r="D471" s="2" t="s">
        <v>72</v>
      </c>
      <c r="E471" s="13" t="s">
        <v>40</v>
      </c>
      <c r="F471" s="14">
        <v>6.09</v>
      </c>
      <c r="G471" s="23">
        <v>43638</v>
      </c>
      <c r="H471" s="2" t="s">
        <v>311</v>
      </c>
      <c r="I471" s="2" t="s">
        <v>390</v>
      </c>
      <c r="J471" s="20" t="str">
        <f t="shared" si="24"/>
        <v/>
      </c>
      <c r="K471" s="21" t="str">
        <f>IF(AND(B471=100, OR(AND(E471='club records'!$B$6, F471&lt;='club records'!$C$6), AND(E471='club records'!$B$7, F471&lt;='club records'!$C$7), AND(E471='club records'!$B$8, F471&lt;='club records'!$C$8), AND(E471='club records'!$B$9, F471&lt;='club records'!$C$9), AND(E471='club records'!$B$10, F471&lt;='club records'!$C$10))),"CR"," ")</f>
        <v xml:space="preserve"> </v>
      </c>
      <c r="L471" s="21" t="str">
        <f>IF(AND(B471=200, OR(AND(E471='club records'!$B$11, F471&lt;='club records'!$C$11), AND(E471='club records'!$B$12, F471&lt;='club records'!$C$12), AND(E471='club records'!$B$13, F471&lt;='club records'!$C$13), AND(E471='club records'!$B$14, F471&lt;='club records'!$C$14), AND(E471='club records'!$B$15, F471&lt;='club records'!$C$15))),"CR"," ")</f>
        <v xml:space="preserve"> </v>
      </c>
      <c r="M471" s="21" t="str">
        <f>IF(AND(B471=300, OR(AND(E471='club records'!$B$16, F471&lt;='club records'!$C$16), AND(E471='club records'!$B$17, F471&lt;='club records'!$C$17))),"CR"," ")</f>
        <v xml:space="preserve"> </v>
      </c>
      <c r="N471" s="21" t="str">
        <f>IF(AND(B471=400, OR(AND(E471='club records'!$B$19, F471&lt;='club records'!$C$19), AND(E471='club records'!$B$20, F471&lt;='club records'!$C$20), AND(E471='club records'!$B$21, F471&lt;='club records'!$C$21))),"CR"," ")</f>
        <v xml:space="preserve"> </v>
      </c>
      <c r="O471" s="21" t="str">
        <f>IF(AND(B471=800, OR(AND(E471='club records'!$B$22, F471&lt;='club records'!$C$22), AND(E471='club records'!$B$23, F471&lt;='club records'!$C$23), AND(E471='club records'!$B$24, F471&lt;='club records'!$C$24), AND(E471='club records'!$B$25, F471&lt;='club records'!$C$25), AND(E471='club records'!$B$26, F471&lt;='club records'!$C$26))),"CR"," ")</f>
        <v xml:space="preserve"> </v>
      </c>
      <c r="P471" s="21" t="str">
        <f>IF(AND(B471=1200, AND(E471='club records'!$B$28, F471&lt;='club records'!$C$28)),"CR"," ")</f>
        <v xml:space="preserve"> </v>
      </c>
      <c r="Q471" s="21" t="str">
        <f>IF(AND(B471=1500, OR(AND(E471='club records'!$B$29, F471&lt;='club records'!$C$29), AND(E471='club records'!$B$30, F471&lt;='club records'!$C$30), AND(E471='club records'!$B$31, F471&lt;='club records'!$C$31), AND(E471='club records'!$B$32, F471&lt;='club records'!$C$32), AND(E471='club records'!$B$33, F471&lt;='club records'!$C$33))),"CR"," ")</f>
        <v xml:space="preserve"> </v>
      </c>
      <c r="R471" s="21" t="str">
        <f>IF(AND(B471="1M", AND(E471='club records'!$B$37,F471&lt;='club records'!$C$37)),"CR"," ")</f>
        <v xml:space="preserve"> </v>
      </c>
      <c r="S471" s="21" t="str">
        <f>IF(AND(B471=3000, OR(AND(E471='club records'!$B$39, F471&lt;='club records'!$C$39), AND(E471='club records'!$B$40, F471&lt;='club records'!$C$40), AND(E471='club records'!$B$41, F471&lt;='club records'!$C$41))),"CR"," ")</f>
        <v xml:space="preserve"> </v>
      </c>
      <c r="T471" s="21" t="str">
        <f>IF(AND(B471=5000, OR(AND(E471='club records'!$B$42, F471&lt;='club records'!$C$42), AND(E471='club records'!$B$43, F471&lt;='club records'!$C$43))),"CR"," ")</f>
        <v xml:space="preserve"> </v>
      </c>
      <c r="U471" s="21" t="str">
        <f>IF(AND(B471=10000, OR(AND(E471='club records'!$B$44, F471&lt;='club records'!$C$44), AND(E471='club records'!$B$45, F471&lt;='club records'!$C$45))),"CR"," ")</f>
        <v xml:space="preserve"> </v>
      </c>
      <c r="V471" s="22" t="str">
        <f>IF(AND(B471="high jump", OR(AND(E471='club records'!$F$1, F471&gt;='club records'!$G$1), AND(E471='club records'!$F$2, F471&gt;='club records'!$G$2), AND(E471='club records'!$F$3, F471&gt;='club records'!$G$3),AND(E471='club records'!$F$4, F471&gt;='club records'!$G$4), AND(E471='club records'!$F$5, F471&gt;='club records'!$G$5))), "CR", " ")</f>
        <v xml:space="preserve"> </v>
      </c>
      <c r="W471" s="22" t="str">
        <f>IF(AND(B471="long jump", OR(AND(E471='club records'!$F$6, F471&gt;='club records'!$G$6), AND(E471='club records'!$F$7, F471&gt;='club records'!$G$7), AND(E471='club records'!$F$8, F471&gt;='club records'!$G$8), AND(E471='club records'!$F$9, F471&gt;='club records'!$G$9), AND(E471='club records'!$F$10, F471&gt;='club records'!$G$10))), "CR", " ")</f>
        <v xml:space="preserve"> </v>
      </c>
      <c r="X471" s="22" t="str">
        <f>IF(AND(B471="triple jump", OR(AND(E471='club records'!$F$11, F471&gt;='club records'!$G$11), AND(E471='club records'!$F$12, F471&gt;='club records'!$G$12), AND(E471='club records'!$F$13, F471&gt;='club records'!$G$13), AND(E471='club records'!$F$14, F471&gt;='club records'!$G$14), AND(E471='club records'!$F$15, F471&gt;='club records'!$G$15))), "CR", " ")</f>
        <v xml:space="preserve"> </v>
      </c>
      <c r="Y471" s="22" t="str">
        <f>IF(AND(B471="pole vault", OR(AND(E471='club records'!$F$16, F471&gt;='club records'!$G$16), AND(E471='club records'!$F$17, F471&gt;='club records'!$G$17), AND(E471='club records'!$F$18, F471&gt;='club records'!$G$18), AND(E471='club records'!$F$19, F471&gt;='club records'!$G$19), AND(E471='club records'!$F$20, F471&gt;='club records'!$G$20))), "CR", " ")</f>
        <v xml:space="preserve"> </v>
      </c>
      <c r="Z471" s="22" t="str">
        <f>IF(AND(B471="discus 0.75", AND(E471='club records'!$F$21, F471&gt;='club records'!$G$21)), "CR", " ")</f>
        <v xml:space="preserve"> </v>
      </c>
      <c r="AA471" s="22" t="str">
        <f>IF(AND(B471="discus 1", OR(AND(E471='club records'!$F$22, F471&gt;='club records'!$G$22), AND(E471='club records'!$F$23, F471&gt;='club records'!$G$23), AND(E471='club records'!$F$24, F471&gt;='club records'!$G$24), AND(E471='club records'!$F$25, F471&gt;='club records'!$G$25))), "CR", " ")</f>
        <v xml:space="preserve"> </v>
      </c>
      <c r="AB471" s="22" t="str">
        <f>IF(AND(B471="hammer 3", OR(AND(E471='club records'!$F$26, F471&gt;='club records'!$G$26), AND(E471='club records'!$F$27, F471&gt;='club records'!$G$27), AND(E471='club records'!$F$28, F471&gt;='club records'!$G$28))), "CR", " ")</f>
        <v xml:space="preserve"> </v>
      </c>
      <c r="AC471" s="22" t="str">
        <f>IF(AND(B471="hammer 4", OR(AND(E471='club records'!$F$29, F471&gt;='club records'!$G$29), AND(E471='club records'!$F$30, F471&gt;='club records'!$G$30))), "CR", " ")</f>
        <v xml:space="preserve"> </v>
      </c>
      <c r="AD471" s="22" t="str">
        <f>IF(AND(B471="javelin 400", AND(E471='club records'!$F$31, F471&gt;='club records'!$G$31)), "CR", " ")</f>
        <v xml:space="preserve"> </v>
      </c>
      <c r="AE471" s="22" t="str">
        <f>IF(AND(B471="javelin 500", OR(AND(E471='club records'!$F$32, F471&gt;='club records'!$G$32), AND(E471='club records'!$F$33, F471&gt;='club records'!$G$33))), "CR", " ")</f>
        <v xml:space="preserve"> </v>
      </c>
      <c r="AF471" s="22" t="str">
        <f>IF(AND(B471="javelin 600", OR(AND(E471='club records'!$F$34, F471&gt;='club records'!$G$34), AND(E471='club records'!$F$35, F471&gt;='club records'!$G$35))), "CR", " ")</f>
        <v xml:space="preserve"> </v>
      </c>
      <c r="AG471" s="22" t="str">
        <f>IF(AND(B471="shot 2.72", AND(E471='club records'!$F$36, F471&gt;='club records'!$G$36)), "CR", " ")</f>
        <v xml:space="preserve"> </v>
      </c>
      <c r="AH471" s="22" t="str">
        <f>IF(AND(B471="shot 3", OR(AND(E471='club records'!$F$37, F471&gt;='club records'!$G$37), AND(E471='club records'!$F$38, F471&gt;='club records'!$G$38))), "CR", " ")</f>
        <v xml:space="preserve"> </v>
      </c>
      <c r="AI471" s="22" t="str">
        <f>IF(AND(B471="shot 4", OR(AND(E471='club records'!$F$39, F471&gt;='club records'!$G$39), AND(E471='club records'!$F$40, F471&gt;='club records'!$G$40))), "CR", " ")</f>
        <v xml:space="preserve"> </v>
      </c>
      <c r="AJ471" s="22" t="str">
        <f>IF(AND(B471="70H", AND(E471='club records'!$J$6, F471&lt;='club records'!$K$6)), "CR", " ")</f>
        <v xml:space="preserve"> </v>
      </c>
      <c r="AK471" s="22" t="str">
        <f>IF(AND(B471="75H", AND(E471='club records'!$J$7, F471&lt;='club records'!$K$7)), "CR", " ")</f>
        <v xml:space="preserve"> </v>
      </c>
      <c r="AL471" s="22" t="str">
        <f>IF(AND(B471="80H", AND(E471='club records'!$J$8, F471&lt;='club records'!$K$8)), "CR", " ")</f>
        <v xml:space="preserve"> </v>
      </c>
      <c r="AM471" s="22" t="str">
        <f>IF(AND(B471="100H", OR(AND(E471='club records'!$J$9, F471&lt;='club records'!$K$9), AND(E471='club records'!$J$10, F471&lt;='club records'!$K$10))), "CR", " ")</f>
        <v xml:space="preserve"> </v>
      </c>
      <c r="AN471" s="22" t="str">
        <f>IF(AND(B471="300H", AND(E471='club records'!$J$11, F471&lt;='club records'!$K$11)), "CR", " ")</f>
        <v xml:space="preserve"> </v>
      </c>
      <c r="AO471" s="22" t="str">
        <f>IF(AND(B471="400H", OR(AND(E471='club records'!$J$12, F471&lt;='club records'!$K$12), AND(E471='club records'!$J$13, F471&lt;='club records'!$K$13), AND(E471='club records'!$J$14, F471&lt;='club records'!$K$14))), "CR", " ")</f>
        <v xml:space="preserve"> </v>
      </c>
      <c r="AP471" s="22" t="str">
        <f>IF(AND(B471="1500SC", OR(AND(E471='club records'!$J$15, F471&lt;='club records'!$K$15), AND(E471='club records'!$J$16, F471&lt;='club records'!$K$16))), "CR", " ")</f>
        <v xml:space="preserve"> </v>
      </c>
      <c r="AQ471" s="22" t="str">
        <f>IF(AND(B471="2000SC", OR(AND(E471='club records'!$J$18, F471&lt;='club records'!$K$18), AND(E471='club records'!$J$19, F471&lt;='club records'!$K$19))), "CR", " ")</f>
        <v xml:space="preserve"> </v>
      </c>
      <c r="AR471" s="22" t="str">
        <f>IF(AND(B471="3000SC", AND(E471='club records'!$J$21, F471&lt;='club records'!$K$21)), "CR", " ")</f>
        <v xml:space="preserve"> </v>
      </c>
      <c r="AS471" s="21" t="str">
        <f>IF(AND(B471="4x100", OR(AND(E471='club records'!$N$1, F471&lt;='club records'!$O$1), AND(E471='club records'!$N$2, F471&lt;='club records'!$O$2), AND(E471='club records'!$N$3, F471&lt;='club records'!$O$3), AND(E471='club records'!$N$4, F471&lt;='club records'!$O$4), AND(E471='club records'!$N$5, F471&lt;='club records'!$O$5))), "CR", " ")</f>
        <v xml:space="preserve"> </v>
      </c>
      <c r="AT471" s="21" t="str">
        <f>IF(AND(B471="4x200", OR(AND(E471='club records'!$N$6, F471&lt;='club records'!$O$6), AND(E471='club records'!$N$7, F471&lt;='club records'!$O$7), AND(E471='club records'!$N$8, F471&lt;='club records'!$O$8), AND(E471='club records'!$N$9, F471&lt;='club records'!$O$9), AND(E471='club records'!$N$10, F471&lt;='club records'!$O$10))), "CR", " ")</f>
        <v xml:space="preserve"> </v>
      </c>
      <c r="AU471" s="21" t="str">
        <f>IF(AND(B471="4x300", OR(AND(E471='club records'!$N$11, F471&lt;='club records'!$O$11), AND(E471='club records'!$N$12, F471&lt;='club records'!$O$12))), "CR", " ")</f>
        <v xml:space="preserve"> </v>
      </c>
      <c r="AV471" s="21" t="str">
        <f>IF(AND(B471="4x400", OR(AND(E471='club records'!$N$13, F471&lt;='club records'!$O$13), AND(E471='club records'!$N$14, F471&lt;='club records'!$O$14), AND(E471='club records'!$N$15, F471&lt;='club records'!$O$15))), "CR", " ")</f>
        <v xml:space="preserve"> </v>
      </c>
      <c r="AW471" s="21" t="str">
        <f>IF(AND(B471="3x800", OR(AND(E471='club records'!$N$16, F471&lt;='club records'!$O$16), AND(E471='club records'!$N$17, F471&lt;='club records'!$O$17), AND(E471='club records'!$N$18, F471&lt;='club records'!$O$18), AND(E471='club records'!$N$19, F471&lt;='club records'!$O$19))), "CR", " ")</f>
        <v xml:space="preserve"> </v>
      </c>
      <c r="AX471" s="21" t="str">
        <f>IF(AND(B471="pentathlon", OR(AND(E471='club records'!$N$21, F471&gt;='club records'!$O$21), AND(E471='club records'!$N$22, F471&gt;='club records'!$O$22), AND(E471='club records'!$N$23, F471&gt;='club records'!$O$23), AND(E471='club records'!$N$24, F471&gt;='club records'!$O$24), AND(E471='club records'!$N$25, F471&gt;='club records'!$O$25))), "CR", " ")</f>
        <v xml:space="preserve"> </v>
      </c>
      <c r="AY471" s="21" t="str">
        <f>IF(AND(B471="heptathlon", OR(AND(E471='club records'!$N$26, F471&gt;='club records'!$O$26), AND(E471='club records'!$N$27, F471&gt;='club records'!$O$27), AND(E471='club records'!$N$28, F471&gt;='club records'!$O$28), )), "CR", " ")</f>
        <v xml:space="preserve"> </v>
      </c>
    </row>
    <row r="472" spans="1:51" ht="15">
      <c r="A472" s="29" t="s">
        <v>472</v>
      </c>
      <c r="B472" s="12" t="s">
        <v>37</v>
      </c>
      <c r="C472" s="12" t="s">
        <v>14</v>
      </c>
      <c r="D472" s="12" t="s">
        <v>182</v>
      </c>
      <c r="E472" s="16" t="s">
        <v>40</v>
      </c>
      <c r="F472" s="17">
        <v>6.42</v>
      </c>
      <c r="G472" s="25">
        <v>43702</v>
      </c>
      <c r="H472" s="27" t="s">
        <v>428</v>
      </c>
      <c r="I472" s="12" t="s">
        <v>542</v>
      </c>
      <c r="J472" s="21" t="str">
        <f t="shared" si="24"/>
        <v>***CLUB RECORD***</v>
      </c>
      <c r="K472" s="21" t="str">
        <f>IF(AND(B472=100, OR(AND(E472='club records'!$B$6, F472&lt;='club records'!$C$6), AND(E472='club records'!$B$7, F472&lt;='club records'!$C$7), AND(E472='club records'!$B$8, F472&lt;='club records'!$C$8), AND(E472='club records'!$B$9, F472&lt;='club records'!$C$9), AND(E472='club records'!$B$10, F472&lt;='club records'!$C$10))),"CR"," ")</f>
        <v xml:space="preserve"> </v>
      </c>
      <c r="L472" s="21" t="str">
        <f>IF(AND(B472=200, OR(AND(E472='club records'!$B$11, F472&lt;='club records'!$C$11), AND(E472='club records'!$B$12, F472&lt;='club records'!$C$12), AND(E472='club records'!$B$13, F472&lt;='club records'!$C$13), AND(E472='club records'!$B$14, F472&lt;='club records'!$C$14), AND(E472='club records'!$B$15, F472&lt;='club records'!$C$15))),"CR"," ")</f>
        <v xml:space="preserve"> </v>
      </c>
      <c r="M472" s="21" t="str">
        <f>IF(AND(B472=300, OR(AND(E472='club records'!$B$16, F472&lt;='club records'!$C$16), AND(E472='club records'!$B$17, F472&lt;='club records'!$C$17))),"CR"," ")</f>
        <v xml:space="preserve"> </v>
      </c>
      <c r="N472" s="21" t="str">
        <f>IF(AND(B472=400, OR(AND(E472='club records'!$B$19, F472&lt;='club records'!$C$19), AND(E472='club records'!$B$20, F472&lt;='club records'!$C$20), AND(E472='club records'!$B$21, F472&lt;='club records'!$C$21))),"CR"," ")</f>
        <v xml:space="preserve"> </v>
      </c>
      <c r="O472" s="21" t="str">
        <f>IF(AND(B472=800, OR(AND(E472='club records'!$B$22, F472&lt;='club records'!$C$22), AND(E472='club records'!$B$23, F472&lt;='club records'!$C$23), AND(E472='club records'!$B$24, F472&lt;='club records'!$C$24), AND(E472='club records'!$B$25, F472&lt;='club records'!$C$25), AND(E472='club records'!$B$26, F472&lt;='club records'!$C$26))),"CR"," ")</f>
        <v xml:space="preserve"> </v>
      </c>
      <c r="P472" s="21" t="str">
        <f>IF(AND(B472=1200, AND(E472='club records'!$B$28, F472&lt;='club records'!$C$28)),"CR"," ")</f>
        <v xml:space="preserve"> </v>
      </c>
      <c r="Q472" s="21" t="str">
        <f>IF(AND(B472=1500, OR(AND(E472='club records'!$B$29, F472&lt;='club records'!$C$29), AND(E472='club records'!$B$30, F472&lt;='club records'!$C$30), AND(E472='club records'!$B$31, F472&lt;='club records'!$C$31), AND(E472='club records'!$B$32, F472&lt;='club records'!$C$32), AND(E472='club records'!$B$33, F472&lt;='club records'!$C$33))),"CR"," ")</f>
        <v xml:space="preserve"> </v>
      </c>
      <c r="R472" s="21" t="str">
        <f>IF(AND(B472="1M", AND(E472='club records'!$B$37,F472&lt;='club records'!$C$37)),"CR"," ")</f>
        <v xml:space="preserve"> </v>
      </c>
      <c r="S472" s="21" t="str">
        <f>IF(AND(B472=3000, OR(AND(E472='club records'!$B$39, F472&lt;='club records'!$C$39), AND(E472='club records'!$B$40, F472&lt;='club records'!$C$40), AND(E472='club records'!$B$41, F472&lt;='club records'!$C$41))),"CR"," ")</f>
        <v xml:space="preserve"> </v>
      </c>
      <c r="T472" s="21" t="str">
        <f>IF(AND(B472=5000, OR(AND(E472='club records'!$B$42, F472&lt;='club records'!$C$42), AND(E472='club records'!$B$43, F472&lt;='club records'!$C$43))),"CR"," ")</f>
        <v xml:space="preserve"> </v>
      </c>
      <c r="U472" s="21" t="str">
        <f>IF(AND(B472=10000, OR(AND(E472='club records'!$B$44, F472&lt;='club records'!$C$44), AND(E472='club records'!$B$45, F472&lt;='club records'!$C$45))),"CR"," ")</f>
        <v xml:space="preserve"> </v>
      </c>
      <c r="V472" s="22" t="str">
        <f>IF(AND(B472="high jump", OR(AND(E472='club records'!$F$1, F472&gt;='club records'!$G$1), AND(E472='club records'!$F$2, F472&gt;='club records'!$G$2), AND(E472='club records'!$F$3, F472&gt;='club records'!$G$3),AND(E472='club records'!$F$4, F472&gt;='club records'!$G$4), AND(E472='club records'!$F$5, F472&gt;='club records'!$G$5))), "CR", " ")</f>
        <v xml:space="preserve"> </v>
      </c>
      <c r="W472" s="22" t="str">
        <f>IF(AND(B472="long jump", OR(AND(E472='club records'!$F$6, F472&gt;='club records'!$G$6), AND(E472='club records'!$F$7, F472&gt;='club records'!$G$7), AND(E472='club records'!$F$8, F472&gt;='club records'!$G$8), AND(E472='club records'!$F$9, F472&gt;='club records'!$G$9), AND(E472='club records'!$F$10, F472&gt;='club records'!$G$10))), "CR", " ")</f>
        <v>CR</v>
      </c>
      <c r="X472" s="22" t="str">
        <f>IF(AND(B472="triple jump", OR(AND(E472='club records'!$F$11, F472&gt;='club records'!$G$11), AND(E472='club records'!$F$12, F472&gt;='club records'!$G$12), AND(E472='club records'!$F$13, F472&gt;='club records'!$G$13), AND(E472='club records'!$F$14, F472&gt;='club records'!$G$14), AND(E472='club records'!$F$15, F472&gt;='club records'!$G$15))), "CR", " ")</f>
        <v xml:space="preserve"> </v>
      </c>
      <c r="Y472" s="22" t="str">
        <f>IF(AND(B472="pole vault", OR(AND(E472='club records'!$F$16, F472&gt;='club records'!$G$16), AND(E472='club records'!$F$17, F472&gt;='club records'!$G$17), AND(E472='club records'!$F$18, F472&gt;='club records'!$G$18), AND(E472='club records'!$F$19, F472&gt;='club records'!$G$19), AND(E472='club records'!$F$20, F472&gt;='club records'!$G$20))), "CR", " ")</f>
        <v xml:space="preserve"> </v>
      </c>
      <c r="Z472" s="22" t="str">
        <f>IF(AND(B472="discus 0.75", AND(E472='club records'!$F$21, F472&gt;='club records'!$G$21)), "CR", " ")</f>
        <v xml:space="preserve"> </v>
      </c>
      <c r="AA472" s="22" t="str">
        <f>IF(AND(B472="discus 1", OR(AND(E472='club records'!$F$22, F472&gt;='club records'!$G$22), AND(E472='club records'!$F$23, F472&gt;='club records'!$G$23), AND(E472='club records'!$F$24, F472&gt;='club records'!$G$24), AND(E472='club records'!$F$25, F472&gt;='club records'!$G$25))), "CR", " ")</f>
        <v xml:space="preserve"> </v>
      </c>
      <c r="AB472" s="22" t="str">
        <f>IF(AND(B472="hammer 3", OR(AND(E472='club records'!$F$26, F472&gt;='club records'!$G$26), AND(E472='club records'!$F$27, F472&gt;='club records'!$G$27), AND(E472='club records'!$F$28, F472&gt;='club records'!$G$28))), "CR", " ")</f>
        <v xml:space="preserve"> </v>
      </c>
      <c r="AC472" s="22" t="str">
        <f>IF(AND(B472="hammer 4", OR(AND(E472='club records'!$F$29, F472&gt;='club records'!$G$29), AND(E472='club records'!$F$30, F472&gt;='club records'!$G$30))), "CR", " ")</f>
        <v xml:space="preserve"> </v>
      </c>
      <c r="AD472" s="22" t="str">
        <f>IF(AND(B472="javelin 400", AND(E472='club records'!$F$31, F472&gt;='club records'!$G$31)), "CR", " ")</f>
        <v xml:space="preserve"> </v>
      </c>
      <c r="AE472" s="22" t="str">
        <f>IF(AND(B472="javelin 500", OR(AND(E472='club records'!$F$32, F472&gt;='club records'!$G$32), AND(E472='club records'!$F$33, F472&gt;='club records'!$G$33))), "CR", " ")</f>
        <v xml:space="preserve"> </v>
      </c>
      <c r="AF472" s="22" t="str">
        <f>IF(AND(B472="javelin 600", OR(AND(E472='club records'!$F$34, F472&gt;='club records'!$G$34), AND(E472='club records'!$F$35, F472&gt;='club records'!$G$35))), "CR", " ")</f>
        <v xml:space="preserve"> </v>
      </c>
      <c r="AG472" s="22" t="str">
        <f>IF(AND(B472="shot 2.72", AND(E472='club records'!$F$36, F472&gt;='club records'!$G$36)), "CR", " ")</f>
        <v xml:space="preserve"> </v>
      </c>
      <c r="AH472" s="22" t="str">
        <f>IF(AND(B472="shot 3", OR(AND(E472='club records'!$F$37, F472&gt;='club records'!$G$37), AND(E472='club records'!$F$38, F472&gt;='club records'!$G$38))), "CR", " ")</f>
        <v xml:space="preserve"> </v>
      </c>
      <c r="AI472" s="22" t="str">
        <f>IF(AND(B472="shot 4", OR(AND(E472='club records'!$F$39, F472&gt;='club records'!$G$39), AND(E472='club records'!$F$40, F472&gt;='club records'!$G$40))), "CR", " ")</f>
        <v xml:space="preserve"> </v>
      </c>
      <c r="AJ472" s="22" t="str">
        <f>IF(AND(B472="70H", AND(E472='club records'!$J$6, F472&lt;='club records'!$K$6)), "CR", " ")</f>
        <v xml:space="preserve"> </v>
      </c>
      <c r="AK472" s="22" t="str">
        <f>IF(AND(B472="75H", AND(E472='club records'!$J$7, F472&lt;='club records'!$K$7)), "CR", " ")</f>
        <v xml:space="preserve"> </v>
      </c>
      <c r="AL472" s="22" t="str">
        <f>IF(AND(B472="80H", AND(E472='club records'!$J$8, F472&lt;='club records'!$K$8)), "CR", " ")</f>
        <v xml:space="preserve"> </v>
      </c>
      <c r="AM472" s="22" t="str">
        <f>IF(AND(B472="100H", OR(AND(E472='club records'!$J$9, F472&lt;='club records'!$K$9), AND(E472='club records'!$J$10, F472&lt;='club records'!$K$10))), "CR", " ")</f>
        <v xml:space="preserve"> </v>
      </c>
      <c r="AN472" s="22" t="str">
        <f>IF(AND(B472="300H", AND(E472='club records'!$J$11, F472&lt;='club records'!$K$11)), "CR", " ")</f>
        <v xml:space="preserve"> </v>
      </c>
      <c r="AO472" s="22" t="str">
        <f>IF(AND(B472="400H", OR(AND(E472='club records'!$J$12, F472&lt;='club records'!$K$12), AND(E472='club records'!$J$13, F472&lt;='club records'!$K$13), AND(E472='club records'!$J$14, F472&lt;='club records'!$K$14))), "CR", " ")</f>
        <v xml:space="preserve"> </v>
      </c>
      <c r="AP472" s="22" t="str">
        <f>IF(AND(B472="1500SC", OR(AND(E472='club records'!$J$15, F472&lt;='club records'!$K$15), AND(E472='club records'!$J$16, F472&lt;='club records'!$K$16))), "CR", " ")</f>
        <v xml:space="preserve"> </v>
      </c>
      <c r="AQ472" s="22" t="str">
        <f>IF(AND(B472="2000SC", OR(AND(E472='club records'!$J$18, F472&lt;='club records'!$K$18), AND(E472='club records'!$J$19, F472&lt;='club records'!$K$19))), "CR", " ")</f>
        <v xml:space="preserve"> </v>
      </c>
      <c r="AR472" s="22" t="str">
        <f>IF(AND(B472="3000SC", AND(E472='club records'!$J$21, F472&lt;='club records'!$K$21)), "CR", " ")</f>
        <v xml:space="preserve"> </v>
      </c>
      <c r="AS472" s="21" t="str">
        <f>IF(AND(B472="4x100", OR(AND(E472='club records'!$N$1, F472&lt;='club records'!$O$1), AND(E472='club records'!$N$2, F472&lt;='club records'!$O$2), AND(E472='club records'!$N$3, F472&lt;='club records'!$O$3), AND(E472='club records'!$N$4, F472&lt;='club records'!$O$4), AND(E472='club records'!$N$5, F472&lt;='club records'!$O$5))), "CR", " ")</f>
        <v xml:space="preserve"> </v>
      </c>
      <c r="AT472" s="21" t="str">
        <f>IF(AND(B472="4x200", OR(AND(E472='club records'!$N$6, F472&lt;='club records'!$O$6), AND(E472='club records'!$N$7, F472&lt;='club records'!$O$7), AND(E472='club records'!$N$8, F472&lt;='club records'!$O$8), AND(E472='club records'!$N$9, F472&lt;='club records'!$O$9), AND(E472='club records'!$N$10, F472&lt;='club records'!$O$10))), "CR", " ")</f>
        <v xml:space="preserve"> </v>
      </c>
      <c r="AU472" s="21" t="str">
        <f>IF(AND(B472="4x300", OR(AND(E472='club records'!$N$11, F472&lt;='club records'!$O$11), AND(E472='club records'!$N$12, F472&lt;='club records'!$O$12))), "CR", " ")</f>
        <v xml:space="preserve"> </v>
      </c>
      <c r="AV472" s="21" t="str">
        <f>IF(AND(B472="4x400", OR(AND(E472='club records'!$N$13, F472&lt;='club records'!$O$13), AND(E472='club records'!$N$14, F472&lt;='club records'!$O$14), AND(E472='club records'!$N$15, F472&lt;='club records'!$O$15))), "CR", " ")</f>
        <v xml:space="preserve"> </v>
      </c>
      <c r="AW472" s="21" t="str">
        <f>IF(AND(B472="3x800", OR(AND(E472='club records'!$N$16, F472&lt;='club records'!$O$16), AND(E472='club records'!$N$17, F472&lt;='club records'!$O$17), AND(E472='club records'!$N$18, F472&lt;='club records'!$O$18), AND(E472='club records'!$N$19, F472&lt;='club records'!$O$19))), "CR", " ")</f>
        <v xml:space="preserve"> </v>
      </c>
      <c r="AX472" s="21" t="str">
        <f>IF(AND(B472="pentathlon", OR(AND(E472='club records'!$N$21, F472&gt;='club records'!$O$21), AND(E472='club records'!$N$22, F472&gt;='club records'!$O$22), AND(E472='club records'!$N$23, F472&gt;='club records'!$O$23), AND(E472='club records'!$N$24, F472&gt;='club records'!$O$24), AND(E472='club records'!$N$25, F472&gt;='club records'!$O$25))), "CR", " ")</f>
        <v xml:space="preserve"> </v>
      </c>
      <c r="AY472" s="21" t="str">
        <f>IF(AND(B472="heptathlon", OR(AND(E472='club records'!$N$26, F472&gt;='club records'!$O$26), AND(E472='club records'!$N$27, F472&gt;='club records'!$O$27), AND(E472='club records'!$N$28, F472&gt;='club records'!$O$28), )), "CR", " ")</f>
        <v xml:space="preserve"> </v>
      </c>
    </row>
    <row r="473" spans="1:51" ht="15">
      <c r="A473" s="13" t="s">
        <v>472</v>
      </c>
      <c r="B473" s="2" t="s">
        <v>39</v>
      </c>
      <c r="C473" s="2" t="s">
        <v>20</v>
      </c>
      <c r="D473" s="2" t="s">
        <v>21</v>
      </c>
      <c r="E473" s="13" t="s">
        <v>436</v>
      </c>
      <c r="F473" s="14">
        <v>3.22</v>
      </c>
      <c r="G473" s="19">
        <v>43667</v>
      </c>
      <c r="H473" s="2" t="s">
        <v>297</v>
      </c>
      <c r="I473" s="2" t="s">
        <v>446</v>
      </c>
      <c r="J473" s="20" t="str">
        <f t="shared" si="24"/>
        <v/>
      </c>
      <c r="K473" s="21" t="str">
        <f>IF(AND(B473=100, OR(AND(E473='club records'!$B$6, F473&lt;='club records'!$C$6), AND(E473='club records'!$B$7, F473&lt;='club records'!$C$7), AND(E473='club records'!$B$8, F473&lt;='club records'!$C$8), AND(E473='club records'!$B$9, F473&lt;='club records'!$C$9), AND(E473='club records'!$B$10, F473&lt;='club records'!$C$10))),"CR"," ")</f>
        <v xml:space="preserve"> </v>
      </c>
      <c r="L473" s="21" t="str">
        <f>IF(AND(B473=200, OR(AND(E473='club records'!$B$11, F473&lt;='club records'!$C$11), AND(E473='club records'!$B$12, F473&lt;='club records'!$C$12), AND(E473='club records'!$B$13, F473&lt;='club records'!$C$13), AND(E473='club records'!$B$14, F473&lt;='club records'!$C$14), AND(E473='club records'!$B$15, F473&lt;='club records'!$C$15))),"CR"," ")</f>
        <v xml:space="preserve"> </v>
      </c>
      <c r="M473" s="21" t="str">
        <f>IF(AND(B473=300, OR(AND(E473='club records'!$B$16, F473&lt;='club records'!$C$16), AND(E473='club records'!$B$17, F473&lt;='club records'!$C$17))),"CR"," ")</f>
        <v xml:space="preserve"> </v>
      </c>
      <c r="N473" s="21" t="str">
        <f>IF(AND(B473=400, OR(AND(E473='club records'!$B$19, F473&lt;='club records'!$C$19), AND(E473='club records'!$B$20, F473&lt;='club records'!$C$20), AND(E473='club records'!$B$21, F473&lt;='club records'!$C$21))),"CR"," ")</f>
        <v xml:space="preserve"> </v>
      </c>
      <c r="O473" s="21" t="str">
        <f>IF(AND(B473=800, OR(AND(E473='club records'!$B$22, F473&lt;='club records'!$C$22), AND(E473='club records'!$B$23, F473&lt;='club records'!$C$23), AND(E473='club records'!$B$24, F473&lt;='club records'!$C$24), AND(E473='club records'!$B$25, F473&lt;='club records'!$C$25), AND(E473='club records'!$B$26, F473&lt;='club records'!$C$26))),"CR"," ")</f>
        <v xml:space="preserve"> </v>
      </c>
      <c r="P473" s="21" t="str">
        <f>IF(AND(B473=1200, AND(E473='club records'!$B$28, F473&lt;='club records'!$C$28)),"CR"," ")</f>
        <v xml:space="preserve"> </v>
      </c>
      <c r="Q473" s="21" t="str">
        <f>IF(AND(B473=1500, OR(AND(E473='club records'!$B$29, F473&lt;='club records'!$C$29), AND(E473='club records'!$B$30, F473&lt;='club records'!$C$30), AND(E473='club records'!$B$31, F473&lt;='club records'!$C$31), AND(E473='club records'!$B$32, F473&lt;='club records'!$C$32), AND(E473='club records'!$B$33, F473&lt;='club records'!$C$33))),"CR"," ")</f>
        <v xml:space="preserve"> </v>
      </c>
      <c r="R473" s="21" t="str">
        <f>IF(AND(B473="1M", AND(E473='club records'!$B$37,F473&lt;='club records'!$C$37)),"CR"," ")</f>
        <v xml:space="preserve"> </v>
      </c>
      <c r="S473" s="21" t="str">
        <f>IF(AND(B473=3000, OR(AND(E473='club records'!$B$39, F473&lt;='club records'!$C$39), AND(E473='club records'!$B$40, F473&lt;='club records'!$C$40), AND(E473='club records'!$B$41, F473&lt;='club records'!$C$41))),"CR"," ")</f>
        <v xml:space="preserve"> </v>
      </c>
      <c r="T473" s="21" t="str">
        <f>IF(AND(B473=5000, OR(AND(E473='club records'!$B$42, F473&lt;='club records'!$C$42), AND(E473='club records'!$B$43, F473&lt;='club records'!$C$43))),"CR"," ")</f>
        <v xml:space="preserve"> </v>
      </c>
      <c r="U473" s="21" t="str">
        <f>IF(AND(B473=10000, OR(AND(E473='club records'!$B$44, F473&lt;='club records'!$C$44), AND(E473='club records'!$B$45, F473&lt;='club records'!$C$45))),"CR"," ")</f>
        <v xml:space="preserve"> </v>
      </c>
      <c r="V473" s="22" t="str">
        <f>IF(AND(B473="high jump", OR(AND(E473='club records'!$F$1, F473&gt;='club records'!$G$1), AND(E473='club records'!$F$2, F473&gt;='club records'!$G$2), AND(E473='club records'!$F$3, F473&gt;='club records'!$G$3),AND(E473='club records'!$F$4, F473&gt;='club records'!$G$4), AND(E473='club records'!$F$5, F473&gt;='club records'!$G$5))), "CR", " ")</f>
        <v xml:space="preserve"> </v>
      </c>
      <c r="W473" s="22" t="str">
        <f>IF(AND(B473="long jump", OR(AND(E473='club records'!$F$6, F473&gt;='club records'!$G$6), AND(E473='club records'!$F$7, F473&gt;='club records'!$G$7), AND(E473='club records'!$F$8, F473&gt;='club records'!$G$8), AND(E473='club records'!$F$9, F473&gt;='club records'!$G$9), AND(E473='club records'!$F$10, F473&gt;='club records'!$G$10))), "CR", " ")</f>
        <v xml:space="preserve"> </v>
      </c>
      <c r="X473" s="22" t="str">
        <f>IF(AND(B473="triple jump", OR(AND(E473='club records'!$F$11, F473&gt;='club records'!$G$11), AND(E473='club records'!$F$12, F473&gt;='club records'!$G$12), AND(E473='club records'!$F$13, F473&gt;='club records'!$G$13), AND(E473='club records'!$F$14, F473&gt;='club records'!$G$14), AND(E473='club records'!$F$15, F473&gt;='club records'!$G$15))), "CR", " ")</f>
        <v xml:space="preserve"> </v>
      </c>
      <c r="Y473" s="22" t="str">
        <f>IF(AND(B473="pole vault", OR(AND(E473='club records'!$F$16, F473&gt;='club records'!$G$16), AND(E473='club records'!$F$17, F473&gt;='club records'!$G$17), AND(E473='club records'!$F$18, F473&gt;='club records'!$G$18), AND(E473='club records'!$F$19, F473&gt;='club records'!$G$19), AND(E473='club records'!$F$20, F473&gt;='club records'!$G$20))), "CR", " ")</f>
        <v xml:space="preserve"> </v>
      </c>
      <c r="Z473" s="22" t="str">
        <f>IF(AND(B473="discus 0.75", AND(E473='club records'!$F$21, F473&gt;='club records'!$G$21)), "CR", " ")</f>
        <v xml:space="preserve"> </v>
      </c>
      <c r="AA473" s="22" t="str">
        <f>IF(AND(B473="discus 1", OR(AND(E473='club records'!$F$22, F473&gt;='club records'!$G$22), AND(E473='club records'!$F$23, F473&gt;='club records'!$G$23), AND(E473='club records'!$F$24, F473&gt;='club records'!$G$24), AND(E473='club records'!$F$25, F473&gt;='club records'!$G$25))), "CR", " ")</f>
        <v xml:space="preserve"> </v>
      </c>
      <c r="AB473" s="22" t="str">
        <f>IF(AND(B473="hammer 3", OR(AND(E473='club records'!$F$26, F473&gt;='club records'!$G$26), AND(E473='club records'!$F$27, F473&gt;='club records'!$G$27), AND(E473='club records'!$F$28, F473&gt;='club records'!$G$28))), "CR", " ")</f>
        <v xml:space="preserve"> </v>
      </c>
      <c r="AC473" s="22" t="str">
        <f>IF(AND(B473="hammer 4", OR(AND(E473='club records'!$F$29, F473&gt;='club records'!$G$29), AND(E473='club records'!$F$30, F473&gt;='club records'!$G$30))), "CR", " ")</f>
        <v xml:space="preserve"> </v>
      </c>
      <c r="AD473" s="22" t="str">
        <f>IF(AND(B473="javelin 400", AND(E473='club records'!$F$31, F473&gt;='club records'!$G$31)), "CR", " ")</f>
        <v xml:space="preserve"> </v>
      </c>
      <c r="AE473" s="22" t="str">
        <f>IF(AND(B473="javelin 500", OR(AND(E473='club records'!$F$32, F473&gt;='club records'!$G$32), AND(E473='club records'!$F$33, F473&gt;='club records'!$G$33))), "CR", " ")</f>
        <v xml:space="preserve"> </v>
      </c>
      <c r="AF473" s="22" t="str">
        <f>IF(AND(B473="javelin 600", OR(AND(E473='club records'!$F$34, F473&gt;='club records'!$G$34), AND(E473='club records'!$F$35, F473&gt;='club records'!$G$35))), "CR", " ")</f>
        <v xml:space="preserve"> </v>
      </c>
      <c r="AG473" s="22" t="str">
        <f>IF(AND(B473="shot 2.72", AND(E473='club records'!$F$36, F473&gt;='club records'!$G$36)), "CR", " ")</f>
        <v xml:space="preserve"> </v>
      </c>
      <c r="AH473" s="22" t="str">
        <f>IF(AND(B473="shot 3", OR(AND(E473='club records'!$F$37, F473&gt;='club records'!$G$37), AND(E473='club records'!$F$38, F473&gt;='club records'!$G$38))), "CR", " ")</f>
        <v xml:space="preserve"> </v>
      </c>
      <c r="AI473" s="22" t="str">
        <f>IF(AND(B473="shot 4", OR(AND(E473='club records'!$F$39, F473&gt;='club records'!$G$39), AND(E473='club records'!$F$40, F473&gt;='club records'!$G$40))), "CR", " ")</f>
        <v xml:space="preserve"> </v>
      </c>
      <c r="AJ473" s="22" t="str">
        <f>IF(AND(B473="70H", AND(E473='club records'!$J$6, F473&lt;='club records'!$K$6)), "CR", " ")</f>
        <v xml:space="preserve"> </v>
      </c>
      <c r="AK473" s="22" t="str">
        <f>IF(AND(B473="75H", AND(E473='club records'!$J$7, F473&lt;='club records'!$K$7)), "CR", " ")</f>
        <v xml:space="preserve"> </v>
      </c>
      <c r="AL473" s="22" t="str">
        <f>IF(AND(B473="80H", AND(E473='club records'!$J$8, F473&lt;='club records'!$K$8)), "CR", " ")</f>
        <v xml:space="preserve"> </v>
      </c>
      <c r="AM473" s="22" t="str">
        <f>IF(AND(B473="100H", OR(AND(E473='club records'!$J$9, F473&lt;='club records'!$K$9), AND(E473='club records'!$J$10, F473&lt;='club records'!$K$10))), "CR", " ")</f>
        <v xml:space="preserve"> </v>
      </c>
      <c r="AN473" s="22" t="str">
        <f>IF(AND(B473="300H", AND(E473='club records'!$J$11, F473&lt;='club records'!$K$11)), "CR", " ")</f>
        <v xml:space="preserve"> </v>
      </c>
      <c r="AO473" s="22" t="str">
        <f>IF(AND(B473="400H", OR(AND(E473='club records'!$J$12, F473&lt;='club records'!$K$12), AND(E473='club records'!$J$13, F473&lt;='club records'!$K$13), AND(E473='club records'!$J$14, F473&lt;='club records'!$K$14))), "CR", " ")</f>
        <v xml:space="preserve"> </v>
      </c>
      <c r="AP473" s="22" t="str">
        <f>IF(AND(B473="1500SC", OR(AND(E473='club records'!$J$15, F473&lt;='club records'!$K$15), AND(E473='club records'!$J$16, F473&lt;='club records'!$K$16))), "CR", " ")</f>
        <v xml:space="preserve"> </v>
      </c>
      <c r="AQ473" s="22" t="str">
        <f>IF(AND(B473="2000SC", OR(AND(E473='club records'!$J$18, F473&lt;='club records'!$K$18), AND(E473='club records'!$J$19, F473&lt;='club records'!$K$19))), "CR", " ")</f>
        <v xml:space="preserve"> </v>
      </c>
      <c r="AR473" s="22" t="str">
        <f>IF(AND(B473="3000SC", AND(E473='club records'!$J$21, F473&lt;='club records'!$K$21)), "CR", " ")</f>
        <v xml:space="preserve"> </v>
      </c>
      <c r="AS473" s="21" t="str">
        <f>IF(AND(B473="4x100", OR(AND(E473='club records'!$N$1, F473&lt;='club records'!$O$1), AND(E473='club records'!$N$2, F473&lt;='club records'!$O$2), AND(E473='club records'!$N$3, F473&lt;='club records'!$O$3), AND(E473='club records'!$N$4, F473&lt;='club records'!$O$4), AND(E473='club records'!$N$5, F473&lt;='club records'!$O$5))), "CR", " ")</f>
        <v xml:space="preserve"> </v>
      </c>
      <c r="AT473" s="21" t="str">
        <f>IF(AND(B473="4x200", OR(AND(E473='club records'!$N$6, F473&lt;='club records'!$O$6), AND(E473='club records'!$N$7, F473&lt;='club records'!$O$7), AND(E473='club records'!$N$8, F473&lt;='club records'!$O$8), AND(E473='club records'!$N$9, F473&lt;='club records'!$O$9), AND(E473='club records'!$N$10, F473&lt;='club records'!$O$10))), "CR", " ")</f>
        <v xml:space="preserve"> </v>
      </c>
      <c r="AU473" s="21" t="str">
        <f>IF(AND(B473="4x300", OR(AND(E473='club records'!$N$11, F473&lt;='club records'!$O$11), AND(E473='club records'!$N$12, F473&lt;='club records'!$O$12))), "CR", " ")</f>
        <v xml:space="preserve"> </v>
      </c>
      <c r="AV473" s="21" t="str">
        <f>IF(AND(B473="4x400", OR(AND(E473='club records'!$N$13, F473&lt;='club records'!$O$13), AND(E473='club records'!$N$14, F473&lt;='club records'!$O$14), AND(E473='club records'!$N$15, F473&lt;='club records'!$O$15))), "CR", " ")</f>
        <v xml:space="preserve"> </v>
      </c>
      <c r="AW473" s="21" t="str">
        <f>IF(AND(B473="3x800", OR(AND(E473='club records'!$N$16, F473&lt;='club records'!$O$16), AND(E473='club records'!$N$17, F473&lt;='club records'!$O$17), AND(E473='club records'!$N$18, F473&lt;='club records'!$O$18), AND(E473='club records'!$N$19, F473&lt;='club records'!$O$19))), "CR", " ")</f>
        <v xml:space="preserve"> </v>
      </c>
      <c r="AX473" s="21" t="str">
        <f>IF(AND(B473="pentathlon", OR(AND(E473='club records'!$N$21, F473&gt;='club records'!$O$21), AND(E473='club records'!$N$22, F473&gt;='club records'!$O$22), AND(E473='club records'!$N$23, F473&gt;='club records'!$O$23), AND(E473='club records'!$N$24, F473&gt;='club records'!$O$24), AND(E473='club records'!$N$25, F473&gt;='club records'!$O$25))), "CR", " ")</f>
        <v xml:space="preserve"> </v>
      </c>
      <c r="AY473" s="21" t="str">
        <f>IF(AND(B473="heptathlon", OR(AND(E473='club records'!$N$26, F473&gt;='club records'!$O$26), AND(E473='club records'!$N$27, F473&gt;='club records'!$O$27), AND(E473='club records'!$N$28, F473&gt;='club records'!$O$28), )), "CR", " ")</f>
        <v xml:space="preserve"> </v>
      </c>
    </row>
    <row r="474" spans="1:51" ht="15">
      <c r="A474" s="13" t="s">
        <v>472</v>
      </c>
      <c r="B474" s="2" t="s">
        <v>39</v>
      </c>
      <c r="C474" s="2" t="s">
        <v>51</v>
      </c>
      <c r="D474" s="2" t="s">
        <v>190</v>
      </c>
      <c r="E474" s="13" t="s">
        <v>40</v>
      </c>
      <c r="F474" s="14">
        <v>3.9</v>
      </c>
      <c r="G474" s="19">
        <v>43639</v>
      </c>
      <c r="H474" s="2" t="s">
        <v>311</v>
      </c>
      <c r="I474" s="2" t="s">
        <v>390</v>
      </c>
      <c r="J474" s="20" t="str">
        <f t="shared" si="24"/>
        <v/>
      </c>
      <c r="K474" s="21" t="str">
        <f>IF(AND(B474=100, OR(AND(E474='club records'!$B$6, F474&lt;='club records'!$C$6), AND(E474='club records'!$B$7, F474&lt;='club records'!$C$7), AND(E474='club records'!$B$8, F474&lt;='club records'!$C$8), AND(E474='club records'!$B$9, F474&lt;='club records'!$C$9), AND(E474='club records'!$B$10, F474&lt;='club records'!$C$10))),"CR"," ")</f>
        <v xml:space="preserve"> </v>
      </c>
      <c r="L474" s="21" t="str">
        <f>IF(AND(B474=200, OR(AND(E474='club records'!$B$11, F474&lt;='club records'!$C$11), AND(E474='club records'!$B$12, F474&lt;='club records'!$C$12), AND(E474='club records'!$B$13, F474&lt;='club records'!$C$13), AND(E474='club records'!$B$14, F474&lt;='club records'!$C$14), AND(E474='club records'!$B$15, F474&lt;='club records'!$C$15))),"CR"," ")</f>
        <v xml:space="preserve"> </v>
      </c>
      <c r="M474" s="21" t="str">
        <f>IF(AND(B474=300, OR(AND(E474='club records'!$B$16, F474&lt;='club records'!$C$16), AND(E474='club records'!$B$17, F474&lt;='club records'!$C$17))),"CR"," ")</f>
        <v xml:space="preserve"> </v>
      </c>
      <c r="N474" s="21" t="str">
        <f>IF(AND(B474=400, OR(AND(E474='club records'!$B$19, F474&lt;='club records'!$C$19), AND(E474='club records'!$B$20, F474&lt;='club records'!$C$20), AND(E474='club records'!$B$21, F474&lt;='club records'!$C$21))),"CR"," ")</f>
        <v xml:space="preserve"> </v>
      </c>
      <c r="O474" s="21" t="str">
        <f>IF(AND(B474=800, OR(AND(E474='club records'!$B$22, F474&lt;='club records'!$C$22), AND(E474='club records'!$B$23, F474&lt;='club records'!$C$23), AND(E474='club records'!$B$24, F474&lt;='club records'!$C$24), AND(E474='club records'!$B$25, F474&lt;='club records'!$C$25), AND(E474='club records'!$B$26, F474&lt;='club records'!$C$26))),"CR"," ")</f>
        <v xml:space="preserve"> </v>
      </c>
      <c r="P474" s="21" t="str">
        <f>IF(AND(B474=1200, AND(E474='club records'!$B$28, F474&lt;='club records'!$C$28)),"CR"," ")</f>
        <v xml:space="preserve"> </v>
      </c>
      <c r="Q474" s="21" t="str">
        <f>IF(AND(B474=1500, OR(AND(E474='club records'!$B$29, F474&lt;='club records'!$C$29), AND(E474='club records'!$B$30, F474&lt;='club records'!$C$30), AND(E474='club records'!$B$31, F474&lt;='club records'!$C$31), AND(E474='club records'!$B$32, F474&lt;='club records'!$C$32), AND(E474='club records'!$B$33, F474&lt;='club records'!$C$33))),"CR"," ")</f>
        <v xml:space="preserve"> </v>
      </c>
      <c r="R474" s="21" t="str">
        <f>IF(AND(B474="1M", AND(E474='club records'!$B$37,F474&lt;='club records'!$C$37)),"CR"," ")</f>
        <v xml:space="preserve"> </v>
      </c>
      <c r="S474" s="21" t="str">
        <f>IF(AND(B474=3000, OR(AND(E474='club records'!$B$39, F474&lt;='club records'!$C$39), AND(E474='club records'!$B$40, F474&lt;='club records'!$C$40), AND(E474='club records'!$B$41, F474&lt;='club records'!$C$41))),"CR"," ")</f>
        <v xml:space="preserve"> </v>
      </c>
      <c r="T474" s="21" t="str">
        <f>IF(AND(B474=5000, OR(AND(E474='club records'!$B$42, F474&lt;='club records'!$C$42), AND(E474='club records'!$B$43, F474&lt;='club records'!$C$43))),"CR"," ")</f>
        <v xml:space="preserve"> </v>
      </c>
      <c r="U474" s="21" t="str">
        <f>IF(AND(B474=10000, OR(AND(E474='club records'!$B$44, F474&lt;='club records'!$C$44), AND(E474='club records'!$B$45, F474&lt;='club records'!$C$45))),"CR"," ")</f>
        <v xml:space="preserve"> </v>
      </c>
      <c r="V474" s="22" t="str">
        <f>IF(AND(B474="high jump", OR(AND(E474='club records'!$F$1, F474&gt;='club records'!$G$1), AND(E474='club records'!$F$2, F474&gt;='club records'!$G$2), AND(E474='club records'!$F$3, F474&gt;='club records'!$G$3),AND(E474='club records'!$F$4, F474&gt;='club records'!$G$4), AND(E474='club records'!$F$5, F474&gt;='club records'!$G$5))), "CR", " ")</f>
        <v xml:space="preserve"> </v>
      </c>
      <c r="W474" s="22" t="str">
        <f>IF(AND(B474="long jump", OR(AND(E474='club records'!$F$6, F474&gt;='club records'!$G$6), AND(E474='club records'!$F$7, F474&gt;='club records'!$G$7), AND(E474='club records'!$F$8, F474&gt;='club records'!$G$8), AND(E474='club records'!$F$9, F474&gt;='club records'!$G$9), AND(E474='club records'!$F$10, F474&gt;='club records'!$G$10))), "CR", " ")</f>
        <v xml:space="preserve"> </v>
      </c>
      <c r="X474" s="22" t="str">
        <f>IF(AND(B474="triple jump", OR(AND(E474='club records'!$F$11, F474&gt;='club records'!$G$11), AND(E474='club records'!$F$12, F474&gt;='club records'!$G$12), AND(E474='club records'!$F$13, F474&gt;='club records'!$G$13), AND(E474='club records'!$F$14, F474&gt;='club records'!$G$14), AND(E474='club records'!$F$15, F474&gt;='club records'!$G$15))), "CR", " ")</f>
        <v xml:space="preserve"> </v>
      </c>
      <c r="Y474" s="22" t="str">
        <f>IF(AND(B474="pole vault", OR(AND(E474='club records'!$F$16, F474&gt;='club records'!$G$16), AND(E474='club records'!$F$17, F474&gt;='club records'!$G$17), AND(E474='club records'!$F$18, F474&gt;='club records'!$G$18), AND(E474='club records'!$F$19, F474&gt;='club records'!$G$19), AND(E474='club records'!$F$20, F474&gt;='club records'!$G$20))), "CR", " ")</f>
        <v xml:space="preserve"> </v>
      </c>
      <c r="Z474" s="22" t="str">
        <f>IF(AND(B474="discus 0.75", AND(E474='club records'!$F$21, F474&gt;='club records'!$G$21)), "CR", " ")</f>
        <v xml:space="preserve"> </v>
      </c>
      <c r="AA474" s="22" t="str">
        <f>IF(AND(B474="discus 1", OR(AND(E474='club records'!$F$22, F474&gt;='club records'!$G$22), AND(E474='club records'!$F$23, F474&gt;='club records'!$G$23), AND(E474='club records'!$F$24, F474&gt;='club records'!$G$24), AND(E474='club records'!$F$25, F474&gt;='club records'!$G$25))), "CR", " ")</f>
        <v xml:space="preserve"> </v>
      </c>
      <c r="AB474" s="22" t="str">
        <f>IF(AND(B474="hammer 3", OR(AND(E474='club records'!$F$26, F474&gt;='club records'!$G$26), AND(E474='club records'!$F$27, F474&gt;='club records'!$G$27), AND(E474='club records'!$F$28, F474&gt;='club records'!$G$28))), "CR", " ")</f>
        <v xml:space="preserve"> </v>
      </c>
      <c r="AC474" s="22" t="str">
        <f>IF(AND(B474="hammer 4", OR(AND(E474='club records'!$F$29, F474&gt;='club records'!$G$29), AND(E474='club records'!$F$30, F474&gt;='club records'!$G$30))), "CR", " ")</f>
        <v xml:space="preserve"> </v>
      </c>
      <c r="AD474" s="22" t="str">
        <f>IF(AND(B474="javelin 400", AND(E474='club records'!$F$31, F474&gt;='club records'!$G$31)), "CR", " ")</f>
        <v xml:space="preserve"> </v>
      </c>
      <c r="AE474" s="22" t="str">
        <f>IF(AND(B474="javelin 500", OR(AND(E474='club records'!$F$32, F474&gt;='club records'!$G$32), AND(E474='club records'!$F$33, F474&gt;='club records'!$G$33))), "CR", " ")</f>
        <v xml:space="preserve"> </v>
      </c>
      <c r="AF474" s="22" t="str">
        <f>IF(AND(B474="javelin 600", OR(AND(E474='club records'!$F$34, F474&gt;='club records'!$G$34), AND(E474='club records'!$F$35, F474&gt;='club records'!$G$35))), "CR", " ")</f>
        <v xml:space="preserve"> </v>
      </c>
      <c r="AG474" s="22" t="str">
        <f>IF(AND(B474="shot 2.72", AND(E474='club records'!$F$36, F474&gt;='club records'!$G$36)), "CR", " ")</f>
        <v xml:space="preserve"> </v>
      </c>
      <c r="AH474" s="22" t="str">
        <f>IF(AND(B474="shot 3", OR(AND(E474='club records'!$F$37, F474&gt;='club records'!$G$37), AND(E474='club records'!$F$38, F474&gt;='club records'!$G$38))), "CR", " ")</f>
        <v xml:space="preserve"> </v>
      </c>
      <c r="AI474" s="22" t="str">
        <f>IF(AND(B474="shot 4", OR(AND(E474='club records'!$F$39, F474&gt;='club records'!$G$39), AND(E474='club records'!$F$40, F474&gt;='club records'!$G$40))), "CR", " ")</f>
        <v xml:space="preserve"> </v>
      </c>
      <c r="AJ474" s="22" t="str">
        <f>IF(AND(B474="70H", AND(E474='club records'!$J$6, F474&lt;='club records'!$K$6)), "CR", " ")</f>
        <v xml:space="preserve"> </v>
      </c>
      <c r="AK474" s="22" t="str">
        <f>IF(AND(B474="75H", AND(E474='club records'!$J$7, F474&lt;='club records'!$K$7)), "CR", " ")</f>
        <v xml:space="preserve"> </v>
      </c>
      <c r="AL474" s="22" t="str">
        <f>IF(AND(B474="80H", AND(E474='club records'!$J$8, F474&lt;='club records'!$K$8)), "CR", " ")</f>
        <v xml:space="preserve"> </v>
      </c>
      <c r="AM474" s="22" t="str">
        <f>IF(AND(B474="100H", OR(AND(E474='club records'!$J$9, F474&lt;='club records'!$K$9), AND(E474='club records'!$J$10, F474&lt;='club records'!$K$10))), "CR", " ")</f>
        <v xml:space="preserve"> </v>
      </c>
      <c r="AN474" s="22" t="str">
        <f>IF(AND(B474="300H", AND(E474='club records'!$J$11, F474&lt;='club records'!$K$11)), "CR", " ")</f>
        <v xml:space="preserve"> </v>
      </c>
      <c r="AO474" s="22" t="str">
        <f>IF(AND(B474="400H", OR(AND(E474='club records'!$J$12, F474&lt;='club records'!$K$12), AND(E474='club records'!$J$13, F474&lt;='club records'!$K$13), AND(E474='club records'!$J$14, F474&lt;='club records'!$K$14))), "CR", " ")</f>
        <v xml:space="preserve"> </v>
      </c>
      <c r="AP474" s="22" t="str">
        <f>IF(AND(B474="1500SC", OR(AND(E474='club records'!$J$15, F474&lt;='club records'!$K$15), AND(E474='club records'!$J$16, F474&lt;='club records'!$K$16))), "CR", " ")</f>
        <v xml:space="preserve"> </v>
      </c>
      <c r="AQ474" s="22" t="str">
        <f>IF(AND(B474="2000SC", OR(AND(E474='club records'!$J$18, F474&lt;='club records'!$K$18), AND(E474='club records'!$J$19, F474&lt;='club records'!$K$19))), "CR", " ")</f>
        <v xml:space="preserve"> </v>
      </c>
      <c r="AR474" s="22" t="str">
        <f>IF(AND(B474="3000SC", AND(E474='club records'!$J$21, F474&lt;='club records'!$K$21)), "CR", " ")</f>
        <v xml:space="preserve"> </v>
      </c>
      <c r="AS474" s="21" t="str">
        <f>IF(AND(B474="4x100", OR(AND(E474='club records'!$N$1, F474&lt;='club records'!$O$1), AND(E474='club records'!$N$2, F474&lt;='club records'!$O$2), AND(E474='club records'!$N$3, F474&lt;='club records'!$O$3), AND(E474='club records'!$N$4, F474&lt;='club records'!$O$4), AND(E474='club records'!$N$5, F474&lt;='club records'!$O$5))), "CR", " ")</f>
        <v xml:space="preserve"> </v>
      </c>
      <c r="AT474" s="21" t="str">
        <f>IF(AND(B474="4x200", OR(AND(E474='club records'!$N$6, F474&lt;='club records'!$O$6), AND(E474='club records'!$N$7, F474&lt;='club records'!$O$7), AND(E474='club records'!$N$8, F474&lt;='club records'!$O$8), AND(E474='club records'!$N$9, F474&lt;='club records'!$O$9), AND(E474='club records'!$N$10, F474&lt;='club records'!$O$10))), "CR", " ")</f>
        <v xml:space="preserve"> </v>
      </c>
      <c r="AU474" s="21" t="str">
        <f>IF(AND(B474="4x300", OR(AND(E474='club records'!$N$11, F474&lt;='club records'!$O$11), AND(E474='club records'!$N$12, F474&lt;='club records'!$O$12))), "CR", " ")</f>
        <v xml:space="preserve"> </v>
      </c>
      <c r="AV474" s="21" t="str">
        <f>IF(AND(B474="4x400", OR(AND(E474='club records'!$N$13, F474&lt;='club records'!$O$13), AND(E474='club records'!$N$14, F474&lt;='club records'!$O$14), AND(E474='club records'!$N$15, F474&lt;='club records'!$O$15))), "CR", " ")</f>
        <v xml:space="preserve"> </v>
      </c>
      <c r="AW474" s="21" t="str">
        <f>IF(AND(B474="3x800", OR(AND(E474='club records'!$N$16, F474&lt;='club records'!$O$16), AND(E474='club records'!$N$17, F474&lt;='club records'!$O$17), AND(E474='club records'!$N$18, F474&lt;='club records'!$O$18), AND(E474='club records'!$N$19, F474&lt;='club records'!$O$19))), "CR", " ")</f>
        <v xml:space="preserve"> </v>
      </c>
      <c r="AX474" s="21" t="str">
        <f>IF(AND(B474="pentathlon", OR(AND(E474='club records'!$N$21, F474&gt;='club records'!$O$21), AND(E474='club records'!$N$22, F474&gt;='club records'!$O$22), AND(E474='club records'!$N$23, F474&gt;='club records'!$O$23), AND(E474='club records'!$N$24, F474&gt;='club records'!$O$24), AND(E474='club records'!$N$25, F474&gt;='club records'!$O$25))), "CR", " ")</f>
        <v xml:space="preserve"> </v>
      </c>
      <c r="AY474" s="21" t="str">
        <f>IF(AND(B474="heptathlon", OR(AND(E474='club records'!$N$26, F474&gt;='club records'!$O$26), AND(E474='club records'!$N$27, F474&gt;='club records'!$O$27), AND(E474='club records'!$N$28, F474&gt;='club records'!$O$28), )), "CR", " ")</f>
        <v xml:space="preserve"> </v>
      </c>
    </row>
    <row r="475" spans="1:51" ht="15">
      <c r="A475" s="13" t="s">
        <v>472</v>
      </c>
      <c r="B475" s="12" t="s">
        <v>39</v>
      </c>
      <c r="C475" s="12" t="s">
        <v>163</v>
      </c>
      <c r="D475" s="12" t="s">
        <v>164</v>
      </c>
      <c r="E475" s="16" t="s">
        <v>40</v>
      </c>
      <c r="F475" s="17">
        <v>4.18</v>
      </c>
      <c r="G475" s="25">
        <v>43680</v>
      </c>
      <c r="H475" s="27" t="s">
        <v>428</v>
      </c>
      <c r="I475" s="12" t="s">
        <v>461</v>
      </c>
      <c r="J475" s="21" t="str">
        <f t="shared" si="24"/>
        <v>***CLUB RECORD***</v>
      </c>
      <c r="K475" s="21" t="str">
        <f>IF(AND(B475=100, OR(AND(E475='club records'!$B$6, F475&lt;='club records'!$C$6), AND(E475='club records'!$B$7, F475&lt;='club records'!$C$7), AND(E475='club records'!$B$8, F475&lt;='club records'!$C$8), AND(E475='club records'!$B$9, F475&lt;='club records'!$C$9), AND(E475='club records'!$B$10, F475&lt;='club records'!$C$10))),"CR"," ")</f>
        <v xml:space="preserve"> </v>
      </c>
      <c r="L475" s="21" t="str">
        <f>IF(AND(B475=200, OR(AND(E475='club records'!$B$11, F475&lt;='club records'!$C$11), AND(E475='club records'!$B$12, F475&lt;='club records'!$C$12), AND(E475='club records'!$B$13, F475&lt;='club records'!$C$13), AND(E475='club records'!$B$14, F475&lt;='club records'!$C$14), AND(E475='club records'!$B$15, F475&lt;='club records'!$C$15))),"CR"," ")</f>
        <v xml:space="preserve"> </v>
      </c>
      <c r="M475" s="21" t="str">
        <f>IF(AND(B475=300, OR(AND(E475='club records'!$B$16, F475&lt;='club records'!$C$16), AND(E475='club records'!$B$17, F475&lt;='club records'!$C$17))),"CR"," ")</f>
        <v xml:space="preserve"> </v>
      </c>
      <c r="N475" s="21" t="str">
        <f>IF(AND(B475=400, OR(AND(E475='club records'!$B$19, F475&lt;='club records'!$C$19), AND(E475='club records'!$B$20, F475&lt;='club records'!$C$20), AND(E475='club records'!$B$21, F475&lt;='club records'!$C$21))),"CR"," ")</f>
        <v xml:space="preserve"> </v>
      </c>
      <c r="O475" s="21" t="str">
        <f>IF(AND(B475=800, OR(AND(E475='club records'!$B$22, F475&lt;='club records'!$C$22), AND(E475='club records'!$B$23, F475&lt;='club records'!$C$23), AND(E475='club records'!$B$24, F475&lt;='club records'!$C$24), AND(E475='club records'!$B$25, F475&lt;='club records'!$C$25), AND(E475='club records'!$B$26, F475&lt;='club records'!$C$26))),"CR"," ")</f>
        <v xml:space="preserve"> </v>
      </c>
      <c r="P475" s="21" t="str">
        <f>IF(AND(B475=1200, AND(E475='club records'!$B$28, F475&lt;='club records'!$C$28)),"CR"," ")</f>
        <v xml:space="preserve"> </v>
      </c>
      <c r="Q475" s="21" t="str">
        <f>IF(AND(B475=1500, OR(AND(E475='club records'!$B$29, F475&lt;='club records'!$C$29), AND(E475='club records'!$B$30, F475&lt;='club records'!$C$30), AND(E475='club records'!$B$31, F475&lt;='club records'!$C$31), AND(E475='club records'!$B$32, F475&lt;='club records'!$C$32), AND(E475='club records'!$B$33, F475&lt;='club records'!$C$33))),"CR"," ")</f>
        <v xml:space="preserve"> </v>
      </c>
      <c r="R475" s="21" t="str">
        <f>IF(AND(B475="1M", AND(E475='club records'!$B$37,F475&lt;='club records'!$C$37)),"CR"," ")</f>
        <v xml:space="preserve"> </v>
      </c>
      <c r="S475" s="21" t="str">
        <f>IF(AND(B475=3000, OR(AND(E475='club records'!$B$39, F475&lt;='club records'!$C$39), AND(E475='club records'!$B$40, F475&lt;='club records'!$C$40), AND(E475='club records'!$B$41, F475&lt;='club records'!$C$41))),"CR"," ")</f>
        <v xml:space="preserve"> </v>
      </c>
      <c r="T475" s="21" t="str">
        <f>IF(AND(B475=5000, OR(AND(E475='club records'!$B$42, F475&lt;='club records'!$C$42), AND(E475='club records'!$B$43, F475&lt;='club records'!$C$43))),"CR"," ")</f>
        <v xml:space="preserve"> </v>
      </c>
      <c r="U475" s="21" t="str">
        <f>IF(AND(B475=10000, OR(AND(E475='club records'!$B$44, F475&lt;='club records'!$C$44), AND(E475='club records'!$B$45, F475&lt;='club records'!$C$45))),"CR"," ")</f>
        <v xml:space="preserve"> </v>
      </c>
      <c r="V475" s="22" t="str">
        <f>IF(AND(B475="high jump", OR(AND(E475='club records'!$F$1, F475&gt;='club records'!$G$1), AND(E475='club records'!$F$2, F475&gt;='club records'!$G$2), AND(E475='club records'!$F$3, F475&gt;='club records'!$G$3),AND(E475='club records'!$F$4, F475&gt;='club records'!$G$4), AND(E475='club records'!$F$5, F475&gt;='club records'!$G$5))), "CR", " ")</f>
        <v xml:space="preserve"> </v>
      </c>
      <c r="W475" s="22" t="str">
        <f>IF(AND(B475="long jump", OR(AND(E475='club records'!$F$6, F475&gt;='club records'!$G$6), AND(E475='club records'!$F$7, F475&gt;='club records'!$G$7), AND(E475='club records'!$F$8, F475&gt;='club records'!$G$8), AND(E475='club records'!$F$9, F475&gt;='club records'!$G$9), AND(E475='club records'!$F$10, F475&gt;='club records'!$G$10))), "CR", " ")</f>
        <v xml:space="preserve"> </v>
      </c>
      <c r="X475" s="22" t="str">
        <f>IF(AND(B475="triple jump", OR(AND(E475='club records'!$F$11, F475&gt;='club records'!$G$11), AND(E475='club records'!$F$12, F475&gt;='club records'!$G$12), AND(E475='club records'!$F$13, F475&gt;='club records'!$G$13), AND(E475='club records'!$F$14, F475&gt;='club records'!$G$14), AND(E475='club records'!$F$15, F475&gt;='club records'!$G$15))), "CR", " ")</f>
        <v xml:space="preserve"> </v>
      </c>
      <c r="Y475" s="22" t="str">
        <f>IF(AND(B475="pole vault", OR(AND(E475='club records'!$F$16, F475&gt;='club records'!$G$16), AND(E475='club records'!$F$17, F475&gt;='club records'!$G$17), AND(E475='club records'!$F$18, F475&gt;='club records'!$G$18), AND(E475='club records'!$F$19, F475&gt;='club records'!$G$19), AND(E475='club records'!$F$20, F475&gt;='club records'!$G$20))), "CR", " ")</f>
        <v>CR</v>
      </c>
      <c r="Z475" s="22" t="str">
        <f>IF(AND(B475="discus 0.75", AND(E475='club records'!$F$21, F475&gt;='club records'!$G$21)), "CR", " ")</f>
        <v xml:space="preserve"> </v>
      </c>
      <c r="AA475" s="22" t="str">
        <f>IF(AND(B475="discus 1", OR(AND(E475='club records'!$F$22, F475&gt;='club records'!$G$22), AND(E475='club records'!$F$23, F475&gt;='club records'!$G$23), AND(E475='club records'!$F$24, F475&gt;='club records'!$G$24), AND(E475='club records'!$F$25, F475&gt;='club records'!$G$25))), "CR", " ")</f>
        <v xml:space="preserve"> </v>
      </c>
      <c r="AB475" s="22" t="str">
        <f>IF(AND(B475="hammer 3", OR(AND(E475='club records'!$F$26, F475&gt;='club records'!$G$26), AND(E475='club records'!$F$27, F475&gt;='club records'!$G$27), AND(E475='club records'!$F$28, F475&gt;='club records'!$G$28))), "CR", " ")</f>
        <v xml:space="preserve"> </v>
      </c>
      <c r="AC475" s="22" t="str">
        <f>IF(AND(B475="hammer 4", OR(AND(E475='club records'!$F$29, F475&gt;='club records'!$G$29), AND(E475='club records'!$F$30, F475&gt;='club records'!$G$30))), "CR", " ")</f>
        <v xml:space="preserve"> </v>
      </c>
      <c r="AD475" s="22" t="str">
        <f>IF(AND(B475="javelin 400", AND(E475='club records'!$F$31, F475&gt;='club records'!$G$31)), "CR", " ")</f>
        <v xml:space="preserve"> </v>
      </c>
      <c r="AE475" s="22" t="str">
        <f>IF(AND(B475="javelin 500", OR(AND(E475='club records'!$F$32, F475&gt;='club records'!$G$32), AND(E475='club records'!$F$33, F475&gt;='club records'!$G$33))), "CR", " ")</f>
        <v xml:space="preserve"> </v>
      </c>
      <c r="AF475" s="22" t="str">
        <f>IF(AND(B475="javelin 600", OR(AND(E475='club records'!$F$34, F475&gt;='club records'!$G$34), AND(E475='club records'!$F$35, F475&gt;='club records'!$G$35))), "CR", " ")</f>
        <v xml:space="preserve"> </v>
      </c>
      <c r="AG475" s="22" t="str">
        <f>IF(AND(B475="shot 2.72", AND(E475='club records'!$F$36, F475&gt;='club records'!$G$36)), "CR", " ")</f>
        <v xml:space="preserve"> </v>
      </c>
      <c r="AH475" s="22" t="str">
        <f>IF(AND(B475="shot 3", OR(AND(E475='club records'!$F$37, F475&gt;='club records'!$G$37), AND(E475='club records'!$F$38, F475&gt;='club records'!$G$38))), "CR", " ")</f>
        <v xml:space="preserve"> </v>
      </c>
      <c r="AI475" s="22" t="str">
        <f>IF(AND(B475="shot 4", OR(AND(E475='club records'!$F$39, F475&gt;='club records'!$G$39), AND(E475='club records'!$F$40, F475&gt;='club records'!$G$40))), "CR", " ")</f>
        <v xml:space="preserve"> </v>
      </c>
      <c r="AJ475" s="22" t="str">
        <f>IF(AND(B475="70H", AND(E475='club records'!$J$6, F475&lt;='club records'!$K$6)), "CR", " ")</f>
        <v xml:space="preserve"> </v>
      </c>
      <c r="AK475" s="22" t="str">
        <f>IF(AND(B475="75H", AND(E475='club records'!$J$7, F475&lt;='club records'!$K$7)), "CR", " ")</f>
        <v xml:space="preserve"> </v>
      </c>
      <c r="AL475" s="22" t="str">
        <f>IF(AND(B475="80H", AND(E475='club records'!$J$8, F475&lt;='club records'!$K$8)), "CR", " ")</f>
        <v xml:space="preserve"> </v>
      </c>
      <c r="AM475" s="22" t="str">
        <f>IF(AND(B475="100H", OR(AND(E475='club records'!$J$9, F475&lt;='club records'!$K$9), AND(E475='club records'!$J$10, F475&lt;='club records'!$K$10))), "CR", " ")</f>
        <v xml:space="preserve"> </v>
      </c>
      <c r="AN475" s="22" t="str">
        <f>IF(AND(B475="300H", AND(E475='club records'!$J$11, F475&lt;='club records'!$K$11)), "CR", " ")</f>
        <v xml:space="preserve"> </v>
      </c>
      <c r="AO475" s="22" t="str">
        <f>IF(AND(B475="400H", OR(AND(E475='club records'!$J$12, F475&lt;='club records'!$K$12), AND(E475='club records'!$J$13, F475&lt;='club records'!$K$13), AND(E475='club records'!$J$14, F475&lt;='club records'!$K$14))), "CR", " ")</f>
        <v xml:space="preserve"> </v>
      </c>
      <c r="AP475" s="22" t="str">
        <f>IF(AND(B475="1500SC", OR(AND(E475='club records'!$J$15, F475&lt;='club records'!$K$15), AND(E475='club records'!$J$16, F475&lt;='club records'!$K$16))), "CR", " ")</f>
        <v xml:space="preserve"> </v>
      </c>
      <c r="AQ475" s="22" t="str">
        <f>IF(AND(B475="2000SC", OR(AND(E475='club records'!$J$18, F475&lt;='club records'!$K$18), AND(E475='club records'!$J$19, F475&lt;='club records'!$K$19))), "CR", " ")</f>
        <v xml:space="preserve"> </v>
      </c>
      <c r="AR475" s="22" t="str">
        <f>IF(AND(B475="3000SC", AND(E475='club records'!$J$21, F475&lt;='club records'!$K$21)), "CR", " ")</f>
        <v xml:space="preserve"> </v>
      </c>
      <c r="AS475" s="21" t="str">
        <f>IF(AND(B475="4x100", OR(AND(E475='club records'!$N$1, F475&lt;='club records'!$O$1), AND(E475='club records'!$N$2, F475&lt;='club records'!$O$2), AND(E475='club records'!$N$3, F475&lt;='club records'!$O$3), AND(E475='club records'!$N$4, F475&lt;='club records'!$O$4), AND(E475='club records'!$N$5, F475&lt;='club records'!$O$5))), "CR", " ")</f>
        <v xml:space="preserve"> </v>
      </c>
      <c r="AT475" s="21" t="str">
        <f>IF(AND(B475="4x200", OR(AND(E475='club records'!$N$6, F475&lt;='club records'!$O$6), AND(E475='club records'!$N$7, F475&lt;='club records'!$O$7), AND(E475='club records'!$N$8, F475&lt;='club records'!$O$8), AND(E475='club records'!$N$9, F475&lt;='club records'!$O$9), AND(E475='club records'!$N$10, F475&lt;='club records'!$O$10))), "CR", " ")</f>
        <v xml:space="preserve"> </v>
      </c>
      <c r="AU475" s="21" t="str">
        <f>IF(AND(B475="4x300", OR(AND(E475='club records'!$N$11, F475&lt;='club records'!$O$11), AND(E475='club records'!$N$12, F475&lt;='club records'!$O$12))), "CR", " ")</f>
        <v xml:space="preserve"> </v>
      </c>
      <c r="AV475" s="21" t="str">
        <f>IF(AND(B475="4x400", OR(AND(E475='club records'!$N$13, F475&lt;='club records'!$O$13), AND(E475='club records'!$N$14, F475&lt;='club records'!$O$14), AND(E475='club records'!$N$15, F475&lt;='club records'!$O$15))), "CR", " ")</f>
        <v xml:space="preserve"> </v>
      </c>
      <c r="AW475" s="21" t="str">
        <f>IF(AND(B475="3x800", OR(AND(E475='club records'!$N$16, F475&lt;='club records'!$O$16), AND(E475='club records'!$N$17, F475&lt;='club records'!$O$17), AND(E475='club records'!$N$18, F475&lt;='club records'!$O$18), AND(E475='club records'!$N$19, F475&lt;='club records'!$O$19))), "CR", " ")</f>
        <v xml:space="preserve"> </v>
      </c>
      <c r="AX475" s="21" t="str">
        <f>IF(AND(B475="pentathlon", OR(AND(E475='club records'!$N$21, F475&gt;='club records'!$O$21), AND(E475='club records'!$N$22, F475&gt;='club records'!$O$22), AND(E475='club records'!$N$23, F475&gt;='club records'!$O$23), AND(E475='club records'!$N$24, F475&gt;='club records'!$O$24), AND(E475='club records'!$N$25, F475&gt;='club records'!$O$25))), "CR", " ")</f>
        <v xml:space="preserve"> </v>
      </c>
      <c r="AY475" s="21" t="str">
        <f>IF(AND(B475="heptathlon", OR(AND(E475='club records'!$N$26, F475&gt;='club records'!$O$26), AND(E475='club records'!$N$27, F475&gt;='club records'!$O$27), AND(E475='club records'!$N$28, F475&gt;='club records'!$O$28), )), "CR", " ")</f>
        <v xml:space="preserve"> </v>
      </c>
    </row>
    <row r="476" spans="1:51" ht="15">
      <c r="A476" s="13" t="s">
        <v>472</v>
      </c>
      <c r="B476" s="2" t="s">
        <v>146</v>
      </c>
      <c r="C476" s="2" t="s">
        <v>15</v>
      </c>
      <c r="D476" s="2" t="s">
        <v>16</v>
      </c>
      <c r="E476" s="13" t="s">
        <v>436</v>
      </c>
      <c r="F476" s="14">
        <v>7.93</v>
      </c>
      <c r="G476" s="23">
        <v>43632</v>
      </c>
      <c r="H476" s="2" t="s">
        <v>357</v>
      </c>
      <c r="I476" s="2" t="s">
        <v>389</v>
      </c>
      <c r="J476" s="20" t="str">
        <f t="shared" si="24"/>
        <v/>
      </c>
      <c r="K476" s="21" t="str">
        <f>IF(AND(B476=100, OR(AND(E476='club records'!$B$6, F476&lt;='club records'!$C$6), AND(E476='club records'!$B$7, F476&lt;='club records'!$C$7), AND(E476='club records'!$B$8, F476&lt;='club records'!$C$8), AND(E476='club records'!$B$9, F476&lt;='club records'!$C$9), AND(E476='club records'!$B$10, F476&lt;='club records'!$C$10))),"CR"," ")</f>
        <v xml:space="preserve"> </v>
      </c>
      <c r="L476" s="21" t="str">
        <f>IF(AND(B476=200, OR(AND(E476='club records'!$B$11, F476&lt;='club records'!$C$11), AND(E476='club records'!$B$12, F476&lt;='club records'!$C$12), AND(E476='club records'!$B$13, F476&lt;='club records'!$C$13), AND(E476='club records'!$B$14, F476&lt;='club records'!$C$14), AND(E476='club records'!$B$15, F476&lt;='club records'!$C$15))),"CR"," ")</f>
        <v xml:space="preserve"> </v>
      </c>
      <c r="M476" s="21" t="str">
        <f>IF(AND(B476=300, OR(AND(E476='club records'!$B$16, F476&lt;='club records'!$C$16), AND(E476='club records'!$B$17, F476&lt;='club records'!$C$17))),"CR"," ")</f>
        <v xml:space="preserve"> </v>
      </c>
      <c r="N476" s="21" t="str">
        <f>IF(AND(B476=400, OR(AND(E476='club records'!$B$19, F476&lt;='club records'!$C$19), AND(E476='club records'!$B$20, F476&lt;='club records'!$C$20), AND(E476='club records'!$B$21, F476&lt;='club records'!$C$21))),"CR"," ")</f>
        <v xml:space="preserve"> </v>
      </c>
      <c r="O476" s="21" t="str">
        <f>IF(AND(B476=800, OR(AND(E476='club records'!$B$22, F476&lt;='club records'!$C$22), AND(E476='club records'!$B$23, F476&lt;='club records'!$C$23), AND(E476='club records'!$B$24, F476&lt;='club records'!$C$24), AND(E476='club records'!$B$25, F476&lt;='club records'!$C$25), AND(E476='club records'!$B$26, F476&lt;='club records'!$C$26))),"CR"," ")</f>
        <v xml:space="preserve"> </v>
      </c>
      <c r="P476" s="21" t="str">
        <f>IF(AND(B476=1200, AND(E476='club records'!$B$28, F476&lt;='club records'!$C$28)),"CR"," ")</f>
        <v xml:space="preserve"> </v>
      </c>
      <c r="Q476" s="21" t="str">
        <f>IF(AND(B476=1500, OR(AND(E476='club records'!$B$29, F476&lt;='club records'!$C$29), AND(E476='club records'!$B$30, F476&lt;='club records'!$C$30), AND(E476='club records'!$B$31, F476&lt;='club records'!$C$31), AND(E476='club records'!$B$32, F476&lt;='club records'!$C$32), AND(E476='club records'!$B$33, F476&lt;='club records'!$C$33))),"CR"," ")</f>
        <v xml:space="preserve"> </v>
      </c>
      <c r="R476" s="21" t="str">
        <f>IF(AND(B476="1M", AND(E476='club records'!$B$37,F476&lt;='club records'!$C$37)),"CR"," ")</f>
        <v xml:space="preserve"> </v>
      </c>
      <c r="S476" s="21" t="str">
        <f>IF(AND(B476=3000, OR(AND(E476='club records'!$B$39, F476&lt;='club records'!$C$39), AND(E476='club records'!$B$40, F476&lt;='club records'!$C$40), AND(E476='club records'!$B$41, F476&lt;='club records'!$C$41))),"CR"," ")</f>
        <v xml:space="preserve"> </v>
      </c>
      <c r="T476" s="21" t="str">
        <f>IF(AND(B476=5000, OR(AND(E476='club records'!$B$42, F476&lt;='club records'!$C$42), AND(E476='club records'!$B$43, F476&lt;='club records'!$C$43))),"CR"," ")</f>
        <v xml:space="preserve"> </v>
      </c>
      <c r="U476" s="21" t="str">
        <f>IF(AND(B476=10000, OR(AND(E476='club records'!$B$44, F476&lt;='club records'!$C$44), AND(E476='club records'!$B$45, F476&lt;='club records'!$C$45))),"CR"," ")</f>
        <v xml:space="preserve"> </v>
      </c>
      <c r="V476" s="22" t="str">
        <f>IF(AND(B476="high jump", OR(AND(E476='club records'!$F$1, F476&gt;='club records'!$G$1), AND(E476='club records'!$F$2, F476&gt;='club records'!$G$2), AND(E476='club records'!$F$3, F476&gt;='club records'!$G$3),AND(E476='club records'!$F$4, F476&gt;='club records'!$G$4), AND(E476='club records'!$F$5, F476&gt;='club records'!$G$5))), "CR", " ")</f>
        <v xml:space="preserve"> </v>
      </c>
      <c r="W476" s="22" t="str">
        <f>IF(AND(B476="long jump", OR(AND(E476='club records'!$F$6, F476&gt;='club records'!$G$6), AND(E476='club records'!$F$7, F476&gt;='club records'!$G$7), AND(E476='club records'!$F$8, F476&gt;='club records'!$G$8), AND(E476='club records'!$F$9, F476&gt;='club records'!$G$9), AND(E476='club records'!$F$10, F476&gt;='club records'!$G$10))), "CR", " ")</f>
        <v xml:space="preserve"> </v>
      </c>
      <c r="X476" s="22" t="str">
        <f>IF(AND(B476="triple jump", OR(AND(E476='club records'!$F$11, F476&gt;='club records'!$G$11), AND(E476='club records'!$F$12, F476&gt;='club records'!$G$12), AND(E476='club records'!$F$13, F476&gt;='club records'!$G$13), AND(E476='club records'!$F$14, F476&gt;='club records'!$G$14), AND(E476='club records'!$F$15, F476&gt;='club records'!$G$15))), "CR", " ")</f>
        <v xml:space="preserve"> </v>
      </c>
      <c r="Y476" s="22" t="str">
        <f>IF(AND(B476="pole vault", OR(AND(E476='club records'!$F$16, F476&gt;='club records'!$G$16), AND(E476='club records'!$F$17, F476&gt;='club records'!$G$17), AND(E476='club records'!$F$18, F476&gt;='club records'!$G$18), AND(E476='club records'!$F$19, F476&gt;='club records'!$G$19), AND(E476='club records'!$F$20, F476&gt;='club records'!$G$20))), "CR", " ")</f>
        <v xml:space="preserve"> </v>
      </c>
      <c r="Z476" s="22" t="str">
        <f>IF(AND(B476="discus 0.75", AND(E476='club records'!$F$21, F476&gt;='club records'!$G$21)), "CR", " ")</f>
        <v xml:space="preserve"> </v>
      </c>
      <c r="AA476" s="22" t="str">
        <f>IF(AND(B476="discus 1", OR(AND(E476='club records'!$F$22, F476&gt;='club records'!$G$22), AND(E476='club records'!$F$23, F476&gt;='club records'!$G$23), AND(E476='club records'!$F$24, F476&gt;='club records'!$G$24), AND(E476='club records'!$F$25, F476&gt;='club records'!$G$25))), "CR", " ")</f>
        <v xml:space="preserve"> </v>
      </c>
      <c r="AB476" s="22" t="str">
        <f>IF(AND(B476="hammer 3", OR(AND(E476='club records'!$F$26, F476&gt;='club records'!$G$26), AND(E476='club records'!$F$27, F476&gt;='club records'!$G$27), AND(E476='club records'!$F$28, F476&gt;='club records'!$G$28))), "CR", " ")</f>
        <v xml:space="preserve"> </v>
      </c>
      <c r="AC476" s="22" t="str">
        <f>IF(AND(B476="hammer 4", OR(AND(E476='club records'!$F$29, F476&gt;='club records'!$G$29), AND(E476='club records'!$F$30, F476&gt;='club records'!$G$30))), "CR", " ")</f>
        <v xml:space="preserve"> </v>
      </c>
      <c r="AD476" s="22" t="str">
        <f>IF(AND(B476="javelin 400", AND(E476='club records'!$F$31, F476&gt;='club records'!$G$31)), "CR", " ")</f>
        <v xml:space="preserve"> </v>
      </c>
      <c r="AE476" s="22" t="str">
        <f>IF(AND(B476="javelin 500", OR(AND(E476='club records'!$F$32, F476&gt;='club records'!$G$32), AND(E476='club records'!$F$33, F476&gt;='club records'!$G$33))), "CR", " ")</f>
        <v xml:space="preserve"> </v>
      </c>
      <c r="AF476" s="22" t="str">
        <f>IF(AND(B476="javelin 600", OR(AND(E476='club records'!$F$34, F476&gt;='club records'!$G$34), AND(E476='club records'!$F$35, F476&gt;='club records'!$G$35))), "CR", " ")</f>
        <v xml:space="preserve"> </v>
      </c>
      <c r="AG476" s="22" t="str">
        <f>IF(AND(B476="shot 2.72", AND(E476='club records'!$F$36, F476&gt;='club records'!$G$36)), "CR", " ")</f>
        <v xml:space="preserve"> </v>
      </c>
      <c r="AH476" s="22" t="str">
        <f>IF(AND(B476="shot 3", OR(AND(E476='club records'!$F$37, F476&gt;='club records'!$G$37), AND(E476='club records'!$F$38, F476&gt;='club records'!$G$38))), "CR", " ")</f>
        <v xml:space="preserve"> </v>
      </c>
      <c r="AI476" s="22" t="str">
        <f>IF(AND(B476="shot 4", OR(AND(E476='club records'!$F$39, F476&gt;='club records'!$G$39), AND(E476='club records'!$F$40, F476&gt;='club records'!$G$40))), "CR", " ")</f>
        <v xml:space="preserve"> </v>
      </c>
      <c r="AJ476" s="22" t="str">
        <f>IF(AND(B476="70H", AND(E476='club records'!$J$6, F476&lt;='club records'!$K$6)), "CR", " ")</f>
        <v xml:space="preserve"> </v>
      </c>
      <c r="AK476" s="22" t="str">
        <f>IF(AND(B476="75H", AND(E476='club records'!$J$7, F476&lt;='club records'!$K$7)), "CR", " ")</f>
        <v xml:space="preserve"> </v>
      </c>
      <c r="AL476" s="22" t="str">
        <f>IF(AND(B476="80H", AND(E476='club records'!$J$8, F476&lt;='club records'!$K$8)), "CR", " ")</f>
        <v xml:space="preserve"> </v>
      </c>
      <c r="AM476" s="22" t="str">
        <f>IF(AND(B476="100H", OR(AND(E476='club records'!$J$9, F476&lt;='club records'!$K$9), AND(E476='club records'!$J$10, F476&lt;='club records'!$K$10))), "CR", " ")</f>
        <v xml:space="preserve"> </v>
      </c>
      <c r="AN476" s="22" t="str">
        <f>IF(AND(B476="300H", AND(E476='club records'!$J$11, F476&lt;='club records'!$K$11)), "CR", " ")</f>
        <v xml:space="preserve"> </v>
      </c>
      <c r="AO476" s="22" t="str">
        <f>IF(AND(B476="400H", OR(AND(E476='club records'!$J$12, F476&lt;='club records'!$K$12), AND(E476='club records'!$J$13, F476&lt;='club records'!$K$13), AND(E476='club records'!$J$14, F476&lt;='club records'!$K$14))), "CR", " ")</f>
        <v xml:space="preserve"> </v>
      </c>
      <c r="AP476" s="22" t="str">
        <f>IF(AND(B476="1500SC", OR(AND(E476='club records'!$J$15, F476&lt;='club records'!$K$15), AND(E476='club records'!$J$16, F476&lt;='club records'!$K$16))), "CR", " ")</f>
        <v xml:space="preserve"> </v>
      </c>
      <c r="AQ476" s="22" t="str">
        <f>IF(AND(B476="2000SC", OR(AND(E476='club records'!$J$18, F476&lt;='club records'!$K$18), AND(E476='club records'!$J$19, F476&lt;='club records'!$K$19))), "CR", " ")</f>
        <v xml:space="preserve"> </v>
      </c>
      <c r="AR476" s="22" t="str">
        <f>IF(AND(B476="3000SC", AND(E476='club records'!$J$21, F476&lt;='club records'!$K$21)), "CR", " ")</f>
        <v xml:space="preserve"> </v>
      </c>
      <c r="AS476" s="21" t="str">
        <f>IF(AND(B476="4x100", OR(AND(E476='club records'!$N$1, F476&lt;='club records'!$O$1), AND(E476='club records'!$N$2, F476&lt;='club records'!$O$2), AND(E476='club records'!$N$3, F476&lt;='club records'!$O$3), AND(E476='club records'!$N$4, F476&lt;='club records'!$O$4), AND(E476='club records'!$N$5, F476&lt;='club records'!$O$5))), "CR", " ")</f>
        <v xml:space="preserve"> </v>
      </c>
      <c r="AT476" s="21" t="str">
        <f>IF(AND(B476="4x200", OR(AND(E476='club records'!$N$6, F476&lt;='club records'!$O$6), AND(E476='club records'!$N$7, F476&lt;='club records'!$O$7), AND(E476='club records'!$N$8, F476&lt;='club records'!$O$8), AND(E476='club records'!$N$9, F476&lt;='club records'!$O$9), AND(E476='club records'!$N$10, F476&lt;='club records'!$O$10))), "CR", " ")</f>
        <v xml:space="preserve"> </v>
      </c>
      <c r="AU476" s="21" t="str">
        <f>IF(AND(B476="4x300", OR(AND(E476='club records'!$N$11, F476&lt;='club records'!$O$11), AND(E476='club records'!$N$12, F476&lt;='club records'!$O$12))), "CR", " ")</f>
        <v xml:space="preserve"> </v>
      </c>
      <c r="AV476" s="21" t="str">
        <f>IF(AND(B476="4x400", OR(AND(E476='club records'!$N$13, F476&lt;='club records'!$O$13), AND(E476='club records'!$N$14, F476&lt;='club records'!$O$14), AND(E476='club records'!$N$15, F476&lt;='club records'!$O$15))), "CR", " ")</f>
        <v xml:space="preserve"> </v>
      </c>
      <c r="AW476" s="21" t="str">
        <f>IF(AND(B476="3x800", OR(AND(E476='club records'!$N$16, F476&lt;='club records'!$O$16), AND(E476='club records'!$N$17, F476&lt;='club records'!$O$17), AND(E476='club records'!$N$18, F476&lt;='club records'!$O$18), AND(E476='club records'!$N$19, F476&lt;='club records'!$O$19))), "CR", " ")</f>
        <v xml:space="preserve"> </v>
      </c>
      <c r="AX476" s="21" t="str">
        <f>IF(AND(B476="pentathlon", OR(AND(E476='club records'!$N$21, F476&gt;='club records'!$O$21), AND(E476='club records'!$N$22, F476&gt;='club records'!$O$22), AND(E476='club records'!$N$23, F476&gt;='club records'!$O$23), AND(E476='club records'!$N$24, F476&gt;='club records'!$O$24), AND(E476='club records'!$N$25, F476&gt;='club records'!$O$25))), "CR", " ")</f>
        <v xml:space="preserve"> </v>
      </c>
      <c r="AY476" s="21" t="str">
        <f>IF(AND(B476="heptathlon", OR(AND(E476='club records'!$N$26, F476&gt;='club records'!$O$26), AND(E476='club records'!$N$27, F476&gt;='club records'!$O$27), AND(E476='club records'!$N$28, F476&gt;='club records'!$O$28), )), "CR", " ")</f>
        <v xml:space="preserve"> </v>
      </c>
    </row>
    <row r="477" spans="1:51" ht="15">
      <c r="A477" s="13" t="s">
        <v>472</v>
      </c>
      <c r="B477" s="2" t="s">
        <v>146</v>
      </c>
      <c r="C477" s="2" t="s">
        <v>26</v>
      </c>
      <c r="D477" s="2" t="s">
        <v>70</v>
      </c>
      <c r="E477" s="13" t="s">
        <v>40</v>
      </c>
      <c r="F477" s="14">
        <v>9.24</v>
      </c>
      <c r="G477" s="23">
        <v>43596</v>
      </c>
      <c r="H477" s="2" t="s">
        <v>324</v>
      </c>
      <c r="J477" s="20" t="str">
        <f t="shared" si="24"/>
        <v/>
      </c>
      <c r="K477" s="21" t="str">
        <f>IF(AND(B477=100, OR(AND(E477='club records'!$B$6, F477&lt;='club records'!$C$6), AND(E477='club records'!$B$7, F477&lt;='club records'!$C$7), AND(E477='club records'!$B$8, F477&lt;='club records'!$C$8), AND(E477='club records'!$B$9, F477&lt;='club records'!$C$9), AND(E477='club records'!$B$10, F477&lt;='club records'!$C$10))),"CR"," ")</f>
        <v xml:space="preserve"> </v>
      </c>
      <c r="L477" s="21" t="str">
        <f>IF(AND(B477=200, OR(AND(E477='club records'!$B$11, F477&lt;='club records'!$C$11), AND(E477='club records'!$B$12, F477&lt;='club records'!$C$12), AND(E477='club records'!$B$13, F477&lt;='club records'!$C$13), AND(E477='club records'!$B$14, F477&lt;='club records'!$C$14), AND(E477='club records'!$B$15, F477&lt;='club records'!$C$15))),"CR"," ")</f>
        <v xml:space="preserve"> </v>
      </c>
      <c r="M477" s="21" t="str">
        <f>IF(AND(B477=300, OR(AND(E477='club records'!$B$16, F477&lt;='club records'!$C$16), AND(E477='club records'!$B$17, F477&lt;='club records'!$C$17))),"CR"," ")</f>
        <v xml:space="preserve"> </v>
      </c>
      <c r="N477" s="21" t="str">
        <f>IF(AND(B477=400, OR(AND(E477='club records'!$B$19, F477&lt;='club records'!$C$19), AND(E477='club records'!$B$20, F477&lt;='club records'!$C$20), AND(E477='club records'!$B$21, F477&lt;='club records'!$C$21))),"CR"," ")</f>
        <v xml:space="preserve"> </v>
      </c>
      <c r="O477" s="21" t="str">
        <f>IF(AND(B477=800, OR(AND(E477='club records'!$B$22, F477&lt;='club records'!$C$22), AND(E477='club records'!$B$23, F477&lt;='club records'!$C$23), AND(E477='club records'!$B$24, F477&lt;='club records'!$C$24), AND(E477='club records'!$B$25, F477&lt;='club records'!$C$25), AND(E477='club records'!$B$26, F477&lt;='club records'!$C$26))),"CR"," ")</f>
        <v xml:space="preserve"> </v>
      </c>
      <c r="P477" s="21" t="str">
        <f>IF(AND(B477=1200, AND(E477='club records'!$B$28, F477&lt;='club records'!$C$28)),"CR"," ")</f>
        <v xml:space="preserve"> </v>
      </c>
      <c r="Q477" s="21" t="str">
        <f>IF(AND(B477=1500, OR(AND(E477='club records'!$B$29, F477&lt;='club records'!$C$29), AND(E477='club records'!$B$30, F477&lt;='club records'!$C$30), AND(E477='club records'!$B$31, F477&lt;='club records'!$C$31), AND(E477='club records'!$B$32, F477&lt;='club records'!$C$32), AND(E477='club records'!$B$33, F477&lt;='club records'!$C$33))),"CR"," ")</f>
        <v xml:space="preserve"> </v>
      </c>
      <c r="R477" s="21" t="str">
        <f>IF(AND(B477="1M", AND(E477='club records'!$B$37,F477&lt;='club records'!$C$37)),"CR"," ")</f>
        <v xml:space="preserve"> </v>
      </c>
      <c r="S477" s="21" t="str">
        <f>IF(AND(B477=3000, OR(AND(E477='club records'!$B$39, F477&lt;='club records'!$C$39), AND(E477='club records'!$B$40, F477&lt;='club records'!$C$40), AND(E477='club records'!$B$41, F477&lt;='club records'!$C$41))),"CR"," ")</f>
        <v xml:space="preserve"> </v>
      </c>
      <c r="T477" s="21" t="str">
        <f>IF(AND(B477=5000, OR(AND(E477='club records'!$B$42, F477&lt;='club records'!$C$42), AND(E477='club records'!$B$43, F477&lt;='club records'!$C$43))),"CR"," ")</f>
        <v xml:space="preserve"> </v>
      </c>
      <c r="U477" s="21" t="str">
        <f>IF(AND(B477=10000, OR(AND(E477='club records'!$B$44, F477&lt;='club records'!$C$44), AND(E477='club records'!$B$45, F477&lt;='club records'!$C$45))),"CR"," ")</f>
        <v xml:space="preserve"> </v>
      </c>
      <c r="V477" s="22" t="str">
        <f>IF(AND(B477="high jump", OR(AND(E477='club records'!$F$1, F477&gt;='club records'!$G$1), AND(E477='club records'!$F$2, F477&gt;='club records'!$G$2), AND(E477='club records'!$F$3, F477&gt;='club records'!$G$3),AND(E477='club records'!$F$4, F477&gt;='club records'!$G$4), AND(E477='club records'!$F$5, F477&gt;='club records'!$G$5))), "CR", " ")</f>
        <v xml:space="preserve"> </v>
      </c>
      <c r="W477" s="22" t="str">
        <f>IF(AND(B477="long jump", OR(AND(E477='club records'!$F$6, F477&gt;='club records'!$G$6), AND(E477='club records'!$F$7, F477&gt;='club records'!$G$7), AND(E477='club records'!$F$8, F477&gt;='club records'!$G$8), AND(E477='club records'!$F$9, F477&gt;='club records'!$G$9), AND(E477='club records'!$F$10, F477&gt;='club records'!$G$10))), "CR", " ")</f>
        <v xml:space="preserve"> </v>
      </c>
      <c r="X477" s="22" t="str">
        <f>IF(AND(B477="triple jump", OR(AND(E477='club records'!$F$11, F477&gt;='club records'!$G$11), AND(E477='club records'!$F$12, F477&gt;='club records'!$G$12), AND(E477='club records'!$F$13, F477&gt;='club records'!$G$13), AND(E477='club records'!$F$14, F477&gt;='club records'!$G$14), AND(E477='club records'!$F$15, F477&gt;='club records'!$G$15))), "CR", " ")</f>
        <v xml:space="preserve"> </v>
      </c>
      <c r="Y477" s="22" t="str">
        <f>IF(AND(B477="pole vault", OR(AND(E477='club records'!$F$16, F477&gt;='club records'!$G$16), AND(E477='club records'!$F$17, F477&gt;='club records'!$G$17), AND(E477='club records'!$F$18, F477&gt;='club records'!$G$18), AND(E477='club records'!$F$19, F477&gt;='club records'!$G$19), AND(E477='club records'!$F$20, F477&gt;='club records'!$G$20))), "CR", " ")</f>
        <v xml:space="preserve"> </v>
      </c>
      <c r="Z477" s="22" t="str">
        <f>IF(AND(B477="discus 0.75", AND(E477='club records'!$F$21, F477&gt;='club records'!$G$21)), "CR", " ")</f>
        <v xml:space="preserve"> </v>
      </c>
      <c r="AA477" s="22" t="str">
        <f>IF(AND(B477="discus 1", OR(AND(E477='club records'!$F$22, F477&gt;='club records'!$G$22), AND(E477='club records'!$F$23, F477&gt;='club records'!$G$23), AND(E477='club records'!$F$24, F477&gt;='club records'!$G$24), AND(E477='club records'!$F$25, F477&gt;='club records'!$G$25))), "CR", " ")</f>
        <v xml:space="preserve"> </v>
      </c>
      <c r="AB477" s="22" t="str">
        <f>IF(AND(B477="hammer 3", OR(AND(E477='club records'!$F$26, F477&gt;='club records'!$G$26), AND(E477='club records'!$F$27, F477&gt;='club records'!$G$27), AND(E477='club records'!$F$28, F477&gt;='club records'!$G$28))), "CR", " ")</f>
        <v xml:space="preserve"> </v>
      </c>
      <c r="AC477" s="22" t="str">
        <f>IF(AND(B477="hammer 4", OR(AND(E477='club records'!$F$29, F477&gt;='club records'!$G$29), AND(E477='club records'!$F$30, F477&gt;='club records'!$G$30))), "CR", " ")</f>
        <v xml:space="preserve"> </v>
      </c>
      <c r="AD477" s="22" t="str">
        <f>IF(AND(B477="javelin 400", AND(E477='club records'!$F$31, F477&gt;='club records'!$G$31)), "CR", " ")</f>
        <v xml:space="preserve"> </v>
      </c>
      <c r="AE477" s="22" t="str">
        <f>IF(AND(B477="javelin 500", OR(AND(E477='club records'!$F$32, F477&gt;='club records'!$G$32), AND(E477='club records'!$F$33, F477&gt;='club records'!$G$33))), "CR", " ")</f>
        <v xml:space="preserve"> </v>
      </c>
      <c r="AF477" s="22" t="str">
        <f>IF(AND(B477="javelin 600", OR(AND(E477='club records'!$F$34, F477&gt;='club records'!$G$34), AND(E477='club records'!$F$35, F477&gt;='club records'!$G$35))), "CR", " ")</f>
        <v xml:space="preserve"> </v>
      </c>
      <c r="AG477" s="22" t="str">
        <f>IF(AND(B477="shot 2.72", AND(E477='club records'!$F$36, F477&gt;='club records'!$G$36)), "CR", " ")</f>
        <v xml:space="preserve"> </v>
      </c>
      <c r="AH477" s="22" t="str">
        <f>IF(AND(B477="shot 3", OR(AND(E477='club records'!$F$37, F477&gt;='club records'!$G$37), AND(E477='club records'!$F$38, F477&gt;='club records'!$G$38))), "CR", " ")</f>
        <v xml:space="preserve"> </v>
      </c>
      <c r="AI477" s="22" t="str">
        <f>IF(AND(B477="shot 4", OR(AND(E477='club records'!$F$39, F477&gt;='club records'!$G$39), AND(E477='club records'!$F$40, F477&gt;='club records'!$G$40))), "CR", " ")</f>
        <v xml:space="preserve"> </v>
      </c>
      <c r="AJ477" s="22" t="str">
        <f>IF(AND(B477="70H", AND(E477='club records'!$J$6, F477&lt;='club records'!$K$6)), "CR", " ")</f>
        <v xml:space="preserve"> </v>
      </c>
      <c r="AK477" s="22" t="str">
        <f>IF(AND(B477="75H", AND(E477='club records'!$J$7, F477&lt;='club records'!$K$7)), "CR", " ")</f>
        <v xml:space="preserve"> </v>
      </c>
      <c r="AL477" s="22" t="str">
        <f>IF(AND(B477="80H", AND(E477='club records'!$J$8, F477&lt;='club records'!$K$8)), "CR", " ")</f>
        <v xml:space="preserve"> </v>
      </c>
      <c r="AM477" s="22" t="str">
        <f>IF(AND(B477="100H", OR(AND(E477='club records'!$J$9, F477&lt;='club records'!$K$9), AND(E477='club records'!$J$10, F477&lt;='club records'!$K$10))), "CR", " ")</f>
        <v xml:space="preserve"> </v>
      </c>
      <c r="AN477" s="22" t="str">
        <f>IF(AND(B477="300H", AND(E477='club records'!$J$11, F477&lt;='club records'!$K$11)), "CR", " ")</f>
        <v xml:space="preserve"> </v>
      </c>
      <c r="AO477" s="22" t="str">
        <f>IF(AND(B477="400H", OR(AND(E477='club records'!$J$12, F477&lt;='club records'!$K$12), AND(E477='club records'!$J$13, F477&lt;='club records'!$K$13), AND(E477='club records'!$J$14, F477&lt;='club records'!$K$14))), "CR", " ")</f>
        <v xml:space="preserve"> </v>
      </c>
      <c r="AP477" s="22" t="str">
        <f>IF(AND(B477="1500SC", OR(AND(E477='club records'!$J$15, F477&lt;='club records'!$K$15), AND(E477='club records'!$J$16, F477&lt;='club records'!$K$16))), "CR", " ")</f>
        <v xml:space="preserve"> </v>
      </c>
      <c r="AQ477" s="22" t="str">
        <f>IF(AND(B477="2000SC", OR(AND(E477='club records'!$J$18, F477&lt;='club records'!$K$18), AND(E477='club records'!$J$19, F477&lt;='club records'!$K$19))), "CR", " ")</f>
        <v xml:space="preserve"> </v>
      </c>
      <c r="AR477" s="22" t="str">
        <f>IF(AND(B477="3000SC", AND(E477='club records'!$J$21, F477&lt;='club records'!$K$21)), "CR", " ")</f>
        <v xml:space="preserve"> </v>
      </c>
      <c r="AS477" s="21" t="str">
        <f>IF(AND(B477="4x100", OR(AND(E477='club records'!$N$1, F477&lt;='club records'!$O$1), AND(E477='club records'!$N$2, F477&lt;='club records'!$O$2), AND(E477='club records'!$N$3, F477&lt;='club records'!$O$3), AND(E477='club records'!$N$4, F477&lt;='club records'!$O$4), AND(E477='club records'!$N$5, F477&lt;='club records'!$O$5))), "CR", " ")</f>
        <v xml:space="preserve"> </v>
      </c>
      <c r="AT477" s="21" t="str">
        <f>IF(AND(B477="4x200", OR(AND(E477='club records'!$N$6, F477&lt;='club records'!$O$6), AND(E477='club records'!$N$7, F477&lt;='club records'!$O$7), AND(E477='club records'!$N$8, F477&lt;='club records'!$O$8), AND(E477='club records'!$N$9, F477&lt;='club records'!$O$9), AND(E477='club records'!$N$10, F477&lt;='club records'!$O$10))), "CR", " ")</f>
        <v xml:space="preserve"> </v>
      </c>
      <c r="AU477" s="21" t="str">
        <f>IF(AND(B477="4x300", OR(AND(E477='club records'!$N$11, F477&lt;='club records'!$O$11), AND(E477='club records'!$N$12, F477&lt;='club records'!$O$12))), "CR", " ")</f>
        <v xml:space="preserve"> </v>
      </c>
      <c r="AV477" s="21" t="str">
        <f>IF(AND(B477="4x400", OR(AND(E477='club records'!$N$13, F477&lt;='club records'!$O$13), AND(E477='club records'!$N$14, F477&lt;='club records'!$O$14), AND(E477='club records'!$N$15, F477&lt;='club records'!$O$15))), "CR", " ")</f>
        <v xml:space="preserve"> </v>
      </c>
      <c r="AW477" s="21" t="str">
        <f>IF(AND(B477="3x800", OR(AND(E477='club records'!$N$16, F477&lt;='club records'!$O$16), AND(E477='club records'!$N$17, F477&lt;='club records'!$O$17), AND(E477='club records'!$N$18, F477&lt;='club records'!$O$18), AND(E477='club records'!$N$19, F477&lt;='club records'!$O$19))), "CR", " ")</f>
        <v xml:space="preserve"> </v>
      </c>
      <c r="AX477" s="21" t="str">
        <f>IF(AND(B477="pentathlon", OR(AND(E477='club records'!$N$21, F477&gt;='club records'!$O$21), AND(E477='club records'!$N$22, F477&gt;='club records'!$O$22), AND(E477='club records'!$N$23, F477&gt;='club records'!$O$23), AND(E477='club records'!$N$24, F477&gt;='club records'!$O$24), AND(E477='club records'!$N$25, F477&gt;='club records'!$O$25))), "CR", " ")</f>
        <v xml:space="preserve"> </v>
      </c>
      <c r="AY477" s="21" t="str">
        <f>IF(AND(B477="heptathlon", OR(AND(E477='club records'!$N$26, F477&gt;='club records'!$O$26), AND(E477='club records'!$N$27, F477&gt;='club records'!$O$27), AND(E477='club records'!$N$28, F477&gt;='club records'!$O$28), )), "CR", " ")</f>
        <v xml:space="preserve"> </v>
      </c>
    </row>
    <row r="478" spans="1:51" ht="15">
      <c r="A478" s="13" t="s">
        <v>472</v>
      </c>
      <c r="B478" s="2" t="s">
        <v>146</v>
      </c>
      <c r="C478" s="2" t="s">
        <v>130</v>
      </c>
      <c r="D478" s="2" t="s">
        <v>131</v>
      </c>
      <c r="E478" s="13" t="s">
        <v>40</v>
      </c>
      <c r="F478" s="14">
        <v>9.7100000000000009</v>
      </c>
      <c r="G478" s="19">
        <v>43569</v>
      </c>
      <c r="H478" s="2" t="s">
        <v>291</v>
      </c>
      <c r="I478" s="2" t="s">
        <v>292</v>
      </c>
      <c r="J478" s="20" t="str">
        <f t="shared" si="24"/>
        <v/>
      </c>
      <c r="K478" s="21" t="str">
        <f>IF(AND(B478=100, OR(AND(E478='club records'!$B$6, F478&lt;='club records'!$C$6), AND(E478='club records'!$B$7, F478&lt;='club records'!$C$7), AND(E478='club records'!$B$8, F478&lt;='club records'!$C$8), AND(E478='club records'!$B$9, F478&lt;='club records'!$C$9), AND(E478='club records'!$B$10, F478&lt;='club records'!$C$10))),"CR"," ")</f>
        <v xml:space="preserve"> </v>
      </c>
      <c r="L478" s="21" t="str">
        <f>IF(AND(B478=200, OR(AND(E478='club records'!$B$11, F478&lt;='club records'!$C$11), AND(E478='club records'!$B$12, F478&lt;='club records'!$C$12), AND(E478='club records'!$B$13, F478&lt;='club records'!$C$13), AND(E478='club records'!$B$14, F478&lt;='club records'!$C$14), AND(E478='club records'!$B$15, F478&lt;='club records'!$C$15))),"CR"," ")</f>
        <v xml:space="preserve"> </v>
      </c>
      <c r="M478" s="21" t="str">
        <f>IF(AND(B478=300, OR(AND(E478='club records'!$B$16, F478&lt;='club records'!$C$16), AND(E478='club records'!$B$17, F478&lt;='club records'!$C$17))),"CR"," ")</f>
        <v xml:space="preserve"> </v>
      </c>
      <c r="N478" s="21" t="str">
        <f>IF(AND(B478=400, OR(AND(E478='club records'!$B$19, F478&lt;='club records'!$C$19), AND(E478='club records'!$B$20, F478&lt;='club records'!$C$20), AND(E478='club records'!$B$21, F478&lt;='club records'!$C$21))),"CR"," ")</f>
        <v xml:space="preserve"> </v>
      </c>
      <c r="O478" s="21" t="str">
        <f>IF(AND(B478=800, OR(AND(E478='club records'!$B$22, F478&lt;='club records'!$C$22), AND(E478='club records'!$B$23, F478&lt;='club records'!$C$23), AND(E478='club records'!$B$24, F478&lt;='club records'!$C$24), AND(E478='club records'!$B$25, F478&lt;='club records'!$C$25), AND(E478='club records'!$B$26, F478&lt;='club records'!$C$26))),"CR"," ")</f>
        <v xml:space="preserve"> </v>
      </c>
      <c r="P478" s="21" t="str">
        <f>IF(AND(B478=1200, AND(E478='club records'!$B$28, F478&lt;='club records'!$C$28)),"CR"," ")</f>
        <v xml:space="preserve"> </v>
      </c>
      <c r="Q478" s="21" t="str">
        <f>IF(AND(B478=1500, OR(AND(E478='club records'!$B$29, F478&lt;='club records'!$C$29), AND(E478='club records'!$B$30, F478&lt;='club records'!$C$30), AND(E478='club records'!$B$31, F478&lt;='club records'!$C$31), AND(E478='club records'!$B$32, F478&lt;='club records'!$C$32), AND(E478='club records'!$B$33, F478&lt;='club records'!$C$33))),"CR"," ")</f>
        <v xml:space="preserve"> </v>
      </c>
      <c r="R478" s="21" t="str">
        <f>IF(AND(B478="1M", AND(E478='club records'!$B$37,F478&lt;='club records'!$C$37)),"CR"," ")</f>
        <v xml:space="preserve"> </v>
      </c>
      <c r="S478" s="21" t="str">
        <f>IF(AND(B478=3000, OR(AND(E478='club records'!$B$39, F478&lt;='club records'!$C$39), AND(E478='club records'!$B$40, F478&lt;='club records'!$C$40), AND(E478='club records'!$B$41, F478&lt;='club records'!$C$41))),"CR"," ")</f>
        <v xml:space="preserve"> </v>
      </c>
      <c r="T478" s="21" t="str">
        <f>IF(AND(B478=5000, OR(AND(E478='club records'!$B$42, F478&lt;='club records'!$C$42), AND(E478='club records'!$B$43, F478&lt;='club records'!$C$43))),"CR"," ")</f>
        <v xml:space="preserve"> </v>
      </c>
      <c r="U478" s="21" t="str">
        <f>IF(AND(B478=10000, OR(AND(E478='club records'!$B$44, F478&lt;='club records'!$C$44), AND(E478='club records'!$B$45, F478&lt;='club records'!$C$45))),"CR"," ")</f>
        <v xml:space="preserve"> </v>
      </c>
      <c r="V478" s="22" t="str">
        <f>IF(AND(B478="high jump", OR(AND(E478='club records'!$F$1, F478&gt;='club records'!$G$1), AND(E478='club records'!$F$2, F478&gt;='club records'!$G$2), AND(E478='club records'!$F$3, F478&gt;='club records'!$G$3),AND(E478='club records'!$F$4, F478&gt;='club records'!$G$4), AND(E478='club records'!$F$5, F478&gt;='club records'!$G$5))), "CR", " ")</f>
        <v xml:space="preserve"> </v>
      </c>
      <c r="W478" s="22" t="str">
        <f>IF(AND(B478="long jump", OR(AND(E478='club records'!$F$6, F478&gt;='club records'!$G$6), AND(E478='club records'!$F$7, F478&gt;='club records'!$G$7), AND(E478='club records'!$F$8, F478&gt;='club records'!$G$8), AND(E478='club records'!$F$9, F478&gt;='club records'!$G$9), AND(E478='club records'!$F$10, F478&gt;='club records'!$G$10))), "CR", " ")</f>
        <v xml:space="preserve"> </v>
      </c>
      <c r="X478" s="22" t="str">
        <f>IF(AND(B478="triple jump", OR(AND(E478='club records'!$F$11, F478&gt;='club records'!$G$11), AND(E478='club records'!$F$12, F478&gt;='club records'!$G$12), AND(E478='club records'!$F$13, F478&gt;='club records'!$G$13), AND(E478='club records'!$F$14, F478&gt;='club records'!$G$14), AND(E478='club records'!$F$15, F478&gt;='club records'!$G$15))), "CR", " ")</f>
        <v xml:space="preserve"> </v>
      </c>
      <c r="Y478" s="22" t="str">
        <f>IF(AND(B478="pole vault", OR(AND(E478='club records'!$F$16, F478&gt;='club records'!$G$16), AND(E478='club records'!$F$17, F478&gt;='club records'!$G$17), AND(E478='club records'!$F$18, F478&gt;='club records'!$G$18), AND(E478='club records'!$F$19, F478&gt;='club records'!$G$19), AND(E478='club records'!$F$20, F478&gt;='club records'!$G$20))), "CR", " ")</f>
        <v xml:space="preserve"> </v>
      </c>
      <c r="Z478" s="22" t="str">
        <f>IF(AND(B478="discus 0.75", AND(E478='club records'!$F$21, F478&gt;='club records'!$G$21)), "CR", " ")</f>
        <v xml:space="preserve"> </v>
      </c>
      <c r="AA478" s="22" t="str">
        <f>IF(AND(B478="discus 1", OR(AND(E478='club records'!$F$22, F478&gt;='club records'!$G$22), AND(E478='club records'!$F$23, F478&gt;='club records'!$G$23), AND(E478='club records'!$F$24, F478&gt;='club records'!$G$24), AND(E478='club records'!$F$25, F478&gt;='club records'!$G$25))), "CR", " ")</f>
        <v xml:space="preserve"> </v>
      </c>
      <c r="AB478" s="22" t="str">
        <f>IF(AND(B478="hammer 3", OR(AND(E478='club records'!$F$26, F478&gt;='club records'!$G$26), AND(E478='club records'!$F$27, F478&gt;='club records'!$G$27), AND(E478='club records'!$F$28, F478&gt;='club records'!$G$28))), "CR", " ")</f>
        <v xml:space="preserve"> </v>
      </c>
      <c r="AC478" s="22" t="str">
        <f>IF(AND(B478="hammer 4", OR(AND(E478='club records'!$F$29, F478&gt;='club records'!$G$29), AND(E478='club records'!$F$30, F478&gt;='club records'!$G$30))), "CR", " ")</f>
        <v xml:space="preserve"> </v>
      </c>
      <c r="AD478" s="22" t="str">
        <f>IF(AND(B478="javelin 400", AND(E478='club records'!$F$31, F478&gt;='club records'!$G$31)), "CR", " ")</f>
        <v xml:space="preserve"> </v>
      </c>
      <c r="AE478" s="22" t="str">
        <f>IF(AND(B478="javelin 500", OR(AND(E478='club records'!$F$32, F478&gt;='club records'!$G$32), AND(E478='club records'!$F$33, F478&gt;='club records'!$G$33))), "CR", " ")</f>
        <v xml:space="preserve"> </v>
      </c>
      <c r="AF478" s="22" t="str">
        <f>IF(AND(B478="javelin 600", OR(AND(E478='club records'!$F$34, F478&gt;='club records'!$G$34), AND(E478='club records'!$F$35, F478&gt;='club records'!$G$35))), "CR", " ")</f>
        <v xml:space="preserve"> </v>
      </c>
      <c r="AG478" s="22" t="str">
        <f>IF(AND(B478="shot 2.72", AND(E478='club records'!$F$36, F478&gt;='club records'!$G$36)), "CR", " ")</f>
        <v xml:space="preserve"> </v>
      </c>
      <c r="AH478" s="22" t="str">
        <f>IF(AND(B478="shot 3", OR(AND(E478='club records'!$F$37, F478&gt;='club records'!$G$37), AND(E478='club records'!$F$38, F478&gt;='club records'!$G$38))), "CR", " ")</f>
        <v xml:space="preserve"> </v>
      </c>
      <c r="AI478" s="22" t="str">
        <f>IF(AND(B478="shot 4", OR(AND(E478='club records'!$F$39, F478&gt;='club records'!$G$39), AND(E478='club records'!$F$40, F478&gt;='club records'!$G$40))), "CR", " ")</f>
        <v xml:space="preserve"> </v>
      </c>
      <c r="AJ478" s="22" t="str">
        <f>IF(AND(B478="70H", AND(E478='club records'!$J$6, F478&lt;='club records'!$K$6)), "CR", " ")</f>
        <v xml:space="preserve"> </v>
      </c>
      <c r="AK478" s="22" t="str">
        <f>IF(AND(B478="75H", AND(E478='club records'!$J$7, F478&lt;='club records'!$K$7)), "CR", " ")</f>
        <v xml:space="preserve"> </v>
      </c>
      <c r="AL478" s="22" t="str">
        <f>IF(AND(B478="80H", AND(E478='club records'!$J$8, F478&lt;='club records'!$K$8)), "CR", " ")</f>
        <v xml:space="preserve"> </v>
      </c>
      <c r="AM478" s="22" t="str">
        <f>IF(AND(B478="100H", OR(AND(E478='club records'!$J$9, F478&lt;='club records'!$K$9), AND(E478='club records'!$J$10, F478&lt;='club records'!$K$10))), "CR", " ")</f>
        <v xml:space="preserve"> </v>
      </c>
      <c r="AN478" s="22" t="str">
        <f>IF(AND(B478="300H", AND(E478='club records'!$J$11, F478&lt;='club records'!$K$11)), "CR", " ")</f>
        <v xml:space="preserve"> </v>
      </c>
      <c r="AO478" s="22" t="str">
        <f>IF(AND(B478="400H", OR(AND(E478='club records'!$J$12, F478&lt;='club records'!$K$12), AND(E478='club records'!$J$13, F478&lt;='club records'!$K$13), AND(E478='club records'!$J$14, F478&lt;='club records'!$K$14))), "CR", " ")</f>
        <v xml:space="preserve"> </v>
      </c>
      <c r="AP478" s="22" t="str">
        <f>IF(AND(B478="1500SC", OR(AND(E478='club records'!$J$15, F478&lt;='club records'!$K$15), AND(E478='club records'!$J$16, F478&lt;='club records'!$K$16))), "CR", " ")</f>
        <v xml:space="preserve"> </v>
      </c>
      <c r="AQ478" s="22" t="str">
        <f>IF(AND(B478="2000SC", OR(AND(E478='club records'!$J$18, F478&lt;='club records'!$K$18), AND(E478='club records'!$J$19, F478&lt;='club records'!$K$19))), "CR", " ")</f>
        <v xml:space="preserve"> </v>
      </c>
      <c r="AR478" s="22" t="str">
        <f>IF(AND(B478="3000SC", AND(E478='club records'!$J$21, F478&lt;='club records'!$K$21)), "CR", " ")</f>
        <v xml:space="preserve"> </v>
      </c>
      <c r="AS478" s="21" t="str">
        <f>IF(AND(B478="4x100", OR(AND(E478='club records'!$N$1, F478&lt;='club records'!$O$1), AND(E478='club records'!$N$2, F478&lt;='club records'!$O$2), AND(E478='club records'!$N$3, F478&lt;='club records'!$O$3), AND(E478='club records'!$N$4, F478&lt;='club records'!$O$4), AND(E478='club records'!$N$5, F478&lt;='club records'!$O$5))), "CR", " ")</f>
        <v xml:space="preserve"> </v>
      </c>
      <c r="AT478" s="21" t="str">
        <f>IF(AND(B478="4x200", OR(AND(E478='club records'!$N$6, F478&lt;='club records'!$O$6), AND(E478='club records'!$N$7, F478&lt;='club records'!$O$7), AND(E478='club records'!$N$8, F478&lt;='club records'!$O$8), AND(E478='club records'!$N$9, F478&lt;='club records'!$O$9), AND(E478='club records'!$N$10, F478&lt;='club records'!$O$10))), "CR", " ")</f>
        <v xml:space="preserve"> </v>
      </c>
      <c r="AU478" s="21" t="str">
        <f>IF(AND(B478="4x300", OR(AND(E478='club records'!$N$11, F478&lt;='club records'!$O$11), AND(E478='club records'!$N$12, F478&lt;='club records'!$O$12))), "CR", " ")</f>
        <v xml:space="preserve"> </v>
      </c>
      <c r="AV478" s="21" t="str">
        <f>IF(AND(B478="4x400", OR(AND(E478='club records'!$N$13, F478&lt;='club records'!$O$13), AND(E478='club records'!$N$14, F478&lt;='club records'!$O$14), AND(E478='club records'!$N$15, F478&lt;='club records'!$O$15))), "CR", " ")</f>
        <v xml:space="preserve"> </v>
      </c>
      <c r="AW478" s="21" t="str">
        <f>IF(AND(B478="3x800", OR(AND(E478='club records'!$N$16, F478&lt;='club records'!$O$16), AND(E478='club records'!$N$17, F478&lt;='club records'!$O$17), AND(E478='club records'!$N$18, F478&lt;='club records'!$O$18), AND(E478='club records'!$N$19, F478&lt;='club records'!$O$19))), "CR", " ")</f>
        <v xml:space="preserve"> </v>
      </c>
      <c r="AX478" s="21" t="str">
        <f>IF(AND(B478="pentathlon", OR(AND(E478='club records'!$N$21, F478&gt;='club records'!$O$21), AND(E478='club records'!$N$22, F478&gt;='club records'!$O$22), AND(E478='club records'!$N$23, F478&gt;='club records'!$O$23), AND(E478='club records'!$N$24, F478&gt;='club records'!$O$24), AND(E478='club records'!$N$25, F478&gt;='club records'!$O$25))), "CR", " ")</f>
        <v xml:space="preserve"> </v>
      </c>
      <c r="AY478" s="21" t="str">
        <f>IF(AND(B478="heptathlon", OR(AND(E478='club records'!$N$26, F478&gt;='club records'!$O$26), AND(E478='club records'!$N$27, F478&gt;='club records'!$O$27), AND(E478='club records'!$N$28, F478&gt;='club records'!$O$28), )), "CR", " ")</f>
        <v xml:space="preserve"> </v>
      </c>
    </row>
    <row r="479" spans="1:51" ht="15.75" customHeight="1">
      <c r="A479" s="13" t="s">
        <v>472</v>
      </c>
      <c r="B479" s="2" t="s">
        <v>146</v>
      </c>
      <c r="C479" s="2" t="s">
        <v>20</v>
      </c>
      <c r="D479" s="2" t="s">
        <v>21</v>
      </c>
      <c r="E479" s="13" t="s">
        <v>436</v>
      </c>
      <c r="F479" s="14">
        <v>9.7200000000000006</v>
      </c>
      <c r="G479" s="19">
        <v>43667</v>
      </c>
      <c r="H479" s="23" t="s">
        <v>297</v>
      </c>
      <c r="I479" s="2" t="s">
        <v>446</v>
      </c>
      <c r="J479" s="20" t="s">
        <v>372</v>
      </c>
      <c r="O479" s="21"/>
      <c r="P479" s="21"/>
      <c r="Q479" s="21"/>
      <c r="R479" s="21"/>
      <c r="S479" s="21"/>
      <c r="T479" s="21"/>
      <c r="U479" s="21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1"/>
      <c r="AT479" s="21"/>
      <c r="AU479" s="21"/>
      <c r="AV479" s="21"/>
      <c r="AW479" s="21"/>
      <c r="AX479" s="21"/>
      <c r="AY479" s="21"/>
    </row>
    <row r="480" spans="1:51" ht="15.75" customHeight="1">
      <c r="A480" s="13" t="s">
        <v>472</v>
      </c>
      <c r="B480" s="2" t="s">
        <v>146</v>
      </c>
      <c r="C480" s="2" t="s">
        <v>26</v>
      </c>
      <c r="D480" s="2" t="s">
        <v>165</v>
      </c>
      <c r="E480" s="13" t="s">
        <v>40</v>
      </c>
      <c r="F480" s="14">
        <v>10</v>
      </c>
      <c r="G480" s="19">
        <v>43680</v>
      </c>
      <c r="H480" s="23" t="s">
        <v>428</v>
      </c>
      <c r="I480" s="2" t="s">
        <v>461</v>
      </c>
      <c r="J480" s="20" t="s">
        <v>372</v>
      </c>
      <c r="O480" s="2"/>
      <c r="P480" s="2"/>
      <c r="Q480" s="2"/>
      <c r="R480" s="2"/>
      <c r="S480" s="2"/>
      <c r="T480" s="2"/>
    </row>
    <row r="481" spans="1:51" ht="15.75" customHeight="1">
      <c r="A481" s="13" t="s">
        <v>472</v>
      </c>
      <c r="B481" s="2" t="s">
        <v>146</v>
      </c>
      <c r="C481" s="2" t="s">
        <v>71</v>
      </c>
      <c r="D481" s="2" t="s">
        <v>72</v>
      </c>
      <c r="E481" s="13" t="s">
        <v>40</v>
      </c>
      <c r="F481" s="14">
        <v>11.93</v>
      </c>
      <c r="G481" s="19">
        <v>43646</v>
      </c>
      <c r="H481" s="2" t="s">
        <v>460</v>
      </c>
      <c r="I481" s="2" t="s">
        <v>290</v>
      </c>
      <c r="J481" s="20" t="s">
        <v>372</v>
      </c>
    </row>
    <row r="482" spans="1:51" ht="15.75" customHeight="1">
      <c r="A482" s="13" t="s">
        <v>472</v>
      </c>
      <c r="B482" s="2" t="s">
        <v>146</v>
      </c>
      <c r="C482" s="2" t="s">
        <v>498</v>
      </c>
      <c r="D482" s="2" t="s">
        <v>499</v>
      </c>
      <c r="E482" s="13" t="s">
        <v>40</v>
      </c>
      <c r="F482" s="14">
        <v>13.63</v>
      </c>
      <c r="G482" s="19">
        <v>43618</v>
      </c>
      <c r="H482" s="2" t="s">
        <v>429</v>
      </c>
      <c r="I482" s="2" t="s">
        <v>376</v>
      </c>
      <c r="J482" s="20" t="s">
        <v>372</v>
      </c>
      <c r="O482" s="2"/>
      <c r="P482" s="2"/>
      <c r="Q482" s="2"/>
      <c r="R482" s="2"/>
      <c r="S482" s="2"/>
      <c r="T482" s="2"/>
    </row>
    <row r="483" spans="1:51" ht="15.75" customHeight="1">
      <c r="A483" s="13" t="s">
        <v>472</v>
      </c>
      <c r="B483" s="2" t="s">
        <v>38</v>
      </c>
      <c r="C483" s="2" t="s">
        <v>26</v>
      </c>
      <c r="D483" s="2" t="s">
        <v>165</v>
      </c>
      <c r="E483" s="13" t="s">
        <v>40</v>
      </c>
      <c r="F483" s="14">
        <v>9.34</v>
      </c>
      <c r="G483" s="19">
        <v>43680</v>
      </c>
      <c r="H483" s="23" t="s">
        <v>428</v>
      </c>
      <c r="I483" s="2" t="s">
        <v>461</v>
      </c>
      <c r="J483" s="20" t="s">
        <v>372</v>
      </c>
      <c r="O483" s="2"/>
      <c r="P483" s="2"/>
      <c r="Q483" s="2"/>
      <c r="R483" s="2"/>
      <c r="S483" s="2"/>
      <c r="T483" s="2"/>
    </row>
    <row r="484" spans="1:51" ht="15.75" customHeight="1">
      <c r="A484" s="13" t="s">
        <v>472</v>
      </c>
      <c r="B484" s="2" t="s">
        <v>38</v>
      </c>
      <c r="C484" s="2" t="s">
        <v>20</v>
      </c>
      <c r="D484" s="2" t="s">
        <v>21</v>
      </c>
      <c r="E484" s="13" t="s">
        <v>436</v>
      </c>
      <c r="F484" s="14">
        <v>10.72</v>
      </c>
      <c r="G484" s="19">
        <v>43680</v>
      </c>
      <c r="H484" s="23" t="s">
        <v>428</v>
      </c>
      <c r="I484" s="2" t="s">
        <v>461</v>
      </c>
      <c r="J484" s="20" t="s">
        <v>372</v>
      </c>
      <c r="N484" s="21"/>
      <c r="O484" s="21"/>
      <c r="P484" s="21"/>
      <c r="Q484" s="21"/>
      <c r="R484" s="21"/>
      <c r="S484" s="21"/>
      <c r="T484" s="21"/>
      <c r="U484" s="21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1"/>
      <c r="AT484" s="21"/>
      <c r="AU484" s="21"/>
      <c r="AV484" s="21"/>
      <c r="AW484" s="21"/>
      <c r="AX484" s="21"/>
      <c r="AY484" s="21"/>
    </row>
    <row r="485" spans="1:51" ht="15.75" customHeight="1">
      <c r="A485" s="13" t="s">
        <v>472</v>
      </c>
      <c r="B485" s="2" t="s">
        <v>38</v>
      </c>
      <c r="C485" s="2" t="s">
        <v>189</v>
      </c>
      <c r="D485" s="2" t="s">
        <v>24</v>
      </c>
      <c r="E485" s="13" t="s">
        <v>40</v>
      </c>
      <c r="F485" s="14">
        <v>11.2</v>
      </c>
      <c r="G485" s="19">
        <v>43575</v>
      </c>
      <c r="H485" s="2" t="s">
        <v>297</v>
      </c>
      <c r="I485" s="2" t="s">
        <v>298</v>
      </c>
      <c r="J485" s="20" t="str">
        <f>IF(OR(L485="CR", K485="CR", M485="CR", N485="CR", O485="CR", P485="CR", Q485="CR", R485="CR", S485="CR", T485="CR",U485="CR", V485="CR", W485="CR", X485="CR", Y485="CR", Z485="CR", AA485="CR", AB485="CR", AC485="CR", AD485="CR", AE485="CR", AF485="CR", AG485="CR", AH485="CR", AI485="CR", AJ485="CR", AK485="CR", AL485="CR", AM485="CR", AN485="CR", AO485="CR", AP485="CR", AQ485="CR", AR485="CR", AS485="CR", AT485="CR", AU485="CR", AV485="CR", AW485="CR", AX485="CR", AY485="CR"), "***CLUB RECORD***", "")</f>
        <v/>
      </c>
      <c r="K485" s="21" t="str">
        <f>IF(AND(B485=100, OR(AND(E485='club records'!$B$6, F485&lt;='club records'!$C$6), AND(E485='club records'!$B$7, F485&lt;='club records'!$C$7), AND(E485='club records'!$B$8, F485&lt;='club records'!$C$8), AND(E485='club records'!$B$9, F485&lt;='club records'!$C$9), AND(E485='club records'!$B$10, F485&lt;='club records'!$C$10))),"CR"," ")</f>
        <v xml:space="preserve"> </v>
      </c>
      <c r="L485" s="21" t="str">
        <f>IF(AND(B485=200, OR(AND(E485='club records'!$B$11, F485&lt;='club records'!$C$11), AND(E485='club records'!$B$12, F485&lt;='club records'!$C$12), AND(E485='club records'!$B$13, F485&lt;='club records'!$C$13), AND(E485='club records'!$B$14, F485&lt;='club records'!$C$14), AND(E485='club records'!$B$15, F485&lt;='club records'!$C$15))),"CR"," ")</f>
        <v xml:space="preserve"> </v>
      </c>
      <c r="M485" s="21" t="str">
        <f>IF(AND(B485=300, OR(AND(E485='club records'!$B$16, F485&lt;='club records'!$C$16), AND(E485='club records'!$B$17, F485&lt;='club records'!$C$17))),"CR"," ")</f>
        <v xml:space="preserve"> </v>
      </c>
      <c r="N485" s="21" t="str">
        <f>IF(AND(B485=400, OR(AND(E485='club records'!$B$19, F485&lt;='club records'!$C$19), AND(E485='club records'!$B$20, F485&lt;='club records'!$C$20), AND(E485='club records'!$B$21, F485&lt;='club records'!$C$21))),"CR"," ")</f>
        <v xml:space="preserve"> </v>
      </c>
      <c r="O485" s="21" t="str">
        <f>IF(AND(B485=800, OR(AND(E485='club records'!$B$22, F485&lt;='club records'!$C$22), AND(E485='club records'!$B$23, F485&lt;='club records'!$C$23), AND(E485='club records'!$B$24, F485&lt;='club records'!$C$24), AND(E485='club records'!$B$25, F485&lt;='club records'!$C$25), AND(E485='club records'!$B$26, F485&lt;='club records'!$C$26))),"CR"," ")</f>
        <v xml:space="preserve"> </v>
      </c>
      <c r="P485" s="21" t="str">
        <f>IF(AND(B485=1200, AND(E485='club records'!$B$28, F485&lt;='club records'!$C$28)),"CR"," ")</f>
        <v xml:space="preserve"> </v>
      </c>
      <c r="Q485" s="21" t="str">
        <f>IF(AND(B485=1500, OR(AND(E485='club records'!$B$29, F485&lt;='club records'!$C$29), AND(E485='club records'!$B$30, F485&lt;='club records'!$C$30), AND(E485='club records'!$B$31, F485&lt;='club records'!$C$31), AND(E485='club records'!$B$32, F485&lt;='club records'!$C$32), AND(E485='club records'!$B$33, F485&lt;='club records'!$C$33))),"CR"," ")</f>
        <v xml:space="preserve"> </v>
      </c>
      <c r="R485" s="21" t="str">
        <f>IF(AND(B485="1M", AND(E485='club records'!$B$37,F485&lt;='club records'!$C$37)),"CR"," ")</f>
        <v xml:space="preserve"> </v>
      </c>
      <c r="S485" s="21" t="str">
        <f>IF(AND(B485=3000, OR(AND(E485='club records'!$B$39, F485&lt;='club records'!$C$39), AND(E485='club records'!$B$40, F485&lt;='club records'!$C$40), AND(E485='club records'!$B$41, F485&lt;='club records'!$C$41))),"CR"," ")</f>
        <v xml:space="preserve"> </v>
      </c>
      <c r="T485" s="21" t="str">
        <f>IF(AND(B485=5000, OR(AND(E485='club records'!$B$42, F485&lt;='club records'!$C$42), AND(E485='club records'!$B$43, F485&lt;='club records'!$C$43))),"CR"," ")</f>
        <v xml:space="preserve"> </v>
      </c>
      <c r="U485" s="21" t="str">
        <f>IF(AND(B485=10000, OR(AND(E485='club records'!$B$44, F485&lt;='club records'!$C$44), AND(E485='club records'!$B$45, F485&lt;='club records'!$C$45))),"CR"," ")</f>
        <v xml:space="preserve"> </v>
      </c>
      <c r="V485" s="22" t="str">
        <f>IF(AND(B485="high jump", OR(AND(E485='club records'!$F$1, F485&gt;='club records'!$G$1), AND(E485='club records'!$F$2, F485&gt;='club records'!$G$2), AND(E485='club records'!$F$3, F485&gt;='club records'!$G$3),AND(E485='club records'!$F$4, F485&gt;='club records'!$G$4), AND(E485='club records'!$F$5, F485&gt;='club records'!$G$5))), "CR", " ")</f>
        <v xml:space="preserve"> </v>
      </c>
      <c r="W485" s="22" t="str">
        <f>IF(AND(B485="long jump", OR(AND(E485='club records'!$F$6, F485&gt;='club records'!$G$6), AND(E485='club records'!$F$7, F485&gt;='club records'!$G$7), AND(E485='club records'!$F$8, F485&gt;='club records'!$G$8), AND(E485='club records'!$F$9, F485&gt;='club records'!$G$9), AND(E485='club records'!$F$10, F485&gt;='club records'!$G$10))), "CR", " ")</f>
        <v xml:space="preserve"> </v>
      </c>
      <c r="X485" s="22" t="str">
        <f>IF(AND(B485="triple jump", OR(AND(E485='club records'!$F$11, F485&gt;='club records'!$G$11), AND(E485='club records'!$F$12, F485&gt;='club records'!$G$12), AND(E485='club records'!$F$13, F485&gt;='club records'!$G$13), AND(E485='club records'!$F$14, F485&gt;='club records'!$G$14), AND(E485='club records'!$F$15, F485&gt;='club records'!$G$15))), "CR", " ")</f>
        <v xml:space="preserve"> </v>
      </c>
      <c r="Y485" s="22" t="str">
        <f>IF(AND(B485="pole vault", OR(AND(E485='club records'!$F$16, F485&gt;='club records'!$G$16), AND(E485='club records'!$F$17, F485&gt;='club records'!$G$17), AND(E485='club records'!$F$18, F485&gt;='club records'!$G$18), AND(E485='club records'!$F$19, F485&gt;='club records'!$G$19), AND(E485='club records'!$F$20, F485&gt;='club records'!$G$20))), "CR", " ")</f>
        <v xml:space="preserve"> </v>
      </c>
      <c r="Z485" s="22" t="str">
        <f>IF(AND(B485="discus 0.75", AND(E485='club records'!$F$21, F485&gt;='club records'!$G$21)), "CR", " ")</f>
        <v xml:space="preserve"> </v>
      </c>
      <c r="AA485" s="22" t="str">
        <f>IF(AND(B485="discus 1", OR(AND(E485='club records'!$F$22, F485&gt;='club records'!$G$22), AND(E485='club records'!$F$23, F485&gt;='club records'!$G$23), AND(E485='club records'!$F$24, F485&gt;='club records'!$G$24), AND(E485='club records'!$F$25, F485&gt;='club records'!$G$25))), "CR", " ")</f>
        <v xml:space="preserve"> </v>
      </c>
      <c r="AB485" s="22" t="str">
        <f>IF(AND(B485="hammer 3", OR(AND(E485='club records'!$F$26, F485&gt;='club records'!$G$26), AND(E485='club records'!$F$27, F485&gt;='club records'!$G$27), AND(E485='club records'!$F$28, F485&gt;='club records'!$G$28))), "CR", " ")</f>
        <v xml:space="preserve"> </v>
      </c>
      <c r="AC485" s="22" t="str">
        <f>IF(AND(B485="hammer 4", OR(AND(E485='club records'!$F$29, F485&gt;='club records'!$G$29), AND(E485='club records'!$F$30, F485&gt;='club records'!$G$30))), "CR", " ")</f>
        <v xml:space="preserve"> </v>
      </c>
      <c r="AD485" s="22" t="str">
        <f>IF(AND(B485="javelin 400", AND(E485='club records'!$F$31, F485&gt;='club records'!$G$31)), "CR", " ")</f>
        <v xml:space="preserve"> </v>
      </c>
      <c r="AE485" s="22" t="str">
        <f>IF(AND(B485="javelin 500", OR(AND(E485='club records'!$F$32, F485&gt;='club records'!$G$32), AND(E485='club records'!$F$33, F485&gt;='club records'!$G$33))), "CR", " ")</f>
        <v xml:space="preserve"> </v>
      </c>
      <c r="AF485" s="22" t="str">
        <f>IF(AND(B485="javelin 600", OR(AND(E485='club records'!$F$34, F485&gt;='club records'!$G$34), AND(E485='club records'!$F$35, F485&gt;='club records'!$G$35))), "CR", " ")</f>
        <v xml:space="preserve"> </v>
      </c>
      <c r="AG485" s="22" t="str">
        <f>IF(AND(B485="shot 2.72", AND(E485='club records'!$F$36, F485&gt;='club records'!$G$36)), "CR", " ")</f>
        <v xml:space="preserve"> </v>
      </c>
      <c r="AH485" s="22" t="str">
        <f>IF(AND(B485="shot 3", OR(AND(E485='club records'!$F$37, F485&gt;='club records'!$G$37), AND(E485='club records'!$F$38, F485&gt;='club records'!$G$38))), "CR", " ")</f>
        <v xml:space="preserve"> </v>
      </c>
      <c r="AI485" s="22" t="str">
        <f>IF(AND(B485="shot 4", OR(AND(E485='club records'!$F$39, F485&gt;='club records'!$G$39), AND(E485='club records'!$F$40, F485&gt;='club records'!$G$40))), "CR", " ")</f>
        <v xml:space="preserve"> </v>
      </c>
      <c r="AJ485" s="22" t="str">
        <f>IF(AND(B485="70H", AND(E485='club records'!$J$6, F485&lt;='club records'!$K$6)), "CR", " ")</f>
        <v xml:space="preserve"> </v>
      </c>
      <c r="AK485" s="22" t="str">
        <f>IF(AND(B485="75H", AND(E485='club records'!$J$7, F485&lt;='club records'!$K$7)), "CR", " ")</f>
        <v xml:space="preserve"> </v>
      </c>
      <c r="AL485" s="22" t="str">
        <f>IF(AND(B485="80H", AND(E485='club records'!$J$8, F485&lt;='club records'!$K$8)), "CR", " ")</f>
        <v xml:space="preserve"> </v>
      </c>
      <c r="AM485" s="22" t="str">
        <f>IF(AND(B485="100H", OR(AND(E485='club records'!$J$9, F485&lt;='club records'!$K$9), AND(E485='club records'!$J$10, F485&lt;='club records'!$K$10))), "CR", " ")</f>
        <v xml:space="preserve"> </v>
      </c>
      <c r="AN485" s="22" t="str">
        <f>IF(AND(B485="300H", AND(E485='club records'!$J$11, F485&lt;='club records'!$K$11)), "CR", " ")</f>
        <v xml:space="preserve"> </v>
      </c>
      <c r="AO485" s="22" t="str">
        <f>IF(AND(B485="400H", OR(AND(E485='club records'!$J$12, F485&lt;='club records'!$K$12), AND(E485='club records'!$J$13, F485&lt;='club records'!$K$13), AND(E485='club records'!$J$14, F485&lt;='club records'!$K$14))), "CR", " ")</f>
        <v xml:space="preserve"> </v>
      </c>
      <c r="AP485" s="22" t="str">
        <f>IF(AND(B485="1500SC", OR(AND(E485='club records'!$J$15, F485&lt;='club records'!$K$15), AND(E485='club records'!$J$16, F485&lt;='club records'!$K$16))), "CR", " ")</f>
        <v xml:space="preserve"> </v>
      </c>
      <c r="AQ485" s="22" t="str">
        <f>IF(AND(B485="2000SC", OR(AND(E485='club records'!$J$18, F485&lt;='club records'!$K$18), AND(E485='club records'!$J$19, F485&lt;='club records'!$K$19))), "CR", " ")</f>
        <v xml:space="preserve"> </v>
      </c>
      <c r="AR485" s="22" t="str">
        <f>IF(AND(B485="3000SC", AND(E485='club records'!$J$21, F485&lt;='club records'!$K$21)), "CR", " ")</f>
        <v xml:space="preserve"> </v>
      </c>
      <c r="AS485" s="21" t="str">
        <f>IF(AND(B485="4x100", OR(AND(E485='club records'!$N$1, F485&lt;='club records'!$O$1), AND(E485='club records'!$N$2, F485&lt;='club records'!$O$2), AND(E485='club records'!$N$3, F485&lt;='club records'!$O$3), AND(E485='club records'!$N$4, F485&lt;='club records'!$O$4), AND(E485='club records'!$N$5, F485&lt;='club records'!$O$5))), "CR", " ")</f>
        <v xml:space="preserve"> </v>
      </c>
      <c r="AT485" s="21" t="str">
        <f>IF(AND(B485="4x200", OR(AND(E485='club records'!$N$6, F485&lt;='club records'!$O$6), AND(E485='club records'!$N$7, F485&lt;='club records'!$O$7), AND(E485='club records'!$N$8, F485&lt;='club records'!$O$8), AND(E485='club records'!$N$9, F485&lt;='club records'!$O$9), AND(E485='club records'!$N$10, F485&lt;='club records'!$O$10))), "CR", " ")</f>
        <v xml:space="preserve"> </v>
      </c>
      <c r="AU485" s="21" t="str">
        <f>IF(AND(B485="4x300", OR(AND(E485='club records'!$N$11, F485&lt;='club records'!$O$11), AND(E485='club records'!$N$12, F485&lt;='club records'!$O$12))), "CR", " ")</f>
        <v xml:space="preserve"> </v>
      </c>
      <c r="AV485" s="21" t="str">
        <f>IF(AND(B485="4x400", OR(AND(E485='club records'!$N$13, F485&lt;='club records'!$O$13), AND(E485='club records'!$N$14, F485&lt;='club records'!$O$14), AND(E485='club records'!$N$15, F485&lt;='club records'!$O$15))), "CR", " ")</f>
        <v xml:space="preserve"> </v>
      </c>
      <c r="AW485" s="21" t="str">
        <f>IF(AND(B485="3x800", OR(AND(E485='club records'!$N$16, F485&lt;='club records'!$O$16), AND(E485='club records'!$N$17, F485&lt;='club records'!$O$17), AND(E485='club records'!$N$18, F485&lt;='club records'!$O$18), AND(E485='club records'!$N$19, F485&lt;='club records'!$O$19))), "CR", " ")</f>
        <v xml:space="preserve"> </v>
      </c>
      <c r="AX485" s="21" t="str">
        <f>IF(AND(B485="pentathlon", OR(AND(E485='club records'!$N$21, F485&gt;='club records'!$O$21), AND(E485='club records'!$N$22, F485&gt;='club records'!$O$22), AND(E485='club records'!$N$23, F485&gt;='club records'!$O$23), AND(E485='club records'!$N$24, F485&gt;='club records'!$O$24), AND(E485='club records'!$N$25, F485&gt;='club records'!$O$25))), "CR", " ")</f>
        <v xml:space="preserve"> </v>
      </c>
      <c r="AY485" s="21" t="str">
        <f>IF(AND(B485="heptathlon", OR(AND(E485='club records'!$N$26, F485&gt;='club records'!$O$26), AND(E485='club records'!$N$27, F485&gt;='club records'!$O$27), AND(E485='club records'!$N$28, F485&gt;='club records'!$O$28), )), "CR", " ")</f>
        <v xml:space="preserve"> </v>
      </c>
    </row>
    <row r="486" spans="1:51" ht="15.75" customHeight="1">
      <c r="J486" s="20" t="str">
        <f>IF(OR(L486="CR", K486="CR", M486="CR", N486="CR", O486="CR", P486="CR", Q486="CR", R486="CR", S486="CR", T486="CR",U486="CR", V486="CR", W486="CR", X486="CR", Y486="CR", Z486="CR", AA486="CR", AB486="CR", AC486="CR", AD486="CR", AE486="CR", AF486="CR", AG486="CR", AH486="CR", AI486="CR", AJ486="CR", AK486="CR", AL486="CR", AM486="CR", AN486="CR", AO486="CR", AP486="CR", AQ486="CR", AR486="CR", AS486="CR", AT486="CR", AU486="CR", AV486="CR", AW486="CR", AX486="CR", AY486="CR"), "***CLUB RECORD***", "")</f>
        <v/>
      </c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1"/>
      <c r="AT486" s="21"/>
      <c r="AU486" s="21"/>
      <c r="AV486" s="21"/>
      <c r="AW486" s="21"/>
      <c r="AX486" s="21"/>
      <c r="AY486" s="21"/>
    </row>
  </sheetData>
  <autoFilter ref="A2:XDN487"/>
  <sortState ref="A2:BA486">
    <sortCondition ref="A2:A486"/>
    <sortCondition ref="B2:B486"/>
    <sortCondition ref="F2:F486"/>
  </sortState>
  <mergeCells count="8">
    <mergeCell ref="C446:D446"/>
    <mergeCell ref="C447:D447"/>
    <mergeCell ref="C103:D103"/>
    <mergeCell ref="C197:D197"/>
    <mergeCell ref="C198:D198"/>
    <mergeCell ref="C284:D284"/>
    <mergeCell ref="C348:D348"/>
    <mergeCell ref="C440:D440"/>
  </mergeCells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14" sqref="A14"/>
    </sheetView>
  </sheetViews>
  <sheetFormatPr defaultRowHeight="15"/>
  <cols>
    <col min="1" max="1" width="11.5703125" customWidth="1"/>
  </cols>
  <sheetData>
    <row r="1" spans="1:2">
      <c r="A1" t="s">
        <v>482</v>
      </c>
      <c r="B1" t="s">
        <v>481</v>
      </c>
    </row>
    <row r="2" spans="1:2">
      <c r="B2" t="s">
        <v>483</v>
      </c>
    </row>
    <row r="3" spans="1:2">
      <c r="A3" t="s">
        <v>485</v>
      </c>
      <c r="B3" t="s">
        <v>486</v>
      </c>
    </row>
    <row r="4" spans="1:2">
      <c r="A4" s="1" t="s">
        <v>487</v>
      </c>
      <c r="B4" t="s">
        <v>486</v>
      </c>
    </row>
    <row r="5" spans="1:2">
      <c r="A5" t="s">
        <v>488</v>
      </c>
      <c r="B5" t="s">
        <v>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6"/>
  <sheetViews>
    <sheetView zoomScale="59" zoomScaleNormal="59" workbookViewId="0">
      <selection activeCell="G10" sqref="G10"/>
    </sheetView>
  </sheetViews>
  <sheetFormatPr defaultRowHeight="15"/>
  <cols>
    <col min="1" max="2" width="9.140625" style="1"/>
    <col min="3" max="3" width="9.140625" style="8"/>
    <col min="5" max="5" width="13.7109375" style="1" customWidth="1"/>
    <col min="6" max="6" width="9.140625" style="1"/>
    <col min="7" max="7" width="9.140625" style="8"/>
    <col min="8" max="8" width="8" customWidth="1"/>
    <col min="9" max="11" width="9.140625" style="1"/>
    <col min="12" max="12" width="9.140625" style="8"/>
    <col min="13" max="15" width="9.140625" style="1"/>
  </cols>
  <sheetData>
    <row r="1" spans="1:15">
      <c r="A1" s="1">
        <v>60</v>
      </c>
      <c r="B1" s="3" t="s">
        <v>43</v>
      </c>
      <c r="C1" s="4"/>
      <c r="D1" s="5"/>
      <c r="E1" s="1" t="s">
        <v>36</v>
      </c>
      <c r="F1" s="3" t="s">
        <v>43</v>
      </c>
      <c r="G1" s="4">
        <v>1.46</v>
      </c>
      <c r="H1" s="5"/>
      <c r="I1" s="1" t="s">
        <v>197</v>
      </c>
      <c r="J1" s="3" t="s">
        <v>43</v>
      </c>
      <c r="K1" s="3"/>
      <c r="L1" s="6"/>
      <c r="M1" s="1" t="s">
        <v>206</v>
      </c>
      <c r="N1" s="3" t="s">
        <v>43</v>
      </c>
      <c r="O1" s="3">
        <v>52.87</v>
      </c>
    </row>
    <row r="2" spans="1:15">
      <c r="B2" s="3" t="s">
        <v>41</v>
      </c>
      <c r="C2" s="4"/>
      <c r="D2" s="5"/>
      <c r="F2" s="3" t="s">
        <v>41</v>
      </c>
      <c r="G2" s="4">
        <v>1.7</v>
      </c>
      <c r="H2" s="5"/>
      <c r="J2" s="3" t="s">
        <v>41</v>
      </c>
      <c r="K2" s="3"/>
      <c r="L2" s="6"/>
      <c r="N2" s="3" t="s">
        <v>41</v>
      </c>
      <c r="O2" s="3">
        <v>49.9</v>
      </c>
    </row>
    <row r="3" spans="1:15">
      <c r="B3" s="3" t="s">
        <v>45</v>
      </c>
      <c r="C3" s="4"/>
      <c r="D3" s="5"/>
      <c r="F3" s="3" t="s">
        <v>45</v>
      </c>
      <c r="G3" s="4">
        <v>1.7</v>
      </c>
      <c r="H3" s="5"/>
      <c r="J3" s="3" t="s">
        <v>45</v>
      </c>
      <c r="K3" s="3"/>
      <c r="L3" s="6"/>
      <c r="N3" s="3" t="s">
        <v>45</v>
      </c>
      <c r="O3" s="3">
        <v>48.5</v>
      </c>
    </row>
    <row r="4" spans="1:15">
      <c r="B4" s="3" t="s">
        <v>42</v>
      </c>
      <c r="C4" s="4"/>
      <c r="D4" s="5"/>
      <c r="F4" s="3" t="s">
        <v>42</v>
      </c>
      <c r="G4" s="4">
        <v>1.82</v>
      </c>
      <c r="H4" s="5"/>
      <c r="J4" s="3" t="s">
        <v>42</v>
      </c>
      <c r="K4" s="3"/>
      <c r="L4" s="6"/>
      <c r="N4" s="3" t="s">
        <v>42</v>
      </c>
      <c r="O4" s="3">
        <v>48.4</v>
      </c>
    </row>
    <row r="5" spans="1:15">
      <c r="B5" s="3" t="s">
        <v>40</v>
      </c>
      <c r="C5" s="4"/>
      <c r="D5" s="5"/>
      <c r="F5" s="3" t="s">
        <v>40</v>
      </c>
      <c r="G5" s="4">
        <v>1.87</v>
      </c>
      <c r="H5" s="5"/>
      <c r="J5" s="3" t="s">
        <v>40</v>
      </c>
      <c r="K5" s="3"/>
      <c r="L5" s="6"/>
      <c r="N5" s="3" t="s">
        <v>40</v>
      </c>
      <c r="O5" s="3">
        <v>45.2</v>
      </c>
    </row>
    <row r="6" spans="1:15">
      <c r="A6" s="1">
        <v>100</v>
      </c>
      <c r="B6" s="3" t="s">
        <v>43</v>
      </c>
      <c r="C6" s="4">
        <v>13</v>
      </c>
      <c r="D6" s="5"/>
      <c r="E6" s="1" t="s">
        <v>37</v>
      </c>
      <c r="F6" s="3" t="s">
        <v>43</v>
      </c>
      <c r="G6" s="4">
        <v>4.8099999999999996</v>
      </c>
      <c r="H6" s="5"/>
      <c r="I6" s="1" t="s">
        <v>244</v>
      </c>
      <c r="J6" s="3" t="s">
        <v>43</v>
      </c>
      <c r="K6" s="3">
        <v>11.48</v>
      </c>
      <c r="L6" s="6"/>
      <c r="M6" s="1" t="s">
        <v>207</v>
      </c>
      <c r="N6" s="3" t="s">
        <v>43</v>
      </c>
      <c r="O6" s="3" t="s">
        <v>245</v>
      </c>
    </row>
    <row r="7" spans="1:15">
      <c r="B7" s="3" t="s">
        <v>41</v>
      </c>
      <c r="C7" s="4">
        <v>12.3</v>
      </c>
      <c r="D7" s="5"/>
      <c r="F7" s="3" t="s">
        <v>41</v>
      </c>
      <c r="G7" s="4">
        <v>5.32</v>
      </c>
      <c r="H7" s="5"/>
      <c r="I7" s="1" t="s">
        <v>205</v>
      </c>
      <c r="J7" s="3" t="s">
        <v>41</v>
      </c>
      <c r="K7" s="3">
        <v>11.35</v>
      </c>
      <c r="L7" s="6"/>
      <c r="N7" s="3" t="s">
        <v>41</v>
      </c>
      <c r="O7" s="3" t="s">
        <v>249</v>
      </c>
    </row>
    <row r="8" spans="1:15">
      <c r="B8" s="3" t="s">
        <v>45</v>
      </c>
      <c r="C8" s="4">
        <v>11.8</v>
      </c>
      <c r="D8" s="5"/>
      <c r="F8" s="3" t="s">
        <v>45</v>
      </c>
      <c r="G8" s="4">
        <v>5.77</v>
      </c>
      <c r="H8" s="5"/>
      <c r="I8" s="7" t="s">
        <v>133</v>
      </c>
      <c r="J8" s="7" t="s">
        <v>45</v>
      </c>
      <c r="K8" s="7">
        <v>11.2</v>
      </c>
      <c r="L8" s="6"/>
      <c r="N8" s="3" t="s">
        <v>45</v>
      </c>
      <c r="O8" s="3" t="s">
        <v>233</v>
      </c>
    </row>
    <row r="9" spans="1:15">
      <c r="B9" s="3" t="s">
        <v>42</v>
      </c>
      <c r="C9" s="4">
        <v>11.59</v>
      </c>
      <c r="D9" s="5"/>
      <c r="F9" s="3" t="s">
        <v>42</v>
      </c>
      <c r="G9" s="4">
        <v>6</v>
      </c>
      <c r="H9" s="5"/>
      <c r="I9" s="1" t="s">
        <v>27</v>
      </c>
      <c r="J9" s="3" t="s">
        <v>42</v>
      </c>
      <c r="K9" s="3">
        <v>13.9</v>
      </c>
      <c r="L9" s="6"/>
      <c r="N9" s="3" t="s">
        <v>42</v>
      </c>
      <c r="O9" s="3" t="s">
        <v>227</v>
      </c>
    </row>
    <row r="10" spans="1:15">
      <c r="B10" s="3" t="s">
        <v>40</v>
      </c>
      <c r="C10" s="4">
        <v>11.4</v>
      </c>
      <c r="D10" s="5"/>
      <c r="F10" s="3" t="s">
        <v>40</v>
      </c>
      <c r="G10" s="4">
        <v>6.42</v>
      </c>
      <c r="H10" s="5"/>
      <c r="J10" s="3" t="s">
        <v>40</v>
      </c>
      <c r="K10" s="3">
        <v>13.6</v>
      </c>
      <c r="L10" s="6"/>
      <c r="N10" s="3" t="s">
        <v>40</v>
      </c>
      <c r="O10" s="3" t="s">
        <v>220</v>
      </c>
    </row>
    <row r="11" spans="1:15">
      <c r="A11" s="1">
        <v>200</v>
      </c>
      <c r="B11" s="3" t="s">
        <v>43</v>
      </c>
      <c r="C11" s="4">
        <v>26.6</v>
      </c>
      <c r="D11" s="5"/>
      <c r="E11" s="1" t="s">
        <v>38</v>
      </c>
      <c r="F11" s="3" t="s">
        <v>43</v>
      </c>
      <c r="G11" s="4">
        <v>9.84</v>
      </c>
      <c r="H11" s="5"/>
      <c r="I11" s="7" t="s">
        <v>112</v>
      </c>
      <c r="J11" s="7" t="s">
        <v>45</v>
      </c>
      <c r="K11" s="7">
        <v>42.81</v>
      </c>
      <c r="L11" s="6"/>
      <c r="M11" s="1" t="s">
        <v>209</v>
      </c>
      <c r="N11" s="3" t="s">
        <v>41</v>
      </c>
      <c r="O11" s="3" t="s">
        <v>239</v>
      </c>
    </row>
    <row r="12" spans="1:15">
      <c r="B12" s="3" t="s">
        <v>41</v>
      </c>
      <c r="C12" s="4">
        <v>24.63</v>
      </c>
      <c r="D12" s="5"/>
      <c r="F12" s="3" t="s">
        <v>41</v>
      </c>
      <c r="G12" s="4">
        <v>10.53</v>
      </c>
      <c r="H12" s="5"/>
      <c r="I12" s="1" t="s">
        <v>18</v>
      </c>
      <c r="J12" s="3" t="s">
        <v>45</v>
      </c>
      <c r="K12" s="3">
        <v>60.23</v>
      </c>
      <c r="L12" s="6"/>
      <c r="M12" s="7"/>
      <c r="N12" s="7" t="s">
        <v>45</v>
      </c>
      <c r="O12" s="3" t="s">
        <v>234</v>
      </c>
    </row>
    <row r="13" spans="1:15">
      <c r="B13" s="3" t="s">
        <v>45</v>
      </c>
      <c r="C13" s="4">
        <v>23.8</v>
      </c>
      <c r="D13" s="5"/>
      <c r="F13" s="9" t="s">
        <v>45</v>
      </c>
      <c r="G13" s="10">
        <v>12.46</v>
      </c>
      <c r="H13" s="5"/>
      <c r="J13" s="3" t="s">
        <v>42</v>
      </c>
      <c r="K13" s="3">
        <v>59.04</v>
      </c>
      <c r="L13" s="6"/>
      <c r="M13" s="7" t="s">
        <v>247</v>
      </c>
      <c r="N13" s="3" t="s">
        <v>45</v>
      </c>
      <c r="O13" s="3" t="s">
        <v>235</v>
      </c>
    </row>
    <row r="14" spans="1:15">
      <c r="B14" s="3" t="s">
        <v>42</v>
      </c>
      <c r="C14" s="4">
        <v>23.57</v>
      </c>
      <c r="D14" s="5"/>
      <c r="F14" s="3" t="s">
        <v>42</v>
      </c>
      <c r="G14" s="4">
        <v>13.01</v>
      </c>
      <c r="H14" s="5"/>
      <c r="J14" s="3" t="s">
        <v>40</v>
      </c>
      <c r="K14" s="3">
        <v>55.24</v>
      </c>
      <c r="L14" s="6"/>
      <c r="N14" s="3" t="s">
        <v>42</v>
      </c>
      <c r="O14" s="3" t="s">
        <v>228</v>
      </c>
    </row>
    <row r="15" spans="1:15">
      <c r="B15" s="3" t="s">
        <v>40</v>
      </c>
      <c r="C15" s="4">
        <v>22.59</v>
      </c>
      <c r="D15" s="5"/>
      <c r="F15" s="3" t="s">
        <v>40</v>
      </c>
      <c r="G15" s="4">
        <v>13.25</v>
      </c>
      <c r="H15" s="5"/>
      <c r="I15" s="7" t="s">
        <v>178</v>
      </c>
      <c r="J15" s="7" t="s">
        <v>45</v>
      </c>
      <c r="K15" s="7" t="s">
        <v>232</v>
      </c>
      <c r="L15" s="6"/>
      <c r="N15" s="3" t="s">
        <v>40</v>
      </c>
      <c r="O15" s="3" t="s">
        <v>221</v>
      </c>
    </row>
    <row r="16" spans="1:15">
      <c r="A16" s="1">
        <v>300</v>
      </c>
      <c r="B16" s="3" t="s">
        <v>41</v>
      </c>
      <c r="C16" s="4">
        <v>42.67</v>
      </c>
      <c r="D16" s="5"/>
      <c r="E16" s="1" t="s">
        <v>39</v>
      </c>
      <c r="F16" s="1" t="s">
        <v>43</v>
      </c>
      <c r="G16" s="8">
        <v>0</v>
      </c>
      <c r="H16" s="5"/>
      <c r="J16" s="7" t="s">
        <v>42</v>
      </c>
      <c r="K16" s="3" t="s">
        <v>226</v>
      </c>
      <c r="L16" s="6"/>
      <c r="M16" s="1" t="s">
        <v>204</v>
      </c>
      <c r="N16" s="3" t="s">
        <v>43</v>
      </c>
      <c r="O16" s="3" t="s">
        <v>246</v>
      </c>
    </row>
    <row r="17" spans="1:15">
      <c r="B17" s="3" t="s">
        <v>45</v>
      </c>
      <c r="C17" s="4">
        <v>39.200000000000003</v>
      </c>
      <c r="D17" s="5"/>
      <c r="F17" s="3" t="s">
        <v>41</v>
      </c>
      <c r="G17" s="4">
        <v>2.5099999999999998</v>
      </c>
      <c r="H17" s="5"/>
      <c r="I17" s="1" t="s">
        <v>208</v>
      </c>
      <c r="J17" s="5" t="s">
        <v>45</v>
      </c>
      <c r="K17" s="5"/>
      <c r="L17" s="6"/>
      <c r="N17" s="3" t="s">
        <v>41</v>
      </c>
      <c r="O17" s="3" t="s">
        <v>240</v>
      </c>
    </row>
    <row r="18" spans="1:15">
      <c r="A18" s="1">
        <v>400</v>
      </c>
      <c r="B18" s="5" t="s">
        <v>41</v>
      </c>
      <c r="C18" s="6"/>
      <c r="D18" s="5"/>
      <c r="F18" s="3" t="s">
        <v>45</v>
      </c>
      <c r="G18" s="4">
        <v>3.2</v>
      </c>
      <c r="H18" s="5"/>
      <c r="J18" s="1" t="s">
        <v>42</v>
      </c>
      <c r="K18" s="1" t="s">
        <v>225</v>
      </c>
      <c r="L18" s="6"/>
      <c r="N18" s="3" t="s">
        <v>45</v>
      </c>
      <c r="O18" s="3" t="s">
        <v>236</v>
      </c>
    </row>
    <row r="19" spans="1:15">
      <c r="B19" s="3" t="s">
        <v>45</v>
      </c>
      <c r="C19" s="4">
        <v>55</v>
      </c>
      <c r="D19" s="5"/>
      <c r="F19" s="3" t="s">
        <v>42</v>
      </c>
      <c r="G19" s="4">
        <v>3.71</v>
      </c>
      <c r="H19" s="5"/>
      <c r="J19" s="3" t="s">
        <v>40</v>
      </c>
      <c r="K19" s="3" t="s">
        <v>219</v>
      </c>
      <c r="L19" s="6"/>
      <c r="N19" s="3" t="s">
        <v>42</v>
      </c>
      <c r="O19" s="3" t="s">
        <v>229</v>
      </c>
    </row>
    <row r="20" spans="1:15">
      <c r="B20" s="3" t="s">
        <v>42</v>
      </c>
      <c r="C20" s="4">
        <v>53.8</v>
      </c>
      <c r="D20" s="5"/>
      <c r="F20" s="3" t="s">
        <v>40</v>
      </c>
      <c r="G20" s="4">
        <v>4.05</v>
      </c>
      <c r="H20" s="5"/>
      <c r="I20" s="1" t="s">
        <v>210</v>
      </c>
      <c r="J20" s="5" t="s">
        <v>42</v>
      </c>
      <c r="K20" s="5"/>
      <c r="L20" s="6"/>
      <c r="M20" s="5"/>
      <c r="N20" s="5"/>
      <c r="O20" s="5"/>
    </row>
    <row r="21" spans="1:15">
      <c r="B21" s="3" t="s">
        <v>40</v>
      </c>
      <c r="C21" s="4">
        <v>50.71</v>
      </c>
      <c r="D21" s="5"/>
      <c r="E21" s="7" t="s">
        <v>185</v>
      </c>
      <c r="F21" s="3" t="s">
        <v>43</v>
      </c>
      <c r="G21" s="4">
        <v>23.32</v>
      </c>
      <c r="H21" s="5"/>
      <c r="J21" s="3" t="s">
        <v>40</v>
      </c>
      <c r="K21" s="3" t="s">
        <v>250</v>
      </c>
      <c r="L21" s="6"/>
      <c r="M21" s="1" t="s">
        <v>211</v>
      </c>
      <c r="N21" s="3" t="s">
        <v>43</v>
      </c>
      <c r="O21" s="3">
        <v>2366</v>
      </c>
    </row>
    <row r="22" spans="1:15">
      <c r="A22" s="1">
        <v>800</v>
      </c>
      <c r="B22" s="3" t="s">
        <v>43</v>
      </c>
      <c r="C22" s="4" t="s">
        <v>241</v>
      </c>
      <c r="D22" s="5"/>
      <c r="E22" s="7" t="s">
        <v>147</v>
      </c>
      <c r="F22" s="3" t="s">
        <v>41</v>
      </c>
      <c r="G22" s="4">
        <v>34.36</v>
      </c>
      <c r="H22" s="5"/>
      <c r="L22" s="6"/>
      <c r="N22" s="3" t="s">
        <v>41</v>
      </c>
      <c r="O22" s="3">
        <v>3121</v>
      </c>
    </row>
    <row r="23" spans="1:15">
      <c r="B23" s="3" t="s">
        <v>41</v>
      </c>
      <c r="C23" s="4" t="s">
        <v>237</v>
      </c>
      <c r="D23" s="5"/>
      <c r="E23" s="7"/>
      <c r="F23" s="3" t="s">
        <v>45</v>
      </c>
      <c r="G23" s="4">
        <v>44.34</v>
      </c>
      <c r="H23" s="5"/>
      <c r="L23" s="6"/>
      <c r="N23" s="3" t="s">
        <v>45</v>
      </c>
      <c r="O23" s="3">
        <v>3582</v>
      </c>
    </row>
    <row r="24" spans="1:15">
      <c r="B24" s="3" t="s">
        <v>45</v>
      </c>
      <c r="C24" s="4" t="s">
        <v>230</v>
      </c>
      <c r="D24" s="5"/>
      <c r="E24" s="7"/>
      <c r="F24" s="3" t="s">
        <v>42</v>
      </c>
      <c r="G24" s="4">
        <v>45.26</v>
      </c>
      <c r="H24" s="5"/>
      <c r="L24" s="6"/>
      <c r="N24" s="3" t="s">
        <v>42</v>
      </c>
      <c r="O24" s="3">
        <v>3885</v>
      </c>
    </row>
    <row r="25" spans="1:15">
      <c r="B25" s="3" t="s">
        <v>42</v>
      </c>
      <c r="C25" s="4" t="s">
        <v>222</v>
      </c>
      <c r="D25" s="5"/>
      <c r="E25" s="7"/>
      <c r="F25" s="3" t="s">
        <v>40</v>
      </c>
      <c r="G25" s="4">
        <v>67.48</v>
      </c>
      <c r="H25" s="5"/>
      <c r="L25" s="6"/>
      <c r="N25" s="3" t="s">
        <v>40</v>
      </c>
      <c r="O25" s="3">
        <v>4309</v>
      </c>
    </row>
    <row r="26" spans="1:15">
      <c r="B26" s="3" t="s">
        <v>40</v>
      </c>
      <c r="C26" s="4" t="s">
        <v>214</v>
      </c>
      <c r="D26" s="5"/>
      <c r="E26" s="7" t="s">
        <v>148</v>
      </c>
      <c r="F26" s="3" t="s">
        <v>43</v>
      </c>
      <c r="G26" s="4">
        <v>31.44</v>
      </c>
      <c r="H26" s="5"/>
      <c r="L26" s="6"/>
      <c r="M26" s="1" t="s">
        <v>212</v>
      </c>
      <c r="N26" s="3" t="s">
        <v>45</v>
      </c>
      <c r="O26" s="3">
        <v>5051</v>
      </c>
    </row>
    <row r="27" spans="1:15">
      <c r="A27" s="5"/>
      <c r="B27" s="5"/>
      <c r="C27" s="6"/>
      <c r="D27" s="5"/>
      <c r="E27" s="7"/>
      <c r="F27" s="3" t="s">
        <v>41</v>
      </c>
      <c r="G27" s="4">
        <v>48.59</v>
      </c>
      <c r="H27" s="5"/>
      <c r="L27" s="6"/>
      <c r="N27" s="3" t="s">
        <v>42</v>
      </c>
      <c r="O27" s="3">
        <v>5687</v>
      </c>
    </row>
    <row r="28" spans="1:15">
      <c r="A28" s="7">
        <v>1200</v>
      </c>
      <c r="B28" s="7" t="s">
        <v>43</v>
      </c>
      <c r="C28" s="11" t="s">
        <v>243</v>
      </c>
      <c r="D28" s="5"/>
      <c r="E28" s="7"/>
      <c r="F28" s="3" t="s">
        <v>45</v>
      </c>
      <c r="G28" s="4">
        <v>55.98</v>
      </c>
      <c r="H28" s="5"/>
      <c r="L28" s="6"/>
      <c r="N28" s="3" t="s">
        <v>40</v>
      </c>
      <c r="O28" s="3">
        <v>5687</v>
      </c>
    </row>
    <row r="29" spans="1:15">
      <c r="A29" s="1">
        <v>1500</v>
      </c>
      <c r="B29" s="3" t="s">
        <v>43</v>
      </c>
      <c r="C29" s="4" t="s">
        <v>242</v>
      </c>
      <c r="D29" s="5"/>
      <c r="E29" s="7" t="s">
        <v>153</v>
      </c>
      <c r="F29" s="3" t="s">
        <v>42</v>
      </c>
      <c r="G29" s="4">
        <v>61.77</v>
      </c>
      <c r="H29" s="5"/>
      <c r="L29" s="6"/>
    </row>
    <row r="30" spans="1:15">
      <c r="B30" s="3" t="s">
        <v>41</v>
      </c>
      <c r="C30" s="4" t="s">
        <v>238</v>
      </c>
      <c r="D30" s="5"/>
      <c r="E30" s="7"/>
      <c r="F30" s="3" t="s">
        <v>40</v>
      </c>
      <c r="G30" s="4">
        <v>67.58</v>
      </c>
      <c r="L30" s="6"/>
    </row>
    <row r="31" spans="1:15">
      <c r="B31" s="3" t="s">
        <v>45</v>
      </c>
      <c r="C31" s="4" t="s">
        <v>231</v>
      </c>
      <c r="D31" s="5"/>
      <c r="E31" s="7" t="s">
        <v>151</v>
      </c>
      <c r="F31" s="3" t="s">
        <v>43</v>
      </c>
      <c r="G31" s="4">
        <v>28.82</v>
      </c>
      <c r="L31" s="6"/>
    </row>
    <row r="32" spans="1:15">
      <c r="B32" s="3" t="s">
        <v>42</v>
      </c>
      <c r="C32" s="4" t="s">
        <v>223</v>
      </c>
      <c r="D32" s="5"/>
      <c r="E32" s="7" t="s">
        <v>149</v>
      </c>
      <c r="F32" s="3" t="s">
        <v>41</v>
      </c>
      <c r="G32" s="4">
        <v>32.99</v>
      </c>
      <c r="L32" s="6"/>
    </row>
    <row r="33" spans="1:12">
      <c r="B33" s="3" t="s">
        <v>40</v>
      </c>
      <c r="C33" s="4" t="s">
        <v>215</v>
      </c>
      <c r="D33" s="5"/>
      <c r="E33" s="7"/>
      <c r="F33" s="3" t="s">
        <v>45</v>
      </c>
      <c r="G33" s="4">
        <v>50.39</v>
      </c>
      <c r="L33" s="6"/>
    </row>
    <row r="34" spans="1:12">
      <c r="A34" s="1" t="s">
        <v>213</v>
      </c>
      <c r="B34" s="1" t="s">
        <v>41</v>
      </c>
      <c r="D34" s="5"/>
      <c r="E34" s="7" t="s">
        <v>152</v>
      </c>
      <c r="F34" s="3" t="s">
        <v>42</v>
      </c>
      <c r="G34" s="4">
        <v>46.04</v>
      </c>
      <c r="L34" s="6"/>
    </row>
    <row r="35" spans="1:12">
      <c r="B35" s="1" t="s">
        <v>45</v>
      </c>
      <c r="D35" s="5"/>
      <c r="E35" s="7"/>
      <c r="F35" s="3" t="s">
        <v>40</v>
      </c>
      <c r="G35" s="4">
        <v>57.19</v>
      </c>
      <c r="L35" s="6"/>
    </row>
    <row r="36" spans="1:12">
      <c r="B36" s="1" t="s">
        <v>42</v>
      </c>
      <c r="D36" s="5"/>
      <c r="E36" s="7" t="s">
        <v>150</v>
      </c>
      <c r="F36" s="3" t="s">
        <v>43</v>
      </c>
      <c r="G36" s="4">
        <v>9.66</v>
      </c>
      <c r="L36" s="6"/>
    </row>
    <row r="37" spans="1:12">
      <c r="B37" s="3" t="s">
        <v>40</v>
      </c>
      <c r="C37" s="4" t="s">
        <v>216</v>
      </c>
      <c r="D37" s="5"/>
      <c r="E37" s="7" t="s">
        <v>145</v>
      </c>
      <c r="F37" s="3" t="s">
        <v>41</v>
      </c>
      <c r="G37" s="4">
        <v>12.03</v>
      </c>
      <c r="L37" s="6"/>
    </row>
    <row r="38" spans="1:12">
      <c r="A38" s="1">
        <v>3000</v>
      </c>
      <c r="B38" s="1" t="s">
        <v>41</v>
      </c>
      <c r="C38" s="8">
        <v>0</v>
      </c>
      <c r="D38" s="5"/>
      <c r="E38" s="7"/>
      <c r="F38" s="3" t="s">
        <v>45</v>
      </c>
      <c r="G38" s="4">
        <v>14.04</v>
      </c>
      <c r="L38" s="6"/>
    </row>
    <row r="39" spans="1:12">
      <c r="B39" s="3" t="s">
        <v>45</v>
      </c>
      <c r="C39" s="4" t="s">
        <v>308</v>
      </c>
      <c r="D39" s="5"/>
      <c r="E39" s="7" t="s">
        <v>146</v>
      </c>
      <c r="F39" s="3" t="s">
        <v>42</v>
      </c>
      <c r="G39" s="4">
        <v>15.48</v>
      </c>
      <c r="L39" s="6"/>
    </row>
    <row r="40" spans="1:12">
      <c r="B40" s="3" t="s">
        <v>42</v>
      </c>
      <c r="C40" s="4" t="s">
        <v>309</v>
      </c>
      <c r="D40" s="5"/>
      <c r="E40" s="7"/>
      <c r="F40" s="3" t="s">
        <v>40</v>
      </c>
      <c r="G40" s="4">
        <v>18.989999999999998</v>
      </c>
      <c r="L40" s="6"/>
    </row>
    <row r="41" spans="1:12">
      <c r="B41" s="3" t="s">
        <v>40</v>
      </c>
      <c r="C41" s="4" t="s">
        <v>310</v>
      </c>
      <c r="D41" s="5"/>
    </row>
    <row r="42" spans="1:12">
      <c r="A42" s="1">
        <v>5000</v>
      </c>
      <c r="B42" s="3" t="s">
        <v>42</v>
      </c>
      <c r="C42" s="4" t="s">
        <v>224</v>
      </c>
      <c r="D42" s="5"/>
    </row>
    <row r="43" spans="1:12">
      <c r="B43" s="3" t="s">
        <v>40</v>
      </c>
      <c r="C43" s="4" t="s">
        <v>217</v>
      </c>
      <c r="D43" s="5"/>
    </row>
    <row r="44" spans="1:12">
      <c r="A44" s="1">
        <v>10000</v>
      </c>
      <c r="B44" s="1" t="s">
        <v>42</v>
      </c>
      <c r="C44" s="8">
        <v>0</v>
      </c>
      <c r="D44" s="5"/>
    </row>
    <row r="45" spans="1:12">
      <c r="B45" s="3" t="s">
        <v>40</v>
      </c>
      <c r="C45" s="4" t="s">
        <v>218</v>
      </c>
      <c r="D45" s="5"/>
    </row>
    <row r="156" spans="10:10">
      <c r="J156" s="1" t="str">
        <f>IF(AND(A156=100, OR(AND(D156='club records'!B6, E156&lt;='club records'!C6), AND(D156='club records'!B7, E156&lt;='club records'!C7), AND(D156='club records'!B8, E156&lt;='club records'!C8), AND(D156='club records'!B9, E156&lt;='club records'!C9), AND(D156='club records'!B10, E156&lt;='club records'!C10))),"CR"," ")</f>
        <v xml:space="preserve"> 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W-2018</vt:lpstr>
      <vt:lpstr>Sheet2</vt:lpstr>
      <vt:lpstr>Sheet1</vt:lpstr>
      <vt:lpstr>club records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derek</cp:lastModifiedBy>
  <dcterms:created xsi:type="dcterms:W3CDTF">2017-04-22T19:16:39Z</dcterms:created>
  <dcterms:modified xsi:type="dcterms:W3CDTF">2019-10-14T19:02:44Z</dcterms:modified>
</cp:coreProperties>
</file>